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G:\verwerk\vsd_prod\formats\kwartaalstaat\ZVW\2019\"/>
    </mc:Choice>
  </mc:AlternateContent>
  <workbookProtection workbookAlgorithmName="SHA-512" workbookHashValue="2ct+xGo8MRbHXWIDmskYsXzrjzbidGtSzqYOT+fH6jkHpNdZJ2qII3Wp4Ec+LtoPr2KNom+hE08uV67wHYvGMw==" workbookSaltValue="zKVdw8Dlw3Ku1IPmJBskOg==" workbookSpinCount="100000" lockStructure="1"/>
  <bookViews>
    <workbookView xWindow="-15" yWindow="-15" windowWidth="14160" windowHeight="11220"/>
  </bookViews>
  <sheets>
    <sheet name="Hoofdmenu" sheetId="5" r:id="rId1"/>
    <sheet name="Toelichting" sheetId="6" r:id="rId2"/>
    <sheet name="Voorblad" sheetId="8" r:id="rId3"/>
    <sheet name="Mededelingen" sheetId="17" r:id="rId4"/>
    <sheet name="NAW_gegevens" sheetId="7" r:id="rId5"/>
    <sheet name="Kostenverzamelstaat" sheetId="14" r:id="rId6"/>
    <sheet name="Specifieke informatie A" sheetId="9" r:id="rId7"/>
    <sheet name="Specifieke informatie C" sheetId="10" r:id="rId8"/>
    <sheet name="Contractinformatie" sheetId="18" r:id="rId9"/>
    <sheet name="Wanbetalers" sheetId="16" r:id="rId10"/>
    <sheet name="Controleoverzicht" sheetId="12" r:id="rId11"/>
    <sheet name="Blad1" sheetId="15" state="hidden" r:id="rId12"/>
    <sheet name="Parameters" sheetId="13" state="hidden" r:id="rId13"/>
  </sheets>
  <definedNames>
    <definedName name="a1_controle_overzicht">Controleoverzicht!$A$1</definedName>
    <definedName name="a1_hoofdmenu">Hoofdmenu!$A$1</definedName>
    <definedName name="a1_kostenverzamelstaat">Kostenverzamelstaat!$A$1</definedName>
    <definedName name="a1_mededelingen">Mededelingen!$A$1</definedName>
    <definedName name="a1_naw">NAW_gegevens!$A$1</definedName>
    <definedName name="a1_spec_informatie_a">'Specifieke informatie A'!$A$1</definedName>
    <definedName name="a1_spec_informatie_c">'Specifieke informatie C'!$A$1</definedName>
    <definedName name="a1_toelichting">Toelichting!$A$1</definedName>
    <definedName name="a1_voorblad">Voorblad!$A$1</definedName>
    <definedName name="a1_wanbetalers">Wanbetalers!$A$1</definedName>
    <definedName name="_xlnm.Print_Area" localSheetId="8">Contractinformatie!$C$6:$L$46,Contractinformatie!$C$48:$L$90</definedName>
    <definedName name="_xlnm.Print_Area" localSheetId="10">Controleoverzicht!$C$6:$M$51,Controleoverzicht!$C$53:$M$98,Controleoverzicht!$C$100:$M$142,Controleoverzicht!$C$146:$M$186</definedName>
    <definedName name="_xlnm.Print_Area" localSheetId="0">Hoofdmenu!$A$1:$B$16</definedName>
    <definedName name="_xlnm.Print_Area" localSheetId="5">Kostenverzamelstaat!$C$6:$O$40,Kostenverzamelstaat!$C$42:$O$76,Kostenverzamelstaat!$C$78:$O$112,Kostenverzamelstaat!$C$114:$O$138</definedName>
    <definedName name="_xlnm.Print_Area" localSheetId="3">Mededelingen!$C$6:$M$49</definedName>
    <definedName name="_xlnm.Print_Area" localSheetId="4">NAW_gegevens!$B$3:$F$43</definedName>
    <definedName name="_xlnm.Print_Area" localSheetId="6">'Specifieke informatie A'!$C$6:$M$48,'Specifieke informatie A'!$C$50:$M$93,'Specifieke informatie A'!$C$95:$M$138,'Specifieke informatie A'!$C$140:$M$183</definedName>
    <definedName name="_xlnm.Print_Area" localSheetId="7">'Specifieke informatie C'!$C$6:$M$46,'Specifieke informatie C'!$C$48:$M$89,'Specifieke informatie C'!$C$91:$M$133,'Specifieke informatie C'!$C$135:$M$180,'Specifieke informatie C'!$C$182:$M$224,'Specifieke informatie C'!$C$226:$M$267,'Specifieke informatie C'!$C$269:$M$309</definedName>
    <definedName name="_xlnm.Print_Area" localSheetId="1">Toelichting!$B$3:$L$45</definedName>
    <definedName name="_xlnm.Print_Area" localSheetId="2">Voorblad!$D$6:$L$51</definedName>
    <definedName name="_xlnm.Print_Area" localSheetId="9">Wanbetalers!$C$6:$L$48</definedName>
    <definedName name="alle_cellen_info_a">'Specifieke informatie A'!$C$6:$M$48,'Specifieke informatie A'!$C$50:$M$93,'Specifieke informatie A'!#REF!</definedName>
    <definedName name="alle_cellen_info_c">'Specifieke informatie C'!$C$6:$M$46,'Specifieke informatie C'!$C$91:$M$133,'Specifieke informatie C'!$C$135:$M$180,'Specifieke informatie C'!$C$181:$M$186,'Specifieke informatie C'!$C$213:$M$224,'Specifieke informatie C'!$C$226:$M$252</definedName>
    <definedName name="document_id">Parameters!$C$5</definedName>
    <definedName name="h" localSheetId="10" hidden="1">{"'Lijst1'!$A$16:$N$23"}</definedName>
    <definedName name="h" localSheetId="4" hidden="1">{"'Lijst1'!$A$16:$N$23"}</definedName>
    <definedName name="h" localSheetId="12" hidden="1">{"'Lijst1'!$A$16:$N$23"}</definedName>
    <definedName name="h" localSheetId="6" hidden="1">{"'Lijst1'!$A$16:$N$23"}</definedName>
    <definedName name="h" localSheetId="7" hidden="1">{"'Lijst1'!$A$16:$N$23"}</definedName>
    <definedName name="h" localSheetId="1" hidden="1">{"'Lijst1'!$A$16:$N$23"}</definedName>
    <definedName name="h" localSheetId="2" hidden="1">{"'Lijst1'!$A$16:$N$23"}</definedName>
    <definedName name="h" hidden="1">{"'Lijst1'!$A$16:$N$23"}</definedName>
    <definedName name="HTML_CodePage" hidden="1">1252</definedName>
    <definedName name="HTML_Control" localSheetId="10" hidden="1">{"'Lijst1'!$A$16:$N$23"}</definedName>
    <definedName name="HTML_Control" localSheetId="4" hidden="1">{"'Lijst1'!$A$16:$N$23"}</definedName>
    <definedName name="HTML_Control" localSheetId="12" hidden="1">{"'Lijst1'!$A$16:$N$23"}</definedName>
    <definedName name="HTML_Control" localSheetId="6" hidden="1">{"'Lijst1'!$A$16:$N$23"}</definedName>
    <definedName name="HTML_Control" localSheetId="7" hidden="1">{"'Lijst1'!$A$16:$N$23"}</definedName>
    <definedName name="HTML_Control" localSheetId="1" hidden="1">{"'Lijst1'!$A$16:$N$23"}</definedName>
    <definedName name="HTML_Control" localSheetId="2"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Parameters!$C$3</definedName>
    <definedName name="keuze_lijst_uzovi_nummer">Parameters!$D$15:$D$43</definedName>
    <definedName name="keuze_uzovi_nummer">NAW_gegevens!$C$5</definedName>
    <definedName name="kwartaal_id">Parameters!$C$2</definedName>
    <definedName name="naw_email_adres">NAW_gegevens!$C$11</definedName>
    <definedName name="naw_naam_contactpersoon">NAW_gegevens!$C$9</definedName>
    <definedName name="naw_naam_zorgverzekeraar">NAW_gegevens!$C$7</definedName>
    <definedName name="naw_plaats_zorgverzekeraar">NAW_gegevens!#REF!</definedName>
    <definedName name="naw_telefoon_nummer">NAW_gegevens!$C$10</definedName>
    <definedName name="naw_uzovi_zorgverzekeraar">NAW_gegevens!$C$6</definedName>
    <definedName name="pagina_controle_overzicht_1">Controleoverzicht!$C$6:$M$51</definedName>
    <definedName name="pagina_controle_overzicht_2">Controleoverzicht!$C$53:$M$98</definedName>
    <definedName name="pagina_controle_overzicht_3">Controleoverzicht!$C$100:$M$158</definedName>
    <definedName name="pagina_hoofdmenu">Hoofdmenu!$A$1:$B$16</definedName>
    <definedName name="pagina_kostenverzamelstaat_1">Kostenverzamelstaat!$C$6:$O$40</definedName>
    <definedName name="pagina_kostenverzamelstaat_2">Kostenverzamelstaat!$C$42:$O$76</definedName>
    <definedName name="pagina_kostenverzamelstaat_3">Kostenverzamelstaat!$C$78:$O$112</definedName>
    <definedName name="pagina_kostenverzamelstaat_4">Kostenverzamelstaat!$C$114:$O$118</definedName>
    <definedName name="pagina_kostenverzamelstaat_5">Kostenverzamelstaat!$C$119:$O$138</definedName>
    <definedName name="pagina_mededelingen_1">Mededelingen!$C$6:$M$49</definedName>
    <definedName name="pagina_naw">NAW_gegevens!$B$3:$F$42</definedName>
    <definedName name="pagina_spec_informatie_a_1">'Specifieke informatie A'!$C$6:$M$48</definedName>
    <definedName name="pagina_spec_informatie_a_2">'Specifieke informatie A'!$C$50:$M$93</definedName>
    <definedName name="pagina_spec_informatie_a_3">'Specifieke informatie A'!#REF!</definedName>
    <definedName name="pagina_spec_informatie_a_4">'Specifieke informatie A'!#REF!</definedName>
    <definedName name="pagina_spec_informatie_c_1">'Specifieke informatie C'!$C$6:$M$46</definedName>
    <definedName name="pagina_spec_informatie_c_2">'Specifieke informatie C'!$C$91:$M$133</definedName>
    <definedName name="pagina_spec_informatie_c_3">'Specifieke informatie C'!$C$135:$M$180</definedName>
    <definedName name="pagina_spec_informatie_c_4">'Specifieke informatie C'!$C$181:$M$186</definedName>
    <definedName name="pagina_spec_informatie_c_5">'Specifieke informatie C'!$C$213:$M$224</definedName>
    <definedName name="pagina_spec_informatie_c_6">'Specifieke informatie C'!$C$226:$M$252</definedName>
    <definedName name="pagina_spec_informatie_c_7">'Specifieke informatie C'!#REF!</definedName>
    <definedName name="pagina_toelichting">Toelichting!$A$3:$L$45</definedName>
    <definedName name="pagina_voorblad">Voorblad!$C$6:$M$52</definedName>
    <definedName name="pagina_wanbetalers">Wanbetalers!$C$6:$L$48</definedName>
    <definedName name="revisie_datum">Parameters!$C$7</definedName>
    <definedName name="revisie_id">Parameters!$C$6</definedName>
    <definedName name="versie_id">Parameters!$C$8</definedName>
    <definedName name="wet_id">Parameters!$C$4</definedName>
  </definedNames>
  <calcPr calcId="162913"/>
</workbook>
</file>

<file path=xl/calcChain.xml><?xml version="1.0" encoding="utf-8"?>
<calcChain xmlns="http://schemas.openxmlformats.org/spreadsheetml/2006/main">
  <c r="C6" i="7" l="1"/>
  <c r="D26" i="13"/>
  <c r="L70" i="12" l="1"/>
  <c r="K123" i="12" l="1"/>
  <c r="K121" i="12"/>
  <c r="K97" i="12"/>
  <c r="K96" i="12"/>
  <c r="J120" i="14" l="1"/>
  <c r="J119" i="14"/>
  <c r="C10" i="13"/>
  <c r="H231" i="10"/>
  <c r="G231" i="10"/>
  <c r="H206" i="10"/>
  <c r="G206" i="10"/>
  <c r="H196" i="10"/>
  <c r="G196" i="10"/>
  <c r="H187" i="10"/>
  <c r="G187" i="10"/>
  <c r="H164" i="10"/>
  <c r="G164" i="10"/>
  <c r="H156" i="10"/>
  <c r="G156" i="10"/>
  <c r="C12" i="13"/>
  <c r="C8" i="13"/>
  <c r="L149" i="10"/>
  <c r="L148" i="10"/>
  <c r="L129" i="10"/>
  <c r="L128" i="10"/>
  <c r="L106" i="10"/>
  <c r="L105" i="10"/>
  <c r="L78" i="10"/>
  <c r="L77" i="10"/>
  <c r="C11" i="13"/>
  <c r="C9" i="13"/>
  <c r="L302" i="10"/>
  <c r="L301" i="10"/>
  <c r="L291" i="10"/>
  <c r="L290" i="10"/>
  <c r="L284" i="10"/>
  <c r="L283" i="10"/>
  <c r="L254" i="10"/>
  <c r="L253" i="10"/>
  <c r="L248" i="10"/>
  <c r="L247" i="10"/>
  <c r="L242" i="10"/>
  <c r="L241" i="10"/>
  <c r="H233" i="10"/>
  <c r="H232" i="10"/>
  <c r="H208" i="10"/>
  <c r="H207" i="10"/>
  <c r="H198" i="10"/>
  <c r="H197" i="10"/>
  <c r="H189" i="10"/>
  <c r="H188" i="10"/>
  <c r="H166" i="10"/>
  <c r="H165" i="10"/>
  <c r="H158" i="10"/>
  <c r="H157" i="10"/>
  <c r="L67" i="10"/>
  <c r="L66" i="10"/>
  <c r="L60" i="10"/>
  <c r="L59" i="10"/>
  <c r="L54" i="10"/>
  <c r="L53" i="10"/>
  <c r="L39" i="10"/>
  <c r="L38" i="10"/>
  <c r="L30" i="10"/>
  <c r="L29" i="10"/>
  <c r="L19" i="10"/>
  <c r="L18" i="10"/>
  <c r="L12" i="10"/>
  <c r="L11" i="10"/>
  <c r="J86" i="14"/>
  <c r="J85" i="14"/>
  <c r="J50" i="14"/>
  <c r="J49" i="14"/>
  <c r="J14" i="14"/>
  <c r="J13" i="14"/>
  <c r="K120" i="12" l="1"/>
  <c r="J121" i="12"/>
  <c r="J120" i="12"/>
  <c r="K95" i="12"/>
  <c r="K94" i="12"/>
  <c r="J97" i="12"/>
  <c r="J96" i="12"/>
  <c r="J95" i="12"/>
  <c r="J94" i="12"/>
  <c r="L121" i="12"/>
  <c r="L96" i="12"/>
  <c r="L97" i="12"/>
  <c r="L76" i="12" l="1"/>
  <c r="K76" i="12"/>
  <c r="J76" i="12"/>
  <c r="L75" i="12"/>
  <c r="K75" i="12"/>
  <c r="J75" i="12"/>
  <c r="N96" i="14"/>
  <c r="M96" i="14"/>
  <c r="J130" i="12" l="1"/>
  <c r="H204" i="10"/>
  <c r="G204" i="10"/>
  <c r="K165" i="12" l="1"/>
  <c r="K156" i="12"/>
  <c r="K139" i="12"/>
  <c r="K130" i="12"/>
  <c r="L204" i="10"/>
  <c r="K204" i="10"/>
  <c r="J204" i="10"/>
  <c r="I204" i="10"/>
  <c r="J40" i="12" l="1"/>
  <c r="L42" i="12"/>
  <c r="L41" i="12"/>
  <c r="K70" i="12"/>
  <c r="L63" i="12"/>
  <c r="K63" i="12"/>
  <c r="J63" i="12"/>
  <c r="L96" i="14"/>
  <c r="K96" i="14"/>
  <c r="B600" i="15" l="1"/>
  <c r="B599" i="15"/>
  <c r="B598" i="15"/>
  <c r="B597" i="15"/>
  <c r="B596" i="15"/>
  <c r="B595" i="15"/>
  <c r="B594" i="15"/>
  <c r="B593" i="15"/>
  <c r="B592" i="15"/>
  <c r="B591" i="15"/>
  <c r="B590" i="15"/>
  <c r="B589" i="15"/>
  <c r="B588" i="15"/>
  <c r="B587" i="15"/>
  <c r="B586" i="15"/>
  <c r="B585" i="15"/>
  <c r="B584" i="15"/>
  <c r="B583" i="15"/>
  <c r="B582" i="15"/>
  <c r="B581" i="15"/>
  <c r="B580" i="15"/>
  <c r="B579" i="15"/>
  <c r="B578" i="15"/>
  <c r="B577" i="15"/>
  <c r="B576" i="15"/>
  <c r="B575" i="15"/>
  <c r="B574" i="15"/>
  <c r="B573" i="15"/>
  <c r="B572" i="15"/>
  <c r="B571" i="15"/>
  <c r="B570" i="15"/>
  <c r="B569" i="15"/>
  <c r="B568" i="15"/>
  <c r="B567" i="15"/>
  <c r="B566" i="15"/>
  <c r="B565" i="15"/>
  <c r="B564" i="15"/>
  <c r="B563" i="15"/>
  <c r="B562" i="15"/>
  <c r="B561" i="15"/>
  <c r="B560" i="15"/>
  <c r="B559" i="15"/>
  <c r="B558" i="15"/>
  <c r="B557" i="15"/>
  <c r="B556" i="15"/>
  <c r="B555" i="15"/>
  <c r="B554" i="15"/>
  <c r="B553" i="15"/>
  <c r="B552" i="15"/>
  <c r="B551" i="15"/>
  <c r="B550" i="15"/>
  <c r="B549" i="15"/>
  <c r="B548" i="15"/>
  <c r="B547" i="15"/>
  <c r="B546" i="15"/>
  <c r="B545" i="15"/>
  <c r="B544" i="15"/>
  <c r="B543" i="15"/>
  <c r="B542" i="15"/>
  <c r="B541" i="15"/>
  <c r="B540" i="15"/>
  <c r="B539" i="15"/>
  <c r="B538" i="15"/>
  <c r="B537" i="15"/>
  <c r="B536" i="15"/>
  <c r="B535" i="15"/>
  <c r="B534" i="15"/>
  <c r="B533" i="15"/>
  <c r="B532" i="15"/>
  <c r="B531" i="15"/>
  <c r="B530" i="15"/>
  <c r="B529" i="15"/>
  <c r="B528" i="15"/>
  <c r="B527" i="15"/>
  <c r="B526" i="15"/>
  <c r="B525" i="15"/>
  <c r="B524" i="15"/>
  <c r="B523" i="15"/>
  <c r="B522" i="15"/>
  <c r="B521" i="15"/>
  <c r="B520" i="15"/>
  <c r="B519" i="15"/>
  <c r="B518" i="15"/>
  <c r="B517" i="15"/>
  <c r="B516" i="15"/>
  <c r="B515" i="15"/>
  <c r="B514" i="15"/>
  <c r="B513" i="15"/>
  <c r="B512" i="15"/>
  <c r="B511" i="15"/>
  <c r="B510" i="15"/>
  <c r="B509" i="15"/>
  <c r="B508" i="15"/>
  <c r="B507" i="15"/>
  <c r="B506" i="15"/>
  <c r="B505" i="15"/>
  <c r="B504" i="15"/>
  <c r="B503" i="15"/>
  <c r="B502" i="15"/>
  <c r="B501" i="15"/>
  <c r="B500" i="15"/>
  <c r="B499" i="15"/>
  <c r="B498" i="15"/>
  <c r="B497" i="15"/>
  <c r="B496" i="15"/>
  <c r="B495" i="15"/>
  <c r="B494" i="15"/>
  <c r="B493" i="15"/>
  <c r="B492" i="15"/>
  <c r="B491" i="15"/>
  <c r="B490" i="15"/>
  <c r="B489" i="15"/>
  <c r="B488" i="15"/>
  <c r="B487" i="15"/>
  <c r="B486" i="15"/>
  <c r="B485" i="15"/>
  <c r="B484" i="15"/>
  <c r="B483" i="15"/>
  <c r="B482" i="15"/>
  <c r="B481" i="15"/>
  <c r="B480" i="15"/>
  <c r="B479" i="15"/>
  <c r="B478" i="15"/>
  <c r="B477" i="15"/>
  <c r="B476" i="15"/>
  <c r="B475" i="15"/>
  <c r="B474" i="15"/>
  <c r="B473" i="15"/>
  <c r="B472" i="15"/>
  <c r="B471" i="15"/>
  <c r="B470" i="15"/>
  <c r="B469" i="15"/>
  <c r="B468" i="15"/>
  <c r="B467" i="15"/>
  <c r="B466" i="15"/>
  <c r="B465" i="15"/>
  <c r="B464" i="15"/>
  <c r="B463" i="15"/>
  <c r="B462" i="15"/>
  <c r="B461" i="15"/>
  <c r="B460" i="15"/>
  <c r="B459" i="15"/>
  <c r="B458" i="15"/>
  <c r="B457" i="15"/>
  <c r="B456" i="15"/>
  <c r="B455" i="15"/>
  <c r="B454" i="15"/>
  <c r="B453" i="15"/>
  <c r="B452" i="15"/>
  <c r="B451" i="15"/>
  <c r="B450" i="15"/>
  <c r="B449" i="15"/>
  <c r="B448" i="15"/>
  <c r="B447" i="15"/>
  <c r="B446" i="15"/>
  <c r="B445" i="15"/>
  <c r="B444" i="15"/>
  <c r="B443" i="15"/>
  <c r="B442" i="15"/>
  <c r="B441" i="15"/>
  <c r="B440" i="15"/>
  <c r="B439" i="15"/>
  <c r="B438" i="15"/>
  <c r="B437" i="15"/>
  <c r="B436" i="15"/>
  <c r="B435" i="15"/>
  <c r="B434" i="15"/>
  <c r="B433" i="15"/>
  <c r="B432" i="15"/>
  <c r="B431" i="15"/>
  <c r="B430" i="15"/>
  <c r="B429" i="15"/>
  <c r="B428" i="15"/>
  <c r="B427" i="15"/>
  <c r="B426" i="15"/>
  <c r="B425" i="15"/>
  <c r="B424" i="15"/>
  <c r="B423" i="15"/>
  <c r="B422" i="15"/>
  <c r="B421" i="15"/>
  <c r="B420" i="15"/>
  <c r="B419" i="15"/>
  <c r="B418" i="15"/>
  <c r="B417" i="15"/>
  <c r="B416" i="15"/>
  <c r="B415" i="15"/>
  <c r="B414" i="15"/>
  <c r="B413" i="15"/>
  <c r="B412" i="15"/>
  <c r="B411" i="15"/>
  <c r="B410" i="15"/>
  <c r="B409" i="15"/>
  <c r="B408" i="15"/>
  <c r="B407" i="15"/>
  <c r="B406" i="15"/>
  <c r="B405" i="15"/>
  <c r="B404" i="15"/>
  <c r="B403" i="15"/>
  <c r="B402" i="15"/>
  <c r="B401" i="15"/>
  <c r="B400" i="15"/>
  <c r="B399" i="15"/>
  <c r="B398" i="15"/>
  <c r="B397" i="15"/>
  <c r="B396" i="15"/>
  <c r="B395" i="15"/>
  <c r="B394" i="15"/>
  <c r="B393" i="15"/>
  <c r="B392" i="15"/>
  <c r="B391" i="15"/>
  <c r="B390" i="15"/>
  <c r="B389" i="15"/>
  <c r="B388" i="15"/>
  <c r="B387" i="15"/>
  <c r="B386" i="15"/>
  <c r="B385" i="15"/>
  <c r="B384" i="15"/>
  <c r="B383" i="15"/>
  <c r="B382" i="15"/>
  <c r="B381" i="15"/>
  <c r="B380" i="15"/>
  <c r="B379" i="15"/>
  <c r="B378" i="15"/>
  <c r="B377" i="15"/>
  <c r="B376" i="15"/>
  <c r="B375" i="15"/>
  <c r="B374" i="15"/>
  <c r="B373" i="15"/>
  <c r="B372" i="15"/>
  <c r="B371" i="15"/>
  <c r="B370" i="15"/>
  <c r="B369" i="15"/>
  <c r="B368" i="15"/>
  <c r="B367" i="15"/>
  <c r="B366" i="15"/>
  <c r="B365" i="15"/>
  <c r="B364" i="15"/>
  <c r="B363" i="15"/>
  <c r="B362" i="15"/>
  <c r="B361" i="15"/>
  <c r="B360" i="15"/>
  <c r="B359" i="15"/>
  <c r="B358" i="15"/>
  <c r="B357" i="15"/>
  <c r="B356" i="15"/>
  <c r="B355" i="15"/>
  <c r="B354" i="15"/>
  <c r="B353" i="15"/>
  <c r="B352" i="15"/>
  <c r="B351" i="15"/>
  <c r="B350" i="15"/>
  <c r="B349" i="15"/>
  <c r="B348" i="15"/>
  <c r="B347" i="15"/>
  <c r="B346" i="15"/>
  <c r="B345" i="15"/>
  <c r="B344" i="15"/>
  <c r="B343" i="15"/>
  <c r="B342" i="15"/>
  <c r="B341" i="15"/>
  <c r="B340"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B295" i="15"/>
  <c r="B294" i="15"/>
  <c r="B293" i="15"/>
  <c r="B292" i="15"/>
  <c r="B291" i="15"/>
  <c r="B290" i="15"/>
  <c r="B289" i="15"/>
  <c r="B288" i="15"/>
  <c r="B287" i="15"/>
  <c r="B286" i="15"/>
  <c r="B285" i="15"/>
  <c r="B284" i="15"/>
  <c r="B283" i="15"/>
  <c r="B282" i="15"/>
  <c r="B281" i="15"/>
  <c r="B280" i="15"/>
  <c r="B279" i="15"/>
  <c r="B278" i="15"/>
  <c r="B277" i="15"/>
  <c r="B276" i="15"/>
  <c r="B275" i="15"/>
  <c r="B274" i="15"/>
  <c r="B273" i="15"/>
  <c r="B272" i="15"/>
  <c r="B271" i="15"/>
  <c r="B270" i="15"/>
  <c r="B269" i="15"/>
  <c r="B268" i="15"/>
  <c r="B267" i="15"/>
  <c r="B266" i="15"/>
  <c r="B265" i="15"/>
  <c r="B264" i="15"/>
  <c r="B263" i="15"/>
  <c r="B262" i="15"/>
  <c r="B261" i="15"/>
  <c r="B260" i="15"/>
  <c r="B259" i="15"/>
  <c r="B258" i="15"/>
  <c r="B257" i="15"/>
  <c r="B256" i="15"/>
  <c r="B255" i="15"/>
  <c r="B254" i="15"/>
  <c r="B253" i="15"/>
  <c r="B252" i="15"/>
  <c r="B251" i="15"/>
  <c r="B250" i="15"/>
  <c r="B249" i="15"/>
  <c r="B248" i="15"/>
  <c r="B247" i="15"/>
  <c r="B246" i="15"/>
  <c r="B245" i="15"/>
  <c r="B244" i="15"/>
  <c r="B243" i="15"/>
  <c r="B242" i="15"/>
  <c r="B241" i="15"/>
  <c r="B240" i="15"/>
  <c r="B239" i="15"/>
  <c r="B238" i="15"/>
  <c r="B237" i="15"/>
  <c r="B236" i="15"/>
  <c r="B235" i="15"/>
  <c r="B234" i="15"/>
  <c r="B233" i="15"/>
  <c r="B232" i="15"/>
  <c r="B231" i="15"/>
  <c r="B230" i="15"/>
  <c r="B229" i="15"/>
  <c r="B228" i="15"/>
  <c r="B227" i="15"/>
  <c r="B226" i="15"/>
  <c r="B225" i="15"/>
  <c r="B224" i="15"/>
  <c r="B223" i="15"/>
  <c r="B222" i="15"/>
  <c r="B221" i="15"/>
  <c r="B220" i="15"/>
  <c r="B219" i="15"/>
  <c r="B218" i="15"/>
  <c r="B217" i="15"/>
  <c r="B216" i="15"/>
  <c r="B215" i="15"/>
  <c r="B214" i="15"/>
  <c r="B213" i="15"/>
  <c r="B212" i="15"/>
  <c r="B211" i="15"/>
  <c r="B210" i="15"/>
  <c r="B209" i="15"/>
  <c r="B208" i="15"/>
  <c r="B207" i="15"/>
  <c r="B206" i="15"/>
  <c r="B205" i="15"/>
  <c r="B204" i="15"/>
  <c r="B203" i="15"/>
  <c r="B202" i="15"/>
  <c r="B201" i="15"/>
  <c r="B200" i="15"/>
  <c r="B199" i="15"/>
  <c r="B198" i="15"/>
  <c r="B197" i="15"/>
  <c r="B196" i="15"/>
  <c r="B195" i="15"/>
  <c r="B194" i="15"/>
  <c r="B193" i="15"/>
  <c r="B192" i="15"/>
  <c r="B191" i="15"/>
  <c r="B190" i="15"/>
  <c r="B189" i="15"/>
  <c r="B188" i="15"/>
  <c r="B187" i="15"/>
  <c r="B186" i="15"/>
  <c r="B185" i="15"/>
  <c r="B184" i="15"/>
  <c r="B183" i="15"/>
  <c r="B182" i="15"/>
  <c r="B181" i="15"/>
  <c r="B180" i="15"/>
  <c r="B179" i="15"/>
  <c r="B178" i="15"/>
  <c r="B177" i="15"/>
  <c r="B176" i="15"/>
  <c r="B175" i="15"/>
  <c r="B174" i="15"/>
  <c r="B173" i="15"/>
  <c r="B172" i="15"/>
  <c r="B171" i="15"/>
  <c r="B170" i="15"/>
  <c r="B169" i="15"/>
  <c r="B168" i="15"/>
  <c r="B167" i="15"/>
  <c r="B166" i="15"/>
  <c r="B165" i="15"/>
  <c r="B164" i="15"/>
  <c r="B163" i="15"/>
  <c r="B162" i="15"/>
  <c r="B161" i="15"/>
  <c r="B160" i="15"/>
  <c r="B159" i="15"/>
  <c r="B158" i="15"/>
  <c r="B157" i="15"/>
  <c r="B156" i="15"/>
  <c r="B155" i="15"/>
  <c r="B154" i="15"/>
  <c r="B153" i="15"/>
  <c r="B152" i="15"/>
  <c r="B151" i="15"/>
  <c r="B150" i="15"/>
  <c r="B149" i="15"/>
  <c r="B148" i="15"/>
  <c r="B147" i="15"/>
  <c r="B146" i="15"/>
  <c r="B145" i="15"/>
  <c r="B144" i="15"/>
  <c r="B143" i="15"/>
  <c r="B142" i="15"/>
  <c r="B141" i="15"/>
  <c r="B140" i="15"/>
  <c r="B139" i="15"/>
  <c r="B138" i="15"/>
  <c r="B137" i="15"/>
  <c r="B136" i="15"/>
  <c r="B135" i="15"/>
  <c r="B134" i="15"/>
  <c r="B133" i="15"/>
  <c r="B132" i="15"/>
  <c r="B131" i="15"/>
  <c r="B130" i="15"/>
  <c r="B129" i="15"/>
  <c r="B128" i="15"/>
  <c r="B127" i="15"/>
  <c r="B126" i="15"/>
  <c r="B125" i="15"/>
  <c r="B124" i="15"/>
  <c r="B123" i="15"/>
  <c r="B122" i="15"/>
  <c r="B121" i="15"/>
  <c r="B120" i="15"/>
  <c r="B119"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8"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J93" i="12" l="1"/>
  <c r="J92" i="12"/>
  <c r="D43" i="13" l="1"/>
  <c r="D42" i="13"/>
  <c r="D41" i="13"/>
  <c r="D40" i="13"/>
  <c r="D39" i="13"/>
  <c r="D38" i="13"/>
  <c r="D37" i="13"/>
  <c r="D36" i="13"/>
  <c r="D35" i="13"/>
  <c r="D34" i="13"/>
  <c r="D33" i="13"/>
  <c r="D32" i="13"/>
  <c r="D31" i="13"/>
  <c r="D30" i="13"/>
  <c r="D29" i="13"/>
  <c r="D28" i="13"/>
  <c r="D27" i="13"/>
  <c r="D25" i="13"/>
  <c r="D24" i="13"/>
  <c r="D23" i="13"/>
  <c r="D22" i="13"/>
  <c r="D21" i="13"/>
  <c r="D20" i="13"/>
  <c r="D19" i="13"/>
  <c r="D18" i="13"/>
  <c r="D17" i="13"/>
  <c r="D16" i="13"/>
  <c r="I203" i="10" l="1"/>
  <c r="J203" i="10"/>
  <c r="K203" i="10"/>
  <c r="L203" i="10"/>
  <c r="I194" i="10"/>
  <c r="J194" i="10"/>
  <c r="K194" i="10"/>
  <c r="L194" i="10"/>
  <c r="L213" i="10" l="1"/>
  <c r="K166" i="12" s="1"/>
  <c r="K213" i="10"/>
  <c r="K157" i="12" s="1"/>
  <c r="J213" i="10"/>
  <c r="K140" i="12" s="1"/>
  <c r="I213" i="10"/>
  <c r="K131" i="12" s="1"/>
  <c r="H213" i="10"/>
  <c r="G213" i="10"/>
  <c r="K122" i="12" s="1"/>
  <c r="N107" i="14"/>
  <c r="J107" i="14"/>
  <c r="K107" i="14"/>
  <c r="L107" i="14"/>
  <c r="M107" i="14"/>
  <c r="I107" i="14"/>
  <c r="H203" i="10"/>
  <c r="G203" i="10"/>
  <c r="H194" i="10"/>
  <c r="G194" i="10"/>
  <c r="K91" i="18" l="1"/>
  <c r="D91" i="18"/>
  <c r="D49" i="18"/>
  <c r="K47" i="18"/>
  <c r="D47" i="18"/>
  <c r="D6" i="18"/>
  <c r="L170" i="12" l="1"/>
  <c r="L171" i="12" s="1"/>
  <c r="J164" i="12"/>
  <c r="J165" i="12"/>
  <c r="J166" i="12"/>
  <c r="J167" i="12"/>
  <c r="J154" i="12"/>
  <c r="J155" i="12"/>
  <c r="J156" i="12"/>
  <c r="J157" i="12"/>
  <c r="J158" i="12"/>
  <c r="J163" i="12"/>
  <c r="J138" i="12"/>
  <c r="J139" i="12"/>
  <c r="J140" i="12"/>
  <c r="J141" i="12"/>
  <c r="J137" i="12"/>
  <c r="J129" i="12"/>
  <c r="J131" i="12"/>
  <c r="J132" i="12"/>
  <c r="J128" i="12"/>
  <c r="J119" i="12"/>
  <c r="J122" i="12"/>
  <c r="J123" i="12"/>
  <c r="J118" i="12"/>
  <c r="J110" i="12"/>
  <c r="J109" i="12"/>
  <c r="J108" i="12"/>
  <c r="L77" i="12"/>
  <c r="K77" i="12"/>
  <c r="J77" i="12"/>
  <c r="J73" i="12"/>
  <c r="K73" i="12"/>
  <c r="L73" i="12"/>
  <c r="J74" i="12"/>
  <c r="K74" i="12"/>
  <c r="L74" i="12"/>
  <c r="J72" i="12"/>
  <c r="K72" i="12"/>
  <c r="L72" i="12"/>
  <c r="J71" i="12"/>
  <c r="K71" i="12"/>
  <c r="L71" i="12"/>
  <c r="J68" i="12"/>
  <c r="K68" i="12"/>
  <c r="L68" i="12"/>
  <c r="J69" i="12"/>
  <c r="K69" i="12"/>
  <c r="L69" i="12"/>
  <c r="J65" i="12"/>
  <c r="K65" i="12"/>
  <c r="L65" i="12"/>
  <c r="J66" i="12"/>
  <c r="K66" i="12"/>
  <c r="L66" i="12"/>
  <c r="J67" i="12"/>
  <c r="K67" i="12"/>
  <c r="L67" i="12"/>
  <c r="J60" i="12"/>
  <c r="K60" i="12"/>
  <c r="L60" i="12"/>
  <c r="J61" i="12"/>
  <c r="K61" i="12"/>
  <c r="L61" i="12"/>
  <c r="J62" i="12"/>
  <c r="K62" i="12"/>
  <c r="L62" i="12"/>
  <c r="J64" i="12"/>
  <c r="K64" i="12"/>
  <c r="L64" i="12"/>
  <c r="L59" i="12"/>
  <c r="K59" i="12"/>
  <c r="J59" i="12"/>
  <c r="J47" i="12"/>
  <c r="K47" i="12"/>
  <c r="L47" i="12"/>
  <c r="J48" i="12"/>
  <c r="K48" i="12"/>
  <c r="L48" i="12"/>
  <c r="J39" i="12"/>
  <c r="K39" i="12"/>
  <c r="L39" i="12"/>
  <c r="K40" i="12"/>
  <c r="J43" i="12"/>
  <c r="K43" i="12"/>
  <c r="L43" i="12"/>
  <c r="J44" i="12"/>
  <c r="K44" i="12"/>
  <c r="L44" i="12"/>
  <c r="J45" i="12"/>
  <c r="K45" i="12"/>
  <c r="L45" i="12"/>
  <c r="J46" i="12"/>
  <c r="K46" i="12"/>
  <c r="L46" i="12"/>
  <c r="J38" i="12"/>
  <c r="L38" i="12"/>
  <c r="K38" i="12"/>
  <c r="J34" i="12"/>
  <c r="K34" i="12"/>
  <c r="L34" i="12"/>
  <c r="J35" i="12"/>
  <c r="K35" i="12"/>
  <c r="L35" i="12"/>
  <c r="J36" i="12"/>
  <c r="K36" i="12"/>
  <c r="L36" i="12"/>
  <c r="J37" i="12"/>
  <c r="K37" i="12"/>
  <c r="L32" i="12"/>
  <c r="K32" i="12"/>
  <c r="J32" i="12"/>
  <c r="J23" i="12"/>
  <c r="K23" i="12"/>
  <c r="L23" i="12"/>
  <c r="J24" i="12"/>
  <c r="K24" i="12"/>
  <c r="L24" i="12"/>
  <c r="J25" i="12"/>
  <c r="K25" i="12"/>
  <c r="L25" i="12"/>
  <c r="J26" i="12"/>
  <c r="K26" i="12"/>
  <c r="L26" i="12"/>
  <c r="J27" i="12"/>
  <c r="K27" i="12"/>
  <c r="L27" i="12"/>
  <c r="J28" i="12"/>
  <c r="K28" i="12"/>
  <c r="L28" i="12"/>
  <c r="J29" i="12"/>
  <c r="K29" i="12"/>
  <c r="L29" i="12"/>
  <c r="J30" i="12"/>
  <c r="K30" i="12"/>
  <c r="L30" i="12"/>
  <c r="J31" i="12"/>
  <c r="K31" i="12"/>
  <c r="L31" i="12"/>
  <c r="J33" i="12"/>
  <c r="K33" i="12"/>
  <c r="L33" i="12"/>
  <c r="L22" i="12"/>
  <c r="K22" i="12"/>
  <c r="J22" i="12"/>
  <c r="L260" i="10" l="1"/>
  <c r="L251" i="10"/>
  <c r="L245" i="10"/>
  <c r="L176" i="9" l="1"/>
  <c r="L13" i="12" s="1"/>
  <c r="K169" i="9"/>
  <c r="J169" i="9"/>
  <c r="L150" i="9"/>
  <c r="L151" i="9"/>
  <c r="L152" i="9"/>
  <c r="L153" i="9"/>
  <c r="L154" i="9"/>
  <c r="L155" i="9"/>
  <c r="L156" i="9"/>
  <c r="L157" i="9"/>
  <c r="L158" i="9"/>
  <c r="L159" i="9"/>
  <c r="L160" i="9"/>
  <c r="L161" i="9"/>
  <c r="L162" i="9"/>
  <c r="L163" i="9"/>
  <c r="L164" i="9"/>
  <c r="L165" i="9"/>
  <c r="L166" i="9"/>
  <c r="L167" i="9"/>
  <c r="L168" i="9"/>
  <c r="J177" i="9" s="1"/>
  <c r="L149" i="9"/>
  <c r="L131" i="9"/>
  <c r="K13" i="12" s="1"/>
  <c r="K124" i="9"/>
  <c r="J124" i="9"/>
  <c r="L105" i="9"/>
  <c r="L106" i="9"/>
  <c r="L107" i="9"/>
  <c r="L108" i="9"/>
  <c r="L109" i="9"/>
  <c r="L110" i="9"/>
  <c r="L111" i="9"/>
  <c r="L112" i="9"/>
  <c r="L113" i="9"/>
  <c r="L114" i="9"/>
  <c r="L115" i="9"/>
  <c r="L116" i="9"/>
  <c r="L117" i="9"/>
  <c r="L118" i="9"/>
  <c r="L119" i="9"/>
  <c r="L120" i="9"/>
  <c r="L121" i="9"/>
  <c r="L122" i="9"/>
  <c r="L123" i="9"/>
  <c r="L104" i="9"/>
  <c r="J87" i="9"/>
  <c r="L86" i="9"/>
  <c r="K79" i="9"/>
  <c r="J79" i="9"/>
  <c r="L60" i="9"/>
  <c r="L61" i="9"/>
  <c r="L62" i="9"/>
  <c r="L63" i="9"/>
  <c r="L64" i="9"/>
  <c r="L65" i="9"/>
  <c r="L66" i="9"/>
  <c r="L67" i="9"/>
  <c r="L68" i="9"/>
  <c r="L69" i="9"/>
  <c r="L70" i="9"/>
  <c r="L71" i="9"/>
  <c r="L72" i="9"/>
  <c r="L73" i="9"/>
  <c r="L74" i="9"/>
  <c r="L75" i="9"/>
  <c r="L76" i="9"/>
  <c r="L77" i="9"/>
  <c r="L78" i="9"/>
  <c r="L59" i="9"/>
  <c r="J96" i="14"/>
  <c r="J132" i="9" l="1"/>
  <c r="L169" i="9"/>
  <c r="L12" i="12" s="1"/>
  <c r="L14" i="12" s="1"/>
  <c r="L124" i="9"/>
  <c r="K12" i="12" s="1"/>
  <c r="K14" i="12" s="1"/>
  <c r="L79" i="9"/>
  <c r="K51" i="18" l="1"/>
  <c r="K8" i="18"/>
  <c r="D51" i="18"/>
  <c r="D8" i="18"/>
  <c r="L183" i="9"/>
  <c r="D183" i="9"/>
  <c r="D140" i="9"/>
  <c r="L138" i="9"/>
  <c r="D138" i="9"/>
  <c r="D95" i="9"/>
  <c r="D6" i="16" l="1"/>
  <c r="D133" i="10" l="1"/>
  <c r="L133" i="10"/>
  <c r="I96" i="14"/>
  <c r="I11" i="14"/>
  <c r="K110" i="12" l="1"/>
  <c r="L110" i="12" s="1"/>
  <c r="K109" i="12"/>
  <c r="L109" i="12" s="1"/>
  <c r="K108" i="12"/>
  <c r="L108" i="12" s="1"/>
  <c r="L238" i="10"/>
  <c r="K167" i="12" s="1"/>
  <c r="L167" i="12" s="1"/>
  <c r="K238" i="10"/>
  <c r="K158" i="12" s="1"/>
  <c r="L158" i="12" s="1"/>
  <c r="J238" i="10"/>
  <c r="K141" i="12" s="1"/>
  <c r="L141" i="12" s="1"/>
  <c r="I238" i="10"/>
  <c r="K132" i="12" s="1"/>
  <c r="L132" i="12" s="1"/>
  <c r="H238" i="10"/>
  <c r="G238" i="10"/>
  <c r="L123" i="12" s="1"/>
  <c r="L95" i="12"/>
  <c r="L131" i="12"/>
  <c r="L140" i="12"/>
  <c r="L157" i="12"/>
  <c r="L166" i="12"/>
  <c r="L122" i="12"/>
  <c r="L94" i="12"/>
  <c r="L130" i="12"/>
  <c r="L139" i="12"/>
  <c r="L156" i="12"/>
  <c r="L165" i="12"/>
  <c r="L120" i="12"/>
  <c r="G162" i="10"/>
  <c r="K118" i="12" s="1"/>
  <c r="L118" i="12" s="1"/>
  <c r="K172" i="10"/>
  <c r="K155" i="12" s="1"/>
  <c r="L155" i="12" s="1"/>
  <c r="I172" i="10"/>
  <c r="K129" i="12" s="1"/>
  <c r="L129" i="12" s="1"/>
  <c r="J172" i="10"/>
  <c r="K138" i="12" s="1"/>
  <c r="L138" i="12" s="1"/>
  <c r="L172" i="10"/>
  <c r="K164" i="12" s="1"/>
  <c r="L164" i="12" s="1"/>
  <c r="H172" i="10"/>
  <c r="K93" i="12" s="1"/>
  <c r="L93" i="12" s="1"/>
  <c r="G172" i="10"/>
  <c r="K119" i="12" s="1"/>
  <c r="L119" i="12" s="1"/>
  <c r="H162" i="10"/>
  <c r="K92" i="12" s="1"/>
  <c r="L92" i="12" s="1"/>
  <c r="I162" i="10"/>
  <c r="K128" i="12" s="1"/>
  <c r="L128" i="12" s="1"/>
  <c r="J162" i="10"/>
  <c r="K137" i="12" s="1"/>
  <c r="L137" i="12" s="1"/>
  <c r="K162" i="10"/>
  <c r="K154" i="12" s="1"/>
  <c r="L154" i="12" s="1"/>
  <c r="L162" i="10"/>
  <c r="K163" i="12" s="1"/>
  <c r="L163" i="12" s="1"/>
  <c r="L17" i="9"/>
  <c r="N103" i="14"/>
  <c r="J103" i="14"/>
  <c r="K103" i="14"/>
  <c r="L103" i="14"/>
  <c r="M103" i="14"/>
  <c r="I103" i="14"/>
  <c r="N75" i="14"/>
  <c r="M75" i="14"/>
  <c r="L75" i="14"/>
  <c r="K75" i="14"/>
  <c r="J75" i="14"/>
  <c r="I75" i="14"/>
  <c r="D172" i="12" l="1"/>
  <c r="J37" i="14" l="1"/>
  <c r="K37" i="14"/>
  <c r="L37" i="14"/>
  <c r="M37" i="14"/>
  <c r="N37" i="14"/>
  <c r="I37" i="14"/>
  <c r="J33" i="14"/>
  <c r="K33" i="14"/>
  <c r="L33" i="14"/>
  <c r="M33" i="14"/>
  <c r="N33" i="14"/>
  <c r="I33" i="14"/>
  <c r="J12" i="12" l="1"/>
  <c r="D16" i="8"/>
  <c r="J13" i="12"/>
  <c r="K18" i="12"/>
  <c r="J68" i="14"/>
  <c r="K68" i="14"/>
  <c r="L68" i="14"/>
  <c r="M68" i="14"/>
  <c r="N68" i="14"/>
  <c r="I68" i="14"/>
  <c r="N24" i="14"/>
  <c r="M24" i="14"/>
  <c r="L24" i="14"/>
  <c r="K24" i="14"/>
  <c r="J24" i="14"/>
  <c r="I24" i="14"/>
  <c r="J61" i="14"/>
  <c r="J92" i="14"/>
  <c r="K61" i="14"/>
  <c r="K92" i="14"/>
  <c r="L61" i="14"/>
  <c r="L92" i="14"/>
  <c r="M61" i="14"/>
  <c r="M92" i="14"/>
  <c r="N61" i="14"/>
  <c r="N92" i="14"/>
  <c r="I61" i="14"/>
  <c r="I92" i="14"/>
  <c r="M83" i="14"/>
  <c r="K83" i="14"/>
  <c r="I83" i="14"/>
  <c r="M47" i="14"/>
  <c r="K47" i="14"/>
  <c r="I47" i="14"/>
  <c r="M11" i="14"/>
  <c r="K11" i="14"/>
  <c r="L8" i="9"/>
  <c r="D51" i="12"/>
  <c r="L51" i="12"/>
  <c r="D53" i="12"/>
  <c r="L89" i="10"/>
  <c r="D89" i="10"/>
  <c r="D48" i="10"/>
  <c r="L186" i="12"/>
  <c r="D186" i="12"/>
  <c r="D146" i="12"/>
  <c r="L309" i="10"/>
  <c r="D309" i="10"/>
  <c r="D269" i="10"/>
  <c r="L49" i="17"/>
  <c r="D49" i="17"/>
  <c r="D6" i="17"/>
  <c r="K48" i="16"/>
  <c r="D48" i="16"/>
  <c r="L267" i="10"/>
  <c r="N138" i="14"/>
  <c r="D76" i="14"/>
  <c r="N76" i="14"/>
  <c r="D226" i="10"/>
  <c r="L224" i="10"/>
  <c r="D224" i="10"/>
  <c r="D182" i="10"/>
  <c r="D180" i="10"/>
  <c r="L98" i="12"/>
  <c r="L144" i="12"/>
  <c r="L180" i="10"/>
  <c r="D135" i="10"/>
  <c r="D91" i="10"/>
  <c r="L46" i="10"/>
  <c r="D46" i="10"/>
  <c r="D15" i="13"/>
  <c r="B4" i="6"/>
  <c r="N112" i="14"/>
  <c r="D114" i="14"/>
  <c r="D112" i="14"/>
  <c r="D78" i="14"/>
  <c r="D138" i="14"/>
  <c r="D42" i="14"/>
  <c r="N40" i="14"/>
  <c r="D40" i="14"/>
  <c r="D6" i="14"/>
  <c r="D6" i="10"/>
  <c r="L48" i="9"/>
  <c r="D267" i="10"/>
  <c r="D48" i="9"/>
  <c r="D93" i="9"/>
  <c r="L93" i="9"/>
  <c r="D6" i="9"/>
  <c r="D50" i="9"/>
  <c r="F3" i="13"/>
  <c r="F5" i="13" s="1"/>
  <c r="D98" i="12"/>
  <c r="C5" i="13"/>
  <c r="D144" i="12"/>
  <c r="D100" i="12"/>
  <c r="B4" i="7"/>
  <c r="A2" i="5"/>
  <c r="D6" i="12"/>
  <c r="D14" i="8"/>
  <c r="N8" i="14"/>
  <c r="N110" i="14" l="1"/>
  <c r="M110" i="14"/>
  <c r="L110" i="14"/>
  <c r="K110" i="14"/>
  <c r="J110" i="14"/>
  <c r="I110" i="14"/>
  <c r="J18" i="12" s="1"/>
  <c r="L18" i="12" s="1"/>
  <c r="L148" i="12"/>
  <c r="N116" i="14"/>
  <c r="L228" i="10"/>
  <c r="D52" i="9"/>
  <c r="D142" i="9"/>
  <c r="L97" i="9"/>
  <c r="L142" i="9"/>
  <c r="D97" i="9"/>
  <c r="N80" i="14"/>
  <c r="D116" i="14"/>
  <c r="L102" i="12"/>
  <c r="D7" i="17"/>
  <c r="L8" i="12"/>
  <c r="L271" i="10"/>
  <c r="D137" i="10"/>
  <c r="D8" i="12"/>
  <c r="L137" i="10"/>
  <c r="D50" i="10"/>
  <c r="D93" i="10"/>
  <c r="D148" i="12"/>
  <c r="D8" i="14"/>
  <c r="L55" i="12"/>
  <c r="J14" i="12"/>
  <c r="D271" i="10"/>
  <c r="D8" i="9"/>
  <c r="D8" i="16"/>
  <c r="L50" i="10"/>
  <c r="K8" i="16"/>
  <c r="D184" i="10"/>
  <c r="L8" i="10"/>
  <c r="D55" i="12"/>
  <c r="L52" i="9"/>
  <c r="N44" i="14"/>
  <c r="D80" i="14"/>
  <c r="D44" i="14"/>
  <c r="D102" i="12"/>
  <c r="L93" i="10"/>
  <c r="D228" i="10"/>
  <c r="L7" i="17"/>
  <c r="D8" i="10"/>
  <c r="L184" i="10"/>
  <c r="F4" i="13" l="1"/>
</calcChain>
</file>

<file path=xl/sharedStrings.xml><?xml version="1.0" encoding="utf-8"?>
<sst xmlns="http://schemas.openxmlformats.org/spreadsheetml/2006/main" count="1738" uniqueCount="1245">
  <si>
    <t>SPECIFIEKE INFORMATIE C - CONTRACTINFORMATIE</t>
  </si>
  <si>
    <t xml:space="preserve"> Subtotaal gecontracteerde zorg</t>
  </si>
  <si>
    <t xml:space="preserve"> CONTRACTINFORMATIE MEDISCH SPECIALISTISCHE ZORG, rubriek 06</t>
  </si>
  <si>
    <t xml:space="preserve"> CONTRACTINFORMATIE HUISARTSENZORG EN MULTIDISCIPLINAIRE ZORG, rubriek 01</t>
  </si>
  <si>
    <t xml:space="preserve"> Huisartsenzorg, codes 503, 504, 505, 506, 507, 515</t>
  </si>
  <si>
    <t xml:space="preserve"> Gecontracteerde zorg</t>
  </si>
  <si>
    <t xml:space="preserve"> Subtotaal huisartsenzorg</t>
  </si>
  <si>
    <t xml:space="preserve"> Multidisciplinaire zorg, codes 510 en 516</t>
  </si>
  <si>
    <t xml:space="preserve"> Subtotaal multidisciplinaire zorg</t>
  </si>
  <si>
    <t xml:space="preserve"> CONTRACTINFORMATIE VERPLEGING EN VERZORGING, rubriek 03</t>
  </si>
  <si>
    <t xml:space="preserve"> 507 Overige tarieven</t>
  </si>
  <si>
    <t xml:space="preserve"> 510 Multidisciplinaire zorg</t>
  </si>
  <si>
    <t xml:space="preserve"> 515 Resultaatbeloning en zorgvernieuwing huisartsen</t>
  </si>
  <si>
    <t xml:space="preserve"> 516 Resultaatbeloning en zorgvernieuwing MDZ</t>
  </si>
  <si>
    <t xml:space="preserve"> 530 Kosten van verpleging en verzorging</t>
  </si>
  <si>
    <t xml:space="preserve"> 613.1 Integrale kosten van DBC-zorgproduct gereguleerde segment </t>
  </si>
  <si>
    <t xml:space="preserve"> 615.1 Integrale kosten van DBC-zorgproduct vrije segment</t>
  </si>
  <si>
    <t xml:space="preserve"> 661 Kosten specialistische GGZ met verblijf</t>
  </si>
  <si>
    <t xml:space="preserve"> 661.1 Kosten LGGZ (langdurige GGZ, jaar 2 en 3)</t>
  </si>
  <si>
    <t xml:space="preserve"> 662 Kosten specialistische GGZ zonder verblijf</t>
  </si>
  <si>
    <t xml:space="preserve"> 702 Kosten van zorg zintuiglijk gehandicapten </t>
  </si>
  <si>
    <t xml:space="preserve"> 613.1 Integrale kosten DBC-zorgproduct gereguleerd segment</t>
  </si>
  <si>
    <t xml:space="preserve"> 615.1 Integrale kosten DBC-zorgproduct vrije segment</t>
  </si>
  <si>
    <t>3343</t>
  </si>
  <si>
    <t>STAD HOLLAND ZORGVERZEKERAAR OWM U.A.</t>
  </si>
  <si>
    <t>RUBRIEK 01 HUISARTSENZORG</t>
  </si>
  <si>
    <t xml:space="preserve">  CODE 503 - BIJZONDERE BETALINGEN</t>
  </si>
  <si>
    <t xml:space="preserve"> Module achterstandsfonds</t>
  </si>
  <si>
    <t xml:space="preserve"> Module modernisering en innovatie</t>
  </si>
  <si>
    <t xml:space="preserve"> Passantentarieven</t>
  </si>
  <si>
    <t xml:space="preserve"> Overige kosten</t>
  </si>
  <si>
    <t xml:space="preserve"> TOTAAL code 503</t>
  </si>
  <si>
    <t xml:space="preserve">  CODE 506 - CONSULTTARIEVEN</t>
  </si>
  <si>
    <t xml:space="preserve"> TOTAAL code 506</t>
  </si>
  <si>
    <t xml:space="preserve">  CODE 560.1 - MONDZORG VOLWASSEN VERZEKERDEN</t>
  </si>
  <si>
    <t xml:space="preserve"> TOTAAL code 560.1</t>
  </si>
  <si>
    <t xml:space="preserve">  CODE 560.1 - MONDZORG VOLWASSEN VERZEKERDEN - vervolg</t>
  </si>
  <si>
    <t xml:space="preserve">  CODE 560.2 - MONDZORG JEUGDIGE VERZEKERDEN</t>
  </si>
  <si>
    <t xml:space="preserve"> Bijzondere tandheelkundige zorg (art. 2.7, lid 1, sub a)</t>
  </si>
  <si>
    <t>RUBRIEK 03 VERPLEGING EN VERZORGING</t>
  </si>
  <si>
    <t xml:space="preserve">  CODE 530 - VERPLEGING EN VERZORGING </t>
  </si>
  <si>
    <t xml:space="preserve"> Kosten verpleging</t>
  </si>
  <si>
    <t xml:space="preserve"> TOTAAL code 530</t>
  </si>
  <si>
    <t xml:space="preserve"> Kosten verzorging</t>
  </si>
  <si>
    <t xml:space="preserve"> Kosten PGB</t>
  </si>
  <si>
    <t xml:space="preserve"> Verpleging</t>
  </si>
  <si>
    <t xml:space="preserve"> Verzorging</t>
  </si>
  <si>
    <t xml:space="preserve"> PGB</t>
  </si>
  <si>
    <t xml:space="preserve"> TOTAAL code 560.2</t>
  </si>
  <si>
    <t>RUBRIEK 04 MONDZORG - vervolg</t>
  </si>
  <si>
    <t xml:space="preserve">  CODE 560.2 - MONDZORG JEUGDIGE VERZEKERDEN - vervolg</t>
  </si>
  <si>
    <t xml:space="preserve">  CODE 561 - GEBITSPROTHESEN</t>
  </si>
  <si>
    <t xml:space="preserve"> TOTAAL code 561</t>
  </si>
  <si>
    <t xml:space="preserve">  CODE 561 - GEBITSPROTHESEN - vervolg</t>
  </si>
  <si>
    <t xml:space="preserve"> Basis GGZ - Chronisch</t>
  </si>
  <si>
    <t xml:space="preserve"> Basis GGZ - Intensief </t>
  </si>
  <si>
    <t xml:space="preserve"> CODE 700 - OVERIGE KOSTEN</t>
  </si>
  <si>
    <t xml:space="preserve"> TOTAAL code 700</t>
  </si>
  <si>
    <t>Pagina 6</t>
  </si>
  <si>
    <t xml:space="preserve">OHRA ZIEKTEKOSTENVERZEKERINGEN N.V. </t>
  </si>
  <si>
    <t xml:space="preserve">ASR BASIS ZIEKTENKOSTENVERZEKERINGEN N.V. </t>
  </si>
  <si>
    <t>MENZIS ZORGVERZEKERAAR NV</t>
  </si>
  <si>
    <t>WAGENINGEN</t>
  </si>
  <si>
    <t>ANDERZORG NV</t>
  </si>
  <si>
    <t>3332</t>
  </si>
  <si>
    <t>3333</t>
  </si>
  <si>
    <t xml:space="preserve">CARES </t>
  </si>
  <si>
    <t>ENO ZORGVERZEKERAAR N.V.</t>
  </si>
  <si>
    <t>DE FRIESLAND ZORGVERZEKERAAR N.V.</t>
  </si>
  <si>
    <t>OWM CENTRALE ZORGVERZEKRAARS GROEP, ZORGVERZEKERAAR UA'</t>
  </si>
  <si>
    <t>ENO</t>
  </si>
  <si>
    <t xml:space="preserve"> 560.1 Mondzorg volwassen verzekerden</t>
  </si>
  <si>
    <t xml:space="preserve"> 561 Gebitsprothesen</t>
  </si>
  <si>
    <t xml:space="preserve"> 560.2 Mondzorg jeugdige verzekerden</t>
  </si>
  <si>
    <t xml:space="preserve">612   </t>
  </si>
  <si>
    <t xml:space="preserve"> Multidisciplinaire zorgverlening COPD (vergoedingscomponent te verzekeren prestatie Zvw) </t>
  </si>
  <si>
    <t xml:space="preserve"> 612 Kosten add-on's </t>
  </si>
  <si>
    <t xml:space="preserve"> 625 Kosten dieetadvisering </t>
  </si>
  <si>
    <t xml:space="preserve"> Zelfstandig gevestigden</t>
  </si>
  <si>
    <t xml:space="preserve"> OPBRENGSTEN VERHAAL</t>
  </si>
  <si>
    <t xml:space="preserve"> SCHADE T.L.V. HET VRIJWILLIG EIGEN RISICO</t>
  </si>
  <si>
    <t xml:space="preserve"> SCHADE T.L.V. HET VERPLICHT EIGEN RISICO</t>
  </si>
  <si>
    <t>Pagina 7</t>
  </si>
  <si>
    <t xml:space="preserve"> 700 Overige kosten</t>
  </si>
  <si>
    <t>0000 KIES UW UZOVI-NUMMER</t>
  </si>
  <si>
    <t xml:space="preserve"> C     Consultatie en diagnostiek (C11, Periodieke controle)</t>
  </si>
  <si>
    <t xml:space="preserve"> C        Consultatie en diagnostiek</t>
  </si>
  <si>
    <t xml:space="preserve"> X        Maken en beoordelen foto's</t>
  </si>
  <si>
    <t xml:space="preserve"> A+B    Verdoving</t>
  </si>
  <si>
    <t xml:space="preserve"> E        Wortelkanaalbehandelingen</t>
  </si>
  <si>
    <t xml:space="preserve"> J        Implantaten</t>
  </si>
  <si>
    <t xml:space="preserve"> T        Tandvleesbehandelingen </t>
  </si>
  <si>
    <t xml:space="preserve"> P        Uitneembare prothetische voorzieningen</t>
  </si>
  <si>
    <t xml:space="preserve"> H        Chirurgische ingrepen</t>
  </si>
  <si>
    <t xml:space="preserve"> G        Kaakgewrichtbehandelingen </t>
  </si>
  <si>
    <t xml:space="preserve"> R        Kronen en bruggen</t>
  </si>
  <si>
    <t xml:space="preserve"> Z       Abbonementstarieven</t>
  </si>
  <si>
    <t xml:space="preserve">670   </t>
  </si>
  <si>
    <t xml:space="preserve"> TOTAAL RUBRIEK 11</t>
  </si>
  <si>
    <t xml:space="preserve"> V        Vullingen</t>
  </si>
  <si>
    <t xml:space="preserve"> M        Preventieve mondzorg</t>
  </si>
  <si>
    <t xml:space="preserve"> M     Preventieve mondzorg (M01, Preventieve voorlichting en/of instructie) </t>
  </si>
  <si>
    <t xml:space="preserve"> Integrale kosten van DBC-zorgproduct 
 gereguleerde segment  </t>
  </si>
  <si>
    <t xml:space="preserve"> Integrale kosten DBC-zorgproduct vrije segment</t>
  </si>
  <si>
    <t xml:space="preserve"> M     Preventieve mondzorg (M02, Consult voor evaluatie van preventie)</t>
  </si>
  <si>
    <t xml:space="preserve"> Overige zorgproducten</t>
  </si>
  <si>
    <t xml:space="preserve">611   </t>
  </si>
  <si>
    <t xml:space="preserve"> TOTAAL RUBRIEK 13</t>
  </si>
  <si>
    <t xml:space="preserve"> 611 Overige zorgproducten (naar instelling)</t>
  </si>
  <si>
    <t xml:space="preserve"> 665 Generalistische basis GGZ (naar instelling)</t>
  </si>
  <si>
    <t xml:space="preserve"> Bijzondere tandheelkundige zorg 
 (art. 2.7, lid 1, sub a)</t>
  </si>
  <si>
    <t xml:space="preserve"> Overig</t>
  </si>
  <si>
    <t xml:space="preserve"> Bijzondere tandheelkundige zorg (art. 2.7, lid 1, b en c)</t>
  </si>
  <si>
    <t xml:space="preserve"> Bijzondere tandheelkundige zorg (art. 2.7, lid 3), Orthodontie</t>
  </si>
  <si>
    <t xml:space="preserve"> Bijzondere tandheelkundige zorg (art. 2.7, lid 1, sub a,b en c)</t>
  </si>
  <si>
    <t xml:space="preserve"> Instellingen </t>
  </si>
  <si>
    <t xml:space="preserve"> TOTAAL code 611</t>
  </si>
  <si>
    <t xml:space="preserve">     ● Informatie risicoverevening (pagina 1 t/m 4)</t>
  </si>
  <si>
    <t xml:space="preserve"> 611 Overige zorgproducten</t>
  </si>
  <si>
    <t xml:space="preserve"> X   Maken en beoordelen foto's (Röntgendiagnostiek)</t>
  </si>
  <si>
    <t>GRONINGEN</t>
  </si>
  <si>
    <t>SPECIFIEKE INFORMATIE C - WANBETALERS</t>
  </si>
  <si>
    <t>SPECIFICATIES VAN WANBETALERS</t>
  </si>
  <si>
    <t xml:space="preserve"> Verstuurde vierdemaandsbrieven</t>
  </si>
  <si>
    <t xml:space="preserve"> Verstuurde tweedemaandsbrieven</t>
  </si>
  <si>
    <t xml:space="preserve"> Actieve stabilisatieovereenkomsten voor premiebetaling.</t>
  </si>
  <si>
    <t xml:space="preserve">    WANBETALERS (SPECIFIEKE INFORMATIE C)</t>
  </si>
  <si>
    <t>MEDEDELINGEN :</t>
  </si>
  <si>
    <t xml:space="preserve"> Verzekeringnemers die een achterstand in de premiebetaling hebben van 
 twee of meer, maar minder dan vier volle maandpremies.</t>
  </si>
  <si>
    <t xml:space="preserve"> Verzekeringnemers die een achterstand in de premiebetaling hebben van 
 vier of meer, maar minder dan zes volle maandpremies.</t>
  </si>
  <si>
    <t xml:space="preserve"> Verzekeringnemers die een achterstand in de premiebetaling hebben van 
 zes of meer volle maandpremies.</t>
  </si>
  <si>
    <r>
      <t xml:space="preserve"> Debiteuren met een </t>
    </r>
    <r>
      <rPr>
        <i/>
        <sz val="8"/>
        <color indexed="9"/>
        <rFont val="Verdana"/>
        <family val="2"/>
      </rPr>
      <t>interne</t>
    </r>
    <r>
      <rPr>
        <sz val="8"/>
        <color indexed="9"/>
        <rFont val="Verdana"/>
        <family val="2"/>
      </rPr>
      <t xml:space="preserve"> betalingsregeling, al dan niet uitsluitend 
 voor premiebetaling.</t>
    </r>
  </si>
  <si>
    <r>
      <t xml:space="preserve"> Debiteuren met een </t>
    </r>
    <r>
      <rPr>
        <i/>
        <sz val="8"/>
        <color indexed="9"/>
        <rFont val="Verdana"/>
        <family val="2"/>
      </rPr>
      <t>externe</t>
    </r>
    <r>
      <rPr>
        <sz val="8"/>
        <color indexed="9"/>
        <rFont val="Verdana"/>
        <family val="2"/>
      </rPr>
      <t xml:space="preserve"> betalingsregeling, al dan niet uitsluitend 
 voor premiebetaling.</t>
    </r>
  </si>
  <si>
    <t xml:space="preserve"> Selecteer uw nummer:</t>
  </si>
  <si>
    <t xml:space="preserve"> Kosten vervoer per openbaar vervoer, taxi 
 en eigen auto</t>
  </si>
  <si>
    <t xml:space="preserve"> Kosten van eerstelijnsdiagnostiek 
 aangevraagd door eerstelijnszorg-
 aanbieders geleverd door 
 huisartsenlaboratoria </t>
  </si>
  <si>
    <t xml:space="preserve"> CODE 610 - OVERIGE KOSTEN 
 ZIEKENHUISZORG EN CURATIEVE ZORG</t>
  </si>
  <si>
    <t xml:space="preserve"> Totaal kosten t.l.v. deelbijdragen (totaal lasten t/m rubriek 16)
 - inclusief balanspost</t>
  </si>
  <si>
    <t xml:space="preserve"> </t>
  </si>
  <si>
    <t>Navigatie</t>
  </si>
  <si>
    <t xml:space="preserve"> Uzovi-nummer:</t>
  </si>
  <si>
    <t xml:space="preserve"> Contactpersoon:</t>
  </si>
  <si>
    <t xml:space="preserve"> Telefoonnummer:</t>
  </si>
  <si>
    <t xml:space="preserve"> Kosten consulten huisartsen</t>
  </si>
  <si>
    <t xml:space="preserve"> Kosten visites huisartsen</t>
  </si>
  <si>
    <t xml:space="preserve"> E-mail:</t>
  </si>
  <si>
    <t>Let op dat u het goede UZOVI-nummer invult, zie onderstaand overzicht:</t>
  </si>
  <si>
    <t>UZOVI</t>
  </si>
  <si>
    <t>NAAM</t>
  </si>
  <si>
    <t>PLAATS</t>
  </si>
  <si>
    <t>0101</t>
  </si>
  <si>
    <t>N.V. UNIVÉ ZORG</t>
  </si>
  <si>
    <t>0104</t>
  </si>
  <si>
    <t>0201</t>
  </si>
  <si>
    <t>ARNHEM</t>
  </si>
  <si>
    <t>FBTO ZORGVERZEKERINGEN N.V.</t>
  </si>
  <si>
    <t>LEEUWARDEN</t>
  </si>
  <si>
    <t>0403</t>
  </si>
  <si>
    <t>AMERSFOORT</t>
  </si>
  <si>
    <t>0420</t>
  </si>
  <si>
    <t>ONVZ ZIEKTEKOSTENVERZEKERAAR N.V.</t>
  </si>
  <si>
    <t>HOUTEN</t>
  </si>
  <si>
    <t>AVÉRO ACHMEA ZORGVERZEKERINGEN N.V.</t>
  </si>
  <si>
    <t>0699</t>
  </si>
  <si>
    <t>IZA ZORGVERZEKERAAR N.V.</t>
  </si>
  <si>
    <t>0736</t>
  </si>
  <si>
    <t>N.V. ZORGVERZEKERAAR UMC</t>
  </si>
  <si>
    <t>3311</t>
  </si>
  <si>
    <t>ZILVEREN KRUIS ACHMEA ZORGVERZEKERINGEN N.V.</t>
  </si>
  <si>
    <t>3313</t>
  </si>
  <si>
    <t>INTERPOLIS ZORGVERZEKERINGEN N.V.</t>
  </si>
  <si>
    <t>7029</t>
  </si>
  <si>
    <t>OWM ZORGVERZEKERAAR 'DSW' U.A.</t>
  </si>
  <si>
    <t>SCHIEDAM</t>
  </si>
  <si>
    <t>7032</t>
  </si>
  <si>
    <t>DEVENTER</t>
  </si>
  <si>
    <t>7037</t>
  </si>
  <si>
    <t>7053</t>
  </si>
  <si>
    <t>7084</t>
  </si>
  <si>
    <t>7085</t>
  </si>
  <si>
    <t>OWM ZORGVERZEKERAAR ZORG EN ZEKERHEID U.A.</t>
  </si>
  <si>
    <t>LEIDEN</t>
  </si>
  <si>
    <t>7095</t>
  </si>
  <si>
    <t>VGZ ZORGVERZEKERAAR N.V.</t>
  </si>
  <si>
    <t>7119</t>
  </si>
  <si>
    <t>TILBURG</t>
  </si>
  <si>
    <t>9015</t>
  </si>
  <si>
    <t>Pagina 1</t>
  </si>
  <si>
    <t>SPECIFIEKE INFORMATIE</t>
  </si>
  <si>
    <t>INVULSPECIFICATIES SPECIFIEKE INFORMATIE A</t>
  </si>
  <si>
    <t>Pagina 2</t>
  </si>
  <si>
    <t>VERZEKERDENSTAND NAAR RISICOKLASSE</t>
  </si>
  <si>
    <t>Peildatum: datum van nominale premieprolongatie</t>
  </si>
  <si>
    <t xml:space="preserve"> LEEFTIJD</t>
  </si>
  <si>
    <t>AANTAL NAAR GESLACHT</t>
  </si>
  <si>
    <t>TOTAAL 
AANTAL</t>
  </si>
  <si>
    <t>MAN</t>
  </si>
  <si>
    <t>VROUW</t>
  </si>
  <si>
    <t xml:space="preserve">  2.     5  t/m   9</t>
  </si>
  <si>
    <t xml:space="preserve">  3.   10  t/m 14</t>
  </si>
  <si>
    <t xml:space="preserve">  4.   15  t/m 19</t>
  </si>
  <si>
    <t xml:space="preserve">  5.   20  t/m 24</t>
  </si>
  <si>
    <t xml:space="preserve">  6.   25  t/m 29</t>
  </si>
  <si>
    <t xml:space="preserve">  7.   30  t/m 34</t>
  </si>
  <si>
    <t xml:space="preserve">  8.   35  t/m 39</t>
  </si>
  <si>
    <t xml:space="preserve">  9.   40  t/m 44</t>
  </si>
  <si>
    <t xml:space="preserve"> 10.  45  t/m 49</t>
  </si>
  <si>
    <t xml:space="preserve"> 11.  50  t/m 54</t>
  </si>
  <si>
    <t xml:space="preserve"> 12.  55  t/m 59</t>
  </si>
  <si>
    <t xml:space="preserve"> 13.  60  t/m 64</t>
  </si>
  <si>
    <t xml:space="preserve"> 14.  65  t/m 69</t>
  </si>
  <si>
    <t xml:space="preserve"> 15.  70  t/m 74</t>
  </si>
  <si>
    <t xml:space="preserve"> 16.  75  t/m 79</t>
  </si>
  <si>
    <t xml:space="preserve"> 17.  80  t/m 84</t>
  </si>
  <si>
    <t xml:space="preserve"> 18.  85  t/m 89</t>
  </si>
  <si>
    <t xml:space="preserve"> 19.  90 en ouder</t>
  </si>
  <si>
    <t xml:space="preserve"> TOTAAL</t>
  </si>
  <si>
    <t>VERZEKERDENSTAND NAAR NOMINALE PREMIE</t>
  </si>
  <si>
    <t>AANTAL</t>
  </si>
  <si>
    <t>Pagina 3</t>
  </si>
  <si>
    <t>Pagina 4</t>
  </si>
  <si>
    <t>INVULSPECIFICATIES SPECIFIEKE INFORMATIE C</t>
  </si>
  <si>
    <t>KOSTENVERZAMELSTAAT</t>
  </si>
  <si>
    <t xml:space="preserve"> KOSTENRUBRIEK</t>
  </si>
  <si>
    <t xml:space="preserve"> Bijzondere betalingen</t>
  </si>
  <si>
    <t xml:space="preserve"> Avond-, nacht- en weekenddiensten</t>
  </si>
  <si>
    <t xml:space="preserve"> Inschrijftarieven</t>
  </si>
  <si>
    <t xml:space="preserve"> Consulttarieven</t>
  </si>
  <si>
    <t xml:space="preserve"> TOTAAL RUBRIEK 01</t>
  </si>
  <si>
    <t xml:space="preserve"> TOTAAL RUBRIEK 02</t>
  </si>
  <si>
    <t xml:space="preserve"> 04  MONDZORG</t>
  </si>
  <si>
    <t xml:space="preserve"> Kosten mondzorg volwassen verzekerden</t>
  </si>
  <si>
    <t xml:space="preserve"> Kosten mondzorg jeugdige verzekerden</t>
  </si>
  <si>
    <t xml:space="preserve"> TOTAAL RUBRIEK 04</t>
  </si>
  <si>
    <t xml:space="preserve"> TOTAAL RUBRIEK 05</t>
  </si>
  <si>
    <t xml:space="preserve"> Overige kosten ziekenhuiszorg en curatieve zorg</t>
  </si>
  <si>
    <t xml:space="preserve"> TOTAAL RUBRIEK 06</t>
  </si>
  <si>
    <t xml:space="preserve"> TOTAAL RUBRIEK 07</t>
  </si>
  <si>
    <t xml:space="preserve"> TOTAAL RUBRIEK 08</t>
  </si>
  <si>
    <t xml:space="preserve"> 09  ZIEKENVERVOER</t>
  </si>
  <si>
    <t xml:space="preserve"> TOTAAL RUBRIEK 09</t>
  </si>
  <si>
    <t xml:space="preserve"> 12  KRAAMZORG</t>
  </si>
  <si>
    <t xml:space="preserve"> TOTAAL RUBRIEK 12</t>
  </si>
  <si>
    <t xml:space="preserve"> 15  GRENSOVERSCHRIJDENDE ZORG</t>
  </si>
  <si>
    <t xml:space="preserve"> TOTAAL RUBRIEK 15</t>
  </si>
  <si>
    <t xml:space="preserve"> TOTAAL RUBRIEK 16</t>
  </si>
  <si>
    <t>Pagina 5</t>
  </si>
  <si>
    <t xml:space="preserve"> Academische ziekenhuizen</t>
  </si>
  <si>
    <t xml:space="preserve"> Zelfstandige behandelcentra</t>
  </si>
  <si>
    <t xml:space="preserve"> TOTAAL code 610</t>
  </si>
  <si>
    <t>VOLGENS
KOSTENVER- 
ZAMELSTAAT</t>
  </si>
  <si>
    <t>VERSCHIL</t>
  </si>
  <si>
    <t xml:space="preserve"> 503 Bijzondere betalingen</t>
  </si>
  <si>
    <t xml:space="preserve"> 504 Avond-, nacht- en weekenddiensten</t>
  </si>
  <si>
    <t xml:space="preserve"> 506 Consulttarieven</t>
  </si>
  <si>
    <t xml:space="preserve"> KOSTENSPECIFICATIES</t>
  </si>
  <si>
    <t xml:space="preserve"> Verzekerdenstand naar risicoklasse</t>
  </si>
  <si>
    <t xml:space="preserve"> Verzekerdenstand naar nominale premie</t>
  </si>
  <si>
    <t xml:space="preserve"> Verschil</t>
  </si>
  <si>
    <t>Kwartaal:</t>
  </si>
  <si>
    <t xml:space="preserve"> Module POH GGZ</t>
  </si>
  <si>
    <t xml:space="preserve">  CODE 515 - RESULTAATBELONING EN ZORGVERNIEUWING HUISARTSEN</t>
  </si>
  <si>
    <t xml:space="preserve">  CODE 516 - RESULTAATBELONING EN ZORGVERNIEUWING MDZ</t>
  </si>
  <si>
    <t xml:space="preserve"> Multidisciplinaire zorgverlening Diabetes Mellitus type 2 en multidisciplinaire zorgverlening Cardiovasculair risicomanagement 
 (vergoedingscomponent te verzekeren prestatie Zvw)</t>
  </si>
  <si>
    <t xml:space="preserve"> TOTAAL code 515</t>
  </si>
  <si>
    <t xml:space="preserve"> TOTAAL code 516</t>
  </si>
  <si>
    <t xml:space="preserve"> Kosten resultaatbeloning huisartsen</t>
  </si>
  <si>
    <t xml:space="preserve"> Kosten zorgvernieuwing huisartsen</t>
  </si>
  <si>
    <t xml:space="preserve"> Kosten resultaatbeloning MDZ</t>
  </si>
  <si>
    <t xml:space="preserve"> Kosten zorgvernieuwing MDZ</t>
  </si>
  <si>
    <t xml:space="preserve"> Onvolledig behandeltraject</t>
  </si>
  <si>
    <t>Jaar:</t>
  </si>
  <si>
    <t>Wet:</t>
  </si>
  <si>
    <t>ZVW</t>
  </si>
  <si>
    <t>Document:</t>
  </si>
  <si>
    <t>Revisie:</t>
  </si>
  <si>
    <t>Revisiedatum:</t>
  </si>
  <si>
    <t>Versie:</t>
  </si>
  <si>
    <t>NAAM_UO</t>
  </si>
  <si>
    <t>FORMAT_UO1</t>
  </si>
  <si>
    <t>0000</t>
  </si>
  <si>
    <t>KIES UW UZOVI-NUMMER</t>
  </si>
  <si>
    <t>UNIVÉ ZORG</t>
  </si>
  <si>
    <t>OHRA ZIEKTEKOSTENVERZEKERINGEN</t>
  </si>
  <si>
    <t>FBTO</t>
  </si>
  <si>
    <t>ONVZ</t>
  </si>
  <si>
    <t>AVERO</t>
  </si>
  <si>
    <t>IZA</t>
  </si>
  <si>
    <t>UMC</t>
  </si>
  <si>
    <t>ZILVEREN KRUIS</t>
  </si>
  <si>
    <t>INTERPOLIS</t>
  </si>
  <si>
    <t>MENZIS</t>
  </si>
  <si>
    <t>ANDERZORG</t>
  </si>
  <si>
    <t>DSW</t>
  </si>
  <si>
    <t>OHRA ZORGVERZEKERINGEN</t>
  </si>
  <si>
    <t>DE FRIESLAND</t>
  </si>
  <si>
    <t>ZORG EN ZEKERHEID</t>
  </si>
  <si>
    <t>KOSTEN NAAR DEELBIJDRAGE</t>
  </si>
  <si>
    <t xml:space="preserve"> KOSTEN NAAR DEELBIJDRAGE</t>
  </si>
  <si>
    <t>SPECIFIEKE INFORMATIE A</t>
  </si>
  <si>
    <t xml:space="preserve">    SPECIFIEKE INFORMATIE A</t>
  </si>
  <si>
    <t>Afdrukken</t>
  </si>
  <si>
    <t xml:space="preserve"> VERZEKERDENSTANDEN</t>
  </si>
  <si>
    <t>SPECIFICATIES VAN KOSTEN EN PRODUCTIE</t>
  </si>
  <si>
    <t xml:space="preserve">  1b.   2  t/m   4</t>
  </si>
  <si>
    <t xml:space="preserve">  1a.   0  t/m   1</t>
  </si>
  <si>
    <t>KOSTENVERZAMELSTAAT - vervolg</t>
  </si>
  <si>
    <t>VOORBLAD</t>
  </si>
  <si>
    <t>CONTROLEOVERZICHT</t>
  </si>
  <si>
    <t>SPECIFICATIES INFORMATIE RISICOVEREVENING</t>
  </si>
  <si>
    <t xml:space="preserve"> Algemene ziekenhuizen</t>
  </si>
  <si>
    <t>NUMMER_UO</t>
  </si>
  <si>
    <t>560.1</t>
  </si>
  <si>
    <t>560.2</t>
  </si>
  <si>
    <t xml:space="preserve">561   </t>
  </si>
  <si>
    <t xml:space="preserve">503   </t>
  </si>
  <si>
    <t xml:space="preserve">504   </t>
  </si>
  <si>
    <t xml:space="preserve">505   </t>
  </si>
  <si>
    <t xml:space="preserve">506   </t>
  </si>
  <si>
    <t xml:space="preserve">520   </t>
  </si>
  <si>
    <t xml:space="preserve">580   </t>
  </si>
  <si>
    <t xml:space="preserve">581   </t>
  </si>
  <si>
    <t xml:space="preserve">545   </t>
  </si>
  <si>
    <t xml:space="preserve">610   </t>
  </si>
  <si>
    <t xml:space="preserve">619   </t>
  </si>
  <si>
    <t xml:space="preserve">620   </t>
  </si>
  <si>
    <t xml:space="preserve">621   </t>
  </si>
  <si>
    <t xml:space="preserve">623   </t>
  </si>
  <si>
    <t xml:space="preserve">624   </t>
  </si>
  <si>
    <t xml:space="preserve">625   </t>
  </si>
  <si>
    <t xml:space="preserve">640   </t>
  </si>
  <si>
    <t xml:space="preserve">650   </t>
  </si>
  <si>
    <t xml:space="preserve">651   </t>
  </si>
  <si>
    <t xml:space="preserve">680   </t>
  </si>
  <si>
    <t xml:space="preserve">700   </t>
  </si>
  <si>
    <t xml:space="preserve">730   </t>
  </si>
  <si>
    <t xml:space="preserve"> Zorgverzekeraar:</t>
  </si>
  <si>
    <t>STAD HOLLAND</t>
  </si>
  <si>
    <t>CZ</t>
  </si>
  <si>
    <t>OHRA ZORGVERZEKERINGEN  N.V.</t>
  </si>
  <si>
    <t xml:space="preserve"> TOTAAL RUBRIEK 10</t>
  </si>
  <si>
    <t xml:space="preserve">661   </t>
  </si>
  <si>
    <t xml:space="preserve">662   </t>
  </si>
  <si>
    <t xml:space="preserve"> Kosten gebitsprothesen</t>
  </si>
  <si>
    <t xml:space="preserve"> Kosten fysiotherapie</t>
  </si>
  <si>
    <t xml:space="preserve"> Kosten oefentherapie Mensendieck/Cesar</t>
  </si>
  <si>
    <t xml:space="preserve"> Kosten logopedie</t>
  </si>
  <si>
    <t xml:space="preserve"> Kosten ergotherapie</t>
  </si>
  <si>
    <t xml:space="preserve"> Kosten dieetadvisering</t>
  </si>
  <si>
    <t xml:space="preserve"> Kosten vervoer per ambulance/helikopter</t>
  </si>
  <si>
    <t xml:space="preserve"> TOTAAL code 662</t>
  </si>
  <si>
    <t>NAW-GEGEVENS</t>
  </si>
  <si>
    <t xml:space="preserve">    SPECIFIEKE INFORMATIE C</t>
  </si>
  <si>
    <t>SPECIFIEKE INFORMATIE C</t>
  </si>
  <si>
    <t xml:space="preserve">VOLGENS
DETAIL- 
SPECIFICATIE </t>
  </si>
  <si>
    <t>VERGELIJKING SPECIFIEKE INFORMATIE A EN C</t>
  </si>
  <si>
    <t xml:space="preserve"> 610 Overige kosten ziekenhuiszorg en curatieve zorg</t>
  </si>
  <si>
    <t xml:space="preserve"> 06  MEDISCH SPECIALISTISCHE ZORG</t>
  </si>
  <si>
    <t>RUBRIEK 06 MEDISCH SPECIALISTISCHE ZORG</t>
  </si>
  <si>
    <t xml:space="preserve"> 07  PARAMEDISCHE ZORG</t>
  </si>
  <si>
    <t xml:space="preserve"> 02 FARMACEUTISCHE ZORG</t>
  </si>
  <si>
    <t xml:space="preserve"> 08  HULPMIDDELENZORG</t>
  </si>
  <si>
    <t xml:space="preserve"> 05  VERLOSKUNDIGE ZORG</t>
  </si>
  <si>
    <t xml:space="preserve"> Kosten verloskundige zorg door verloskundigen</t>
  </si>
  <si>
    <t xml:space="preserve"> Kosten verloskundige zorg door huisartsen</t>
  </si>
  <si>
    <t xml:space="preserve">910   </t>
  </si>
  <si>
    <t xml:space="preserve">915   </t>
  </si>
  <si>
    <t xml:space="preserve">  CODE 662 - SPECIALISTISCHE GGZ ZONDER VERBLIJF</t>
  </si>
  <si>
    <t xml:space="preserve"> KOSTENVERZAMELSTAAT</t>
  </si>
  <si>
    <t xml:space="preserve"> 505 Inschrijftarieven</t>
  </si>
  <si>
    <t xml:space="preserve"> 520 Farmaceutische zorg</t>
  </si>
  <si>
    <t xml:space="preserve"> 561 Kosten gebitsprothesen</t>
  </si>
  <si>
    <t xml:space="preserve"> 580 Kosten verloskundige zorg door verloskundigen</t>
  </si>
  <si>
    <t xml:space="preserve"> 581 Kosten verloskundige zorg door huisartsen</t>
  </si>
  <si>
    <t xml:space="preserve"> 620 Kosten fysiotherapie</t>
  </si>
  <si>
    <t xml:space="preserve"> 621 Kosten oefentherapie Mensendieck/Cesar</t>
  </si>
  <si>
    <t xml:space="preserve"> 623 Kosten logopedie</t>
  </si>
  <si>
    <t xml:space="preserve"> 624 Kosten ergotherapie</t>
  </si>
  <si>
    <t>665</t>
  </si>
  <si>
    <t xml:space="preserve"> 16  KWALITEITSGELDEN</t>
  </si>
  <si>
    <t>701</t>
  </si>
  <si>
    <t xml:space="preserve"> Overige geneeskundige zorg</t>
  </si>
  <si>
    <t xml:space="preserve"> Generalistische basis GGZ</t>
  </si>
  <si>
    <t xml:space="preserve"> SKION en NTS</t>
  </si>
  <si>
    <t xml:space="preserve"> Trombosediensten </t>
  </si>
  <si>
    <t xml:space="preserve"> Overige zorgaanbieders</t>
  </si>
  <si>
    <t xml:space="preserve"> Variabele zorgkosten </t>
  </si>
  <si>
    <t xml:space="preserve"> 670 Geriatrische revalidatiezorg</t>
  </si>
  <si>
    <t xml:space="preserve">  CODE 665 - GENERALISTISCHE BASIS GGZ</t>
  </si>
  <si>
    <t xml:space="preserve"> TOTAAL code 665</t>
  </si>
  <si>
    <t xml:space="preserve"> Basis GGZ - Kort</t>
  </si>
  <si>
    <t xml:space="preserve"> Basis GGZ - Middel</t>
  </si>
  <si>
    <t xml:space="preserve"> Kosten specialistische GGZ met verblijf</t>
  </si>
  <si>
    <t xml:space="preserve"> Kosten specialistische GGZ zonder verblijf</t>
  </si>
  <si>
    <t xml:space="preserve"> Implantaten</t>
  </si>
  <si>
    <r>
      <t xml:space="preserve"> onder </t>
    </r>
    <r>
      <rPr>
        <b/>
        <u/>
        <sz val="8"/>
        <color indexed="9"/>
        <rFont val="Verdana"/>
        <family val="2"/>
      </rPr>
      <t>en</t>
    </r>
    <r>
      <rPr>
        <sz val="8"/>
        <color indexed="9"/>
        <rFont val="Verdana"/>
        <family val="2"/>
      </rPr>
      <t xml:space="preserve"> boven</t>
    </r>
  </si>
  <si>
    <r>
      <t xml:space="preserve"> onder </t>
    </r>
    <r>
      <rPr>
        <b/>
        <u/>
        <sz val="8"/>
        <color indexed="9"/>
        <rFont val="Verdana"/>
        <family val="2"/>
      </rPr>
      <t>of</t>
    </r>
    <r>
      <rPr>
        <sz val="8"/>
        <color indexed="9"/>
        <rFont val="Verdana"/>
        <family val="2"/>
      </rPr>
      <t xml:space="preserve"> boven (tellen per kaak) </t>
    </r>
  </si>
  <si>
    <t xml:space="preserve"> 665 Generalistische basis GGZ</t>
  </si>
  <si>
    <t xml:space="preserve"> 701 Overige geneeskundige zorg</t>
  </si>
  <si>
    <t xml:space="preserve"> 730 Kwaliteitsgelden</t>
  </si>
  <si>
    <t xml:space="preserve"> 662 GGZ zonder verblijf </t>
  </si>
  <si>
    <t>VERGELIJKING SPECIFIEKE INFORMATIE A EN C - vervolg</t>
  </si>
  <si>
    <t xml:space="preserve">
code</t>
  </si>
  <si>
    <t>code</t>
  </si>
  <si>
    <t xml:space="preserve"> TOTAAL LASTEN   (bruto-schade, definitie ZIN)</t>
  </si>
  <si>
    <t xml:space="preserve"> TOTAAL lasten (bruto-schade, definitie ZIN)</t>
  </si>
  <si>
    <t xml:space="preserve"> Kosten add-ons </t>
  </si>
  <si>
    <t xml:space="preserve"> 612 Kosten add-ons </t>
  </si>
  <si>
    <t xml:space="preserve"> Gecontracteerde zorg: aanneemsom</t>
  </si>
  <si>
    <t xml:space="preserve"> Gecontracteerde zorg: plafond</t>
  </si>
  <si>
    <t xml:space="preserve"> Gecontracteerde zorg: nacalculatie bij aanneemsommen en plafondcontracten</t>
  </si>
  <si>
    <t xml:space="preserve"> Gecontracteerde zorg: open einde contract</t>
  </si>
  <si>
    <t xml:space="preserve"> Lopende onderhandelingen</t>
  </si>
  <si>
    <t xml:space="preserve"> Niet gecontracteerde zorg</t>
  </si>
  <si>
    <t xml:space="preserve"> Totaal afgesproken maximumomzet plafondcontracten</t>
  </si>
  <si>
    <t xml:space="preserve">  CODE 507 - OVERIGE TARIEVEN</t>
  </si>
  <si>
    <t xml:space="preserve"> S1 Verrichtingen </t>
  </si>
  <si>
    <t xml:space="preserve"> Vaccinaties</t>
  </si>
  <si>
    <t xml:space="preserve">  CODE 510 - MULTIDISCIPLINAIRE ZORG</t>
  </si>
  <si>
    <t xml:space="preserve"> TOTAAL code 510</t>
  </si>
  <si>
    <t xml:space="preserve"> TOTAAL code 507</t>
  </si>
  <si>
    <t xml:space="preserve"> CODE 701 - OVERIGE GENEESKUNDIGE ZORG</t>
  </si>
  <si>
    <t xml:space="preserve"> Kosten voetzorg bij Diabetes Mellitus type 2</t>
  </si>
  <si>
    <t xml:space="preserve"> Koemelkallergietest (niet horend bij Multidisciplinaire Zorg) </t>
  </si>
  <si>
    <t xml:space="preserve"> Regiefunctie complexe wondzorg</t>
  </si>
  <si>
    <t xml:space="preserve"> TOTAAL code 701</t>
  </si>
  <si>
    <t xml:space="preserve"> CODE 702 - ZINTUIGLIJK GEHANDICAPTEN</t>
  </si>
  <si>
    <t xml:space="preserve"> Kosten van zorg ivm visuele beperking</t>
  </si>
  <si>
    <t xml:space="preserve"> Kosten van zorg ivm auditieve beperking</t>
  </si>
  <si>
    <t xml:space="preserve"> Kosten van zorg ivm taalontwikkelingsstoornis</t>
  </si>
  <si>
    <t xml:space="preserve"> TOTAAL code 702</t>
  </si>
  <si>
    <t xml:space="preserve"> Kosten consulttarieven POH GGZ</t>
  </si>
  <si>
    <t xml:space="preserve"> 11  GERIATRISCHE REVALIDATIEZORG</t>
  </si>
  <si>
    <t xml:space="preserve"> Geneeskundige individuele zorg bij tuberculose en infectieziekten door GGD'en</t>
  </si>
  <si>
    <t xml:space="preserve"> Huidtherapie</t>
  </si>
  <si>
    <t xml:space="preserve"> Orthoptie</t>
  </si>
  <si>
    <t xml:space="preserve"> Optometrie</t>
  </si>
  <si>
    <t xml:space="preserve">507   </t>
  </si>
  <si>
    <t xml:space="preserve">510   </t>
  </si>
  <si>
    <t xml:space="preserve"> Overige tarieven</t>
  </si>
  <si>
    <t xml:space="preserve"> Multidisciplinaire zorg</t>
  </si>
  <si>
    <t xml:space="preserve"> Resultaatbeloning en zorgvernieuwing huisartsen</t>
  </si>
  <si>
    <t xml:space="preserve">515   </t>
  </si>
  <si>
    <t xml:space="preserve"> Resultaatbeloning en zorgvernieuwing MDZ</t>
  </si>
  <si>
    <t xml:space="preserve">516   </t>
  </si>
  <si>
    <t xml:space="preserve">530   </t>
  </si>
  <si>
    <t xml:space="preserve"> 03 VERPLEGING EN VERZORGING </t>
  </si>
  <si>
    <t xml:space="preserve"> Kosten van verpleging en verzorging </t>
  </si>
  <si>
    <t xml:space="preserve">613.1 </t>
  </si>
  <si>
    <t xml:space="preserve">615.1 </t>
  </si>
  <si>
    <t>702</t>
  </si>
  <si>
    <t xml:space="preserve"> Kosten van zorg zintuiglijk gehandicapten </t>
  </si>
  <si>
    <t xml:space="preserve">661.1 </t>
  </si>
  <si>
    <t xml:space="preserve"> Kosten LGGZ (langdurige GGZ, jaar 2 en 3)</t>
  </si>
  <si>
    <t xml:space="preserve"> 01  HUISARTSENZORG en MDZ</t>
  </si>
  <si>
    <t xml:space="preserve"> TOTAAL code 613.1</t>
  </si>
  <si>
    <t xml:space="preserve"> TOTAAL code 615.1</t>
  </si>
  <si>
    <t xml:space="preserve">    CONTRACTINFORMATIE (SPECIFIEKE INFORMATIE C)</t>
  </si>
  <si>
    <t xml:space="preserve">     ● Specificaties van aantallen (pagina 1)</t>
  </si>
  <si>
    <t xml:space="preserve">     ● Specificaties van kosten en productie (pagina 1 &amp; 2)</t>
  </si>
  <si>
    <t xml:space="preserve"> 640 Hulpmiddelenzorg</t>
  </si>
  <si>
    <t xml:space="preserve"> 650 Kosten vervoer per ambulance/helikopter</t>
  </si>
  <si>
    <t xml:space="preserve"> 560.1 Kosten mondzorg volwassen verzekerden</t>
  </si>
  <si>
    <t xml:space="preserve"> 560.2 Kosten mondzorg jeugdige verzekerden</t>
  </si>
  <si>
    <t xml:space="preserve"> 680 Kraamzorg</t>
  </si>
  <si>
    <t xml:space="preserve"> 720 Grensoverschrijdende zorg</t>
  </si>
  <si>
    <t xml:space="preserve"> 651 Kosten vervoer per openbaar vervoer, taxi en eigen auto</t>
  </si>
  <si>
    <t>SPECIFIEKE INFORMATIE A - vervolg</t>
  </si>
  <si>
    <t xml:space="preserve"> Verzekerden met nominale premie Zvw</t>
  </si>
  <si>
    <t xml:space="preserve"> Verzekerden zonder nominale premie Zvw</t>
  </si>
  <si>
    <t xml:space="preserve"> 10 GENEESKUNDIGE GEESTELIJKE GEZONDHEIDSZORG</t>
  </si>
  <si>
    <t>RUBRIEK 10 GENEESKUNDIGE GEESTELIJKE GEZONDHEIDSZORG</t>
  </si>
  <si>
    <t>890.1</t>
  </si>
  <si>
    <t>HASHTOTALEN</t>
  </si>
  <si>
    <t>Alle waarden tabblad specifieke informatie A</t>
  </si>
  <si>
    <t>Alle waarden tabblad specifieke informatie B</t>
  </si>
  <si>
    <t>Alle waarden tabbladen specifieke informatie A en C</t>
  </si>
  <si>
    <t>Opm: kolom I..L</t>
  </si>
  <si>
    <t>RUBRIEK 06 MEDISCH SPECIALISTISCHE ZORG - vervolg</t>
  </si>
  <si>
    <t>Ontvangen en geaccepteerde declaraties mbt jaar T</t>
  </si>
  <si>
    <t>Spec. inform. A
kostenver-
zamelstaat</t>
  </si>
  <si>
    <t>Spec. inform. C
detail-
informatie</t>
  </si>
  <si>
    <t xml:space="preserve"> Controle code 505 kostenverzamelstaat</t>
  </si>
  <si>
    <t xml:space="preserve"> Kosten per verzekerde o.b.v. laatst bekende verzekerdenstand (in hele euro's)</t>
  </si>
  <si>
    <t xml:space="preserve">    KOSTENVERZAMELSTAAT (SPECIFIEKE INFORMATIE A)</t>
  </si>
  <si>
    <t>KOSTENVERZAMELSTAAT (SPECIFIEKE INFORMATIE A)</t>
  </si>
  <si>
    <t xml:space="preserve">ASR </t>
  </si>
  <si>
    <t>3329</t>
  </si>
  <si>
    <t xml:space="preserve">SPECIFIEKE INFORMATIE C </t>
  </si>
  <si>
    <t xml:space="preserve">     ● Specificaties van kosten en productie (pagina 1 t/m 7)</t>
  </si>
  <si>
    <t xml:space="preserve"> Prestatie AIV, Beloning op maat, Experiment bekostiging VenV (prestaties op verzekerdenniveau)</t>
  </si>
  <si>
    <t>RUBRIEK 13 DIVERSE OVERIGE KOSTEN</t>
  </si>
  <si>
    <t xml:space="preserve"> Kosten i.v.m. beleidsregel innovatie t.b.v. nieuwe zorgprestaties </t>
  </si>
  <si>
    <t xml:space="preserve"> CONTRACTINFORMATIE GENEESKUNDIGE GEESTELIJKE GEZONDHEIDSZORG, rubriek 10</t>
  </si>
  <si>
    <t xml:space="preserve"> 13  DIVERSE OVERIGE KOSTEN</t>
  </si>
  <si>
    <t xml:space="preserve"> Vaste zorgkosten</t>
  </si>
  <si>
    <t xml:space="preserve"> Integrale kosten extramuraal werkende 
 specialisten</t>
  </si>
  <si>
    <t xml:space="preserve"> Kosten specialisten mondziekten en kaakchirurgie</t>
  </si>
  <si>
    <t xml:space="preserve"> 545 Kosten specialisten mondziekten en kaakchirurgie</t>
  </si>
  <si>
    <t xml:space="preserve"> 619 Integrale kosten extramuraal werkende specialisten</t>
  </si>
  <si>
    <t xml:space="preserve"> Kosten huisartsenzorg ELV en Intensieve zorg </t>
  </si>
  <si>
    <t xml:space="preserve"> Kosten verpleegkundige dagopvang en verblijf bij Intensieve kindzorg</t>
  </si>
  <si>
    <t xml:space="preserve"> Verpleegkundige dagopvang en verblijf bij Intensieve kindzorg</t>
  </si>
  <si>
    <t>RUBRIEK 10 GENEESKUNDIGE GEESTELIJKE GEZONDHEIDSZORG - vervolg</t>
  </si>
  <si>
    <t xml:space="preserve">RUBRIEK 04 MONDZORG </t>
  </si>
  <si>
    <t xml:space="preserve"> Kosten Integrale geboortezorg </t>
  </si>
  <si>
    <t xml:space="preserve"> CONTRACTINFORMATIE ZINTUIGLIJK GEHANDICAPTEN, code 702 </t>
  </si>
  <si>
    <t xml:space="preserve"> TOTAAL CODE 702</t>
  </si>
  <si>
    <t xml:space="preserve"> Wanbetalers bij CAK aangemeld met een betalingsachterstand van minder 
 dan € 250.</t>
  </si>
  <si>
    <t xml:space="preserve"> Wanbetalers bij CAK aangemeld met een betalingsachterstand van 
 meer dan € 250, maar minder dan € 750.</t>
  </si>
  <si>
    <t xml:space="preserve"> Wanbetalers bij CAK aangemeld met een betalingsachterstand van meer 
 dan € 750.</t>
  </si>
  <si>
    <t xml:space="preserve">  CODE 611 - NAAR INSTELLING</t>
  </si>
  <si>
    <t xml:space="preserve"> Wijkgericht werken, Experiment regelarme instelling, Regionale beschikbaarheidsfunctie, Experimenten 
 ketenzorg dementie (prestaties niet op verzekerdenniveau)</t>
  </si>
  <si>
    <t>VGZ VOOR DE ZORG</t>
  </si>
  <si>
    <t>VGZ VOOR DE ZORG N.V.</t>
  </si>
  <si>
    <t>VGZ ZORGVERZEKERAAR</t>
  </si>
  <si>
    <t xml:space="preserve"> Subtotaal Eerstelijnsverblijf </t>
  </si>
  <si>
    <t xml:space="preserve"> Subtotaal Geriatrische Revalidatie zorg</t>
  </si>
  <si>
    <t>Kosten balanspost 2017</t>
  </si>
  <si>
    <t xml:space="preserve">671   </t>
  </si>
  <si>
    <t xml:space="preserve"> Geriatrische Revalidatie</t>
  </si>
  <si>
    <t xml:space="preserve"> Eerstelijnsverblijf </t>
  </si>
  <si>
    <t>3351</t>
  </si>
  <si>
    <t>3352</t>
  </si>
  <si>
    <t>IPTIQ</t>
  </si>
  <si>
    <t>IPTIQ LIFE S.A.</t>
  </si>
  <si>
    <t>AMSTELVEEN</t>
  </si>
  <si>
    <t xml:space="preserve"> Kosten geneeskundige geestelijke gezondheidszorg </t>
  </si>
  <si>
    <t xml:space="preserve"> Ondersteuning en infrastructuur</t>
  </si>
  <si>
    <t xml:space="preserve"> Programma stoppen met roken</t>
  </si>
  <si>
    <t xml:space="preserve"> Implantaten </t>
  </si>
  <si>
    <t xml:space="preserve"> Volledige conventionele gebitsprothesen voor onder- en/of bovenkaak</t>
  </si>
  <si>
    <t xml:space="preserve"> Rebasings en reparaties van de conventionele gebitsprothesen </t>
  </si>
  <si>
    <t xml:space="preserve"> Volledige implantaat gedragen gebitsprothesen voor onder- en/of bovenkaak</t>
  </si>
  <si>
    <t xml:space="preserve"> Rebasings en reparaties implantaat gedragen gebitsprothesen </t>
  </si>
  <si>
    <t xml:space="preserve"> Volledige conventionele 
 gebitsprothesen 
 </t>
  </si>
  <si>
    <t xml:space="preserve"> Volledige implantaat gedragen  
 gebitsprothesen 
 </t>
  </si>
  <si>
    <t>Lasten 2018 inclusief balanspost</t>
  </si>
  <si>
    <t>Kosten balanspost 2018</t>
  </si>
  <si>
    <t xml:space="preserve"> KOSTEN PER CODENUMMER (KOSTEN INCLUSIEF BALANSPOST) 2018</t>
  </si>
  <si>
    <t>VERGELIJKING SPECIFIEKE INFORMATIE A EN C (Contractinformatie)</t>
  </si>
  <si>
    <t xml:space="preserve"> Huisartsenzorg en Multidisciplinaire zorg, rubriek 01</t>
  </si>
  <si>
    <t xml:space="preserve"> Verpleging en Verzorging, rubriek 03</t>
  </si>
  <si>
    <t xml:space="preserve"> Medisch Specialistische zorg, rubriek 06</t>
  </si>
  <si>
    <t xml:space="preserve"> Geneeskundige Geestelijke Gezondheidszorg, rubriek 10</t>
  </si>
  <si>
    <t xml:space="preserve"> Geriatrische Revalidatiezorg &amp; Eerstelijnsverblijf, rubriek 11</t>
  </si>
  <si>
    <t xml:space="preserve"> Zintuiglijk Gehandicapten, code 702</t>
  </si>
  <si>
    <t xml:space="preserve"> TOTAAL RUBRIEK 01 </t>
  </si>
  <si>
    <t xml:space="preserve"> TOTAAL RUBRIEK 03</t>
  </si>
  <si>
    <t xml:space="preserve"> TOTAAL RUBRIEK 06 </t>
  </si>
  <si>
    <t xml:space="preserve"> Eerstelijnsverblijf, code 671</t>
  </si>
  <si>
    <t>Spec. inform. C
contract-
informatie</t>
  </si>
  <si>
    <t xml:space="preserve">Lasten 2019 inclusief balanspost </t>
  </si>
  <si>
    <t>Ontvangen en geaccepteerde declaraties m.b.t. 2018</t>
  </si>
  <si>
    <t>Lasten 2017 en ouder inclusief balanspost</t>
  </si>
  <si>
    <t>Ontvangen en geaccepteerde declaraties m.b.t. 2017 en ouder</t>
  </si>
  <si>
    <t>650.1</t>
  </si>
  <si>
    <t xml:space="preserve"> Opbrengstenverrekeningen regionale ambulance-
 voorzieningen</t>
  </si>
  <si>
    <t xml:space="preserve"> BATEN ZVW</t>
  </si>
  <si>
    <t>Lasten 2019 inclusief balanspost</t>
  </si>
  <si>
    <t xml:space="preserve">Lasten 2018 </t>
  </si>
  <si>
    <t>Lasten 2017 en ouder</t>
  </si>
  <si>
    <t xml:space="preserve">Lasten 2017 en ouder inclusief balanspost </t>
  </si>
  <si>
    <t xml:space="preserve"> TOTAAL RUBRIEK 10 </t>
  </si>
  <si>
    <t xml:space="preserve"> CONTRACTINFORMATIE GERIATRISCHE REVALIDATIE &amp; EERSTELIJNSVERBLIJF, rubriek 11</t>
  </si>
  <si>
    <t xml:space="preserve"> Geriatrische Revalidatie, code 670</t>
  </si>
  <si>
    <t xml:space="preserve"> TOTAAL RUBRIEK 11 </t>
  </si>
  <si>
    <t>Lasten inclusief 
balanspost 
2019</t>
  </si>
  <si>
    <t xml:space="preserve"> korter dan 5 minuten</t>
  </si>
  <si>
    <t xml:space="preserve"> van 5 tot 20 minuten</t>
  </si>
  <si>
    <t xml:space="preserve"> 20 minuten en langer</t>
  </si>
  <si>
    <t xml:space="preserve"> Verloskundige zorg door huisartsen</t>
  </si>
  <si>
    <t xml:space="preserve"> Kosten verpleging en verzorging voor kinderen tot 18 jaar</t>
  </si>
  <si>
    <t xml:space="preserve"> Verpleging en verzorging voor kinderen tot 18 jaar</t>
  </si>
  <si>
    <t xml:space="preserve"> TOTAAL code 612.1</t>
  </si>
  <si>
    <t xml:space="preserve"> CODE 612.2 - KOSTEN ADD-ONS IC  
 NAAR INSTELLING</t>
  </si>
  <si>
    <t xml:space="preserve"> CODE 612.1 - KOSTEN ADD-ONS DURE 
 GENEESMIDDELEN NAAR INSTELLING</t>
  </si>
  <si>
    <t xml:space="preserve"> TOTAAL code 612.2</t>
  </si>
  <si>
    <t>612.2</t>
  </si>
  <si>
    <t>612.1</t>
  </si>
  <si>
    <t xml:space="preserve"> Kosten add-ons - Dure geneesmiddelen</t>
  </si>
  <si>
    <t xml:space="preserve"> Kosten add-ons - IC</t>
  </si>
  <si>
    <t xml:space="preserve"> Kosten Gecombineerde Leefstijl Interventie</t>
  </si>
  <si>
    <t>720</t>
  </si>
  <si>
    <t>721</t>
  </si>
  <si>
    <t xml:space="preserve"> Kosten via verzekeraar</t>
  </si>
  <si>
    <t xml:space="preserve"> Kosten via verbindingsorgaan</t>
  </si>
  <si>
    <t>RUBRIEK 01 HUISARTSENZORG - vervolg</t>
  </si>
  <si>
    <t xml:space="preserve">  CODE 613.1 - INTEGRALE KOSTEN VAN 
  DBC-ZORGPRODUCTEN GEREGULEERDE 
  SEGMENT NAAR 
  INSTELLING</t>
  </si>
  <si>
    <t xml:space="preserve">  CODE 615.1 - INTEGRALE KOSTEN VAN
  DBC-ZORGPRODUCTEN VRIJE SEGMENT
  NAAR INSTELLING</t>
  </si>
  <si>
    <t xml:space="preserve"> ≤ 20 minuten</t>
  </si>
  <si>
    <t xml:space="preserve"> &gt; 20 minuten</t>
  </si>
  <si>
    <t xml:space="preserve"> NETTO PREMIEOPBRENGSTEN</t>
  </si>
  <si>
    <t xml:space="preserve">940   </t>
  </si>
  <si>
    <t>NATIONALE-NEDERLANDEN ZORG</t>
  </si>
  <si>
    <t>0211</t>
  </si>
  <si>
    <t>3358</t>
  </si>
  <si>
    <t>3359</t>
  </si>
  <si>
    <t>EUCARE INSURANCE PCC LTD</t>
  </si>
  <si>
    <t xml:space="preserve"> Plaats:</t>
  </si>
  <si>
    <t>CENTRALE ZIEKTEKOSTENVERZEKERING NZV N.V.</t>
  </si>
  <si>
    <t>ZORGVERZEKERAAR CARES GOUDA  N.V.</t>
  </si>
  <si>
    <t>TA' XBIEX</t>
  </si>
  <si>
    <r>
      <t>voor de maand</t>
    </r>
    <r>
      <rPr>
        <b/>
        <sz val="8"/>
        <rFont val="Verdana"/>
        <family val="2"/>
      </rPr>
      <t xml:space="preserve"> AUGUSTUS 2019</t>
    </r>
  </si>
  <si>
    <r>
      <t xml:space="preserve">voor de maand </t>
    </r>
    <r>
      <rPr>
        <b/>
        <sz val="8"/>
        <rFont val="Verdana"/>
        <family val="2"/>
      </rPr>
      <t>AUGUSTUS 2019</t>
    </r>
  </si>
  <si>
    <r>
      <t xml:space="preserve">voor de maand </t>
    </r>
    <r>
      <rPr>
        <b/>
        <sz val="8"/>
        <rFont val="Verdana"/>
        <family val="2"/>
      </rPr>
      <t>SEPTEMBER 2019</t>
    </r>
  </si>
  <si>
    <r>
      <t xml:space="preserve">voor de maand </t>
    </r>
    <r>
      <rPr>
        <b/>
        <sz val="8"/>
        <rFont val="Verdana"/>
        <family val="2"/>
      </rPr>
      <t>OKTOBER 2019</t>
    </r>
  </si>
  <si>
    <t>AANTAL 
juli</t>
  </si>
  <si>
    <t>AANTAL 
augustus</t>
  </si>
  <si>
    <t>AANTAL 
september</t>
  </si>
  <si>
    <t>AUGUSTUS</t>
  </si>
  <si>
    <t>SEPTEMBER</t>
  </si>
  <si>
    <t>OKTOBER</t>
  </si>
  <si>
    <t>Kosten balanspost 2019</t>
  </si>
  <si>
    <t xml:space="preserve"> KOSTEN PER RUBRIEK OF CODENUMMER 
 (KOSTEN INCLUSIEF BALANSPOST) 2019</t>
  </si>
  <si>
    <t>KOSTEN PER CODENUMMER 
(ONTVANGEN EN GEACCEPTEERDE DECLARATIES 
 M.B.T. 2017 EN OUDER)</t>
  </si>
  <si>
    <t xml:space="preserve"> KOSTEN PER CODENUMMER 
 (KOSTEN INCLUSIEF BALANSPOST) 2017 EN OUDER</t>
  </si>
  <si>
    <t xml:space="preserve"> KOSTEN PER CODENUMMER (KOSTEN INCLUSIEF BALANSPOST) 2019</t>
  </si>
  <si>
    <t>*=Kostenverzamelstaat!$I$16</t>
  </si>
  <si>
    <t>*=Kostenverzamelstaat!$J$16</t>
  </si>
  <si>
    <t>*=Kostenverzamelstaat!$K$16</t>
  </si>
  <si>
    <t>*=Kostenverzamelstaat!$L$16</t>
  </si>
  <si>
    <t>*=Kostenverzamelstaat!$M$16</t>
  </si>
  <si>
    <t>*=Kostenverzamelstaat!$N$16</t>
  </si>
  <si>
    <t>*=Kostenverzamelstaat!$I$17</t>
  </si>
  <si>
    <t>*=Kostenverzamelstaat!$J$17</t>
  </si>
  <si>
    <t>*=Kostenverzamelstaat!$K$17</t>
  </si>
  <si>
    <t>*=Kostenverzamelstaat!$L$17</t>
  </si>
  <si>
    <t>*=Kostenverzamelstaat!$M$17</t>
  </si>
  <si>
    <t>*=Kostenverzamelstaat!$N$17</t>
  </si>
  <si>
    <t>*=Kostenverzamelstaat!$I$18</t>
  </si>
  <si>
    <t>*=Kostenverzamelstaat!$J$18</t>
  </si>
  <si>
    <t>*=Kostenverzamelstaat!$K$18</t>
  </si>
  <si>
    <t>*=Kostenverzamelstaat!$L$18</t>
  </si>
  <si>
    <t>*=Kostenverzamelstaat!$M$18</t>
  </si>
  <si>
    <t>*=Kostenverzamelstaat!$N$18</t>
  </si>
  <si>
    <t>*=Kostenverzamelstaat!$I$19</t>
  </si>
  <si>
    <t>*=Kostenverzamelstaat!$J$19</t>
  </si>
  <si>
    <t>*=Kostenverzamelstaat!$K$19</t>
  </si>
  <si>
    <t>*=Kostenverzamelstaat!$L$19</t>
  </si>
  <si>
    <t>*=Kostenverzamelstaat!$M$19</t>
  </si>
  <si>
    <t>*=Kostenverzamelstaat!$N$19</t>
  </si>
  <si>
    <t>*=Kostenverzamelstaat!$I$20</t>
  </si>
  <si>
    <t>*=Kostenverzamelstaat!$J$20</t>
  </si>
  <si>
    <t>*=Kostenverzamelstaat!$K$20</t>
  </si>
  <si>
    <t>*=Kostenverzamelstaat!$L$20</t>
  </si>
  <si>
    <t>*=Kostenverzamelstaat!$M$20</t>
  </si>
  <si>
    <t>*=Kostenverzamelstaat!$N$20</t>
  </si>
  <si>
    <t>*=Kostenverzamelstaat!$I$21</t>
  </si>
  <si>
    <t>*=Kostenverzamelstaat!$J$21</t>
  </si>
  <si>
    <t>*=Kostenverzamelstaat!$K$21</t>
  </si>
  <si>
    <t>*=Kostenverzamelstaat!$L$21</t>
  </si>
  <si>
    <t>*=Kostenverzamelstaat!$M$21</t>
  </si>
  <si>
    <t>*=Kostenverzamelstaat!$N$21</t>
  </si>
  <si>
    <t>*=Kostenverzamelstaat!$I$22</t>
  </si>
  <si>
    <t>*=Kostenverzamelstaat!$J$22</t>
  </si>
  <si>
    <t>*=Kostenverzamelstaat!$K$22</t>
  </si>
  <si>
    <t>*=Kostenverzamelstaat!$L$22</t>
  </si>
  <si>
    <t>*=Kostenverzamelstaat!$M$22</t>
  </si>
  <si>
    <t>*=Kostenverzamelstaat!$N$22</t>
  </si>
  <si>
    <t>*=Kostenverzamelstaat!$I$23</t>
  </si>
  <si>
    <t>*=Kostenverzamelstaat!$J$23</t>
  </si>
  <si>
    <t>*=Kostenverzamelstaat!$K$23</t>
  </si>
  <si>
    <t>*=Kostenverzamelstaat!$L$23</t>
  </si>
  <si>
    <t>*=Kostenverzamelstaat!$M$23</t>
  </si>
  <si>
    <t>*=Kostenverzamelstaat!$N$23</t>
  </si>
  <si>
    <t>*=Kostenverzamelstaat!$I$26</t>
  </si>
  <si>
    <t>*=Kostenverzamelstaat!$J$26</t>
  </si>
  <si>
    <t>*=Kostenverzamelstaat!$K$26</t>
  </si>
  <si>
    <t>*=Kostenverzamelstaat!$L$26</t>
  </si>
  <si>
    <t>*=Kostenverzamelstaat!$M$26</t>
  </si>
  <si>
    <t>*=Kostenverzamelstaat!$N$26</t>
  </si>
  <si>
    <t>*=Kostenverzamelstaat!$I$30</t>
  </si>
  <si>
    <t>*=Kostenverzamelstaat!$J$30</t>
  </si>
  <si>
    <t>*=Kostenverzamelstaat!$K$30</t>
  </si>
  <si>
    <t>*=Kostenverzamelstaat!$L$30</t>
  </si>
  <si>
    <t>*=Kostenverzamelstaat!$M$30</t>
  </si>
  <si>
    <t>*=Kostenverzamelstaat!$N$30</t>
  </si>
  <si>
    <t>*=Kostenverzamelstaat!$I$31</t>
  </si>
  <si>
    <t>*=Kostenverzamelstaat!$J$31</t>
  </si>
  <si>
    <t>*=Kostenverzamelstaat!$K$31</t>
  </si>
  <si>
    <t>*=Kostenverzamelstaat!$L$31</t>
  </si>
  <si>
    <t>*=Kostenverzamelstaat!$M$31</t>
  </si>
  <si>
    <t>*=Kostenverzamelstaat!$N$31</t>
  </si>
  <si>
    <t>*=Kostenverzamelstaat!$I$32</t>
  </si>
  <si>
    <t>*=Kostenverzamelstaat!$J$32</t>
  </si>
  <si>
    <t>*=Kostenverzamelstaat!$K$32</t>
  </si>
  <si>
    <t>*=Kostenverzamelstaat!$L$32</t>
  </si>
  <si>
    <t>*=Kostenverzamelstaat!$M$32</t>
  </si>
  <si>
    <t>*=Kostenverzamelstaat!$N$32</t>
  </si>
  <si>
    <t>*=Kostenverzamelstaat!$I$35</t>
  </si>
  <si>
    <t>*=Kostenverzamelstaat!$J$35</t>
  </si>
  <si>
    <t>*=Kostenverzamelstaat!$K$35</t>
  </si>
  <si>
    <t>*=Kostenverzamelstaat!$L$35</t>
  </si>
  <si>
    <t>*=Kostenverzamelstaat!$M$35</t>
  </si>
  <si>
    <t>*=Kostenverzamelstaat!$N$35</t>
  </si>
  <si>
    <t>*=Kostenverzamelstaat!$K$36</t>
  </si>
  <si>
    <t>*=Kostenverzamelstaat!$L$36</t>
  </si>
  <si>
    <t>*=Kostenverzamelstaat!$M$36</t>
  </si>
  <si>
    <t>*=Kostenverzamelstaat!$N$36</t>
  </si>
  <si>
    <t>*=Kostenverzamelstaat!$I$52</t>
  </si>
  <si>
    <t>*=Kostenverzamelstaat!$J$52</t>
  </si>
  <si>
    <t>*=Kostenverzamelstaat!$K$52</t>
  </si>
  <si>
    <t>*=Kostenverzamelstaat!$L$52</t>
  </si>
  <si>
    <t>*=Kostenverzamelstaat!$M$52</t>
  </si>
  <si>
    <t>*=Kostenverzamelstaat!$N$52</t>
  </si>
  <si>
    <t>*=Kostenverzamelstaat!$I$53</t>
  </si>
  <si>
    <t>*=Kostenverzamelstaat!$J$53</t>
  </si>
  <si>
    <t>*=Kostenverzamelstaat!$K$53</t>
  </si>
  <si>
    <t>*=Kostenverzamelstaat!$L$53</t>
  </si>
  <si>
    <t>*=Kostenverzamelstaat!$M$53</t>
  </si>
  <si>
    <t>*=Kostenverzamelstaat!$N$53</t>
  </si>
  <si>
    <t>*=Kostenverzamelstaat!$I$54</t>
  </si>
  <si>
    <t>*=Kostenverzamelstaat!$J$54</t>
  </si>
  <si>
    <t>*=Kostenverzamelstaat!$K$54</t>
  </si>
  <si>
    <t>*=Kostenverzamelstaat!$L$54</t>
  </si>
  <si>
    <t>*=Kostenverzamelstaat!$M$54</t>
  </si>
  <si>
    <t>*=Kostenverzamelstaat!$N$54</t>
  </si>
  <si>
    <t>*=Kostenverzamelstaat!$K$55</t>
  </si>
  <si>
    <t>*=Kostenverzamelstaat!$L$55</t>
  </si>
  <si>
    <t>*=Kostenverzamelstaat!$M$55</t>
  </si>
  <si>
    <t>*=Kostenverzamelstaat!$N$55</t>
  </si>
  <si>
    <t>*=Kostenverzamelstaat!$I$56</t>
  </si>
  <si>
    <t>*=Kostenverzamelstaat!$J$56</t>
  </si>
  <si>
    <t>*=Kostenverzamelstaat!$I$57</t>
  </si>
  <si>
    <t>*=Kostenverzamelstaat!$J$57</t>
  </si>
  <si>
    <t>*=Kostenverzamelstaat!$I$58</t>
  </si>
  <si>
    <t>*=Kostenverzamelstaat!$J$58</t>
  </si>
  <si>
    <t>*=Kostenverzamelstaat!$K$58</t>
  </si>
  <si>
    <t>*=Kostenverzamelstaat!$L$58</t>
  </si>
  <si>
    <t>*=Kostenverzamelstaat!$M$58</t>
  </si>
  <si>
    <t>*=Kostenverzamelstaat!$N$58</t>
  </si>
  <si>
    <t>*=Kostenverzamelstaat!$I$59</t>
  </si>
  <si>
    <t>*=Kostenverzamelstaat!$J$59</t>
  </si>
  <si>
    <t>*=Kostenverzamelstaat!$K$59</t>
  </si>
  <si>
    <t>*=Kostenverzamelstaat!$L$59</t>
  </si>
  <si>
    <t>*=Kostenverzamelstaat!$M$59</t>
  </si>
  <si>
    <t>*=Kostenverzamelstaat!$N$59</t>
  </si>
  <si>
    <t>*=Kostenverzamelstaat!$I$60</t>
  </si>
  <si>
    <t>*=Kostenverzamelstaat!$J$60</t>
  </si>
  <si>
    <t>*=Kostenverzamelstaat!$K$60</t>
  </si>
  <si>
    <t>*=Kostenverzamelstaat!$L$60</t>
  </si>
  <si>
    <t>*=Kostenverzamelstaat!$M$60</t>
  </si>
  <si>
    <t>*=Kostenverzamelstaat!$N$60</t>
  </si>
  <si>
    <t>*=Kostenverzamelstaat!$I$63</t>
  </si>
  <si>
    <t>*=Kostenverzamelstaat!$J$63</t>
  </si>
  <si>
    <t>*=Kostenverzamelstaat!$K$63</t>
  </si>
  <si>
    <t>*=Kostenverzamelstaat!$L$63</t>
  </si>
  <si>
    <t>*=Kostenverzamelstaat!$M$63</t>
  </si>
  <si>
    <t>*=Kostenverzamelstaat!$N$63</t>
  </si>
  <si>
    <t>*=Kostenverzamelstaat!$I$64</t>
  </si>
  <si>
    <t>*=Kostenverzamelstaat!$J$64</t>
  </si>
  <si>
    <t>*=Kostenverzamelstaat!$K$64</t>
  </si>
  <si>
    <t>*=Kostenverzamelstaat!$L$64</t>
  </si>
  <si>
    <t>*=Kostenverzamelstaat!$M$64</t>
  </si>
  <si>
    <t>*=Kostenverzamelstaat!$N$64</t>
  </si>
  <si>
    <t>*=Kostenverzamelstaat!$I$65</t>
  </si>
  <si>
    <t>*=Kostenverzamelstaat!$J$65</t>
  </si>
  <si>
    <t>*=Kostenverzamelstaat!$K$65</t>
  </si>
  <si>
    <t>*=Kostenverzamelstaat!$L$65</t>
  </si>
  <si>
    <t>*=Kostenverzamelstaat!$M$65</t>
  </si>
  <si>
    <t>*=Kostenverzamelstaat!$N$65</t>
  </si>
  <si>
    <t>*=Kostenverzamelstaat!$I$66</t>
  </si>
  <si>
    <t>*=Kostenverzamelstaat!$J$66</t>
  </si>
  <si>
    <t>*=Kostenverzamelstaat!$K$66</t>
  </si>
  <si>
    <t>*=Kostenverzamelstaat!$L$66</t>
  </si>
  <si>
    <t>*=Kostenverzamelstaat!$M$66</t>
  </si>
  <si>
    <t>*=Kostenverzamelstaat!$N$66</t>
  </si>
  <si>
    <t>*=Kostenverzamelstaat!$I$67</t>
  </si>
  <si>
    <t>*=Kostenverzamelstaat!$J$67</t>
  </si>
  <si>
    <t>*=Kostenverzamelstaat!$K$67</t>
  </si>
  <si>
    <t>*=Kostenverzamelstaat!$L$67</t>
  </si>
  <si>
    <t>*=Kostenverzamelstaat!$M$67</t>
  </si>
  <si>
    <t>*=Kostenverzamelstaat!$N$67</t>
  </si>
  <si>
    <t>*=Kostenverzamelstaat!$I$70</t>
  </si>
  <si>
    <t>*=Kostenverzamelstaat!$J$70</t>
  </si>
  <si>
    <t>*=Kostenverzamelstaat!$K$70</t>
  </si>
  <si>
    <t>*=Kostenverzamelstaat!$L$70</t>
  </si>
  <si>
    <t>*=Kostenverzamelstaat!$M$70</t>
  </si>
  <si>
    <t>*=Kostenverzamelstaat!$N$70</t>
  </si>
  <si>
    <t>*=Kostenverzamelstaat!$I$72</t>
  </si>
  <si>
    <t>*=Kostenverzamelstaat!$J$72</t>
  </si>
  <si>
    <t>*=Kostenverzamelstaat!$K$72</t>
  </si>
  <si>
    <t>*=Kostenverzamelstaat!$L$72</t>
  </si>
  <si>
    <t>*=Kostenverzamelstaat!$M$72</t>
  </si>
  <si>
    <t>*=Kostenverzamelstaat!$N$72</t>
  </si>
  <si>
    <t>*=Kostenverzamelstaat!$I$73</t>
  </si>
  <si>
    <t>*=Kostenverzamelstaat!$J$73</t>
  </si>
  <si>
    <t>*=Kostenverzamelstaat!$K$73</t>
  </si>
  <si>
    <t>*=Kostenverzamelstaat!$L$73</t>
  </si>
  <si>
    <t>*=Kostenverzamelstaat!$M$73</t>
  </si>
  <si>
    <t>*=Kostenverzamelstaat!$N$73</t>
  </si>
  <si>
    <t>*=Kostenverzamelstaat!$I$74</t>
  </si>
  <si>
    <t>*=Kostenverzamelstaat!$J$74</t>
  </si>
  <si>
    <t>*=Kostenverzamelstaat!$K$74</t>
  </si>
  <si>
    <t>*=Kostenverzamelstaat!$L$74</t>
  </si>
  <si>
    <t>*=Kostenverzamelstaat!$M$74</t>
  </si>
  <si>
    <t>*=Kostenverzamelstaat!$N$74</t>
  </si>
  <si>
    <t>*=Kostenverzamelstaat!$I$88</t>
  </si>
  <si>
    <t>*=Kostenverzamelstaat!$J$88</t>
  </si>
  <si>
    <t>*=Kostenverzamelstaat!$K$88</t>
  </si>
  <si>
    <t>*=Kostenverzamelstaat!$L$88</t>
  </si>
  <si>
    <t>*=Kostenverzamelstaat!$M$88</t>
  </si>
  <si>
    <t>*=Kostenverzamelstaat!$N$88</t>
  </si>
  <si>
    <t>*=Kostenverzamelstaat!$I$89</t>
  </si>
  <si>
    <t>*=Kostenverzamelstaat!$J$89</t>
  </si>
  <si>
    <t>*=Kostenverzamelstaat!$K$89</t>
  </si>
  <si>
    <t>*=Kostenverzamelstaat!$L$89</t>
  </si>
  <si>
    <t>*=Kostenverzamelstaat!$M$89</t>
  </si>
  <si>
    <t>*=Kostenverzamelstaat!$N$89</t>
  </si>
  <si>
    <t>*=Kostenverzamelstaat!$I$90</t>
  </si>
  <si>
    <t>*=Kostenverzamelstaat!$J$90</t>
  </si>
  <si>
    <t>*=Kostenverzamelstaat!$K$90</t>
  </si>
  <si>
    <t>*=Kostenverzamelstaat!$L$90</t>
  </si>
  <si>
    <t>*=Kostenverzamelstaat!$M$90</t>
  </si>
  <si>
    <t>*=Kostenverzamelstaat!$N$90</t>
  </si>
  <si>
    <t>*=Kostenverzamelstaat!$I$91</t>
  </si>
  <si>
    <t>*=Kostenverzamelstaat!$J$91</t>
  </si>
  <si>
    <t>*=Kostenverzamelstaat!$K$91</t>
  </si>
  <si>
    <t>*=Kostenverzamelstaat!$L$91</t>
  </si>
  <si>
    <t>*=Kostenverzamelstaat!$M$91</t>
  </si>
  <si>
    <t>*=Kostenverzamelstaat!$N$91</t>
  </si>
  <si>
    <t>*=Kostenverzamelstaat!$I$98</t>
  </si>
  <si>
    <t>*=Kostenverzamelstaat!$J$98</t>
  </si>
  <si>
    <t>*=Kostenverzamelstaat!$K$98</t>
  </si>
  <si>
    <t>*=Kostenverzamelstaat!$L$98</t>
  </si>
  <si>
    <t>*=Kostenverzamelstaat!$M$98</t>
  </si>
  <si>
    <t>*=Kostenverzamelstaat!$N$98</t>
  </si>
  <si>
    <t>*=Kostenverzamelstaat!$I$100</t>
  </si>
  <si>
    <t>*=Kostenverzamelstaat!$J$100</t>
  </si>
  <si>
    <t>*=Kostenverzamelstaat!$K$100</t>
  </si>
  <si>
    <t>*=Kostenverzamelstaat!$L$100</t>
  </si>
  <si>
    <t>*=Kostenverzamelstaat!$M$100</t>
  </si>
  <si>
    <t>*=Kostenverzamelstaat!$N$100</t>
  </si>
  <si>
    <t>*=Kostenverzamelstaat!$I$101</t>
  </si>
  <si>
    <t>*=Kostenverzamelstaat!$J$101</t>
  </si>
  <si>
    <t>*=Kostenverzamelstaat!$K$101</t>
  </si>
  <si>
    <t>*=Kostenverzamelstaat!$L$101</t>
  </si>
  <si>
    <t>*=Kostenverzamelstaat!$M$101</t>
  </si>
  <si>
    <t>*=Kostenverzamelstaat!$N$101</t>
  </si>
  <si>
    <t>*=Kostenverzamelstaat!$I$102</t>
  </si>
  <si>
    <t>*=Kostenverzamelstaat!$J$102</t>
  </si>
  <si>
    <t>*=Kostenverzamelstaat!$K$102</t>
  </si>
  <si>
    <t>*=Kostenverzamelstaat!$L$102</t>
  </si>
  <si>
    <t>*=Kostenverzamelstaat!$M$102</t>
  </si>
  <si>
    <t>*=Kostenverzamelstaat!$N$102</t>
  </si>
  <si>
    <t>*=Kostenverzamelstaat!$I$105</t>
  </si>
  <si>
    <t>*=Kostenverzamelstaat!$J$105</t>
  </si>
  <si>
    <t>*=Kostenverzamelstaat!$K$105</t>
  </si>
  <si>
    <t>*=Kostenverzamelstaat!$L$105</t>
  </si>
  <si>
    <t>*=Kostenverzamelstaat!$M$105</t>
  </si>
  <si>
    <t>*=Kostenverzamelstaat!$N$105</t>
  </si>
  <si>
    <t>*=Kostenverzamelstaat!$I$106</t>
  </si>
  <si>
    <t>*=Kostenverzamelstaat!$J$106</t>
  </si>
  <si>
    <t>*=Kostenverzamelstaat!$K$106</t>
  </si>
  <si>
    <t>*=Kostenverzamelstaat!$L$106</t>
  </si>
  <si>
    <t>*=Kostenverzamelstaat!$M$106</t>
  </si>
  <si>
    <t>*=Kostenverzamelstaat!$N$106</t>
  </si>
  <si>
    <t>*=Kostenverzamelstaat!$I$109</t>
  </si>
  <si>
    <t>*=Kostenverzamelstaat!$J$109</t>
  </si>
  <si>
    <t>*=Kostenverzamelstaat!$K$109</t>
  </si>
  <si>
    <t>*=Kostenverzamelstaat!$L$109</t>
  </si>
  <si>
    <t>*=Kostenverzamelstaat!$M$109</t>
  </si>
  <si>
    <t>*=Kostenverzamelstaat!$N$109</t>
  </si>
  <si>
    <t>*=Kostenverzamelstaat!$I$94</t>
  </si>
  <si>
    <t>*=Kostenverzamelstaat!$J$94</t>
  </si>
  <si>
    <t>*=Kostenverzamelstaat!$K$94</t>
  </si>
  <si>
    <t>*=Kostenverzamelstaat!$L$94</t>
  </si>
  <si>
    <t>*=Kostenverzamelstaat!$M$94</t>
  </si>
  <si>
    <t>*=Kostenverzamelstaat!$N$94</t>
  </si>
  <si>
    <t>*=Kostenverzamelstaat!$I$95</t>
  </si>
  <si>
    <t>*=Kostenverzamelstaat!$J$95</t>
  </si>
  <si>
    <t>*=Kostenverzamelstaat!$K$95</t>
  </si>
  <si>
    <t>*=Kostenverzamelstaat!$L$95</t>
  </si>
  <si>
    <t>*=Kostenverzamelstaat!$I$122</t>
  </si>
  <si>
    <t>*=Kostenverzamelstaat!$J$122</t>
  </si>
  <si>
    <t>*=Kostenverzamelstaat!$K$122</t>
  </si>
  <si>
    <t>*=Kostenverzamelstaat!$L$122</t>
  </si>
  <si>
    <t>*=Kostenverzamelstaat!$M$122</t>
  </si>
  <si>
    <t>*=Kostenverzamelstaat!$N$122</t>
  </si>
  <si>
    <t>*=Kostenverzamelstaat!$I$123</t>
  </si>
  <si>
    <t>*=Kostenverzamelstaat!$J$123</t>
  </si>
  <si>
    <t>*=Kostenverzamelstaat!$K$123</t>
  </si>
  <si>
    <t>*=Kostenverzamelstaat!$L$123</t>
  </si>
  <si>
    <t>*=Kostenverzamelstaat!$M$123</t>
  </si>
  <si>
    <t>*=Kostenverzamelstaat!$N$123</t>
  </si>
  <si>
    <t>*=Kostenverzamelstaat!$I$124</t>
  </si>
  <si>
    <t>*=Kostenverzamelstaat!$J$124</t>
  </si>
  <si>
    <t>*=Kostenverzamelstaat!$K$124</t>
  </si>
  <si>
    <t>*=Kostenverzamelstaat!$L$124</t>
  </si>
  <si>
    <t>*=Kostenverzamelstaat!$M$124</t>
  </si>
  <si>
    <t>*=Kostenverzamelstaat!$N$124</t>
  </si>
  <si>
    <t>*=Kostenverzamelstaat!$I$125</t>
  </si>
  <si>
    <t>*=Kostenverzamelstaat!$J$125</t>
  </si>
  <si>
    <t>*=Kostenverzamelstaat!$K$125</t>
  </si>
  <si>
    <t>*=Kostenverzamelstaat!$L$125</t>
  </si>
  <si>
    <t>*=Kostenverzamelstaat!$M$125</t>
  </si>
  <si>
    <t>*=Kostenverzamelstaat!$N$125</t>
  </si>
  <si>
    <t>*='Specifieke informatie A'!$L$14</t>
  </si>
  <si>
    <t>*='Specifieke informatie A'!$L$15</t>
  </si>
  <si>
    <t>*='Specifieke informatie A'!$L$16</t>
  </si>
  <si>
    <t>*='Specifieke informatie A'!$J$59</t>
  </si>
  <si>
    <t>*='Specifieke informatie A'!$K$59</t>
  </si>
  <si>
    <t>*='Specifieke informatie A'!$J$60</t>
  </si>
  <si>
    <t>*='Specifieke informatie A'!$K$60</t>
  </si>
  <si>
    <t>*='Specifieke informatie A'!$J$61</t>
  </si>
  <si>
    <t>*='Specifieke informatie A'!$K$61</t>
  </si>
  <si>
    <t>*='Specifieke informatie A'!$J$62</t>
  </si>
  <si>
    <t>*='Specifieke informatie A'!$K$62</t>
  </si>
  <si>
    <t>*='Specifieke informatie A'!$J$63</t>
  </si>
  <si>
    <t>*='Specifieke informatie A'!$K$63</t>
  </si>
  <si>
    <t>*='Specifieke informatie A'!$J$64</t>
  </si>
  <si>
    <t>*='Specifieke informatie A'!$K$64</t>
  </si>
  <si>
    <t>*='Specifieke informatie A'!$J$65</t>
  </si>
  <si>
    <t>*='Specifieke informatie A'!$K$65</t>
  </si>
  <si>
    <t>*='Specifieke informatie A'!$J$66</t>
  </si>
  <si>
    <t>*='Specifieke informatie A'!$K$66</t>
  </si>
  <si>
    <t>*='Specifieke informatie A'!$J$67</t>
  </si>
  <si>
    <t>*='Specifieke informatie A'!$K$67</t>
  </si>
  <si>
    <t>*='Specifieke informatie A'!$J$68</t>
  </si>
  <si>
    <t>*='Specifieke informatie A'!$K$68</t>
  </si>
  <si>
    <t>*='Specifieke informatie A'!$J$69</t>
  </si>
  <si>
    <t>*='Specifieke informatie A'!$K$69</t>
  </si>
  <si>
    <t>*='Specifieke informatie A'!$J$70</t>
  </si>
  <si>
    <t>*='Specifieke informatie A'!$K$70</t>
  </si>
  <si>
    <t>*='Specifieke informatie A'!$J$71</t>
  </si>
  <si>
    <t>*='Specifieke informatie A'!$K$71</t>
  </si>
  <si>
    <t>*='Specifieke informatie A'!$J$72</t>
  </si>
  <si>
    <t>*='Specifieke informatie A'!$K$72</t>
  </si>
  <si>
    <t>*='Specifieke informatie A'!$J$73</t>
  </si>
  <si>
    <t>*='Specifieke informatie A'!$K$73</t>
  </si>
  <si>
    <t>*='Specifieke informatie A'!$J$74</t>
  </si>
  <si>
    <t>*='Specifieke informatie A'!$K$74</t>
  </si>
  <si>
    <t>*='Specifieke informatie A'!$J$75</t>
  </si>
  <si>
    <t>*='Specifieke informatie A'!$K$75</t>
  </si>
  <si>
    <t>*='Specifieke informatie A'!$J$76</t>
  </si>
  <si>
    <t>*='Specifieke informatie A'!$K$76</t>
  </si>
  <si>
    <t>*='Specifieke informatie A'!$J$77</t>
  </si>
  <si>
    <t>*='Specifieke informatie A'!$K$77</t>
  </si>
  <si>
    <t>*='Specifieke informatie A'!$J$78</t>
  </si>
  <si>
    <t>*='Specifieke informatie A'!$K$78</t>
  </si>
  <si>
    <t>*='Specifieke informatie A'!$L$84</t>
  </si>
  <si>
    <t>*='Specifieke informatie A'!$L$85</t>
  </si>
  <si>
    <t>*='Specifieke informatie A'!$J$104</t>
  </si>
  <si>
    <t>*='Specifieke informatie A'!$K$104</t>
  </si>
  <si>
    <t>*='Specifieke informatie A'!$J$105</t>
  </si>
  <si>
    <t>*='Specifieke informatie A'!$K$105</t>
  </si>
  <si>
    <t>*='Specifieke informatie A'!$J$106</t>
  </si>
  <si>
    <t>*='Specifieke informatie A'!$K$106</t>
  </si>
  <si>
    <t>*='Specifieke informatie A'!$J$107</t>
  </si>
  <si>
    <t>*='Specifieke informatie A'!$K$107</t>
  </si>
  <si>
    <t>*='Specifieke informatie A'!$J$108</t>
  </si>
  <si>
    <t>*='Specifieke informatie A'!$K$108</t>
  </si>
  <si>
    <t>*='Specifieke informatie A'!$J$109</t>
  </si>
  <si>
    <t>*='Specifieke informatie A'!$K$109</t>
  </si>
  <si>
    <t>*='Specifieke informatie A'!$J$110</t>
  </si>
  <si>
    <t>*='Specifieke informatie A'!$K$110</t>
  </si>
  <si>
    <t>*='Specifieke informatie A'!$J$111</t>
  </si>
  <si>
    <t>*='Specifieke informatie A'!$K$111</t>
  </si>
  <si>
    <t>*='Specifieke informatie A'!$J$112</t>
  </si>
  <si>
    <t>*='Specifieke informatie A'!$K$112</t>
  </si>
  <si>
    <t>*='Specifieke informatie A'!$J$113</t>
  </si>
  <si>
    <t>*='Specifieke informatie A'!$K$113</t>
  </si>
  <si>
    <t>*='Specifieke informatie A'!$J$114</t>
  </si>
  <si>
    <t>*='Specifieke informatie A'!$K$114</t>
  </si>
  <si>
    <t>*='Specifieke informatie A'!$J$115</t>
  </si>
  <si>
    <t>*='Specifieke informatie A'!$K$115</t>
  </si>
  <si>
    <t>*='Specifieke informatie A'!$J$116</t>
  </si>
  <si>
    <t>*='Specifieke informatie A'!$K$116</t>
  </si>
  <si>
    <t>*='Specifieke informatie A'!$J$117</t>
  </si>
  <si>
    <t>*='Specifieke informatie A'!$K$117</t>
  </si>
  <si>
    <t>*='Specifieke informatie A'!$J$118</t>
  </si>
  <si>
    <t>*='Specifieke informatie A'!$K$118</t>
  </si>
  <si>
    <t>*='Specifieke informatie A'!$J$119</t>
  </si>
  <si>
    <t>*='Specifieke informatie A'!$K$119</t>
  </si>
  <si>
    <t>*='Specifieke informatie A'!$J$120</t>
  </si>
  <si>
    <t>*='Specifieke informatie A'!$K$120</t>
  </si>
  <si>
    <t>*='Specifieke informatie A'!$J$121</t>
  </si>
  <si>
    <t>*='Specifieke informatie A'!$K$121</t>
  </si>
  <si>
    <t>*='Specifieke informatie A'!$J$122</t>
  </si>
  <si>
    <t>*='Specifieke informatie A'!$K$122</t>
  </si>
  <si>
    <t>*='Specifieke informatie A'!$J$123</t>
  </si>
  <si>
    <t>*='Specifieke informatie A'!$K$123</t>
  </si>
  <si>
    <t>*='Specifieke informatie A'!$L$129</t>
  </si>
  <si>
    <t>*='Specifieke informatie A'!$L$130</t>
  </si>
  <si>
    <t>*='Specifieke informatie C'!$G$159</t>
  </si>
  <si>
    <t>*='Specifieke informatie C'!$H$159</t>
  </si>
  <si>
    <t>*='Specifieke informatie C'!$I$159</t>
  </si>
  <si>
    <t>*='Specifieke informatie C'!$J$159</t>
  </si>
  <si>
    <t>*='Specifieke informatie C'!$K$159</t>
  </si>
  <si>
    <t>*='Specifieke informatie C'!$L$159</t>
  </si>
  <si>
    <t>*='Specifieke informatie C'!$G$160</t>
  </si>
  <si>
    <t>*='Specifieke informatie C'!$H$160</t>
  </si>
  <si>
    <t>*='Specifieke informatie C'!$I$160</t>
  </si>
  <si>
    <t>*='Specifieke informatie C'!$J$160</t>
  </si>
  <si>
    <t>*='Specifieke informatie C'!$K$160</t>
  </si>
  <si>
    <t>*='Specifieke informatie C'!$L$160</t>
  </si>
  <si>
    <t>*='Specifieke informatie C'!$G$161</t>
  </si>
  <si>
    <t>*='Specifieke informatie C'!$H$161</t>
  </si>
  <si>
    <t>*='Specifieke informatie C'!$I$161</t>
  </si>
  <si>
    <t>*='Specifieke informatie C'!$J$161</t>
  </si>
  <si>
    <t>*='Specifieke informatie C'!$K$161</t>
  </si>
  <si>
    <t>*='Specifieke informatie C'!$L$161</t>
  </si>
  <si>
    <t>*='Specifieke informatie C'!$L$243</t>
  </si>
  <si>
    <t>*=Kostenverzamelstaat!$I$28</t>
  </si>
  <si>
    <t>*=Kostenverzamelstaat!$J$28</t>
  </si>
  <si>
    <t>*=Kostenverzamelstaat!$K$28</t>
  </si>
  <si>
    <t>*=Kostenverzamelstaat!$L$28</t>
  </si>
  <si>
    <t>*=Kostenverzamelstaat!$M$28</t>
  </si>
  <si>
    <t>*=Kostenverzamelstaat!$N$28</t>
  </si>
  <si>
    <t>*='Specifieke informatie C'!$G$168</t>
  </si>
  <si>
    <t>*='Specifieke informatie C'!$H$168</t>
  </si>
  <si>
    <t>*='Specifieke informatie C'!$I$168</t>
  </si>
  <si>
    <t>*='Specifieke informatie C'!$J$168</t>
  </si>
  <si>
    <t>*='Specifieke informatie C'!$K$168</t>
  </si>
  <si>
    <t>*='Specifieke informatie C'!$L$168</t>
  </si>
  <si>
    <t>*='Specifieke informatie C'!$G$169</t>
  </si>
  <si>
    <t>*='Specifieke informatie C'!$H$169</t>
  </si>
  <si>
    <t>*='Specifieke informatie C'!$I$169</t>
  </si>
  <si>
    <t>*='Specifieke informatie C'!$J$169</t>
  </si>
  <si>
    <t>*='Specifieke informatie C'!$K$169</t>
  </si>
  <si>
    <t>*='Specifieke informatie C'!$L$169</t>
  </si>
  <si>
    <t>*='Specifieke informatie C'!$G$170</t>
  </si>
  <si>
    <t>*='Specifieke informatie C'!$H$170</t>
  </si>
  <si>
    <t>*='Specifieke informatie C'!$I$170</t>
  </si>
  <si>
    <t>*='Specifieke informatie C'!$J$170</t>
  </si>
  <si>
    <t>*='Specifieke informatie C'!$K$170</t>
  </si>
  <si>
    <t>*='Specifieke informatie C'!$L$170</t>
  </si>
  <si>
    <t>*='Specifieke informatie C'!$G$171</t>
  </si>
  <si>
    <t>*='Specifieke informatie C'!$H$171</t>
  </si>
  <si>
    <t>*='Specifieke informatie C'!$I$171</t>
  </si>
  <si>
    <t>*='Specifieke informatie C'!$J$171</t>
  </si>
  <si>
    <t>*='Specifieke informatie C'!$K$171</t>
  </si>
  <si>
    <t>*='Specifieke informatie C'!$L$171</t>
  </si>
  <si>
    <t>*='Specifieke informatie C'!$G$190</t>
  </si>
  <si>
    <t>*='Specifieke informatie C'!$H$190</t>
  </si>
  <si>
    <t>*='Specifieke informatie C'!$I$190</t>
  </si>
  <si>
    <t>*='Specifieke informatie C'!$J$190</t>
  </si>
  <si>
    <t>*='Specifieke informatie C'!$K$190</t>
  </si>
  <si>
    <t>*='Specifieke informatie C'!$L$190</t>
  </si>
  <si>
    <t>*='Specifieke informatie C'!$G$191</t>
  </si>
  <si>
    <t>*='Specifieke informatie C'!$H$191</t>
  </si>
  <si>
    <t>*='Specifieke informatie C'!$I$191</t>
  </si>
  <si>
    <t>*='Specifieke informatie C'!$J$191</t>
  </si>
  <si>
    <t>*='Specifieke informatie C'!$K$191</t>
  </si>
  <si>
    <t>*='Specifieke informatie C'!$L$191</t>
  </si>
  <si>
    <t>*='Specifieke informatie C'!$G$192</t>
  </si>
  <si>
    <t>*='Specifieke informatie C'!$H$192</t>
  </si>
  <si>
    <t>*='Specifieke informatie C'!$I$192</t>
  </si>
  <si>
    <t>*='Specifieke informatie C'!$J$192</t>
  </si>
  <si>
    <t>*='Specifieke informatie C'!$K$192</t>
  </si>
  <si>
    <t>*='Specifieke informatie C'!$L$192</t>
  </si>
  <si>
    <t>*='Specifieke informatie C'!$G$193</t>
  </si>
  <si>
    <t>*='Specifieke informatie C'!$H$193</t>
  </si>
  <si>
    <t>*='Specifieke informatie C'!$I$193</t>
  </si>
  <si>
    <t>*='Specifieke informatie C'!$J$193</t>
  </si>
  <si>
    <t>*='Specifieke informatie C'!$K$193</t>
  </si>
  <si>
    <t>*='Specifieke informatie C'!$L$193</t>
  </si>
  <si>
    <t>*=Wanbetalers!$I$12</t>
  </si>
  <si>
    <t>*=Wanbetalers!$J$12</t>
  </si>
  <si>
    <t>*=Wanbetalers!$K$12</t>
  </si>
  <si>
    <t>*=Wanbetalers!$I$13</t>
  </si>
  <si>
    <t>*=Wanbetalers!$J$13</t>
  </si>
  <si>
    <t>*=Wanbetalers!$K$13</t>
  </si>
  <si>
    <t>*=Wanbetalers!$I$14</t>
  </si>
  <si>
    <t>*=Wanbetalers!$J$14</t>
  </si>
  <si>
    <t>*=Wanbetalers!$K$14</t>
  </si>
  <si>
    <t>*=Wanbetalers!$I$17</t>
  </si>
  <si>
    <t>*=Wanbetalers!$J$17</t>
  </si>
  <si>
    <t>*=Wanbetalers!$K$17</t>
  </si>
  <si>
    <t>*=Wanbetalers!$I$18</t>
  </si>
  <si>
    <t>*=Wanbetalers!$J$18</t>
  </si>
  <si>
    <t>*=Wanbetalers!$K$18</t>
  </si>
  <si>
    <t>*=Wanbetalers!$I$21</t>
  </si>
  <si>
    <t>*=Wanbetalers!$J$21</t>
  </si>
  <si>
    <t>*=Wanbetalers!$K$21</t>
  </si>
  <si>
    <t>*=Wanbetalers!$I$22</t>
  </si>
  <si>
    <t>*=Wanbetalers!$J$22</t>
  </si>
  <si>
    <t>*=Wanbetalers!$K$22</t>
  </si>
  <si>
    <t>*=Wanbetalers!$I$23</t>
  </si>
  <si>
    <t>*=Wanbetalers!$J$23</t>
  </si>
  <si>
    <t>*=Wanbetalers!$K$23</t>
  </si>
  <si>
    <t>*=Wanbetalers!$I$26</t>
  </si>
  <si>
    <t>*=Wanbetalers!$J$26</t>
  </si>
  <si>
    <t>*=Wanbetalers!$K$26</t>
  </si>
  <si>
    <t>*=Wanbetalers!$I$27</t>
  </si>
  <si>
    <t>*=Wanbetalers!$J$27</t>
  </si>
  <si>
    <t>*=Wanbetalers!$K$27</t>
  </si>
  <si>
    <t>*=Wanbetalers!$I$28</t>
  </si>
  <si>
    <t>*=Wanbetalers!$J$28</t>
  </si>
  <si>
    <t>*=Wanbetalers!$K$28</t>
  </si>
  <si>
    <t>*='Specifieke informatie C'!$G$209</t>
  </si>
  <si>
    <t>*='Specifieke informatie C'!$H$209</t>
  </si>
  <si>
    <t>*='Specifieke informatie C'!$I$209</t>
  </si>
  <si>
    <t>*='Specifieke informatie C'!$J$209</t>
  </si>
  <si>
    <t>*='Specifieke informatie C'!$K$209</t>
  </si>
  <si>
    <t>*='Specifieke informatie C'!$L$209</t>
  </si>
  <si>
    <t>*='Specifieke informatie C'!$G$210</t>
  </si>
  <si>
    <t>*='Specifieke informatie C'!$H$210</t>
  </si>
  <si>
    <t>*='Specifieke informatie C'!$I$210</t>
  </si>
  <si>
    <t>*='Specifieke informatie C'!$J$210</t>
  </si>
  <si>
    <t>*='Specifieke informatie C'!$K$210</t>
  </si>
  <si>
    <t>*='Specifieke informatie C'!$L$210</t>
  </si>
  <si>
    <t>*='Specifieke informatie C'!$G$211</t>
  </si>
  <si>
    <t>*='Specifieke informatie C'!$H$211</t>
  </si>
  <si>
    <t>*='Specifieke informatie C'!$I$211</t>
  </si>
  <si>
    <t>*='Specifieke informatie C'!$J$211</t>
  </si>
  <si>
    <t>*='Specifieke informatie C'!$K$211</t>
  </si>
  <si>
    <t>*='Specifieke informatie C'!$L$211</t>
  </si>
  <si>
    <t>*='Specifieke informatie C'!$G$234</t>
  </si>
  <si>
    <t>*='Specifieke informatie C'!$H$234</t>
  </si>
  <si>
    <t>*='Specifieke informatie C'!$I$234</t>
  </si>
  <si>
    <t>*='Specifieke informatie C'!$J$234</t>
  </si>
  <si>
    <t>*='Specifieke informatie C'!$K$234</t>
  </si>
  <si>
    <t>*='Specifieke informatie C'!$L$234</t>
  </si>
  <si>
    <t>*='Specifieke informatie C'!$G$235</t>
  </si>
  <si>
    <t>*='Specifieke informatie C'!$H$235</t>
  </si>
  <si>
    <t>*='Specifieke informatie C'!$I$235</t>
  </si>
  <si>
    <t>*='Specifieke informatie C'!$J$235</t>
  </si>
  <si>
    <t>*='Specifieke informatie C'!$K$235</t>
  </si>
  <si>
    <t>*='Specifieke informatie C'!$L$235</t>
  </si>
  <si>
    <t>*='Specifieke informatie C'!$G$236</t>
  </si>
  <si>
    <t>*='Specifieke informatie C'!$H$236</t>
  </si>
  <si>
    <t>*='Specifieke informatie C'!$I$236</t>
  </si>
  <si>
    <t>*='Specifieke informatie C'!$J$236</t>
  </si>
  <si>
    <t>*='Specifieke informatie C'!$K$236</t>
  </si>
  <si>
    <t>*='Specifieke informatie C'!$L$236</t>
  </si>
  <si>
    <t>*='Specifieke informatie C'!$L$249</t>
  </si>
  <si>
    <t>*='Specifieke informatie C'!$L$255</t>
  </si>
  <si>
    <t>*='Specifieke informatie C'!$L$256</t>
  </si>
  <si>
    <t>*='Specifieke informatie C'!$L$257</t>
  </si>
  <si>
    <t>*='Specifieke informatie C'!$L$258</t>
  </si>
  <si>
    <t>*='Specifieke informatie C'!$L$276</t>
  </si>
  <si>
    <t>*='Specifieke informatie C'!$L$277</t>
  </si>
  <si>
    <t>*='Specifieke informatie C'!$L$278</t>
  </si>
  <si>
    <t>*='Specifieke informatie C'!$L$279</t>
  </si>
  <si>
    <t>*='Specifieke informatie C'!$G$199</t>
  </si>
  <si>
    <t>*='Specifieke informatie C'!$H$199</t>
  </si>
  <si>
    <t>*='Specifieke informatie C'!$I$199</t>
  </si>
  <si>
    <t>*='Specifieke informatie C'!$J$199</t>
  </si>
  <si>
    <t>*='Specifieke informatie C'!$K$199</t>
  </si>
  <si>
    <t>*='Specifieke informatie C'!$L$199</t>
  </si>
  <si>
    <t>*='Specifieke informatie C'!$G$200</t>
  </si>
  <si>
    <t>*='Specifieke informatie C'!$H$200</t>
  </si>
  <si>
    <t>*='Specifieke informatie C'!$I$200</t>
  </si>
  <si>
    <t>*='Specifieke informatie C'!$J$200</t>
  </si>
  <si>
    <t>*='Specifieke informatie C'!$K$200</t>
  </si>
  <si>
    <t>*='Specifieke informatie C'!$L$200</t>
  </si>
  <si>
    <t>*='Specifieke informatie C'!$G$201</t>
  </si>
  <si>
    <t>*='Specifieke informatie C'!$H$201</t>
  </si>
  <si>
    <t>*='Specifieke informatie C'!$I$201</t>
  </si>
  <si>
    <t>*='Specifieke informatie C'!$J$201</t>
  </si>
  <si>
    <t>*='Specifieke informatie C'!$K$201</t>
  </si>
  <si>
    <t>*='Specifieke informatie C'!$L$201</t>
  </si>
  <si>
    <t>*='Specifieke informatie C'!$G$202</t>
  </si>
  <si>
    <t>*='Specifieke informatie C'!$H$202</t>
  </si>
  <si>
    <t>*='Specifieke informatie C'!$I$202</t>
  </si>
  <si>
    <t>*='Specifieke informatie C'!$J$202</t>
  </si>
  <si>
    <t>*='Specifieke informatie C'!$K$202</t>
  </si>
  <si>
    <t>*='Specifieke informatie C'!$L$202</t>
  </si>
  <si>
    <t>*='Specifieke informatie A'!$J$149</t>
  </si>
  <si>
    <t>*='Specifieke informatie A'!$K$149</t>
  </si>
  <si>
    <t>*='Specifieke informatie A'!$J$150</t>
  </si>
  <si>
    <t>*='Specifieke informatie A'!$K$150</t>
  </si>
  <si>
    <t>*='Specifieke informatie A'!$J$151</t>
  </si>
  <si>
    <t>*='Specifieke informatie A'!$K$151</t>
  </si>
  <si>
    <t>*='Specifieke informatie A'!$J$152</t>
  </si>
  <si>
    <t>*='Specifieke informatie A'!$K$152</t>
  </si>
  <si>
    <t>*='Specifieke informatie A'!$J$153</t>
  </si>
  <si>
    <t>*='Specifieke informatie A'!$K$153</t>
  </si>
  <si>
    <t>*='Specifieke informatie A'!$J$154</t>
  </si>
  <si>
    <t>*='Specifieke informatie A'!$K$154</t>
  </si>
  <si>
    <t>*='Specifieke informatie A'!$J$155</t>
  </si>
  <si>
    <t>*='Specifieke informatie A'!$K$155</t>
  </si>
  <si>
    <t>*='Specifieke informatie A'!$J$156</t>
  </si>
  <si>
    <t>*='Specifieke informatie A'!$K$156</t>
  </si>
  <si>
    <t>*='Specifieke informatie A'!$J$157</t>
  </si>
  <si>
    <t>*='Specifieke informatie A'!$K$157</t>
  </si>
  <si>
    <t>*='Specifieke informatie A'!$J$158</t>
  </si>
  <si>
    <t>*='Specifieke informatie A'!$K$158</t>
  </si>
  <si>
    <t>*='Specifieke informatie A'!$J$159</t>
  </si>
  <si>
    <t>*='Specifieke informatie A'!$K$159</t>
  </si>
  <si>
    <t>*='Specifieke informatie A'!$J$160</t>
  </si>
  <si>
    <t>*='Specifieke informatie A'!$K$160</t>
  </si>
  <si>
    <t>*='Specifieke informatie A'!$J$161</t>
  </si>
  <si>
    <t>*='Specifieke informatie A'!$K$161</t>
  </si>
  <si>
    <t>*='Specifieke informatie A'!$J$162</t>
  </si>
  <si>
    <t>*='Specifieke informatie A'!$K$162</t>
  </si>
  <si>
    <t>*='Specifieke informatie A'!$J$163</t>
  </si>
  <si>
    <t>*='Specifieke informatie A'!$K$163</t>
  </si>
  <si>
    <t>*='Specifieke informatie A'!$J$164</t>
  </si>
  <si>
    <t>*='Specifieke informatie A'!$K$164</t>
  </si>
  <si>
    <t>*='Specifieke informatie A'!$J$165</t>
  </si>
  <si>
    <t>*='Specifieke informatie A'!$K$165</t>
  </si>
  <si>
    <t>*='Specifieke informatie A'!$J$166</t>
  </si>
  <si>
    <t>*='Specifieke informatie A'!$K$166</t>
  </si>
  <si>
    <t>*='Specifieke informatie A'!$J$167</t>
  </si>
  <si>
    <t>*='Specifieke informatie A'!$K$167</t>
  </si>
  <si>
    <t>*='Specifieke informatie A'!$J$168</t>
  </si>
  <si>
    <t>*='Specifieke informatie A'!$K$168</t>
  </si>
  <si>
    <t>*='Specifieke informatie A'!$L$174</t>
  </si>
  <si>
    <t>*='Specifieke informatie A'!$L$175</t>
  </si>
  <si>
    <t xml:space="preserve">Totale baten 2019 inclusief balanspost </t>
  </si>
  <si>
    <t xml:space="preserve">Totale baten 2018 inclusief balanspost </t>
  </si>
  <si>
    <t>waarvan ontvangen m.b.t. 2018</t>
  </si>
  <si>
    <t xml:space="preserve">Totale baten 2017 inclusief balanspost </t>
  </si>
  <si>
    <t>waarvan ontvangen m.b.t. 2017 en ouder</t>
  </si>
  <si>
    <t>Ontvangen en geaccepteerde declaraties tot en met 3e kwartaal 2019</t>
  </si>
  <si>
    <t>AANTAL tot en met 3e kwartaal 2019</t>
  </si>
  <si>
    <t xml:space="preserve"> 650.1  Opbrengstenverrekeningen regionale ambulancevoorzieningen</t>
  </si>
  <si>
    <t xml:space="preserve"> 671  Eerstelijnsverblijf</t>
  </si>
  <si>
    <t xml:space="preserve"> 721 Kosten via verbindingsorgaan</t>
  </si>
  <si>
    <t xml:space="preserve"> 612.1 Kosten add-ons - Dure geneesmiddelen</t>
  </si>
  <si>
    <t xml:space="preserve"> 612.2 Kosten add-ons - IC</t>
  </si>
  <si>
    <t>KOSTEN PER CODENUMMER 
(ONTVANGEN EN GEACCEPTEERDE DECLARATIES 
 T/M 3E KWARTAAL 2019)</t>
  </si>
  <si>
    <t>KOSTEN PER CODENUMMER
(ONTVANGEN EN GEACCEPTEERDE DECLARATIES 
T/M 3E KWARTAAL 2019)</t>
  </si>
  <si>
    <t xml:space="preserve"> TOTAAL code 612</t>
  </si>
  <si>
    <t xml:space="preserve"> KOSTEN PER CODENUMMER 
 (ONTVANGEN EN GEACCEPTEERDE DECLARATIES) M.B.T. 2018</t>
  </si>
  <si>
    <t xml:space="preserve"> 612.1 Kosten add-ons - Dure geneesmiddelen </t>
  </si>
  <si>
    <t>Ontvangst en acceptatie:</t>
  </si>
  <si>
    <t xml:space="preserve">Baten: </t>
  </si>
  <si>
    <t>Aantal:</t>
  </si>
  <si>
    <t>Lasten</t>
  </si>
  <si>
    <t>HE: formule generiek gemaakt 29/8/2019</t>
  </si>
  <si>
    <t>*='Specifieke informatie C'!$L$244</t>
  </si>
  <si>
    <t>*='Specifieke informatie C'!$G$212</t>
  </si>
  <si>
    <t>*='Specifieke informatie C'!$H$212</t>
  </si>
  <si>
    <t>*='Specifieke informatie C'!$I$212</t>
  </si>
  <si>
    <t>*='Specifieke informatie C'!$J$212</t>
  </si>
  <si>
    <t>*='Specifieke informatie C'!$K$212</t>
  </si>
  <si>
    <t>*='Specifieke informatie C'!$L$212</t>
  </si>
  <si>
    <t>*='Specifieke informatie C'!$G$237</t>
  </si>
  <si>
    <t>*='Specifieke informatie C'!$H$237</t>
  </si>
  <si>
    <t>*='Specifieke informatie C'!$I$237</t>
  </si>
  <si>
    <t>*='Specifieke informatie C'!$J$237</t>
  </si>
  <si>
    <t>*='Specifieke informatie C'!$K$237</t>
  </si>
  <si>
    <t>*='Specifieke informatie C'!$L$237</t>
  </si>
  <si>
    <t>*='Specifieke informatie C'!$L$250</t>
  </si>
  <si>
    <t>*='Specifieke informatie C'!$L$259</t>
  </si>
  <si>
    <t>*='Specifieke informatie C'!$L$280</t>
  </si>
  <si>
    <t>3314</t>
  </si>
  <si>
    <t>OZF</t>
  </si>
  <si>
    <t>OZF ZORGVERZEKERINGEN</t>
  </si>
  <si>
    <t>UTRECHT</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</si>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</sst>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General_)"/>
    <numFmt numFmtId="165" formatCode="#,##0&quot; &quot;"/>
    <numFmt numFmtId="166" formatCode="d/mm/yyyy"/>
  </numFmts>
  <fonts count="43" x14ac:knownFonts="1">
    <font>
      <sz val="10"/>
      <name val="Arial"/>
    </font>
    <font>
      <sz val="10"/>
      <name val="Arial"/>
      <family val="2"/>
    </font>
    <font>
      <b/>
      <sz val="10"/>
      <name val="Arial"/>
      <family val="2"/>
    </font>
    <font>
      <u/>
      <sz val="10"/>
      <color indexed="12"/>
      <name val="Arial"/>
      <family val="2"/>
    </font>
    <font>
      <sz val="10"/>
      <name val="Arial"/>
      <family val="2"/>
    </font>
    <font>
      <sz val="8"/>
      <name val="Arial"/>
      <family val="2"/>
    </font>
    <font>
      <sz val="9"/>
      <name val="Arial"/>
      <family val="2"/>
    </font>
    <font>
      <b/>
      <sz val="8"/>
      <name val="Arial"/>
      <family val="2"/>
    </font>
    <font>
      <sz val="10"/>
      <color indexed="9"/>
      <name val="Arial"/>
      <family val="2"/>
    </font>
    <font>
      <sz val="7"/>
      <color indexed="9"/>
      <name val="Arial"/>
      <family val="2"/>
    </font>
    <font>
      <sz val="9"/>
      <color indexed="12"/>
      <name val="Arial"/>
      <family val="2"/>
    </font>
    <font>
      <sz val="6"/>
      <name val="Arial"/>
      <family val="2"/>
    </font>
    <font>
      <b/>
      <sz val="8"/>
      <color indexed="9"/>
      <name val="Arial"/>
      <family val="2"/>
    </font>
    <font>
      <sz val="8"/>
      <name val="Arial"/>
      <family val="2"/>
    </font>
    <font>
      <sz val="10"/>
      <name val="Verdana"/>
      <family val="2"/>
    </font>
    <font>
      <sz val="8"/>
      <name val="Verdana"/>
      <family val="2"/>
    </font>
    <font>
      <sz val="7"/>
      <color indexed="9"/>
      <name val="Verdana"/>
      <family val="2"/>
    </font>
    <font>
      <sz val="8"/>
      <color indexed="9"/>
      <name val="Verdana"/>
      <family val="2"/>
    </font>
    <font>
      <sz val="8"/>
      <color indexed="62"/>
      <name val="Verdana"/>
      <family val="2"/>
    </font>
    <font>
      <i/>
      <sz val="8"/>
      <color indexed="9"/>
      <name val="Verdana"/>
      <family val="2"/>
    </font>
    <font>
      <sz val="6"/>
      <name val="Verdana"/>
      <family val="2"/>
    </font>
    <font>
      <b/>
      <sz val="10"/>
      <name val="Verdana"/>
      <family val="2"/>
    </font>
    <font>
      <u/>
      <sz val="8"/>
      <color indexed="12"/>
      <name val="Verdana"/>
      <family val="2"/>
    </font>
    <font>
      <b/>
      <sz val="8"/>
      <name val="Verdana"/>
      <family val="2"/>
    </font>
    <font>
      <i/>
      <sz val="10"/>
      <name val="Verdana"/>
      <family val="2"/>
    </font>
    <font>
      <b/>
      <sz val="10"/>
      <color indexed="9"/>
      <name val="Verdana"/>
      <family val="2"/>
    </font>
    <font>
      <sz val="10"/>
      <color indexed="9"/>
      <name val="Verdana"/>
      <family val="2"/>
    </font>
    <font>
      <b/>
      <i/>
      <sz val="10"/>
      <name val="Verdana"/>
      <family val="2"/>
    </font>
    <font>
      <u/>
      <sz val="10"/>
      <color indexed="12"/>
      <name val="Verdana"/>
      <family val="2"/>
    </font>
    <font>
      <sz val="30"/>
      <name val="Verdana"/>
      <family val="2"/>
    </font>
    <font>
      <sz val="24"/>
      <name val="Verdana"/>
      <family val="2"/>
    </font>
    <font>
      <b/>
      <sz val="12"/>
      <name val="Verdana"/>
      <family val="2"/>
    </font>
    <font>
      <sz val="14"/>
      <name val="Verdana"/>
      <family val="2"/>
    </font>
    <font>
      <sz val="8"/>
      <color indexed="10"/>
      <name val="Verdana"/>
      <family val="2"/>
    </font>
    <font>
      <b/>
      <sz val="9"/>
      <color indexed="9"/>
      <name val="Verdana"/>
      <family val="2"/>
    </font>
    <font>
      <sz val="9"/>
      <name val="Verdana"/>
      <family val="2"/>
    </font>
    <font>
      <sz val="9"/>
      <color indexed="12"/>
      <name val="Verdana"/>
      <family val="2"/>
    </font>
    <font>
      <b/>
      <u/>
      <sz val="8"/>
      <color indexed="9"/>
      <name val="Verdana"/>
      <family val="2"/>
    </font>
    <font>
      <i/>
      <sz val="10"/>
      <name val="Arial"/>
      <family val="2"/>
    </font>
    <font>
      <sz val="8"/>
      <color theme="0"/>
      <name val="Verdana"/>
      <family val="2"/>
    </font>
    <font>
      <sz val="10"/>
      <color theme="0"/>
      <name val="Arial"/>
      <family val="2"/>
    </font>
    <font>
      <sz val="10"/>
      <color theme="0"/>
      <name val="Verdana"/>
      <family val="2"/>
    </font>
    <font>
      <sz val="8"/>
      <color theme="1"/>
      <name val="Verdana"/>
      <family val="2"/>
    </font>
  </fonts>
  <fills count="12">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8"/>
        <bgColor indexed="64"/>
      </patternFill>
    </fill>
    <fill>
      <patternFill patternType="solid">
        <fgColor indexed="26"/>
        <bgColor indexed="64"/>
      </patternFill>
    </fill>
    <fill>
      <patternFill patternType="solid">
        <fgColor indexed="30"/>
        <bgColor indexed="64"/>
      </patternFill>
    </fill>
    <fill>
      <patternFill patternType="solid">
        <fgColor rgb="FFA9AD5F"/>
        <bgColor indexed="64"/>
      </patternFill>
    </fill>
    <fill>
      <patternFill patternType="solid">
        <fgColor theme="0"/>
        <bgColor indexed="64"/>
      </patternFill>
    </fill>
    <fill>
      <patternFill patternType="solid">
        <fgColor theme="0" tint="-0.34998626667073579"/>
        <bgColor indexed="64"/>
      </patternFill>
    </fill>
  </fills>
  <borders count="14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23"/>
      </left>
      <right/>
      <top style="thin">
        <color indexed="23"/>
      </top>
      <bottom/>
      <diagonal/>
    </border>
    <border>
      <left/>
      <right/>
      <top style="thin">
        <color indexed="23"/>
      </top>
      <bottom/>
      <diagonal/>
    </border>
    <border>
      <left style="thin">
        <color indexed="23"/>
      </left>
      <right/>
      <top/>
      <bottom/>
      <diagonal/>
    </border>
    <border>
      <left/>
      <right/>
      <top/>
      <bottom style="thin">
        <color indexed="9"/>
      </bottom>
      <diagonal/>
    </border>
    <border>
      <left style="thin">
        <color indexed="23"/>
      </left>
      <right/>
      <top style="thin">
        <color indexed="9"/>
      </top>
      <bottom/>
      <diagonal/>
    </border>
    <border>
      <left/>
      <right/>
      <top style="thin">
        <color indexed="9"/>
      </top>
      <bottom/>
      <diagonal/>
    </border>
    <border>
      <left style="thin">
        <color indexed="64"/>
      </left>
      <right/>
      <top/>
      <bottom/>
      <diagonal/>
    </border>
    <border>
      <left style="thin">
        <color indexed="64"/>
      </left>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bottom style="thin">
        <color indexed="9"/>
      </bottom>
      <diagonal/>
    </border>
    <border>
      <left/>
      <right style="thin">
        <color indexed="9"/>
      </right>
      <top/>
      <bottom style="thin">
        <color indexed="9"/>
      </bottom>
      <diagonal/>
    </border>
    <border>
      <left/>
      <right style="thin">
        <color indexed="9"/>
      </right>
      <top/>
      <bottom/>
      <diagonal/>
    </border>
    <border>
      <left/>
      <right style="thin">
        <color indexed="9"/>
      </right>
      <top style="thin">
        <color indexed="9"/>
      </top>
      <bottom style="thin">
        <color indexed="9"/>
      </bottom>
      <diagonal/>
    </border>
    <border>
      <left/>
      <right style="thin">
        <color indexed="9"/>
      </right>
      <top/>
      <bottom style="thin">
        <color indexed="23"/>
      </bottom>
      <diagonal/>
    </border>
    <border>
      <left style="thin">
        <color indexed="23"/>
      </left>
      <right/>
      <top/>
      <bottom style="thin">
        <color indexed="23"/>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9"/>
      </left>
      <right style="thin">
        <color indexed="23"/>
      </right>
      <top style="thin">
        <color indexed="23"/>
      </top>
      <bottom/>
      <diagonal/>
    </border>
    <border>
      <left style="thin">
        <color indexed="9"/>
      </left>
      <right style="thin">
        <color indexed="23"/>
      </right>
      <top/>
      <bottom/>
      <diagonal/>
    </border>
    <border>
      <left style="thin">
        <color indexed="9"/>
      </left>
      <right style="thin">
        <color indexed="23"/>
      </right>
      <top/>
      <bottom style="thin">
        <color indexed="23"/>
      </bottom>
      <diagonal/>
    </border>
    <border>
      <left style="thin">
        <color indexed="9"/>
      </left>
      <right style="thin">
        <color indexed="9"/>
      </right>
      <top/>
      <bottom/>
      <diagonal/>
    </border>
    <border>
      <left/>
      <right style="thin">
        <color indexed="23"/>
      </right>
      <top/>
      <bottom/>
      <diagonal/>
    </border>
    <border>
      <left style="thin">
        <color indexed="9"/>
      </left>
      <right style="thin">
        <color indexed="9"/>
      </right>
      <top/>
      <bottom style="thin">
        <color indexed="23"/>
      </bottom>
      <diagonal/>
    </border>
    <border>
      <left/>
      <right style="thin">
        <color indexed="23"/>
      </right>
      <top/>
      <bottom style="thin">
        <color indexed="23"/>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9"/>
      </left>
      <right style="thin">
        <color indexed="64"/>
      </right>
      <top style="thin">
        <color indexed="9"/>
      </top>
      <bottom/>
      <diagonal/>
    </border>
    <border>
      <left style="thin">
        <color indexed="9"/>
      </left>
      <right style="thin">
        <color indexed="64"/>
      </right>
      <top/>
      <bottom style="thin">
        <color indexed="64"/>
      </bottom>
      <diagonal/>
    </border>
    <border>
      <left style="thin">
        <color indexed="9"/>
      </left>
      <right style="thin">
        <color indexed="9"/>
      </right>
      <top style="thin">
        <color indexed="9"/>
      </top>
      <bottom style="thin">
        <color indexed="9"/>
      </bottom>
      <diagonal/>
    </border>
    <border diagonalUp="1" diagonalDown="1">
      <left style="thin">
        <color indexed="9"/>
      </left>
      <right style="thin">
        <color indexed="9"/>
      </right>
      <top style="thin">
        <color indexed="9"/>
      </top>
      <bottom style="thin">
        <color indexed="9"/>
      </bottom>
      <diagonal style="thin">
        <color indexed="64"/>
      </diagonal>
    </border>
    <border diagonalUp="1" diagonalDown="1">
      <left style="thin">
        <color indexed="9"/>
      </left>
      <right style="thin">
        <color indexed="23"/>
      </right>
      <top style="thin">
        <color indexed="9"/>
      </top>
      <bottom style="thin">
        <color indexed="9"/>
      </bottom>
      <diagonal style="thin">
        <color indexed="64"/>
      </diagonal>
    </border>
    <border>
      <left style="thin">
        <color indexed="9"/>
      </left>
      <right style="thin">
        <color indexed="23"/>
      </right>
      <top style="thin">
        <color indexed="9"/>
      </top>
      <bottom style="thin">
        <color indexed="9"/>
      </bottom>
      <diagonal/>
    </border>
    <border>
      <left style="thin">
        <color indexed="9"/>
      </left>
      <right style="thin">
        <color indexed="9"/>
      </right>
      <top style="thin">
        <color indexed="9"/>
      </top>
      <bottom style="thin">
        <color indexed="23"/>
      </bottom>
      <diagonal/>
    </border>
    <border>
      <left style="thin">
        <color indexed="9"/>
      </left>
      <right style="thin">
        <color indexed="9"/>
      </right>
      <top style="thin">
        <color indexed="9"/>
      </top>
      <bottom style="thin">
        <color indexed="55"/>
      </bottom>
      <diagonal/>
    </border>
    <border>
      <left style="thin">
        <color indexed="9"/>
      </left>
      <right style="thin">
        <color indexed="23"/>
      </right>
      <top style="thin">
        <color indexed="9"/>
      </top>
      <bottom style="thin">
        <color indexed="23"/>
      </bottom>
      <diagonal/>
    </border>
    <border>
      <left style="thin">
        <color indexed="9"/>
      </left>
      <right style="thin">
        <color indexed="55"/>
      </right>
      <top style="thin">
        <color indexed="9"/>
      </top>
      <bottom style="thin">
        <color indexed="9"/>
      </bottom>
      <diagonal/>
    </border>
    <border>
      <left style="thin">
        <color indexed="9"/>
      </left>
      <right style="thin">
        <color indexed="55"/>
      </right>
      <top style="thin">
        <color indexed="9"/>
      </top>
      <bottom style="thin">
        <color indexed="55"/>
      </bottom>
      <diagonal/>
    </border>
    <border>
      <left/>
      <right style="thin">
        <color indexed="23"/>
      </right>
      <top style="thin">
        <color indexed="9"/>
      </top>
      <bottom style="thin">
        <color indexed="9"/>
      </bottom>
      <diagonal/>
    </border>
    <border>
      <left style="thin">
        <color indexed="23"/>
      </left>
      <right/>
      <top style="thin">
        <color indexed="9"/>
      </top>
      <bottom style="thin">
        <color indexed="9"/>
      </bottom>
      <diagonal/>
    </border>
    <border>
      <left style="thin">
        <color indexed="23"/>
      </left>
      <right/>
      <top style="thin">
        <color indexed="9"/>
      </top>
      <bottom style="thin">
        <color indexed="23"/>
      </bottom>
      <diagonal/>
    </border>
    <border>
      <left style="thin">
        <color indexed="9"/>
      </left>
      <right/>
      <top style="thin">
        <color indexed="9"/>
      </top>
      <bottom style="thin">
        <color indexed="23"/>
      </bottom>
      <diagonal/>
    </border>
    <border>
      <left/>
      <right/>
      <top style="thin">
        <color indexed="9"/>
      </top>
      <bottom style="thin">
        <color indexed="9"/>
      </bottom>
      <diagonal/>
    </border>
    <border>
      <left/>
      <right/>
      <top style="thin">
        <color indexed="9"/>
      </top>
      <bottom style="thin">
        <color indexed="23"/>
      </bottom>
      <diagonal/>
    </border>
    <border>
      <left/>
      <right style="thin">
        <color indexed="23"/>
      </right>
      <top style="thin">
        <color indexed="9"/>
      </top>
      <bottom style="thin">
        <color indexed="23"/>
      </bottom>
      <diagonal/>
    </border>
    <border>
      <left/>
      <right style="thin">
        <color indexed="9"/>
      </right>
      <top style="thin">
        <color indexed="23"/>
      </top>
      <bottom/>
      <diagonal/>
    </border>
    <border>
      <left style="thin">
        <color indexed="9"/>
      </left>
      <right style="thin">
        <color indexed="23"/>
      </right>
      <top style="thin">
        <color indexed="9"/>
      </top>
      <bottom/>
      <diagonal/>
    </border>
    <border>
      <left style="thin">
        <color indexed="9"/>
      </left>
      <right style="thin">
        <color indexed="9"/>
      </right>
      <top/>
      <bottom style="thin">
        <color indexed="9"/>
      </bottom>
      <diagonal/>
    </border>
    <border>
      <left style="thin">
        <color indexed="9"/>
      </left>
      <right style="thin">
        <color indexed="23"/>
      </right>
      <top/>
      <bottom style="thin">
        <color indexed="9"/>
      </bottom>
      <diagonal/>
    </border>
    <border>
      <left style="thin">
        <color indexed="9"/>
      </left>
      <right style="thin">
        <color indexed="9"/>
      </right>
      <top style="thin">
        <color indexed="9"/>
      </top>
      <bottom/>
      <diagonal/>
    </border>
    <border>
      <left/>
      <right style="thin">
        <color indexed="9"/>
      </right>
      <top style="thin">
        <color indexed="55"/>
      </top>
      <bottom/>
      <diagonal/>
    </border>
    <border>
      <left/>
      <right style="thin">
        <color indexed="55"/>
      </right>
      <top style="thin">
        <color indexed="55"/>
      </top>
      <bottom/>
      <diagonal/>
    </border>
    <border>
      <left style="thin">
        <color indexed="9"/>
      </left>
      <right style="thin">
        <color indexed="55"/>
      </right>
      <top style="thin">
        <color indexed="9"/>
      </top>
      <bottom/>
      <diagonal/>
    </border>
    <border>
      <left style="thin">
        <color indexed="9"/>
      </left>
      <right/>
      <top style="thin">
        <color indexed="9"/>
      </top>
      <bottom style="thin">
        <color indexed="9"/>
      </bottom>
      <diagonal/>
    </border>
    <border>
      <left/>
      <right/>
      <top/>
      <bottom style="thin">
        <color indexed="55"/>
      </bottom>
      <diagonal/>
    </border>
    <border>
      <left/>
      <right/>
      <top/>
      <bottom style="thin">
        <color indexed="23"/>
      </bottom>
      <diagonal/>
    </border>
    <border>
      <left/>
      <right style="thin">
        <color indexed="9"/>
      </right>
      <top style="thin">
        <color indexed="9"/>
      </top>
      <bottom style="thin">
        <color indexed="23"/>
      </bottom>
      <diagonal/>
    </border>
    <border>
      <left style="thin">
        <color indexed="9"/>
      </left>
      <right/>
      <top/>
      <bottom style="thin">
        <color indexed="9"/>
      </bottom>
      <diagonal/>
    </border>
    <border>
      <left/>
      <right style="thin">
        <color indexed="23"/>
      </right>
      <top/>
      <bottom style="thin">
        <color indexed="9"/>
      </bottom>
      <diagonal/>
    </border>
    <border>
      <left/>
      <right style="thin">
        <color indexed="23"/>
      </right>
      <top style="thin">
        <color indexed="23"/>
      </top>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right style="thin">
        <color indexed="64"/>
      </right>
      <top style="thin">
        <color indexed="9"/>
      </top>
      <bottom style="thin">
        <color indexed="9"/>
      </bottom>
      <diagonal/>
    </border>
    <border>
      <left style="thin">
        <color indexed="9"/>
      </left>
      <right/>
      <top style="thin">
        <color indexed="23"/>
      </top>
      <bottom/>
      <diagonal/>
    </border>
    <border>
      <left/>
      <right style="thin">
        <color indexed="9"/>
      </right>
      <top style="thin">
        <color indexed="9"/>
      </top>
      <bottom/>
      <diagonal/>
    </border>
    <border>
      <left style="thin">
        <color indexed="9"/>
      </left>
      <right style="thin">
        <color indexed="9"/>
      </right>
      <top style="thin">
        <color indexed="23"/>
      </top>
      <bottom/>
      <diagonal/>
    </border>
    <border>
      <left style="thin">
        <color indexed="9"/>
      </left>
      <right/>
      <top style="thin">
        <color indexed="23"/>
      </top>
      <bottom style="thin">
        <color indexed="9"/>
      </bottom>
      <diagonal/>
    </border>
    <border>
      <left/>
      <right style="thin">
        <color indexed="9"/>
      </right>
      <top style="thin">
        <color indexed="23"/>
      </top>
      <bottom style="thin">
        <color indexed="9"/>
      </bottom>
      <diagonal/>
    </border>
    <border>
      <left/>
      <right style="thin">
        <color indexed="23"/>
      </right>
      <top style="thin">
        <color indexed="23"/>
      </top>
      <bottom style="thin">
        <color indexed="9"/>
      </bottom>
      <diagonal/>
    </border>
    <border>
      <left/>
      <right/>
      <top style="thin">
        <color indexed="23"/>
      </top>
      <bottom style="thin">
        <color indexed="9"/>
      </bottom>
      <diagonal/>
    </border>
    <border>
      <left style="thin">
        <color indexed="23"/>
      </left>
      <right/>
      <top style="thin">
        <color indexed="23"/>
      </top>
      <bottom style="thin">
        <color indexed="9"/>
      </bottom>
      <diagonal/>
    </border>
    <border>
      <left style="thin">
        <color indexed="55"/>
      </left>
      <right/>
      <top style="thin">
        <color indexed="9"/>
      </top>
      <bottom style="thin">
        <color indexed="9"/>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right style="thin">
        <color indexed="9"/>
      </right>
      <top style="thin">
        <color indexed="55"/>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right style="thin">
        <color indexed="9"/>
      </right>
      <top style="thin">
        <color indexed="9"/>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9"/>
      </top>
      <bottom style="thin">
        <color indexed="9"/>
      </bottom>
      <diagonal/>
    </border>
    <border>
      <left style="thin">
        <color indexed="55"/>
      </left>
      <right style="thin">
        <color indexed="9"/>
      </right>
      <top style="thin">
        <color indexed="9"/>
      </top>
      <bottom style="thin">
        <color indexed="9"/>
      </bottom>
      <diagonal/>
    </border>
    <border>
      <left style="thin">
        <color indexed="9"/>
      </left>
      <right style="thin">
        <color indexed="55"/>
      </right>
      <top style="thin">
        <color indexed="23"/>
      </top>
      <bottom style="thin">
        <color indexed="9"/>
      </bottom>
      <diagonal/>
    </border>
    <border>
      <left style="thin">
        <color indexed="55"/>
      </left>
      <right style="thin">
        <color indexed="9"/>
      </right>
      <top style="thin">
        <color indexed="23"/>
      </top>
      <bottom style="thin">
        <color indexed="9"/>
      </bottom>
      <diagonal/>
    </border>
    <border>
      <left style="thin">
        <color indexed="55"/>
      </left>
      <right style="thin">
        <color indexed="9"/>
      </right>
      <top style="thin">
        <color indexed="9"/>
      </top>
      <bottom/>
      <diagonal/>
    </border>
    <border>
      <left style="thin">
        <color theme="0"/>
      </left>
      <right/>
      <top style="thin">
        <color indexed="9"/>
      </top>
      <bottom style="thin">
        <color indexed="9"/>
      </bottom>
      <diagonal/>
    </border>
    <border>
      <left style="thin">
        <color theme="0"/>
      </left>
      <right/>
      <top style="thin">
        <color indexed="9"/>
      </top>
      <bottom style="thin">
        <color indexed="23"/>
      </bottom>
      <diagonal/>
    </border>
    <border>
      <left style="thin">
        <color theme="0"/>
      </left>
      <right/>
      <top style="thin">
        <color indexed="23"/>
      </top>
      <bottom style="thin">
        <color indexed="9"/>
      </bottom>
      <diagonal/>
    </border>
    <border>
      <left style="thin">
        <color indexed="9"/>
      </left>
      <right/>
      <top style="thin">
        <color indexed="9"/>
      </top>
      <bottom/>
      <diagonal/>
    </border>
    <border>
      <left/>
      <right/>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theme="0"/>
      </left>
      <right style="thin">
        <color theme="0"/>
      </right>
      <top style="thin">
        <color indexed="23"/>
      </top>
      <bottom/>
      <diagonal/>
    </border>
    <border>
      <left style="thin">
        <color theme="0"/>
      </left>
      <right style="thin">
        <color theme="0"/>
      </right>
      <top/>
      <bottom style="thin">
        <color indexed="9"/>
      </bottom>
      <diagonal/>
    </border>
    <border>
      <left style="thin">
        <color indexed="23"/>
      </left>
      <right/>
      <top style="thin">
        <color indexed="9"/>
      </top>
      <bottom style="thin">
        <color theme="0"/>
      </bottom>
      <diagonal/>
    </border>
    <border>
      <left/>
      <right/>
      <top style="thin">
        <color theme="0"/>
      </top>
      <bottom style="thin">
        <color theme="0"/>
      </bottom>
      <diagonal/>
    </border>
    <border>
      <left/>
      <right style="thin">
        <color indexed="9"/>
      </right>
      <top style="thin">
        <color theme="0"/>
      </top>
      <bottom style="thin">
        <color theme="0"/>
      </bottom>
      <diagonal/>
    </border>
    <border>
      <left/>
      <right/>
      <top style="thin">
        <color theme="0"/>
      </top>
      <bottom style="thin">
        <color indexed="9"/>
      </bottom>
      <diagonal/>
    </border>
    <border>
      <left/>
      <right style="thin">
        <color indexed="9"/>
      </right>
      <top style="thin">
        <color theme="0"/>
      </top>
      <bottom style="thin">
        <color indexed="9"/>
      </bottom>
      <diagonal/>
    </border>
    <border>
      <left style="thin">
        <color indexed="23"/>
      </left>
      <right/>
      <top style="thin">
        <color theme="0"/>
      </top>
      <bottom style="thin">
        <color theme="0"/>
      </bottom>
      <diagonal/>
    </border>
    <border>
      <left style="thin">
        <color indexed="23"/>
      </left>
      <right/>
      <top style="thin">
        <color theme="0"/>
      </top>
      <bottom style="thin">
        <color indexed="9"/>
      </bottom>
      <diagonal/>
    </border>
    <border>
      <left style="thin">
        <color indexed="23"/>
      </left>
      <right/>
      <top style="thin">
        <color theme="0"/>
      </top>
      <bottom style="thin">
        <color indexed="23"/>
      </bottom>
      <diagonal/>
    </border>
    <border>
      <left/>
      <right/>
      <top style="thin">
        <color theme="0"/>
      </top>
      <bottom style="thin">
        <color indexed="23"/>
      </bottom>
      <diagonal/>
    </border>
    <border>
      <left/>
      <right style="thin">
        <color indexed="9"/>
      </right>
      <top style="thin">
        <color theme="0"/>
      </top>
      <bottom style="thin">
        <color indexed="23"/>
      </bottom>
      <diagonal/>
    </border>
    <border>
      <left style="thin">
        <color indexed="9"/>
      </left>
      <right style="thin">
        <color indexed="9"/>
      </right>
      <top style="thin">
        <color theme="0"/>
      </top>
      <bottom style="thin">
        <color indexed="23"/>
      </bottom>
      <diagonal/>
    </border>
    <border>
      <left style="thin">
        <color indexed="9"/>
      </left>
      <right style="thin">
        <color indexed="23"/>
      </right>
      <top style="thin">
        <color theme="0"/>
      </top>
      <bottom style="thin">
        <color indexed="23"/>
      </bottom>
      <diagonal/>
    </border>
    <border>
      <left/>
      <right style="thin">
        <color indexed="9"/>
      </right>
      <top style="thin">
        <color indexed="64"/>
      </top>
      <bottom/>
      <diagonal/>
    </border>
    <border>
      <left style="thin">
        <color indexed="9"/>
      </left>
      <right style="thin">
        <color indexed="64"/>
      </right>
      <top style="thin">
        <color indexed="64"/>
      </top>
      <bottom/>
      <diagonal/>
    </border>
    <border>
      <left style="thin">
        <color indexed="64"/>
      </left>
      <right/>
      <top/>
      <bottom style="thin">
        <color indexed="9"/>
      </bottom>
      <diagonal/>
    </border>
    <border>
      <left style="thin">
        <color indexed="9"/>
      </left>
      <right style="thin">
        <color indexed="64"/>
      </right>
      <top/>
      <bottom style="thin">
        <color indexed="9"/>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top style="thin">
        <color indexed="9"/>
      </top>
      <bottom/>
      <diagonal/>
    </border>
    <border>
      <left style="thin">
        <color indexed="64"/>
      </left>
      <right/>
      <top/>
      <bottom style="thin">
        <color theme="0"/>
      </bottom>
      <diagonal/>
    </border>
    <border>
      <left style="thin">
        <color theme="0"/>
      </left>
      <right/>
      <top style="thin">
        <color indexed="9"/>
      </top>
      <bottom style="thin">
        <color indexed="64"/>
      </bottom>
      <diagonal/>
    </border>
    <border diagonalUp="1" diagonalDown="1">
      <left style="thin">
        <color indexed="9"/>
      </left>
      <right style="thin">
        <color indexed="9"/>
      </right>
      <top style="thin">
        <color indexed="9"/>
      </top>
      <bottom style="thin">
        <color indexed="9"/>
      </bottom>
      <diagonal style="thin">
        <color auto="1"/>
      </diagonal>
    </border>
    <border diagonalUp="1" diagonalDown="1">
      <left style="thin">
        <color indexed="9"/>
      </left>
      <right style="thin">
        <color indexed="55"/>
      </right>
      <top style="thin">
        <color indexed="9"/>
      </top>
      <bottom style="thin">
        <color indexed="9"/>
      </bottom>
      <diagonal style="thin">
        <color auto="1"/>
      </diagonal>
    </border>
    <border diagonalUp="1" diagonalDown="1">
      <left style="thin">
        <color indexed="9"/>
      </left>
      <right style="thin">
        <color indexed="9"/>
      </right>
      <top style="thin">
        <color indexed="9"/>
      </top>
      <bottom/>
      <diagonal style="thin">
        <color auto="1"/>
      </diagonal>
    </border>
  </borders>
  <cellStyleXfs count="6">
    <xf numFmtId="0" fontId="0" fillId="0" borderId="0"/>
    <xf numFmtId="0" fontId="3" fillId="0" borderId="0" applyNumberFormat="0" applyFill="0" applyBorder="0" applyAlignment="0" applyProtection="0">
      <alignment vertical="top"/>
      <protection locked="0"/>
    </xf>
    <xf numFmtId="0" fontId="1" fillId="0" borderId="0"/>
    <xf numFmtId="0" fontId="4" fillId="2" borderId="0"/>
    <xf numFmtId="0" fontId="4" fillId="2" borderId="0"/>
    <xf numFmtId="0" fontId="4" fillId="2" borderId="0"/>
  </cellStyleXfs>
  <cellXfs count="645">
    <xf numFmtId="0" fontId="0" fillId="0" borderId="0" xfId="0"/>
    <xf numFmtId="0" fontId="4" fillId="2" borderId="0" xfId="5"/>
    <xf numFmtId="0" fontId="4" fillId="2" borderId="0" xfId="5" applyFont="1" applyFill="1"/>
    <xf numFmtId="0" fontId="4" fillId="2" borderId="0" xfId="5" applyFill="1"/>
    <xf numFmtId="0" fontId="4" fillId="3" borderId="0" xfId="5" applyFont="1" applyFill="1" applyAlignment="1">
      <alignment horizontal="center" vertical="center"/>
    </xf>
    <xf numFmtId="0" fontId="8" fillId="3" borderId="0" xfId="5" applyFont="1" applyFill="1" applyAlignment="1">
      <alignment horizontal="centerContinuous"/>
    </xf>
    <xf numFmtId="0" fontId="4" fillId="3" borderId="0" xfId="5" applyFont="1" applyFill="1" applyAlignment="1">
      <alignment horizontal="centerContinuous"/>
    </xf>
    <xf numFmtId="0" fontId="4" fillId="2" borderId="0" xfId="5" applyFont="1" applyFill="1" applyAlignment="1">
      <alignment horizontal="center"/>
    </xf>
    <xf numFmtId="0" fontId="4" fillId="3" borderId="0" xfId="5" applyFont="1" applyFill="1"/>
    <xf numFmtId="0" fontId="9" fillId="3" borderId="0" xfId="5" applyFont="1" applyFill="1" applyAlignment="1">
      <alignment horizontal="center" vertical="center"/>
    </xf>
    <xf numFmtId="0" fontId="10" fillId="2" borderId="0" xfId="5" applyFont="1" applyFill="1" applyAlignment="1">
      <alignment horizontal="center" vertical="center"/>
    </xf>
    <xf numFmtId="0" fontId="4" fillId="0" borderId="0" xfId="5" applyFont="1" applyFill="1" applyBorder="1"/>
    <xf numFmtId="0" fontId="4" fillId="4" borderId="0" xfId="0" applyFont="1" applyFill="1" applyAlignment="1" applyProtection="1">
      <alignment vertical="top"/>
    </xf>
    <xf numFmtId="0" fontId="1" fillId="0" borderId="0" xfId="2"/>
    <xf numFmtId="0" fontId="5" fillId="0" borderId="0" xfId="2" applyFont="1"/>
    <xf numFmtId="1" fontId="0" fillId="0" borderId="0" xfId="0" applyNumberFormat="1"/>
    <xf numFmtId="0" fontId="4" fillId="2" borderId="0" xfId="5" applyFont="1" applyFill="1" applyProtection="1"/>
    <xf numFmtId="0" fontId="6" fillId="2" borderId="0" xfId="5" applyFont="1" applyFill="1" applyProtection="1"/>
    <xf numFmtId="0" fontId="4" fillId="3" borderId="0" xfId="5" applyFont="1" applyFill="1" applyAlignment="1" applyProtection="1">
      <alignment horizontal="center" vertical="center"/>
    </xf>
    <xf numFmtId="0" fontId="8" fillId="3" borderId="0" xfId="5" applyFont="1" applyFill="1" applyAlignment="1" applyProtection="1">
      <alignment horizontal="centerContinuous"/>
    </xf>
    <xf numFmtId="0" fontId="4" fillId="3" borderId="0" xfId="5" applyFont="1" applyFill="1" applyAlignment="1" applyProtection="1">
      <alignment horizontal="centerContinuous"/>
    </xf>
    <xf numFmtId="0" fontId="4" fillId="2" borderId="0" xfId="5" applyProtection="1"/>
    <xf numFmtId="0" fontId="6" fillId="2" borderId="0" xfId="5" applyFont="1" applyFill="1" applyAlignment="1" applyProtection="1">
      <alignment vertical="center"/>
    </xf>
    <xf numFmtId="0" fontId="4" fillId="2" borderId="0" xfId="5" applyFont="1" applyFill="1" applyAlignment="1" applyProtection="1">
      <alignment horizontal="center"/>
    </xf>
    <xf numFmtId="0" fontId="6" fillId="3" borderId="0" xfId="5" applyFont="1" applyFill="1" applyProtection="1"/>
    <xf numFmtId="0" fontId="9" fillId="3" borderId="0" xfId="5" applyFont="1" applyFill="1" applyAlignment="1" applyProtection="1">
      <alignment horizontal="center" vertical="center"/>
    </xf>
    <xf numFmtId="0" fontId="10" fillId="2" borderId="0" xfId="5" applyFont="1" applyFill="1" applyAlignment="1" applyProtection="1">
      <alignment horizontal="center" vertical="center"/>
    </xf>
    <xf numFmtId="0" fontId="4" fillId="4" borderId="0" xfId="0" applyFont="1" applyFill="1" applyProtection="1"/>
    <xf numFmtId="0" fontId="5" fillId="4" borderId="0" xfId="0" applyFont="1" applyFill="1" applyProtection="1"/>
    <xf numFmtId="0" fontId="4" fillId="4" borderId="0" xfId="0" applyFont="1" applyFill="1" applyAlignment="1" applyProtection="1"/>
    <xf numFmtId="0" fontId="4" fillId="4" borderId="0" xfId="0" applyFont="1" applyFill="1" applyAlignment="1" applyProtection="1">
      <alignment horizontal="right"/>
    </xf>
    <xf numFmtId="0" fontId="5" fillId="4" borderId="0" xfId="0" applyFont="1" applyFill="1" applyBorder="1" applyProtection="1"/>
    <xf numFmtId="0" fontId="5" fillId="4" borderId="0" xfId="0" applyFont="1" applyFill="1" applyBorder="1" applyAlignment="1" applyProtection="1"/>
    <xf numFmtId="0" fontId="5" fillId="4" borderId="0" xfId="0" applyFont="1" applyFill="1" applyBorder="1" applyAlignment="1" applyProtection="1">
      <alignment horizontal="right"/>
    </xf>
    <xf numFmtId="0" fontId="9" fillId="3" borderId="0" xfId="0" applyFont="1" applyFill="1" applyAlignment="1" applyProtection="1">
      <alignment horizontal="center" vertical="center"/>
    </xf>
    <xf numFmtId="0" fontId="9" fillId="4" borderId="0" xfId="0" applyFont="1" applyFill="1" applyAlignment="1" applyProtection="1">
      <alignment horizontal="center"/>
    </xf>
    <xf numFmtId="0" fontId="5" fillId="4" borderId="0" xfId="0" applyFont="1" applyFill="1" applyAlignment="1" applyProtection="1">
      <alignment vertical="top"/>
    </xf>
    <xf numFmtId="0" fontId="10" fillId="2" borderId="0" xfId="5" applyFont="1" applyFill="1" applyAlignment="1" applyProtection="1">
      <alignment horizontal="center"/>
    </xf>
    <xf numFmtId="0" fontId="2" fillId="4" borderId="0" xfId="0" applyFont="1" applyFill="1" applyAlignment="1" applyProtection="1">
      <alignment vertical="top"/>
    </xf>
    <xf numFmtId="0" fontId="14" fillId="4" borderId="0" xfId="0" applyFont="1" applyFill="1" applyProtection="1"/>
    <xf numFmtId="0" fontId="15" fillId="4" borderId="0" xfId="0" applyFont="1" applyFill="1" applyProtection="1"/>
    <xf numFmtId="0" fontId="14" fillId="4" borderId="0" xfId="0" applyFont="1" applyFill="1" applyAlignment="1" applyProtection="1">
      <alignment horizontal="right"/>
    </xf>
    <xf numFmtId="0" fontId="15" fillId="4" borderId="0" xfId="0" applyFont="1" applyFill="1" applyAlignment="1" applyProtection="1">
      <alignment vertical="top"/>
    </xf>
    <xf numFmtId="0" fontId="16" fillId="4" borderId="0" xfId="0" applyFont="1" applyFill="1" applyAlignment="1" applyProtection="1">
      <alignment horizontal="center"/>
    </xf>
    <xf numFmtId="0" fontId="14" fillId="4" borderId="0" xfId="0" applyFont="1" applyFill="1" applyAlignment="1" applyProtection="1">
      <alignment vertical="top"/>
    </xf>
    <xf numFmtId="0" fontId="18" fillId="4" borderId="0" xfId="0" applyFont="1" applyFill="1" applyBorder="1" applyProtection="1"/>
    <xf numFmtId="0" fontId="15" fillId="4" borderId="0" xfId="0" applyFont="1" applyFill="1" applyBorder="1" applyProtection="1"/>
    <xf numFmtId="0" fontId="15" fillId="4" borderId="0" xfId="0" applyFont="1" applyFill="1" applyBorder="1" applyAlignment="1" applyProtection="1">
      <alignment horizontal="right"/>
    </xf>
    <xf numFmtId="0" fontId="4" fillId="0" borderId="0" xfId="5" applyFill="1" applyAlignment="1">
      <alignment vertical="center"/>
    </xf>
    <xf numFmtId="0" fontId="4" fillId="0" borderId="0" xfId="5" applyFill="1"/>
    <xf numFmtId="0" fontId="4" fillId="0" borderId="0" xfId="5" applyFill="1" applyBorder="1" applyAlignment="1">
      <alignment vertical="center"/>
    </xf>
    <xf numFmtId="0" fontId="14" fillId="0" borderId="0" xfId="5" applyFont="1" applyFill="1"/>
    <xf numFmtId="0" fontId="14" fillId="0" borderId="1" xfId="5" applyFont="1" applyFill="1" applyBorder="1"/>
    <xf numFmtId="0" fontId="14" fillId="0" borderId="0" xfId="5" applyFont="1" applyFill="1" applyBorder="1"/>
    <xf numFmtId="0" fontId="14" fillId="0" borderId="2" xfId="5" applyFont="1" applyFill="1" applyBorder="1"/>
    <xf numFmtId="0" fontId="21" fillId="0" borderId="0" xfId="5" applyFont="1" applyFill="1" applyBorder="1"/>
    <xf numFmtId="0" fontId="14" fillId="0" borderId="0" xfId="5" applyFont="1" applyFill="1" applyAlignment="1">
      <alignment vertical="center"/>
    </xf>
    <xf numFmtId="0" fontId="14" fillId="0" borderId="3" xfId="5" applyFont="1" applyFill="1" applyBorder="1"/>
    <xf numFmtId="0" fontId="28" fillId="0" borderId="4" xfId="1" applyFont="1" applyFill="1" applyBorder="1" applyAlignment="1" applyProtection="1">
      <alignment vertical="center"/>
    </xf>
    <xf numFmtId="0" fontId="28" fillId="0" borderId="5" xfId="1" applyFont="1" applyFill="1" applyBorder="1" applyAlignment="1" applyProtection="1">
      <alignment vertical="center"/>
    </xf>
    <xf numFmtId="0" fontId="14" fillId="0" borderId="0" xfId="5" applyFont="1" applyFill="1" applyBorder="1" applyAlignment="1">
      <alignment vertical="center"/>
    </xf>
    <xf numFmtId="0" fontId="14" fillId="0" borderId="6" xfId="5" applyFont="1" applyFill="1" applyBorder="1"/>
    <xf numFmtId="0" fontId="14" fillId="0" borderId="7" xfId="5" applyFont="1" applyFill="1" applyBorder="1"/>
    <xf numFmtId="0" fontId="14" fillId="0" borderId="8" xfId="5" applyFont="1" applyFill="1" applyBorder="1"/>
    <xf numFmtId="0" fontId="14" fillId="0" borderId="9" xfId="5" applyFont="1" applyFill="1" applyBorder="1"/>
    <xf numFmtId="0" fontId="14" fillId="0" borderId="10" xfId="5" applyFont="1" applyFill="1" applyBorder="1"/>
    <xf numFmtId="0" fontId="14" fillId="0" borderId="11" xfId="5" applyFont="1" applyFill="1" applyBorder="1"/>
    <xf numFmtId="0" fontId="31" fillId="0" borderId="10" xfId="5" quotePrefix="1" applyFont="1" applyFill="1" applyBorder="1"/>
    <xf numFmtId="0" fontId="32" fillId="0" borderId="0" xfId="5" applyFont="1" applyFill="1" applyBorder="1"/>
    <xf numFmtId="0" fontId="14" fillId="4" borderId="0" xfId="5" applyFont="1" applyFill="1" applyBorder="1"/>
    <xf numFmtId="0" fontId="32" fillId="4" borderId="0" xfId="5" applyFont="1" applyFill="1" applyBorder="1"/>
    <xf numFmtId="0" fontId="14" fillId="0" borderId="0" xfId="5" applyFont="1" applyFill="1" applyBorder="1" applyAlignment="1">
      <alignment horizontal="center" vertical="center"/>
    </xf>
    <xf numFmtId="0" fontId="14" fillId="0" borderId="12" xfId="5" applyFont="1" applyFill="1" applyBorder="1"/>
    <xf numFmtId="0" fontId="14" fillId="0" borderId="13" xfId="5" applyFont="1" applyFill="1" applyBorder="1"/>
    <xf numFmtId="0" fontId="14" fillId="0" borderId="14" xfId="5" applyFont="1" applyFill="1" applyBorder="1"/>
    <xf numFmtId="0" fontId="26" fillId="0" borderId="0" xfId="5" applyFont="1" applyFill="1"/>
    <xf numFmtId="0" fontId="15" fillId="4" borderId="0" xfId="0" applyFont="1" applyFill="1" applyAlignment="1" applyProtection="1"/>
    <xf numFmtId="0" fontId="14" fillId="4" borderId="0" xfId="0" applyFont="1" applyFill="1" applyAlignment="1" applyProtection="1"/>
    <xf numFmtId="0" fontId="14" fillId="4" borderId="0" xfId="3" applyFont="1" applyFill="1" applyAlignment="1" applyProtection="1"/>
    <xf numFmtId="0" fontId="15" fillId="4" borderId="0" xfId="0" applyFont="1" applyFill="1" applyAlignment="1" applyProtection="1">
      <alignment vertical="center"/>
    </xf>
    <xf numFmtId="0" fontId="15" fillId="4" borderId="0" xfId="3" applyFont="1" applyFill="1" applyBorder="1" applyAlignment="1" applyProtection="1"/>
    <xf numFmtId="0" fontId="33" fillId="4" borderId="0" xfId="3" applyFont="1" applyFill="1" applyBorder="1" applyAlignment="1" applyProtection="1">
      <alignment horizontal="center" vertical="center" wrapText="1"/>
    </xf>
    <xf numFmtId="0" fontId="17" fillId="5" borderId="15" xfId="0" applyFont="1" applyFill="1" applyBorder="1" applyProtection="1"/>
    <xf numFmtId="0" fontId="17" fillId="5" borderId="16" xfId="0" applyFont="1" applyFill="1" applyBorder="1" applyProtection="1"/>
    <xf numFmtId="0" fontId="17" fillId="5" borderId="16" xfId="0" applyFont="1" applyFill="1" applyBorder="1" applyAlignment="1" applyProtection="1"/>
    <xf numFmtId="0" fontId="17" fillId="5" borderId="17" xfId="0" applyFont="1" applyFill="1" applyBorder="1" applyProtection="1"/>
    <xf numFmtId="0" fontId="17" fillId="5" borderId="0" xfId="0" applyFont="1" applyFill="1" applyBorder="1" applyProtection="1"/>
    <xf numFmtId="0" fontId="17" fillId="5" borderId="0" xfId="0" applyFont="1" applyFill="1" applyBorder="1" applyAlignment="1" applyProtection="1"/>
    <xf numFmtId="0" fontId="17" fillId="5" borderId="0" xfId="0" applyFont="1" applyFill="1" applyBorder="1" applyAlignment="1" applyProtection="1">
      <alignment vertical="center"/>
    </xf>
    <xf numFmtId="0" fontId="17" fillId="5" borderId="18" xfId="0" applyFont="1" applyFill="1" applyBorder="1" applyAlignment="1" applyProtection="1">
      <alignment vertical="center"/>
    </xf>
    <xf numFmtId="0" fontId="17" fillId="5" borderId="20" xfId="0" applyFont="1" applyFill="1" applyBorder="1" applyAlignment="1" applyProtection="1">
      <alignment vertical="center"/>
    </xf>
    <xf numFmtId="3" fontId="17" fillId="5" borderId="20" xfId="0" quotePrefix="1" applyNumberFormat="1" applyFont="1" applyFill="1" applyBorder="1" applyAlignment="1" applyProtection="1">
      <alignment horizontal="center" vertical="center"/>
    </xf>
    <xf numFmtId="3" fontId="17" fillId="5" borderId="0" xfId="0" quotePrefix="1" applyNumberFormat="1" applyFont="1" applyFill="1" applyBorder="1" applyAlignment="1" applyProtection="1">
      <alignment horizontal="right" vertical="center"/>
    </xf>
    <xf numFmtId="0" fontId="15" fillId="4" borderId="0" xfId="0" applyFont="1" applyFill="1" applyBorder="1" applyAlignment="1" applyProtection="1"/>
    <xf numFmtId="0" fontId="22" fillId="2" borderId="0" xfId="1" applyFont="1" applyFill="1" applyAlignment="1" applyProtection="1">
      <alignment horizontal="center" vertical="center"/>
    </xf>
    <xf numFmtId="0" fontId="14" fillId="2" borderId="0" xfId="5" applyFont="1" applyFill="1" applyProtection="1"/>
    <xf numFmtId="0" fontId="34" fillId="5" borderId="21" xfId="0" quotePrefix="1" applyFont="1" applyFill="1" applyBorder="1" applyAlignment="1" applyProtection="1">
      <alignment vertical="center"/>
    </xf>
    <xf numFmtId="0" fontId="26" fillId="5" borderId="22" xfId="5" quotePrefix="1" applyFont="1" applyFill="1" applyBorder="1" applyAlignment="1" applyProtection="1">
      <alignment vertical="center"/>
    </xf>
    <xf numFmtId="0" fontId="26" fillId="5" borderId="24" xfId="5" quotePrefix="1" applyFont="1" applyFill="1" applyBorder="1" applyAlignment="1" applyProtection="1">
      <alignment vertical="center"/>
    </xf>
    <xf numFmtId="0" fontId="21" fillId="2" borderId="0" xfId="5" applyFont="1" applyFill="1" applyProtection="1"/>
    <xf numFmtId="0" fontId="34" fillId="5" borderId="25" xfId="5" applyFont="1" applyFill="1" applyBorder="1" applyAlignment="1" applyProtection="1">
      <alignment horizontal="center"/>
    </xf>
    <xf numFmtId="0" fontId="34" fillId="5" borderId="26" xfId="5" applyFont="1" applyFill="1" applyBorder="1" applyProtection="1"/>
    <xf numFmtId="0" fontId="34" fillId="5" borderId="27" xfId="5" applyFont="1" applyFill="1" applyBorder="1" applyProtection="1"/>
    <xf numFmtId="0" fontId="34" fillId="5" borderId="28" xfId="5" applyFont="1" applyFill="1" applyBorder="1" applyProtection="1"/>
    <xf numFmtId="0" fontId="34" fillId="5" borderId="25" xfId="5" applyFont="1" applyFill="1" applyBorder="1" applyProtection="1"/>
    <xf numFmtId="0" fontId="35" fillId="2" borderId="0" xfId="5" applyFont="1" applyFill="1" applyProtection="1"/>
    <xf numFmtId="0" fontId="14" fillId="3" borderId="0" xfId="5" applyFont="1" applyFill="1" applyAlignment="1" applyProtection="1">
      <alignment horizontal="center" vertical="center"/>
    </xf>
    <xf numFmtId="0" fontId="26" fillId="3" borderId="0" xfId="5" applyFont="1" applyFill="1" applyAlignment="1" applyProtection="1">
      <alignment horizontal="centerContinuous"/>
    </xf>
    <xf numFmtId="0" fontId="14" fillId="3" borderId="0" xfId="5" applyFont="1" applyFill="1" applyAlignment="1" applyProtection="1">
      <alignment horizontal="centerContinuous"/>
    </xf>
    <xf numFmtId="0" fontId="14" fillId="2" borderId="0" xfId="5" applyFont="1" applyProtection="1"/>
    <xf numFmtId="0" fontId="35" fillId="2" borderId="0" xfId="5" applyFont="1" applyFill="1" applyAlignment="1" applyProtection="1">
      <alignment vertical="center"/>
    </xf>
    <xf numFmtId="0" fontId="14" fillId="2" borderId="0" xfId="5" applyFont="1" applyFill="1" applyAlignment="1" applyProtection="1">
      <alignment horizontal="center"/>
    </xf>
    <xf numFmtId="0" fontId="35" fillId="3" borderId="0" xfId="5" applyFont="1" applyFill="1" applyProtection="1"/>
    <xf numFmtId="0" fontId="16" fillId="3" borderId="0" xfId="5" applyFont="1" applyFill="1" applyAlignment="1" applyProtection="1">
      <alignment horizontal="center" vertical="center"/>
    </xf>
    <xf numFmtId="0" fontId="36" fillId="2" borderId="0" xfId="5" applyFont="1" applyFill="1" applyAlignment="1" applyProtection="1">
      <alignment horizontal="center" vertical="center"/>
    </xf>
    <xf numFmtId="0" fontId="14" fillId="2" borderId="0" xfId="3" applyFont="1" applyFill="1" applyProtection="1"/>
    <xf numFmtId="0" fontId="16" fillId="3" borderId="0" xfId="3" applyFont="1" applyFill="1" applyAlignment="1" applyProtection="1">
      <alignment horizontal="center" vertical="center"/>
    </xf>
    <xf numFmtId="0" fontId="14" fillId="2" borderId="0" xfId="5" applyFont="1" applyFill="1" applyAlignment="1" applyProtection="1">
      <alignment vertical="center"/>
    </xf>
    <xf numFmtId="0" fontId="16" fillId="3" borderId="0" xfId="0" applyFont="1" applyFill="1" applyAlignment="1" applyProtection="1">
      <alignment horizontal="center" vertical="center"/>
    </xf>
    <xf numFmtId="0" fontId="14" fillId="2" borderId="0" xfId="5" applyFont="1" applyAlignment="1" applyProtection="1"/>
    <xf numFmtId="22" fontId="20" fillId="4" borderId="0" xfId="0" applyNumberFormat="1" applyFont="1" applyFill="1" applyAlignment="1" applyProtection="1">
      <alignment horizontal="left"/>
    </xf>
    <xf numFmtId="0" fontId="17" fillId="5" borderId="30" xfId="0" quotePrefix="1" applyFont="1" applyFill="1" applyBorder="1" applyAlignment="1" applyProtection="1">
      <alignment vertical="center"/>
    </xf>
    <xf numFmtId="0" fontId="17" fillId="5" borderId="31" xfId="0" applyFont="1" applyFill="1" applyBorder="1" applyAlignment="1" applyProtection="1">
      <alignment wrapText="1"/>
    </xf>
    <xf numFmtId="0" fontId="17" fillId="5" borderId="32" xfId="0" quotePrefix="1" applyFont="1" applyFill="1" applyBorder="1" applyAlignment="1" applyProtection="1">
      <alignment vertical="center"/>
    </xf>
    <xf numFmtId="3" fontId="17" fillId="5" borderId="31" xfId="0" quotePrefix="1" applyNumberFormat="1" applyFont="1" applyFill="1" applyBorder="1" applyAlignment="1" applyProtection="1">
      <alignment horizontal="right" vertical="center"/>
    </xf>
    <xf numFmtId="3" fontId="17" fillId="5" borderId="0" xfId="0" quotePrefix="1" applyNumberFormat="1" applyFont="1" applyFill="1" applyBorder="1" applyAlignment="1" applyProtection="1">
      <alignment horizontal="center" vertical="center"/>
    </xf>
    <xf numFmtId="3" fontId="17" fillId="5" borderId="18" xfId="0" quotePrefix="1" applyNumberFormat="1" applyFont="1" applyFill="1" applyBorder="1" applyAlignment="1" applyProtection="1">
      <alignment horizontal="right" vertical="center"/>
    </xf>
    <xf numFmtId="0" fontId="36" fillId="2" borderId="0" xfId="5" applyFont="1" applyFill="1" applyAlignment="1" applyProtection="1">
      <alignment horizontal="center"/>
    </xf>
    <xf numFmtId="0" fontId="36" fillId="2" borderId="0" xfId="3" applyFont="1" applyFill="1" applyAlignment="1" applyProtection="1">
      <alignment horizontal="center" vertical="center"/>
    </xf>
    <xf numFmtId="0" fontId="16" fillId="4" borderId="0" xfId="3" applyFont="1" applyFill="1" applyAlignment="1" applyProtection="1">
      <alignment horizontal="center"/>
    </xf>
    <xf numFmtId="0" fontId="15" fillId="4" borderId="0" xfId="3" applyFont="1" applyFill="1" applyProtection="1"/>
    <xf numFmtId="0" fontId="14" fillId="2" borderId="0" xfId="3" applyFont="1" applyProtection="1"/>
    <xf numFmtId="0" fontId="36" fillId="2" borderId="0" xfId="3" applyFont="1" applyFill="1" applyAlignment="1" applyProtection="1">
      <alignment horizontal="center"/>
    </xf>
    <xf numFmtId="0" fontId="14" fillId="4" borderId="0" xfId="3" applyFont="1" applyFill="1" applyProtection="1"/>
    <xf numFmtId="0" fontId="18" fillId="4" borderId="0" xfId="0" applyFont="1" applyFill="1" applyProtection="1"/>
    <xf numFmtId="0" fontId="35" fillId="2" borderId="0" xfId="3" applyFont="1" applyFill="1" applyProtection="1"/>
    <xf numFmtId="0" fontId="14" fillId="4" borderId="0" xfId="3" applyFont="1" applyFill="1" applyAlignment="1" applyProtection="1">
      <alignment vertical="top"/>
    </xf>
    <xf numFmtId="0" fontId="15" fillId="4" borderId="0" xfId="3" applyFont="1" applyFill="1" applyBorder="1" applyProtection="1"/>
    <xf numFmtId="0" fontId="15" fillId="4" borderId="0" xfId="3" applyFont="1" applyFill="1" applyBorder="1" applyAlignment="1" applyProtection="1">
      <alignment horizontal="right"/>
    </xf>
    <xf numFmtId="0" fontId="18" fillId="4" borderId="0" xfId="3" applyFont="1" applyFill="1" applyBorder="1" applyProtection="1"/>
    <xf numFmtId="0" fontId="15" fillId="4" borderId="0" xfId="3" applyFont="1" applyFill="1" applyAlignment="1" applyProtection="1">
      <alignment horizontal="left" vertical="center"/>
    </xf>
    <xf numFmtId="0" fontId="35" fillId="3" borderId="0" xfId="3" applyFont="1" applyFill="1" applyProtection="1"/>
    <xf numFmtId="0" fontId="35" fillId="3" borderId="0" xfId="5" applyFont="1" applyFill="1" applyAlignment="1" applyProtection="1">
      <alignment horizontal="centerContinuous" vertical="center"/>
    </xf>
    <xf numFmtId="0" fontId="12" fillId="7" borderId="15" xfId="5" applyFont="1" applyFill="1" applyBorder="1"/>
    <xf numFmtId="0" fontId="12" fillId="7" borderId="17" xfId="5" applyFont="1" applyFill="1" applyBorder="1"/>
    <xf numFmtId="0" fontId="12" fillId="7" borderId="34" xfId="5" applyFont="1" applyFill="1" applyBorder="1"/>
    <xf numFmtId="0" fontId="12" fillId="7" borderId="35" xfId="2" applyFont="1" applyFill="1" applyBorder="1" applyAlignment="1"/>
    <xf numFmtId="0" fontId="12" fillId="7" borderId="36" xfId="2" applyFont="1" applyFill="1" applyBorder="1" applyAlignment="1"/>
    <xf numFmtId="0" fontId="12" fillId="7" borderId="37" xfId="2" applyFont="1" applyFill="1" applyBorder="1" applyAlignment="1"/>
    <xf numFmtId="0" fontId="7" fillId="6" borderId="38" xfId="5" applyFont="1" applyFill="1" applyBorder="1" applyAlignment="1">
      <alignment horizontal="left"/>
    </xf>
    <xf numFmtId="0" fontId="7" fillId="6" borderId="39" xfId="5" applyFont="1" applyFill="1" applyBorder="1" applyAlignment="1">
      <alignment horizontal="left"/>
    </xf>
    <xf numFmtId="0" fontId="7" fillId="6" borderId="39" xfId="2" applyFont="1" applyFill="1" applyBorder="1" applyAlignment="1">
      <alignment horizontal="left"/>
    </xf>
    <xf numFmtId="166" fontId="7" fillId="6" borderId="39" xfId="5" applyNumberFormat="1" applyFont="1" applyFill="1" applyBorder="1" applyAlignment="1">
      <alignment horizontal="left"/>
    </xf>
    <xf numFmtId="0" fontId="7" fillId="6" borderId="40" xfId="2" applyFont="1" applyFill="1" applyBorder="1" applyAlignment="1">
      <alignment horizontal="left"/>
    </xf>
    <xf numFmtId="0" fontId="5" fillId="6" borderId="17" xfId="2" applyFont="1" applyFill="1" applyBorder="1"/>
    <xf numFmtId="3" fontId="5" fillId="6" borderId="39" xfId="2" applyNumberFormat="1" applyFont="1" applyFill="1" applyBorder="1" applyAlignment="1" applyProtection="1"/>
    <xf numFmtId="0" fontId="5" fillId="6" borderId="34" xfId="2" applyFont="1" applyFill="1" applyBorder="1"/>
    <xf numFmtId="3" fontId="5" fillId="6" borderId="40" xfId="2" applyNumberFormat="1" applyFont="1" applyFill="1" applyBorder="1" applyAlignment="1" applyProtection="1"/>
    <xf numFmtId="0" fontId="5" fillId="6" borderId="17" xfId="2" quotePrefix="1" applyNumberFormat="1" applyFont="1" applyFill="1" applyBorder="1" applyAlignment="1"/>
    <xf numFmtId="164" fontId="5" fillId="6" borderId="41" xfId="2" applyNumberFormat="1" applyFont="1" applyFill="1" applyBorder="1" applyAlignment="1" applyProtection="1"/>
    <xf numFmtId="0" fontId="5" fillId="6" borderId="42" xfId="2" quotePrefix="1" applyFont="1" applyFill="1" applyBorder="1" applyAlignment="1"/>
    <xf numFmtId="0" fontId="5" fillId="6" borderId="17" xfId="2" quotePrefix="1" applyFont="1" applyFill="1" applyBorder="1" applyAlignment="1"/>
    <xf numFmtId="0" fontId="5" fillId="6" borderId="34" xfId="2" quotePrefix="1" applyFont="1" applyFill="1" applyBorder="1" applyAlignment="1"/>
    <xf numFmtId="164" fontId="5" fillId="6" borderId="43" xfId="2" applyNumberFormat="1" applyFont="1" applyFill="1" applyBorder="1" applyAlignment="1" applyProtection="1"/>
    <xf numFmtId="0" fontId="5" fillId="6" borderId="44" xfId="2" quotePrefix="1" applyFont="1" applyFill="1" applyBorder="1" applyAlignment="1"/>
    <xf numFmtId="0" fontId="27" fillId="8" borderId="45" xfId="4" applyFont="1" applyFill="1" applyBorder="1" applyAlignment="1">
      <alignment horizontal="center" vertical="center"/>
    </xf>
    <xf numFmtId="0" fontId="27" fillId="8" borderId="46" xfId="4" applyFont="1" applyFill="1" applyBorder="1" applyAlignment="1">
      <alignment horizontal="centerContinuous" vertical="center"/>
    </xf>
    <xf numFmtId="0" fontId="22" fillId="8" borderId="47" xfId="1" applyFont="1" applyFill="1" applyBorder="1" applyAlignment="1" applyProtection="1">
      <alignment horizontal="center" vertical="center"/>
    </xf>
    <xf numFmtId="0" fontId="14" fillId="8" borderId="48" xfId="5" applyFont="1" applyFill="1" applyBorder="1"/>
    <xf numFmtId="0" fontId="23" fillId="8" borderId="48" xfId="5" applyFont="1" applyFill="1" applyBorder="1" applyAlignment="1">
      <alignment vertical="center"/>
    </xf>
    <xf numFmtId="0" fontId="24" fillId="8" borderId="48" xfId="5" applyFont="1" applyFill="1" applyBorder="1"/>
    <xf numFmtId="0" fontId="14" fillId="8" borderId="1" xfId="5" applyFont="1" applyFill="1" applyBorder="1"/>
    <xf numFmtId="0" fontId="23" fillId="8" borderId="21" xfId="5" applyFont="1" applyFill="1" applyBorder="1" applyAlignment="1">
      <alignment vertical="center"/>
    </xf>
    <xf numFmtId="0" fontId="14" fillId="8" borderId="0" xfId="5" applyFont="1" applyFill="1" applyBorder="1"/>
    <xf numFmtId="0" fontId="23" fillId="8" borderId="0" xfId="5" applyFont="1" applyFill="1" applyBorder="1" applyAlignment="1">
      <alignment vertical="center"/>
    </xf>
    <xf numFmtId="0" fontId="24" fillId="8" borderId="0" xfId="5" applyFont="1" applyFill="1" applyBorder="1"/>
    <xf numFmtId="0" fontId="14" fillId="8" borderId="49" xfId="5" applyFont="1" applyFill="1" applyBorder="1"/>
    <xf numFmtId="0" fontId="14" fillId="8" borderId="21" xfId="5" applyFont="1" applyFill="1" applyBorder="1"/>
    <xf numFmtId="0" fontId="21" fillId="8" borderId="21" xfId="5" applyFont="1" applyFill="1" applyBorder="1"/>
    <xf numFmtId="0" fontId="24" fillId="8" borderId="21" xfId="5" applyFont="1" applyFill="1" applyBorder="1"/>
    <xf numFmtId="0" fontId="21" fillId="8" borderId="21" xfId="5" applyFont="1" applyFill="1" applyBorder="1" applyAlignment="1"/>
    <xf numFmtId="0" fontId="14" fillId="8" borderId="0" xfId="5" applyFont="1" applyFill="1" applyBorder="1" applyAlignment="1"/>
    <xf numFmtId="0" fontId="14" fillId="8" borderId="49" xfId="5" applyFont="1" applyFill="1" applyBorder="1" applyAlignment="1"/>
    <xf numFmtId="0" fontId="14" fillId="8" borderId="21" xfId="5" applyFont="1" applyFill="1" applyBorder="1" applyAlignment="1">
      <alignment vertical="top"/>
    </xf>
    <xf numFmtId="0" fontId="14" fillId="8" borderId="0" xfId="5" applyFont="1" applyFill="1" applyBorder="1" applyAlignment="1">
      <alignment vertical="top"/>
    </xf>
    <xf numFmtId="0" fontId="14" fillId="8" borderId="21" xfId="5" applyFont="1" applyFill="1" applyBorder="1" applyAlignment="1"/>
    <xf numFmtId="0" fontId="14" fillId="8" borderId="24" xfId="5" applyFont="1" applyFill="1" applyBorder="1"/>
    <xf numFmtId="0" fontId="14" fillId="8" borderId="50" xfId="5" applyFont="1" applyFill="1" applyBorder="1"/>
    <xf numFmtId="0" fontId="14" fillId="8" borderId="2" xfId="5" applyFont="1" applyFill="1" applyBorder="1"/>
    <xf numFmtId="0" fontId="14" fillId="8" borderId="23" xfId="5" applyNumberFormat="1" applyFont="1" applyFill="1" applyBorder="1" applyAlignment="1" applyProtection="1">
      <alignment horizontal="left" vertical="center"/>
      <protection locked="0"/>
    </xf>
    <xf numFmtId="0" fontId="14" fillId="8" borderId="52" xfId="5" applyNumberFormat="1" applyFont="1" applyFill="1" applyBorder="1" applyAlignment="1" applyProtection="1">
      <alignment horizontal="left" vertical="center"/>
      <protection locked="0"/>
    </xf>
    <xf numFmtId="0" fontId="35" fillId="8" borderId="3" xfId="5" applyFont="1" applyFill="1" applyBorder="1" applyAlignment="1" applyProtection="1">
      <alignment horizontal="center"/>
    </xf>
    <xf numFmtId="0" fontId="35" fillId="8" borderId="47" xfId="5" applyFont="1" applyFill="1" applyBorder="1" applyProtection="1"/>
    <xf numFmtId="0" fontId="35" fillId="8" borderId="48" xfId="5" applyFont="1" applyFill="1" applyBorder="1" applyProtection="1"/>
    <xf numFmtId="0" fontId="35" fillId="8" borderId="1" xfId="5" applyFont="1" applyFill="1" applyBorder="1" applyProtection="1"/>
    <xf numFmtId="0" fontId="35" fillId="8" borderId="3" xfId="5" applyFont="1" applyFill="1" applyBorder="1" applyProtection="1"/>
    <xf numFmtId="0" fontId="35" fillId="8" borderId="4" xfId="5" applyFont="1" applyFill="1" applyBorder="1" applyAlignment="1" applyProtection="1">
      <alignment horizontal="center"/>
    </xf>
    <xf numFmtId="0" fontId="35" fillId="8" borderId="21" xfId="5" applyFont="1" applyFill="1" applyBorder="1" applyProtection="1"/>
    <xf numFmtId="0" fontId="35" fillId="8" borderId="0" xfId="5" applyFont="1" applyFill="1" applyBorder="1" applyProtection="1"/>
    <xf numFmtId="0" fontId="35" fillId="8" borderId="49" xfId="5" applyFont="1" applyFill="1" applyBorder="1" applyProtection="1"/>
    <xf numFmtId="0" fontId="35" fillId="8" borderId="4" xfId="5" applyFont="1" applyFill="1" applyBorder="1" applyProtection="1"/>
    <xf numFmtId="0" fontId="35" fillId="8" borderId="21" xfId="5" quotePrefix="1" applyFont="1" applyFill="1" applyBorder="1" applyProtection="1"/>
    <xf numFmtId="0" fontId="35" fillId="8" borderId="6" xfId="5" applyFont="1" applyFill="1" applyBorder="1" applyAlignment="1" applyProtection="1">
      <alignment horizontal="center"/>
    </xf>
    <xf numFmtId="0" fontId="35" fillId="8" borderId="24" xfId="5" applyFont="1" applyFill="1" applyBorder="1" applyProtection="1"/>
    <xf numFmtId="0" fontId="35" fillId="8" borderId="50" xfId="5" applyFont="1" applyFill="1" applyBorder="1" applyProtection="1"/>
    <xf numFmtId="0" fontId="35" fillId="8" borderId="2" xfId="5" applyFont="1" applyFill="1" applyBorder="1" applyProtection="1"/>
    <xf numFmtId="0" fontId="35" fillId="8" borderId="6" xfId="5" applyFont="1" applyFill="1" applyBorder="1" applyProtection="1"/>
    <xf numFmtId="3" fontId="15" fillId="8" borderId="53" xfId="0" applyNumberFormat="1" applyFont="1" applyFill="1" applyBorder="1" applyAlignment="1" applyProtection="1">
      <alignment vertical="center"/>
      <protection locked="0"/>
    </xf>
    <xf numFmtId="3" fontId="15" fillId="8" borderId="56" xfId="0" applyNumberFormat="1" applyFont="1" applyFill="1" applyBorder="1" applyAlignment="1" applyProtection="1">
      <alignment vertical="center"/>
      <protection locked="0"/>
    </xf>
    <xf numFmtId="3" fontId="15" fillId="8" borderId="58" xfId="0" applyNumberFormat="1" applyFont="1" applyFill="1" applyBorder="1" applyAlignment="1" applyProtection="1">
      <alignment vertical="center"/>
      <protection locked="0"/>
    </xf>
    <xf numFmtId="165" fontId="15" fillId="6" borderId="57" xfId="0" applyNumberFormat="1" applyFont="1" applyFill="1" applyBorder="1" applyAlignment="1" applyProtection="1">
      <alignment vertical="center"/>
    </xf>
    <xf numFmtId="165" fontId="15" fillId="6" borderId="59" xfId="0" applyNumberFormat="1" applyFont="1" applyFill="1" applyBorder="1" applyAlignment="1" applyProtection="1">
      <alignment vertical="center"/>
    </xf>
    <xf numFmtId="165" fontId="15" fillId="6" borderId="53" xfId="0" applyNumberFormat="1" applyFont="1" applyFill="1" applyBorder="1" applyAlignment="1" applyProtection="1">
      <alignment vertical="center"/>
    </xf>
    <xf numFmtId="165" fontId="15" fillId="6" borderId="56" xfId="0" applyNumberFormat="1" applyFont="1" applyFill="1" applyBorder="1" applyAlignment="1" applyProtection="1">
      <alignment vertical="center"/>
    </xf>
    <xf numFmtId="3" fontId="15" fillId="8" borderId="60" xfId="0" applyNumberFormat="1" applyFont="1" applyFill="1" applyBorder="1" applyAlignment="1" applyProtection="1">
      <alignment vertical="center"/>
      <protection locked="0"/>
    </xf>
    <xf numFmtId="3" fontId="15" fillId="8" borderId="61" xfId="0" applyNumberFormat="1" applyFont="1" applyFill="1" applyBorder="1" applyAlignment="1" applyProtection="1">
      <alignment vertical="center"/>
      <protection locked="0"/>
    </xf>
    <xf numFmtId="0" fontId="17" fillId="5" borderId="31" xfId="0" quotePrefix="1" applyFont="1" applyFill="1" applyBorder="1" applyAlignment="1" applyProtection="1">
      <alignment vertical="center"/>
    </xf>
    <xf numFmtId="165" fontId="15" fillId="6" borderId="62" xfId="0" applyNumberFormat="1" applyFont="1" applyFill="1" applyBorder="1" applyAlignment="1" applyProtection="1">
      <alignment vertical="center"/>
    </xf>
    <xf numFmtId="0" fontId="14" fillId="4" borderId="0" xfId="0" quotePrefix="1" applyFont="1" applyFill="1" applyAlignment="1" applyProtection="1">
      <alignment vertical="top"/>
    </xf>
    <xf numFmtId="0" fontId="17" fillId="5" borderId="34" xfId="0" applyFont="1" applyFill="1" applyBorder="1" applyAlignment="1" applyProtection="1">
      <alignment vertical="center"/>
    </xf>
    <xf numFmtId="0" fontId="14" fillId="3" borderId="0" xfId="5" applyFont="1" applyFill="1" applyProtection="1"/>
    <xf numFmtId="0" fontId="14" fillId="4" borderId="0" xfId="5" applyFont="1" applyFill="1" applyProtection="1"/>
    <xf numFmtId="0" fontId="15" fillId="4" borderId="0" xfId="5" applyFont="1" applyFill="1" applyProtection="1"/>
    <xf numFmtId="0" fontId="15" fillId="4" borderId="0" xfId="5" applyFont="1" applyFill="1" applyAlignment="1" applyProtection="1"/>
    <xf numFmtId="0" fontId="14" fillId="4" borderId="0" xfId="5" applyFont="1" applyFill="1" applyAlignment="1" applyProtection="1">
      <alignment vertical="center"/>
    </xf>
    <xf numFmtId="165" fontId="15" fillId="6" borderId="70" xfId="0" applyNumberFormat="1" applyFont="1" applyFill="1" applyBorder="1" applyAlignment="1" applyProtection="1">
      <alignment vertical="center"/>
    </xf>
    <xf numFmtId="0" fontId="18" fillId="4" borderId="0" xfId="5" applyFont="1" applyFill="1" applyBorder="1" applyProtection="1"/>
    <xf numFmtId="165" fontId="15" fillId="6" borderId="68" xfId="0" applyNumberFormat="1" applyFont="1" applyFill="1" applyBorder="1" applyAlignment="1" applyProtection="1">
      <alignment vertical="center"/>
    </xf>
    <xf numFmtId="0" fontId="17" fillId="3" borderId="0" xfId="5" applyFont="1" applyFill="1" applyAlignment="1" applyProtection="1">
      <alignment horizontal="center" vertical="center"/>
    </xf>
    <xf numFmtId="165" fontId="15" fillId="6" borderId="60" xfId="0" applyNumberFormat="1" applyFont="1" applyFill="1" applyBorder="1" applyAlignment="1" applyProtection="1">
      <alignment vertical="center"/>
    </xf>
    <xf numFmtId="0" fontId="15" fillId="2" borderId="0" xfId="5" applyFont="1" applyFill="1" applyAlignment="1" applyProtection="1">
      <alignment vertical="center"/>
    </xf>
    <xf numFmtId="0" fontId="15" fillId="2" borderId="0" xfId="5" applyFont="1" applyProtection="1"/>
    <xf numFmtId="0" fontId="15" fillId="2" borderId="0" xfId="5" applyFont="1" applyFill="1" applyProtection="1"/>
    <xf numFmtId="165" fontId="15" fillId="6" borderId="58" xfId="0" applyNumberFormat="1" applyFont="1" applyFill="1" applyBorder="1" applyAlignment="1" applyProtection="1">
      <alignment vertical="center"/>
    </xf>
    <xf numFmtId="165" fontId="15" fillId="6" borderId="61" xfId="0" applyNumberFormat="1" applyFont="1" applyFill="1" applyBorder="1" applyAlignment="1" applyProtection="1">
      <alignment vertical="center"/>
    </xf>
    <xf numFmtId="22" fontId="15" fillId="4" borderId="0" xfId="5" applyNumberFormat="1" applyFont="1" applyFill="1" applyAlignment="1" applyProtection="1">
      <alignment horizontal="left"/>
    </xf>
    <xf numFmtId="0" fontId="15" fillId="4" borderId="0" xfId="5" applyFont="1" applyFill="1" applyBorder="1" applyAlignment="1" applyProtection="1">
      <alignment horizontal="right"/>
    </xf>
    <xf numFmtId="0" fontId="18" fillId="4" borderId="0" xfId="5" applyFont="1" applyFill="1" applyProtection="1"/>
    <xf numFmtId="22" fontId="20" fillId="4" borderId="0" xfId="5" applyNumberFormat="1" applyFont="1" applyFill="1" applyAlignment="1" applyProtection="1">
      <alignment horizontal="left"/>
    </xf>
    <xf numFmtId="0" fontId="14" fillId="4" borderId="0" xfId="5" applyFont="1" applyFill="1" applyAlignment="1" applyProtection="1"/>
    <xf numFmtId="165" fontId="15" fillId="6" borderId="37" xfId="0" applyNumberFormat="1" applyFont="1" applyFill="1" applyBorder="1" applyAlignment="1" applyProtection="1">
      <alignment vertical="center"/>
    </xf>
    <xf numFmtId="165" fontId="15" fillId="6" borderId="39" xfId="0" applyNumberFormat="1" applyFont="1" applyFill="1" applyBorder="1" applyAlignment="1" applyProtection="1">
      <alignment vertical="center"/>
    </xf>
    <xf numFmtId="0" fontId="17" fillId="5" borderId="74" xfId="0" applyFont="1" applyFill="1" applyBorder="1" applyAlignment="1" applyProtection="1">
      <alignment horizontal="center" vertical="top" wrapText="1"/>
    </xf>
    <xf numFmtId="0" fontId="17" fillId="5" borderId="75" xfId="0" applyFont="1" applyFill="1" applyBorder="1" applyAlignment="1" applyProtection="1">
      <alignment horizontal="center" vertical="top" wrapText="1"/>
    </xf>
    <xf numFmtId="3" fontId="15" fillId="8" borderId="53" xfId="0" applyNumberFormat="1" applyFont="1" applyFill="1" applyBorder="1" applyAlignment="1" applyProtection="1">
      <alignment vertical="center"/>
    </xf>
    <xf numFmtId="0" fontId="33" fillId="4" borderId="0" xfId="0" applyFont="1" applyFill="1" applyBorder="1" applyAlignment="1" applyProtection="1">
      <alignment horizontal="center" vertical="center" wrapText="1"/>
    </xf>
    <xf numFmtId="0" fontId="15" fillId="4" borderId="78" xfId="0" applyFont="1" applyFill="1" applyBorder="1" applyProtection="1"/>
    <xf numFmtId="0" fontId="15" fillId="4" borderId="78" xfId="0" applyFont="1" applyFill="1" applyBorder="1" applyAlignment="1" applyProtection="1">
      <alignment horizontal="right" vertical="top"/>
    </xf>
    <xf numFmtId="0" fontId="17" fillId="5" borderId="15" xfId="0" applyFont="1" applyFill="1" applyBorder="1" applyAlignment="1" applyProtection="1">
      <alignment horizontal="left"/>
    </xf>
    <xf numFmtId="0" fontId="17" fillId="5" borderId="17" xfId="0" applyFont="1" applyFill="1" applyBorder="1" applyAlignment="1" applyProtection="1">
      <alignment horizontal="left"/>
    </xf>
    <xf numFmtId="0" fontId="17" fillId="5" borderId="77" xfId="0" applyFont="1" applyFill="1" applyBorder="1" applyAlignment="1" applyProtection="1">
      <alignment horizontal="center" vertical="center"/>
    </xf>
    <xf numFmtId="0" fontId="17" fillId="5" borderId="53" xfId="0" applyFont="1" applyFill="1" applyBorder="1" applyAlignment="1" applyProtection="1">
      <alignment horizontal="center" vertical="center"/>
    </xf>
    <xf numFmtId="0" fontId="17" fillId="5" borderId="63" xfId="0" applyFont="1" applyFill="1" applyBorder="1" applyAlignment="1" applyProtection="1">
      <alignment horizontal="left" vertical="center"/>
    </xf>
    <xf numFmtId="0" fontId="17" fillId="5" borderId="66" xfId="0" applyFont="1" applyFill="1" applyBorder="1" applyAlignment="1" applyProtection="1">
      <alignment vertical="center"/>
    </xf>
    <xf numFmtId="0" fontId="17" fillId="5" borderId="32" xfId="0" applyFont="1" applyFill="1" applyBorder="1" applyAlignment="1" applyProtection="1">
      <alignment vertical="center"/>
    </xf>
    <xf numFmtId="0" fontId="17" fillId="5" borderId="64" xfId="0" applyFont="1" applyFill="1" applyBorder="1" applyAlignment="1" applyProtection="1">
      <alignment horizontal="left" vertical="center"/>
    </xf>
    <xf numFmtId="0" fontId="17" fillId="5" borderId="67" xfId="0" applyFont="1" applyFill="1" applyBorder="1" applyAlignment="1" applyProtection="1">
      <alignment vertical="center"/>
    </xf>
    <xf numFmtId="3" fontId="15" fillId="6" borderId="57" xfId="0" applyNumberFormat="1" applyFont="1" applyFill="1" applyBorder="1" applyAlignment="1" applyProtection="1">
      <alignment vertical="center"/>
    </xf>
    <xf numFmtId="0" fontId="15" fillId="4" borderId="0" xfId="0" applyFont="1" applyFill="1" applyBorder="1" applyAlignment="1" applyProtection="1">
      <alignment horizontal="left"/>
    </xf>
    <xf numFmtId="3" fontId="18" fillId="4" borderId="0" xfId="0" applyNumberFormat="1" applyFont="1" applyFill="1" applyBorder="1" applyAlignment="1" applyProtection="1"/>
    <xf numFmtId="0" fontId="14" fillId="4" borderId="0" xfId="0" applyFont="1" applyFill="1" applyBorder="1" applyAlignment="1" applyProtection="1"/>
    <xf numFmtId="0" fontId="14" fillId="4" borderId="0" xfId="0" applyFont="1" applyFill="1" applyBorder="1" applyProtection="1"/>
    <xf numFmtId="0" fontId="17" fillId="5" borderId="38" xfId="0" applyFont="1" applyFill="1" applyBorder="1" applyAlignment="1" applyProtection="1">
      <alignment horizontal="center" vertical="center"/>
    </xf>
    <xf numFmtId="0" fontId="17" fillId="5" borderId="63" xfId="0" applyFont="1" applyFill="1" applyBorder="1" applyAlignment="1" applyProtection="1">
      <alignment vertical="center"/>
    </xf>
    <xf numFmtId="3" fontId="15" fillId="8" borderId="56" xfId="0" applyNumberFormat="1" applyFont="1" applyFill="1" applyBorder="1" applyAlignment="1" applyProtection="1">
      <alignment vertical="center"/>
    </xf>
    <xf numFmtId="0" fontId="17" fillId="5" borderId="79" xfId="0" applyFont="1" applyFill="1" applyBorder="1" applyAlignment="1" applyProtection="1">
      <alignment vertical="center"/>
    </xf>
    <xf numFmtId="0" fontId="17" fillId="5" borderId="80" xfId="0" applyFont="1" applyFill="1" applyBorder="1" applyAlignment="1" applyProtection="1">
      <alignment vertical="center"/>
    </xf>
    <xf numFmtId="165" fontId="15" fillId="6" borderId="73" xfId="0" applyNumberFormat="1" applyFont="1" applyFill="1" applyBorder="1" applyAlignment="1" applyProtection="1">
      <alignment vertical="center"/>
    </xf>
    <xf numFmtId="3" fontId="17" fillId="5" borderId="79" xfId="0" quotePrefix="1" applyNumberFormat="1" applyFont="1" applyFill="1" applyBorder="1" applyAlignment="1" applyProtection="1">
      <alignment horizontal="right" vertical="center"/>
    </xf>
    <xf numFmtId="0" fontId="17" fillId="5" borderId="17" xfId="0" applyFont="1" applyFill="1" applyBorder="1" applyAlignment="1" applyProtection="1">
      <alignment vertical="center"/>
    </xf>
    <xf numFmtId="0" fontId="17" fillId="5" borderId="17" xfId="0" quotePrefix="1" applyFont="1" applyFill="1" applyBorder="1" applyAlignment="1" applyProtection="1">
      <alignment vertical="center"/>
    </xf>
    <xf numFmtId="0" fontId="17" fillId="5" borderId="19" xfId="0" quotePrefix="1" applyFont="1" applyFill="1" applyBorder="1" applyAlignment="1" applyProtection="1">
      <alignment vertical="center"/>
    </xf>
    <xf numFmtId="0" fontId="17" fillId="5" borderId="18" xfId="0" quotePrefix="1" applyFont="1" applyFill="1" applyBorder="1" applyAlignment="1" applyProtection="1">
      <alignment vertical="center"/>
    </xf>
    <xf numFmtId="0" fontId="17" fillId="5" borderId="34" xfId="0" quotePrefix="1" applyFont="1" applyFill="1" applyBorder="1" applyAlignment="1" applyProtection="1">
      <alignment vertical="center"/>
    </xf>
    <xf numFmtId="0" fontId="17" fillId="5" borderId="0" xfId="0" quotePrefix="1" applyFont="1" applyFill="1" applyBorder="1" applyAlignment="1" applyProtection="1">
      <alignment vertical="center"/>
    </xf>
    <xf numFmtId="3" fontId="15" fillId="8" borderId="54" xfId="0" applyNumberFormat="1" applyFont="1" applyFill="1" applyBorder="1" applyAlignment="1" applyProtection="1">
      <alignment vertical="center"/>
    </xf>
    <xf numFmtId="165" fontId="15" fillId="6" borderId="77" xfId="0" applyNumberFormat="1" applyFont="1" applyFill="1" applyBorder="1" applyAlignment="1" applyProtection="1">
      <alignment vertical="center"/>
    </xf>
    <xf numFmtId="165" fontId="15" fillId="6" borderId="112" xfId="0" applyNumberFormat="1" applyFont="1" applyFill="1" applyBorder="1" applyAlignment="1" applyProtection="1">
      <alignment vertical="center"/>
    </xf>
    <xf numFmtId="165" fontId="15" fillId="6" borderId="65" xfId="0" applyNumberFormat="1" applyFont="1" applyFill="1" applyBorder="1" applyAlignment="1" applyProtection="1">
      <alignment vertical="center"/>
    </xf>
    <xf numFmtId="0" fontId="17" fillId="5" borderId="17" xfId="0" applyFont="1" applyFill="1" applyBorder="1" applyAlignment="1" applyProtection="1">
      <alignment vertical="center"/>
    </xf>
    <xf numFmtId="3" fontId="15" fillId="8" borderId="55" xfId="0" applyNumberFormat="1" applyFont="1" applyFill="1" applyBorder="1" applyAlignment="1" applyProtection="1">
      <alignment vertical="center"/>
    </xf>
    <xf numFmtId="3" fontId="15" fillId="9" borderId="53" xfId="0" applyNumberFormat="1" applyFont="1" applyFill="1" applyBorder="1" applyAlignment="1" applyProtection="1">
      <alignment vertical="center"/>
    </xf>
    <xf numFmtId="3" fontId="15" fillId="9" borderId="56" xfId="0" applyNumberFormat="1" applyFont="1" applyFill="1" applyBorder="1" applyAlignment="1" applyProtection="1">
      <alignment vertical="center"/>
    </xf>
    <xf numFmtId="0" fontId="1" fillId="2" borderId="0" xfId="5" applyFont="1" applyProtection="1"/>
    <xf numFmtId="0" fontId="1" fillId="0" borderId="0" xfId="5" applyFont="1" applyFill="1"/>
    <xf numFmtId="0" fontId="17" fillId="5" borderId="34" xfId="0" applyFont="1" applyFill="1" applyBorder="1" applyAlignment="1" applyProtection="1">
      <alignment vertical="center"/>
    </xf>
    <xf numFmtId="0" fontId="33" fillId="4" borderId="0" xfId="0" applyFont="1" applyFill="1" applyBorder="1" applyAlignment="1" applyProtection="1">
      <alignment horizontal="center" vertical="center" wrapText="1"/>
    </xf>
    <xf numFmtId="0" fontId="17" fillId="5" borderId="29" xfId="0" quotePrefix="1" applyFont="1" applyFill="1" applyBorder="1" applyAlignment="1" applyProtection="1">
      <alignment vertical="center"/>
    </xf>
    <xf numFmtId="0" fontId="17" fillId="5" borderId="18" xfId="0" quotePrefix="1" applyFont="1" applyFill="1" applyBorder="1" applyAlignment="1" applyProtection="1">
      <alignment vertical="center"/>
    </xf>
    <xf numFmtId="0" fontId="17" fillId="5" borderId="0" xfId="0" quotePrefix="1" applyFont="1" applyFill="1" applyBorder="1" applyAlignment="1" applyProtection="1">
      <alignment vertical="center"/>
    </xf>
    <xf numFmtId="0" fontId="17" fillId="5" borderId="17" xfId="0" applyFont="1" applyFill="1" applyBorder="1" applyAlignment="1" applyProtection="1">
      <alignment vertical="center"/>
    </xf>
    <xf numFmtId="0" fontId="21" fillId="2" borderId="0" xfId="5" applyFont="1" applyProtection="1"/>
    <xf numFmtId="0" fontId="2" fillId="2" borderId="0" xfId="5" applyFont="1" applyProtection="1"/>
    <xf numFmtId="0" fontId="17" fillId="5" borderId="0" xfId="0" quotePrefix="1" applyFont="1" applyFill="1" applyBorder="1" applyAlignment="1" applyProtection="1">
      <alignment vertical="center"/>
    </xf>
    <xf numFmtId="22" fontId="20" fillId="4" borderId="0" xfId="0" applyNumberFormat="1" applyFont="1" applyFill="1" applyAlignment="1" applyProtection="1">
      <alignment horizontal="left"/>
    </xf>
    <xf numFmtId="0" fontId="1" fillId="3" borderId="0" xfId="5" applyFont="1" applyFill="1" applyAlignment="1" applyProtection="1">
      <alignment horizontal="center" vertical="center"/>
    </xf>
    <xf numFmtId="0" fontId="1" fillId="3" borderId="0" xfId="5" applyFont="1" applyFill="1" applyAlignment="1" applyProtection="1">
      <alignment horizontal="centerContinuous"/>
    </xf>
    <xf numFmtId="0" fontId="1" fillId="2" borderId="0" xfId="5" applyFont="1" applyFill="1" applyProtection="1"/>
    <xf numFmtId="0" fontId="1" fillId="2" borderId="0" xfId="5" applyFont="1" applyFill="1" applyAlignment="1" applyProtection="1">
      <alignment horizontal="center"/>
    </xf>
    <xf numFmtId="0" fontId="16" fillId="10" borderId="0" xfId="0" applyFont="1" applyFill="1" applyAlignment="1" applyProtection="1">
      <alignment horizontal="center"/>
    </xf>
    <xf numFmtId="0" fontId="17" fillId="10" borderId="0" xfId="0" quotePrefix="1" applyFont="1" applyFill="1" applyBorder="1" applyAlignment="1" applyProtection="1"/>
    <xf numFmtId="0" fontId="17" fillId="10" borderId="0" xfId="0" applyFont="1" applyFill="1" applyBorder="1" applyAlignment="1" applyProtection="1"/>
    <xf numFmtId="3" fontId="15" fillId="10" borderId="0" xfId="0" applyNumberFormat="1" applyFont="1" applyFill="1" applyBorder="1" applyAlignment="1" applyProtection="1">
      <alignment vertical="center"/>
    </xf>
    <xf numFmtId="0" fontId="18" fillId="10" borderId="0" xfId="0" applyFont="1" applyFill="1" applyBorder="1" applyProtection="1"/>
    <xf numFmtId="3" fontId="15" fillId="8" borderId="70" xfId="0" applyNumberFormat="1" applyFont="1" applyFill="1" applyBorder="1" applyAlignment="1" applyProtection="1">
      <alignment vertical="center"/>
      <protection locked="0"/>
    </xf>
    <xf numFmtId="3" fontId="15" fillId="8" borderId="73" xfId="0" applyNumberFormat="1" applyFont="1" applyFill="1" applyBorder="1" applyAlignment="1" applyProtection="1">
      <alignment vertical="center"/>
      <protection locked="0"/>
    </xf>
    <xf numFmtId="0" fontId="17" fillId="7" borderId="125" xfId="0" quotePrefix="1" applyFont="1" applyFill="1" applyBorder="1" applyAlignment="1">
      <alignment vertical="center"/>
    </xf>
    <xf numFmtId="0" fontId="17" fillId="7" borderId="126" xfId="0" applyFont="1" applyFill="1" applyBorder="1" applyAlignment="1">
      <alignment vertical="center"/>
    </xf>
    <xf numFmtId="3" fontId="17" fillId="7" borderId="127" xfId="0" quotePrefix="1" applyNumberFormat="1" applyFont="1" applyFill="1" applyBorder="1" applyAlignment="1">
      <alignment horizontal="center" vertical="center"/>
    </xf>
    <xf numFmtId="0" fontId="35" fillId="8" borderId="4" xfId="5" quotePrefix="1" applyFont="1" applyFill="1" applyBorder="1" applyAlignment="1" applyProtection="1">
      <alignment horizontal="center"/>
    </xf>
    <xf numFmtId="0" fontId="6" fillId="8" borderId="0" xfId="5" applyFont="1" applyFill="1" applyBorder="1" applyProtection="1"/>
    <xf numFmtId="0" fontId="6" fillId="8" borderId="49" xfId="5" applyFont="1" applyFill="1" applyBorder="1" applyProtection="1"/>
    <xf numFmtId="0" fontId="6" fillId="8" borderId="4" xfId="5" applyFont="1" applyFill="1" applyBorder="1" applyProtection="1"/>
    <xf numFmtId="0" fontId="17" fillId="11" borderId="75" xfId="0" applyFont="1" applyFill="1" applyBorder="1" applyAlignment="1" applyProtection="1">
      <alignment horizontal="center" vertical="center" wrapText="1"/>
    </xf>
    <xf numFmtId="3" fontId="15" fillId="11" borderId="60" xfId="0" applyNumberFormat="1" applyFont="1" applyFill="1" applyBorder="1" applyAlignment="1" applyProtection="1">
      <alignment vertical="center"/>
    </xf>
    <xf numFmtId="3" fontId="15" fillId="11" borderId="61" xfId="0" applyNumberFormat="1" applyFont="1" applyFill="1" applyBorder="1" applyAlignment="1" applyProtection="1">
      <alignment vertical="center"/>
    </xf>
    <xf numFmtId="165" fontId="15" fillId="11" borderId="53" xfId="0" applyNumberFormat="1" applyFont="1" applyFill="1" applyBorder="1" applyAlignment="1" applyProtection="1">
      <alignment vertical="center"/>
    </xf>
    <xf numFmtId="165" fontId="15" fillId="11" borderId="56" xfId="0" applyNumberFormat="1" applyFont="1" applyFill="1" applyBorder="1" applyAlignment="1" applyProtection="1">
      <alignment vertical="center"/>
    </xf>
    <xf numFmtId="3" fontId="39" fillId="11" borderId="56" xfId="0" applyNumberFormat="1" applyFont="1" applyFill="1" applyBorder="1" applyAlignment="1" applyProtection="1">
      <alignment vertical="center"/>
    </xf>
    <xf numFmtId="165" fontId="42" fillId="11" borderId="59" xfId="0" applyNumberFormat="1" applyFont="1" applyFill="1" applyBorder="1" applyAlignment="1" applyProtection="1">
      <alignment vertical="center"/>
    </xf>
    <xf numFmtId="3" fontId="39" fillId="11" borderId="59" xfId="0" applyNumberFormat="1" applyFont="1" applyFill="1" applyBorder="1" applyAlignment="1" applyProtection="1">
      <alignment vertical="center"/>
    </xf>
    <xf numFmtId="3" fontId="39" fillId="11" borderId="23" xfId="0" applyNumberFormat="1" applyFont="1" applyFill="1" applyBorder="1" applyAlignment="1" applyProtection="1">
      <alignment vertical="center"/>
    </xf>
    <xf numFmtId="165" fontId="42" fillId="11" borderId="136" xfId="0" applyNumberFormat="1" applyFont="1" applyFill="1" applyBorder="1" applyAlignment="1" applyProtection="1">
      <alignment vertical="center"/>
    </xf>
    <xf numFmtId="3" fontId="39" fillId="11" borderId="136" xfId="0" applyNumberFormat="1" applyFont="1" applyFill="1" applyBorder="1" applyAlignment="1" applyProtection="1">
      <alignment vertical="center"/>
    </xf>
    <xf numFmtId="165" fontId="15" fillId="6" borderId="140" xfId="0" applyNumberFormat="1" applyFont="1" applyFill="1" applyBorder="1" applyAlignment="1" applyProtection="1">
      <alignment vertical="center"/>
    </xf>
    <xf numFmtId="165" fontId="15" fillId="6" borderId="141" xfId="0" applyNumberFormat="1" applyFont="1" applyFill="1" applyBorder="1" applyAlignment="1" applyProtection="1">
      <alignment vertical="center"/>
    </xf>
    <xf numFmtId="0" fontId="12" fillId="7" borderId="0" xfId="5" applyFont="1" applyFill="1" applyBorder="1"/>
    <xf numFmtId="165" fontId="15" fillId="8" borderId="56" xfId="0" applyNumberFormat="1" applyFont="1" applyFill="1" applyBorder="1" applyAlignment="1" applyProtection="1">
      <alignment vertical="center"/>
      <protection locked="0"/>
    </xf>
    <xf numFmtId="3" fontId="15" fillId="8" borderId="128" xfId="0" applyNumberFormat="1" applyFont="1" applyFill="1" applyBorder="1" applyAlignment="1" applyProtection="1">
      <alignment vertical="center"/>
      <protection locked="0"/>
    </xf>
    <xf numFmtId="3" fontId="15" fillId="8" borderId="129" xfId="0" applyNumberFormat="1" applyFont="1" applyFill="1" applyBorder="1" applyAlignment="1" applyProtection="1">
      <alignment vertical="center"/>
      <protection locked="0"/>
    </xf>
    <xf numFmtId="3" fontId="15" fillId="8" borderId="59" xfId="0" applyNumberFormat="1" applyFont="1" applyFill="1" applyBorder="1" applyAlignment="1" applyProtection="1">
      <alignment vertical="center"/>
      <protection locked="0"/>
    </xf>
    <xf numFmtId="165" fontId="15" fillId="6" borderId="32" xfId="0" applyNumberFormat="1" applyFont="1" applyFill="1" applyBorder="1" applyAlignment="1" applyProtection="1">
      <alignment vertical="center"/>
    </xf>
    <xf numFmtId="165" fontId="15" fillId="6" borderId="142" xfId="0" applyNumberFormat="1" applyFont="1" applyFill="1" applyBorder="1" applyAlignment="1" applyProtection="1">
      <alignment vertical="center"/>
    </xf>
    <xf numFmtId="165" fontId="15" fillId="11" borderId="57" xfId="0" applyNumberFormat="1" applyFont="1" applyFill="1" applyBorder="1" applyAlignment="1" applyProtection="1">
      <alignment vertical="center"/>
    </xf>
    <xf numFmtId="165" fontId="15" fillId="11" borderId="59" xfId="0" applyNumberFormat="1" applyFont="1" applyFill="1" applyBorder="1" applyAlignment="1" applyProtection="1">
      <alignment vertical="center"/>
    </xf>
    <xf numFmtId="0" fontId="26" fillId="6" borderId="23" xfId="5" applyFont="1" applyFill="1" applyBorder="1" applyAlignment="1" applyProtection="1">
      <alignment horizontal="left" vertical="center"/>
    </xf>
    <xf numFmtId="0" fontId="14" fillId="8" borderId="51" xfId="5" applyFont="1" applyFill="1" applyBorder="1" applyAlignment="1" applyProtection="1">
      <alignment horizontal="left" vertical="center"/>
      <protection locked="0"/>
    </xf>
    <xf numFmtId="0" fontId="25" fillId="5" borderId="3" xfId="5" applyFont="1" applyFill="1" applyBorder="1" applyAlignment="1">
      <alignment horizontal="center" vertical="center"/>
    </xf>
    <xf numFmtId="0" fontId="14" fillId="5" borderId="1" xfId="0" applyFont="1" applyFill="1" applyBorder="1" applyAlignment="1">
      <alignment vertical="center"/>
    </xf>
    <xf numFmtId="0" fontId="21" fillId="6" borderId="84" xfId="5" applyFont="1" applyFill="1" applyBorder="1" applyAlignment="1">
      <alignment horizontal="center" vertical="center"/>
    </xf>
    <xf numFmtId="0" fontId="14" fillId="6" borderId="85" xfId="0" applyFont="1" applyFill="1" applyBorder="1" applyAlignment="1">
      <alignment vertical="center"/>
    </xf>
    <xf numFmtId="0" fontId="30" fillId="0" borderId="10" xfId="5" applyFont="1" applyFill="1" applyBorder="1" applyAlignment="1">
      <alignment horizontal="center" vertical="center"/>
    </xf>
    <xf numFmtId="0" fontId="30" fillId="2" borderId="0" xfId="5" applyFont="1" applyAlignment="1">
      <alignment horizontal="center" vertical="center"/>
    </xf>
    <xf numFmtId="0" fontId="30" fillId="2" borderId="11" xfId="5" applyFont="1" applyBorder="1" applyAlignment="1">
      <alignment horizontal="center" vertical="center"/>
    </xf>
    <xf numFmtId="0" fontId="30" fillId="2" borderId="10" xfId="5" applyFont="1" applyBorder="1" applyAlignment="1">
      <alignment horizontal="center" vertical="center"/>
    </xf>
    <xf numFmtId="0" fontId="29" fillId="0" borderId="10" xfId="5" applyFont="1" applyFill="1" applyBorder="1" applyAlignment="1">
      <alignment horizontal="center"/>
    </xf>
    <xf numFmtId="0" fontId="14" fillId="2" borderId="0" xfId="5" applyFont="1" applyAlignment="1">
      <alignment horizontal="center"/>
    </xf>
    <xf numFmtId="0" fontId="14" fillId="2" borderId="11" xfId="5" applyFont="1" applyBorder="1" applyAlignment="1">
      <alignment horizontal="center"/>
    </xf>
    <xf numFmtId="0" fontId="14" fillId="2" borderId="10" xfId="5" applyFont="1" applyBorder="1" applyAlignment="1">
      <alignment horizontal="center"/>
    </xf>
    <xf numFmtId="22" fontId="11" fillId="4" borderId="0" xfId="0" applyNumberFormat="1" applyFont="1" applyFill="1" applyAlignment="1" applyProtection="1">
      <alignment horizontal="left"/>
    </xf>
    <xf numFmtId="0" fontId="0" fillId="0" borderId="0" xfId="0" applyAlignment="1" applyProtection="1"/>
    <xf numFmtId="0" fontId="25" fillId="5" borderId="3" xfId="5" applyFont="1" applyFill="1" applyBorder="1" applyAlignment="1" applyProtection="1">
      <alignment horizontal="center" vertical="center"/>
    </xf>
    <xf numFmtId="0" fontId="14" fillId="5" borderId="3" xfId="0" applyFont="1" applyFill="1" applyBorder="1" applyAlignment="1" applyProtection="1">
      <alignment vertical="center"/>
    </xf>
    <xf numFmtId="0" fontId="21" fillId="6" borderId="22" xfId="5" applyFont="1" applyFill="1" applyBorder="1" applyAlignment="1" applyProtection="1">
      <alignment horizontal="center" vertical="center"/>
    </xf>
    <xf numFmtId="0" fontId="14" fillId="6" borderId="86" xfId="0" applyFont="1" applyFill="1" applyBorder="1" applyAlignment="1" applyProtection="1">
      <alignment vertical="center"/>
    </xf>
    <xf numFmtId="0" fontId="17" fillId="5" borderId="73" xfId="3" applyFont="1" applyFill="1" applyBorder="1" applyAlignment="1" applyProtection="1">
      <alignment horizontal="center" vertical="top" wrapText="1"/>
    </xf>
    <xf numFmtId="0" fontId="0" fillId="0" borderId="71" xfId="0" applyBorder="1" applyAlignment="1">
      <alignment horizontal="center" vertical="top"/>
    </xf>
    <xf numFmtId="0" fontId="17" fillId="5" borderId="89" xfId="0" applyFont="1" applyFill="1" applyBorder="1" applyAlignment="1" applyProtection="1">
      <alignment horizontal="center" vertical="top" wrapText="1"/>
    </xf>
    <xf numFmtId="0" fontId="17" fillId="5" borderId="38" xfId="0" applyFont="1" applyFill="1" applyBorder="1" applyAlignment="1" applyProtection="1">
      <alignment horizontal="center" vertical="top" wrapText="1"/>
    </xf>
    <xf numFmtId="0" fontId="0" fillId="0" borderId="72" xfId="0" applyBorder="1" applyAlignment="1">
      <alignment horizontal="center" vertical="top"/>
    </xf>
    <xf numFmtId="0" fontId="0" fillId="0" borderId="71" xfId="0" applyBorder="1" applyAlignment="1">
      <alignment horizontal="center" vertical="top" wrapText="1"/>
    </xf>
    <xf numFmtId="0" fontId="17" fillId="5" borderId="89" xfId="3" applyFont="1" applyFill="1" applyBorder="1" applyAlignment="1" applyProtection="1">
      <alignment horizontal="center" vertical="top" wrapText="1"/>
    </xf>
    <xf numFmtId="0" fontId="17" fillId="5" borderId="73" xfId="0" applyFont="1" applyFill="1" applyBorder="1" applyAlignment="1" applyProtection="1">
      <alignment horizontal="center" vertical="top" wrapText="1"/>
    </xf>
    <xf numFmtId="0" fontId="17" fillId="5" borderId="29" xfId="0" quotePrefix="1" applyFont="1" applyFill="1" applyBorder="1" applyAlignment="1" applyProtection="1">
      <alignment vertical="center"/>
    </xf>
    <xf numFmtId="0" fontId="17" fillId="5" borderId="18" xfId="0" quotePrefix="1" applyFont="1" applyFill="1" applyBorder="1" applyAlignment="1" applyProtection="1">
      <alignment vertical="center"/>
    </xf>
    <xf numFmtId="0" fontId="14" fillId="5" borderId="71" xfId="3" applyFont="1" applyFill="1" applyBorder="1" applyAlignment="1" applyProtection="1">
      <alignment horizontal="center" vertical="top"/>
    </xf>
    <xf numFmtId="0" fontId="17" fillId="5" borderId="29" xfId="0" quotePrefix="1" applyFont="1" applyFill="1" applyBorder="1" applyAlignment="1" applyProtection="1"/>
    <xf numFmtId="0" fontId="0" fillId="0" borderId="18" xfId="0" applyBorder="1" applyAlignment="1" applyProtection="1"/>
    <xf numFmtId="0" fontId="17" fillId="5" borderId="15" xfId="0" applyFont="1" applyFill="1" applyBorder="1" applyAlignment="1" applyProtection="1"/>
    <xf numFmtId="0" fontId="0" fillId="0" borderId="16" xfId="0" applyBorder="1" applyAlignment="1" applyProtection="1"/>
    <xf numFmtId="0" fontId="0" fillId="0" borderId="69" xfId="0" applyBorder="1" applyAlignment="1" applyProtection="1"/>
    <xf numFmtId="0" fontId="17" fillId="5" borderId="70" xfId="0" applyFont="1" applyFill="1" applyBorder="1" applyAlignment="1" applyProtection="1">
      <alignment horizontal="center" vertical="top" wrapText="1"/>
    </xf>
    <xf numFmtId="0" fontId="17" fillId="5" borderId="17" xfId="0" quotePrefix="1" applyFont="1" applyFill="1" applyBorder="1" applyAlignment="1" applyProtection="1">
      <alignment vertical="center"/>
    </xf>
    <xf numFmtId="0" fontId="17" fillId="5" borderId="0" xfId="0" quotePrefix="1" applyFont="1" applyFill="1" applyBorder="1" applyAlignment="1" applyProtection="1">
      <alignment vertical="center"/>
    </xf>
    <xf numFmtId="22" fontId="20" fillId="4" borderId="0" xfId="0" applyNumberFormat="1" applyFont="1" applyFill="1" applyAlignment="1" applyProtection="1">
      <alignment horizontal="left"/>
    </xf>
    <xf numFmtId="0" fontId="14" fillId="0" borderId="0" xfId="0" applyFont="1" applyAlignment="1" applyProtection="1"/>
    <xf numFmtId="0" fontId="17" fillId="5" borderId="19" xfId="0" quotePrefix="1" applyFont="1" applyFill="1" applyBorder="1" applyAlignment="1" applyProtection="1">
      <alignment vertical="center"/>
    </xf>
    <xf numFmtId="0" fontId="0" fillId="0" borderId="20" xfId="0" applyBorder="1" applyAlignment="1" applyProtection="1">
      <alignment vertical="center"/>
    </xf>
    <xf numFmtId="0" fontId="17" fillId="5" borderId="64" xfId="0" quotePrefix="1" applyFont="1" applyFill="1" applyBorder="1" applyAlignment="1" applyProtection="1">
      <alignment vertical="center"/>
    </xf>
    <xf numFmtId="0" fontId="0" fillId="0" borderId="67" xfId="0" applyBorder="1" applyAlignment="1" applyProtection="1">
      <alignment vertical="center"/>
    </xf>
    <xf numFmtId="0" fontId="17" fillId="5" borderId="17" xfId="0" applyFont="1" applyFill="1" applyBorder="1" applyAlignment="1" applyProtection="1">
      <alignment vertical="center"/>
    </xf>
    <xf numFmtId="0" fontId="0" fillId="0" borderId="0" xfId="0" applyBorder="1" applyAlignment="1" applyProtection="1">
      <alignment vertical="center"/>
    </xf>
    <xf numFmtId="0" fontId="17" fillId="5" borderId="17" xfId="0" quotePrefix="1" applyFont="1" applyFill="1" applyBorder="1" applyAlignment="1" applyProtection="1">
      <alignment vertical="center" wrapText="1"/>
    </xf>
    <xf numFmtId="3" fontId="17" fillId="5" borderId="31" xfId="0" applyNumberFormat="1" applyFont="1" applyFill="1" applyBorder="1" applyAlignment="1" applyProtection="1">
      <alignment horizontal="center" wrapText="1"/>
    </xf>
    <xf numFmtId="3" fontId="17" fillId="5" borderId="30" xfId="0" applyNumberFormat="1" applyFont="1" applyFill="1" applyBorder="1" applyAlignment="1" applyProtection="1">
      <alignment horizontal="center" wrapText="1"/>
    </xf>
    <xf numFmtId="0" fontId="17" fillId="5" borderId="63" xfId="0" quotePrefix="1" applyFont="1" applyFill="1" applyBorder="1" applyAlignment="1" applyProtection="1">
      <alignment vertical="center"/>
    </xf>
    <xf numFmtId="0" fontId="17" fillId="5" borderId="66" xfId="0" quotePrefix="1" applyFont="1" applyFill="1" applyBorder="1" applyAlignment="1" applyProtection="1">
      <alignment vertical="center"/>
    </xf>
    <xf numFmtId="0" fontId="0" fillId="0" borderId="88" xfId="0" applyBorder="1" applyAlignment="1" applyProtection="1">
      <alignment vertical="center"/>
    </xf>
    <xf numFmtId="0" fontId="17" fillId="5" borderId="29" xfId="0" applyFont="1" applyFill="1" applyBorder="1" applyAlignment="1" applyProtection="1">
      <alignment vertical="center"/>
    </xf>
    <xf numFmtId="0" fontId="0" fillId="0" borderId="18" xfId="0" applyBorder="1" applyAlignment="1" applyProtection="1">
      <alignment vertical="center"/>
    </xf>
    <xf numFmtId="0" fontId="0" fillId="0" borderId="30" xfId="0" applyBorder="1" applyAlignment="1" applyProtection="1">
      <alignment vertical="center"/>
    </xf>
    <xf numFmtId="0" fontId="17" fillId="5" borderId="87" xfId="0" applyFont="1" applyFill="1" applyBorder="1" applyAlignment="1" applyProtection="1">
      <alignment horizontal="center" vertical="center"/>
    </xf>
    <xf numFmtId="0" fontId="14" fillId="5" borderId="83" xfId="0" applyFont="1" applyFill="1" applyBorder="1" applyAlignment="1" applyProtection="1"/>
    <xf numFmtId="0" fontId="14" fillId="5" borderId="81" xfId="0" applyFont="1" applyFill="1" applyBorder="1" applyAlignment="1" applyProtection="1"/>
    <xf numFmtId="0" fontId="14" fillId="5" borderId="82" xfId="0" applyFont="1" applyFill="1" applyBorder="1" applyAlignment="1" applyProtection="1"/>
    <xf numFmtId="0" fontId="14" fillId="5" borderId="69" xfId="0" applyFont="1" applyFill="1" applyBorder="1" applyAlignment="1" applyProtection="1">
      <alignment horizontal="center" vertical="center"/>
    </xf>
    <xf numFmtId="0" fontId="14" fillId="5" borderId="81" xfId="0" applyFont="1" applyFill="1" applyBorder="1" applyAlignment="1" applyProtection="1">
      <alignment horizontal="center" vertical="center"/>
    </xf>
    <xf numFmtId="0" fontId="14" fillId="5" borderId="30" xfId="0" applyFont="1" applyFill="1" applyBorder="1" applyAlignment="1" applyProtection="1">
      <alignment horizontal="center" vertical="center"/>
    </xf>
    <xf numFmtId="0" fontId="17" fillId="5" borderId="34" xfId="0" applyFont="1" applyFill="1" applyBorder="1" applyAlignment="1" applyProtection="1">
      <alignment vertical="center"/>
    </xf>
    <xf numFmtId="0" fontId="0" fillId="0" borderId="79" xfId="0" applyBorder="1" applyAlignment="1" applyProtection="1">
      <alignment vertical="center"/>
    </xf>
    <xf numFmtId="0" fontId="0" fillId="0" borderId="33" xfId="0" applyBorder="1" applyAlignment="1" applyProtection="1">
      <alignment vertical="center"/>
    </xf>
    <xf numFmtId="0" fontId="33" fillId="4" borderId="0" xfId="0" applyFont="1" applyFill="1" applyBorder="1" applyAlignment="1" applyProtection="1">
      <alignment horizontal="center" vertical="center" wrapText="1"/>
    </xf>
    <xf numFmtId="0" fontId="17" fillId="5" borderId="90" xfId="0" applyFont="1" applyFill="1" applyBorder="1" applyAlignment="1" applyProtection="1">
      <alignment horizontal="center" vertical="center"/>
    </xf>
    <xf numFmtId="0" fontId="14" fillId="5" borderId="91" xfId="0" applyFont="1" applyFill="1" applyBorder="1" applyAlignment="1" applyProtection="1">
      <alignment horizontal="center" vertical="center"/>
    </xf>
    <xf numFmtId="0" fontId="17" fillId="5" borderId="38" xfId="0" applyFont="1" applyFill="1" applyBorder="1" applyAlignment="1" applyProtection="1">
      <alignment horizontal="center" vertical="center" wrapText="1"/>
    </xf>
    <xf numFmtId="0" fontId="14" fillId="5" borderId="39" xfId="0" applyFont="1" applyFill="1" applyBorder="1" applyAlignment="1" applyProtection="1">
      <alignment horizontal="center" vertical="center"/>
    </xf>
    <xf numFmtId="0" fontId="17" fillId="5" borderId="38" xfId="3" applyFont="1" applyFill="1" applyBorder="1" applyAlignment="1" applyProtection="1">
      <alignment horizontal="center" vertical="center" wrapText="1"/>
    </xf>
    <xf numFmtId="0" fontId="14" fillId="5" borderId="72" xfId="3" applyFont="1" applyFill="1" applyBorder="1" applyAlignment="1" applyProtection="1">
      <alignment vertical="center"/>
    </xf>
    <xf numFmtId="0" fontId="17" fillId="5" borderId="63" xfId="0" quotePrefix="1" applyFont="1" applyFill="1" applyBorder="1" applyAlignment="1" applyProtection="1">
      <alignment vertical="center" wrapText="1"/>
    </xf>
    <xf numFmtId="0" fontId="14" fillId="5" borderId="66" xfId="0" applyFont="1" applyFill="1" applyBorder="1" applyAlignment="1" applyProtection="1">
      <alignment vertical="center"/>
    </xf>
    <xf numFmtId="0" fontId="14" fillId="5" borderId="32" xfId="0" applyFont="1" applyFill="1" applyBorder="1" applyAlignment="1" applyProtection="1">
      <alignment vertical="center"/>
    </xf>
    <xf numFmtId="0" fontId="17" fillId="5" borderId="15" xfId="0" applyFont="1" applyFill="1" applyBorder="1" applyAlignment="1" applyProtection="1">
      <alignment vertical="center"/>
    </xf>
    <xf numFmtId="0" fontId="14" fillId="5" borderId="16" xfId="0" applyFont="1" applyFill="1" applyBorder="1" applyAlignment="1" applyProtection="1">
      <alignment vertical="center"/>
    </xf>
    <xf numFmtId="0" fontId="14" fillId="5" borderId="69" xfId="0" applyFont="1" applyFill="1" applyBorder="1" applyAlignment="1" applyProtection="1">
      <alignment vertical="center"/>
    </xf>
    <xf numFmtId="0" fontId="0" fillId="0" borderId="29" xfId="0" applyBorder="1" applyAlignment="1">
      <alignment vertical="center"/>
    </xf>
    <xf numFmtId="0" fontId="0" fillId="0" borderId="18" xfId="0" applyBorder="1" applyAlignment="1">
      <alignment vertical="center"/>
    </xf>
    <xf numFmtId="0" fontId="0" fillId="0" borderId="30" xfId="0" applyBorder="1" applyAlignment="1">
      <alignment vertical="center"/>
    </xf>
    <xf numFmtId="0" fontId="0" fillId="0" borderId="66" xfId="0" applyBorder="1" applyAlignment="1" applyProtection="1">
      <alignment vertical="center"/>
    </xf>
    <xf numFmtId="0" fontId="0" fillId="0" borderId="32" xfId="0" applyBorder="1" applyAlignment="1" applyProtection="1">
      <alignment vertical="center"/>
    </xf>
    <xf numFmtId="0" fontId="17" fillId="5" borderId="64" xfId="0" applyFont="1" applyFill="1" applyBorder="1" applyAlignment="1" applyProtection="1">
      <alignment vertical="center"/>
    </xf>
    <xf numFmtId="0" fontId="14" fillId="5" borderId="67" xfId="0" applyFont="1" applyFill="1" applyBorder="1" applyAlignment="1" applyProtection="1">
      <alignment vertical="center"/>
    </xf>
    <xf numFmtId="0" fontId="14" fillId="5" borderId="80" xfId="0" applyFont="1" applyFill="1" applyBorder="1" applyAlignment="1" applyProtection="1">
      <alignment vertical="center"/>
    </xf>
    <xf numFmtId="0" fontId="17" fillId="5" borderId="15" xfId="0" applyFont="1" applyFill="1" applyBorder="1" applyAlignment="1" applyProtection="1">
      <alignment horizontal="left" vertical="center" wrapText="1"/>
    </xf>
    <xf numFmtId="0" fontId="0" fillId="0" borderId="16" xfId="0" applyBorder="1" applyAlignment="1">
      <alignment horizontal="left" vertical="center"/>
    </xf>
    <xf numFmtId="0" fontId="0" fillId="0" borderId="69"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0" fillId="0" borderId="18" xfId="0" applyBorder="1" applyAlignment="1">
      <alignment horizontal="left" vertical="center"/>
    </xf>
    <xf numFmtId="0" fontId="0" fillId="0" borderId="30" xfId="0" applyBorder="1" applyAlignment="1">
      <alignment horizontal="left" vertical="center"/>
    </xf>
    <xf numFmtId="0" fontId="17" fillId="5" borderId="111" xfId="0" quotePrefix="1" applyFont="1" applyFill="1" applyBorder="1" applyAlignment="1" applyProtection="1">
      <alignment horizontal="center" vertical="center" wrapText="1"/>
    </xf>
    <xf numFmtId="0" fontId="14" fillId="5" borderId="93" xfId="0" applyFont="1" applyFill="1" applyBorder="1" applyAlignment="1" applyProtection="1">
      <alignment horizontal="center" vertical="center"/>
    </xf>
    <xf numFmtId="0" fontId="14" fillId="5" borderId="92" xfId="0" applyFont="1" applyFill="1" applyBorder="1" applyAlignment="1" applyProtection="1">
      <alignment horizontal="center" vertical="center"/>
    </xf>
    <xf numFmtId="0" fontId="17" fillId="5" borderId="73" xfId="3" applyFont="1" applyFill="1" applyBorder="1" applyAlignment="1" applyProtection="1">
      <alignment horizontal="center" vertical="center" wrapText="1"/>
    </xf>
    <xf numFmtId="0" fontId="14" fillId="5" borderId="71" xfId="3" applyFont="1" applyFill="1" applyBorder="1" applyAlignment="1" applyProtection="1">
      <alignment vertical="center"/>
    </xf>
    <xf numFmtId="0" fontId="14" fillId="5" borderId="71" xfId="0" applyFont="1" applyFill="1" applyBorder="1" applyAlignment="1" applyProtection="1">
      <alignment vertical="top"/>
    </xf>
    <xf numFmtId="0" fontId="17" fillId="5" borderId="71" xfId="0" applyFont="1" applyFill="1" applyBorder="1" applyAlignment="1" applyProtection="1">
      <alignment horizontal="center" vertical="top" wrapText="1"/>
    </xf>
    <xf numFmtId="0" fontId="17" fillId="5" borderId="64" xfId="0" quotePrefix="1" applyFont="1" applyFill="1" applyBorder="1" applyAlignment="1" applyProtection="1">
      <alignment vertical="center" wrapText="1"/>
    </xf>
    <xf numFmtId="0" fontId="0" fillId="0" borderId="80" xfId="0" applyBorder="1" applyAlignment="1">
      <alignment vertical="center"/>
    </xf>
    <xf numFmtId="0" fontId="17" fillId="5" borderId="118" xfId="0" quotePrefix="1" applyFont="1" applyFill="1" applyBorder="1" applyAlignment="1" applyProtection="1">
      <alignment vertical="center" wrapText="1"/>
    </xf>
    <xf numFmtId="0" fontId="0" fillId="0" borderId="114" xfId="0" applyBorder="1" applyAlignment="1"/>
    <xf numFmtId="0" fontId="0" fillId="0" borderId="115" xfId="0" applyBorder="1" applyAlignment="1"/>
    <xf numFmtId="0" fontId="17" fillId="5" borderId="123" xfId="0" quotePrefix="1" applyFont="1" applyFill="1" applyBorder="1" applyAlignment="1" applyProtection="1">
      <alignment vertical="center" wrapText="1"/>
    </xf>
    <xf numFmtId="0" fontId="0" fillId="0" borderId="119" xfId="0" applyBorder="1" applyAlignment="1"/>
    <xf numFmtId="0" fontId="0" fillId="0" borderId="120" xfId="0" applyBorder="1" applyAlignment="1"/>
    <xf numFmtId="0" fontId="17" fillId="5" borderId="124" xfId="0" quotePrefix="1" applyFont="1" applyFill="1" applyBorder="1" applyAlignment="1" applyProtection="1">
      <alignment vertical="center" wrapText="1"/>
    </xf>
    <xf numFmtId="0" fontId="0" fillId="0" borderId="121" xfId="0" applyBorder="1" applyAlignment="1"/>
    <xf numFmtId="0" fontId="0" fillId="0" borderId="122" xfId="0" applyBorder="1" applyAlignment="1"/>
    <xf numFmtId="0" fontId="0" fillId="0" borderId="32" xfId="0" applyBorder="1" applyAlignment="1">
      <alignment vertical="center"/>
    </xf>
    <xf numFmtId="0" fontId="39" fillId="11" borderId="63" xfId="0" quotePrefix="1" applyFont="1" applyFill="1" applyBorder="1" applyAlignment="1" applyProtection="1">
      <alignment vertical="center" wrapText="1"/>
    </xf>
    <xf numFmtId="0" fontId="39" fillId="11" borderId="66" xfId="0" quotePrefix="1" applyFont="1" applyFill="1" applyBorder="1" applyAlignment="1" applyProtection="1">
      <alignment vertical="center" wrapText="1"/>
    </xf>
    <xf numFmtId="0" fontId="39" fillId="11" borderId="32" xfId="0" quotePrefix="1" applyFont="1" applyFill="1" applyBorder="1" applyAlignment="1" applyProtection="1">
      <alignment vertical="center" wrapText="1"/>
    </xf>
    <xf numFmtId="0" fontId="39" fillId="11" borderId="15" xfId="0" applyFont="1" applyFill="1" applyBorder="1" applyAlignment="1" applyProtection="1">
      <alignment vertical="center"/>
    </xf>
    <xf numFmtId="0" fontId="39" fillId="11" borderId="16" xfId="0" applyFont="1" applyFill="1" applyBorder="1" applyAlignment="1" applyProtection="1">
      <alignment vertical="center"/>
    </xf>
    <xf numFmtId="0" fontId="39" fillId="11" borderId="69" xfId="0" applyFont="1" applyFill="1" applyBorder="1" applyAlignment="1" applyProtection="1">
      <alignment vertical="center"/>
    </xf>
    <xf numFmtId="0" fontId="39" fillId="11" borderId="29" xfId="0" applyFont="1" applyFill="1" applyBorder="1" applyAlignment="1" applyProtection="1">
      <alignment vertical="center"/>
    </xf>
    <xf numFmtId="0" fontId="39" fillId="11" borderId="18" xfId="0" applyFont="1" applyFill="1" applyBorder="1" applyAlignment="1" applyProtection="1">
      <alignment vertical="center"/>
    </xf>
    <xf numFmtId="0" fontId="39" fillId="11" borderId="30" xfId="0" applyFont="1" applyFill="1" applyBorder="1" applyAlignment="1" applyProtection="1">
      <alignment vertical="center"/>
    </xf>
    <xf numFmtId="0" fontId="0" fillId="0" borderId="72" xfId="0" applyBorder="1" applyAlignment="1">
      <alignment vertical="center"/>
    </xf>
    <xf numFmtId="0" fontId="39" fillId="11" borderId="38" xfId="3" applyFont="1" applyFill="1" applyBorder="1" applyAlignment="1" applyProtection="1">
      <alignment horizontal="center" vertical="center" wrapText="1"/>
    </xf>
    <xf numFmtId="0" fontId="40" fillId="11" borderId="72" xfId="0" applyFont="1" applyFill="1" applyBorder="1" applyAlignment="1" applyProtection="1">
      <alignment vertical="center"/>
    </xf>
    <xf numFmtId="0" fontId="0" fillId="0" borderId="16" xfId="0" applyBorder="1" applyAlignment="1">
      <alignment vertical="center"/>
    </xf>
    <xf numFmtId="0" fontId="0" fillId="0" borderId="69" xfId="0" applyBorder="1" applyAlignment="1">
      <alignment vertical="center"/>
    </xf>
    <xf numFmtId="0" fontId="39" fillId="11" borderId="22" xfId="0" quotePrefix="1" applyFont="1" applyFill="1" applyBorder="1" applyAlignment="1" applyProtection="1">
      <alignment vertical="center" wrapText="1"/>
    </xf>
    <xf numFmtId="0" fontId="41" fillId="11" borderId="66" xfId="0" applyFont="1" applyFill="1" applyBorder="1" applyAlignment="1" applyProtection="1">
      <alignment vertical="center"/>
    </xf>
    <xf numFmtId="0" fontId="41" fillId="11" borderId="32" xfId="0" applyFont="1" applyFill="1" applyBorder="1" applyAlignment="1" applyProtection="1">
      <alignment vertical="center"/>
    </xf>
    <xf numFmtId="0" fontId="39" fillId="11" borderId="131" xfId="3" applyFont="1" applyFill="1" applyBorder="1" applyAlignment="1" applyProtection="1">
      <alignment horizontal="center" vertical="center" wrapText="1"/>
    </xf>
    <xf numFmtId="0" fontId="40" fillId="11" borderId="133" xfId="0" applyFont="1" applyFill="1" applyBorder="1" applyAlignment="1" applyProtection="1">
      <alignment vertical="center"/>
    </xf>
    <xf numFmtId="0" fontId="39" fillId="11" borderId="110" xfId="0" quotePrefix="1" applyFont="1" applyFill="1" applyBorder="1" applyAlignment="1" applyProtection="1">
      <alignment vertical="center" wrapText="1"/>
    </xf>
    <xf numFmtId="0" fontId="41" fillId="11" borderId="67" xfId="0" applyFont="1" applyFill="1" applyBorder="1" applyAlignment="1" applyProtection="1">
      <alignment vertical="center"/>
    </xf>
    <xf numFmtId="0" fontId="39" fillId="11" borderId="64" xfId="0" quotePrefix="1" applyFont="1" applyFill="1" applyBorder="1" applyAlignment="1" applyProtection="1">
      <alignment vertical="center" wrapText="1"/>
    </xf>
    <xf numFmtId="0" fontId="40" fillId="11" borderId="67" xfId="0" applyFont="1" applyFill="1" applyBorder="1" applyAlignment="1" applyProtection="1">
      <alignment vertical="center"/>
    </xf>
    <xf numFmtId="0" fontId="40" fillId="11" borderId="80" xfId="0" applyFont="1" applyFill="1" applyBorder="1" applyAlignment="1" applyProtection="1">
      <alignment vertical="center"/>
    </xf>
    <xf numFmtId="0" fontId="0" fillId="0" borderId="16" xfId="0" applyBorder="1" applyAlignment="1"/>
    <xf numFmtId="0" fontId="0" fillId="0" borderId="0" xfId="0" applyBorder="1" applyAlignment="1"/>
    <xf numFmtId="0" fontId="0" fillId="0" borderId="18" xfId="0" applyBorder="1" applyAlignment="1"/>
    <xf numFmtId="0" fontId="14" fillId="5" borderId="72" xfId="0" applyFont="1" applyFill="1" applyBorder="1" applyAlignment="1" applyProtection="1">
      <alignment vertical="top"/>
    </xf>
    <xf numFmtId="0" fontId="39" fillId="11" borderId="109" xfId="0" quotePrefix="1" applyFont="1" applyFill="1" applyBorder="1" applyAlignment="1" applyProtection="1">
      <alignment vertical="center" wrapText="1"/>
    </xf>
    <xf numFmtId="0" fontId="39" fillId="11" borderId="19" xfId="0" quotePrefix="1" applyFont="1" applyFill="1" applyBorder="1" applyAlignment="1" applyProtection="1">
      <alignment vertical="center" wrapText="1"/>
    </xf>
    <xf numFmtId="0" fontId="41" fillId="11" borderId="20" xfId="0" applyFont="1" applyFill="1" applyBorder="1" applyAlignment="1" applyProtection="1">
      <alignment vertical="center"/>
    </xf>
    <xf numFmtId="0" fontId="40" fillId="11" borderId="29" xfId="0" applyFont="1" applyFill="1" applyBorder="1" applyAlignment="1" applyProtection="1">
      <alignment vertical="center"/>
    </xf>
    <xf numFmtId="0" fontId="40" fillId="11" borderId="18" xfId="0" applyFont="1" applyFill="1" applyBorder="1" applyAlignment="1" applyProtection="1">
      <alignment vertical="center"/>
    </xf>
    <xf numFmtId="0" fontId="40" fillId="11" borderId="16" xfId="0" applyFont="1" applyFill="1" applyBorder="1" applyAlignment="1" applyProtection="1">
      <alignment vertical="center"/>
    </xf>
    <xf numFmtId="0" fontId="40" fillId="11" borderId="69" xfId="0" applyFont="1" applyFill="1" applyBorder="1" applyAlignment="1" applyProtection="1">
      <alignment vertical="center"/>
    </xf>
    <xf numFmtId="0" fontId="40" fillId="11" borderId="30" xfId="0" applyFont="1" applyFill="1" applyBorder="1" applyAlignment="1" applyProtection="1">
      <alignment vertical="center"/>
    </xf>
    <xf numFmtId="0" fontId="39" fillId="11" borderId="137" xfId="0" quotePrefix="1" applyFont="1" applyFill="1" applyBorder="1" applyAlignment="1" applyProtection="1">
      <alignment vertical="center" wrapText="1"/>
    </xf>
    <xf numFmtId="0" fontId="40" fillId="11" borderId="138" xfId="0" applyFont="1" applyFill="1" applyBorder="1" applyAlignment="1" applyProtection="1">
      <alignment vertical="center"/>
    </xf>
    <xf numFmtId="0" fontId="40" fillId="11" borderId="113" xfId="0" applyFont="1" applyFill="1" applyBorder="1" applyAlignment="1" applyProtection="1">
      <alignment vertical="center"/>
    </xf>
    <xf numFmtId="0" fontId="39" fillId="11" borderId="47" xfId="0" applyFont="1" applyFill="1" applyBorder="1" applyAlignment="1" applyProtection="1">
      <alignment vertical="center"/>
    </xf>
    <xf numFmtId="0" fontId="40" fillId="11" borderId="48" xfId="0" applyFont="1" applyFill="1" applyBorder="1" applyAlignment="1" applyProtection="1">
      <alignment vertical="center"/>
    </xf>
    <xf numFmtId="0" fontId="40" fillId="11" borderId="130" xfId="0" applyFont="1" applyFill="1" applyBorder="1" applyAlignment="1" applyProtection="1">
      <alignment vertical="center"/>
    </xf>
    <xf numFmtId="0" fontId="40" fillId="11" borderId="132" xfId="0" applyFont="1" applyFill="1" applyBorder="1" applyAlignment="1" applyProtection="1">
      <alignment vertical="center"/>
    </xf>
    <xf numFmtId="0" fontId="39" fillId="11" borderId="84" xfId="0" quotePrefix="1" applyFont="1" applyFill="1" applyBorder="1" applyAlignment="1" applyProtection="1">
      <alignment vertical="center" wrapText="1"/>
    </xf>
    <xf numFmtId="0" fontId="41" fillId="11" borderId="134" xfId="0" applyFont="1" applyFill="1" applyBorder="1" applyAlignment="1" applyProtection="1">
      <alignment vertical="center"/>
    </xf>
    <xf numFmtId="0" fontId="41" fillId="11" borderId="135" xfId="0" applyFont="1" applyFill="1" applyBorder="1" applyAlignment="1" applyProtection="1">
      <alignment vertical="center"/>
    </xf>
    <xf numFmtId="22" fontId="20" fillId="4" borderId="0" xfId="3" applyNumberFormat="1" applyFont="1" applyFill="1" applyAlignment="1" applyProtection="1">
      <alignment horizontal="left"/>
    </xf>
    <xf numFmtId="0" fontId="39" fillId="11" borderId="139" xfId="0" quotePrefix="1" applyFont="1" applyFill="1" applyBorder="1" applyAlignment="1" applyProtection="1">
      <alignment vertical="center" wrapText="1"/>
    </xf>
    <xf numFmtId="0" fontId="41" fillId="11" borderId="80" xfId="0" applyFont="1" applyFill="1" applyBorder="1" applyAlignment="1" applyProtection="1">
      <alignment vertical="center"/>
    </xf>
    <xf numFmtId="0" fontId="39" fillId="11" borderId="77" xfId="0" quotePrefix="1" applyFont="1" applyFill="1" applyBorder="1" applyAlignment="1" applyProtection="1">
      <alignment vertical="center" wrapText="1"/>
    </xf>
    <xf numFmtId="0" fontId="39" fillId="11" borderId="137" xfId="0" quotePrefix="1" applyFont="1" applyFill="1" applyBorder="1" applyAlignment="1" applyProtection="1">
      <alignment horizontal="left" wrapText="1"/>
    </xf>
    <xf numFmtId="0" fontId="41" fillId="11" borderId="20" xfId="0" applyFont="1" applyFill="1" applyBorder="1" applyAlignment="1" applyProtection="1">
      <alignment horizontal="left"/>
    </xf>
    <xf numFmtId="0" fontId="40" fillId="11" borderId="21" xfId="0" applyFont="1" applyFill="1" applyBorder="1" applyAlignment="1" applyProtection="1">
      <alignment horizontal="left"/>
    </xf>
    <xf numFmtId="0" fontId="40" fillId="11" borderId="0" xfId="0" applyFont="1" applyFill="1" applyBorder="1" applyAlignment="1" applyProtection="1">
      <alignment horizontal="left"/>
    </xf>
    <xf numFmtId="0" fontId="0" fillId="0" borderId="48" xfId="0" applyBorder="1" applyAlignment="1">
      <alignment vertical="center"/>
    </xf>
    <xf numFmtId="0" fontId="0" fillId="0" borderId="130" xfId="0" applyBorder="1" applyAlignment="1">
      <alignment vertical="center"/>
    </xf>
    <xf numFmtId="0" fontId="0" fillId="0" borderId="132" xfId="0" applyBorder="1" applyAlignment="1">
      <alignment vertical="center"/>
    </xf>
    <xf numFmtId="0" fontId="39" fillId="11" borderId="21" xfId="0" quotePrefix="1" applyFont="1" applyFill="1" applyBorder="1" applyAlignment="1" applyProtection="1">
      <alignment horizontal="left" wrapText="1"/>
    </xf>
    <xf numFmtId="0" fontId="41" fillId="11" borderId="0" xfId="0" applyFont="1" applyFill="1" applyBorder="1" applyAlignment="1" applyProtection="1">
      <alignment horizontal="left"/>
    </xf>
    <xf numFmtId="0" fontId="40" fillId="11" borderId="132" xfId="0" applyFont="1" applyFill="1" applyBorder="1" applyAlignment="1" applyProtection="1">
      <alignment vertical="center" wrapText="1"/>
    </xf>
    <xf numFmtId="0" fontId="39" fillId="11" borderId="21" xfId="0" quotePrefix="1" applyFont="1" applyFill="1" applyBorder="1" applyAlignment="1" applyProtection="1">
      <alignment vertical="center" wrapText="1"/>
    </xf>
    <xf numFmtId="0" fontId="41" fillId="11" borderId="0" xfId="0" applyFont="1" applyFill="1" applyBorder="1" applyAlignment="1" applyProtection="1">
      <alignment vertical="center"/>
    </xf>
    <xf numFmtId="0" fontId="40" fillId="11" borderId="24" xfId="0" applyFont="1" applyFill="1" applyBorder="1" applyAlignment="1" applyProtection="1">
      <alignment vertical="center"/>
    </xf>
    <xf numFmtId="0" fontId="40" fillId="11" borderId="50" xfId="0" applyFont="1" applyFill="1" applyBorder="1" applyAlignment="1" applyProtection="1">
      <alignment vertical="center"/>
    </xf>
    <xf numFmtId="0" fontId="0" fillId="0" borderId="66" xfId="0" applyBorder="1" applyAlignment="1">
      <alignment vertical="center"/>
    </xf>
    <xf numFmtId="0" fontId="0" fillId="0" borderId="62" xfId="0" applyBorder="1" applyAlignment="1">
      <alignment vertical="center"/>
    </xf>
    <xf numFmtId="0" fontId="14" fillId="2" borderId="0" xfId="3" applyFont="1" applyAlignment="1" applyProtection="1"/>
    <xf numFmtId="0" fontId="17" fillId="11" borderId="95" xfId="0" quotePrefix="1" applyFont="1" applyFill="1" applyBorder="1" applyAlignment="1" applyProtection="1"/>
    <xf numFmtId="0" fontId="17" fillId="11" borderId="66" xfId="0" applyFont="1" applyFill="1" applyBorder="1" applyAlignment="1" applyProtection="1"/>
    <xf numFmtId="0" fontId="17" fillId="11" borderId="32" xfId="0" applyFont="1" applyFill="1" applyBorder="1" applyAlignment="1" applyProtection="1"/>
    <xf numFmtId="0" fontId="19" fillId="11" borderId="95" xfId="0" quotePrefix="1" applyFont="1" applyFill="1" applyBorder="1" applyAlignment="1" applyProtection="1"/>
    <xf numFmtId="0" fontId="19" fillId="11" borderId="66" xfId="0" applyFont="1" applyFill="1" applyBorder="1" applyAlignment="1" applyProtection="1"/>
    <xf numFmtId="0" fontId="38" fillId="11" borderId="104" xfId="0" applyFont="1" applyFill="1" applyBorder="1" applyAlignment="1" applyProtection="1"/>
    <xf numFmtId="0" fontId="17" fillId="11" borderId="99" xfId="0" quotePrefix="1" applyFont="1" applyFill="1" applyBorder="1" applyAlignment="1" applyProtection="1"/>
    <xf numFmtId="0" fontId="17" fillId="11" borderId="100" xfId="0" applyFont="1" applyFill="1" applyBorder="1" applyAlignment="1" applyProtection="1"/>
    <xf numFmtId="0" fontId="17" fillId="11" borderId="101" xfId="0" applyFont="1" applyFill="1" applyBorder="1" applyAlignment="1" applyProtection="1"/>
    <xf numFmtId="0" fontId="14" fillId="11" borderId="102" xfId="0" applyFont="1" applyFill="1" applyBorder="1" applyAlignment="1" applyProtection="1"/>
    <xf numFmtId="0" fontId="0" fillId="11" borderId="103" xfId="0" applyFill="1" applyBorder="1" applyAlignment="1" applyProtection="1"/>
    <xf numFmtId="0" fontId="0" fillId="11" borderId="74" xfId="0" applyFill="1" applyBorder="1" applyAlignment="1" applyProtection="1"/>
    <xf numFmtId="0" fontId="14" fillId="11" borderId="96" xfId="0" applyFont="1" applyFill="1" applyBorder="1" applyAlignment="1" applyProtection="1"/>
    <xf numFmtId="0" fontId="14" fillId="11" borderId="97" xfId="0" applyFont="1" applyFill="1" applyBorder="1" applyAlignment="1" applyProtection="1"/>
    <xf numFmtId="0" fontId="14" fillId="11" borderId="98" xfId="0" applyFont="1" applyFill="1" applyBorder="1" applyAlignment="1" applyProtection="1"/>
    <xf numFmtId="0" fontId="0" fillId="11" borderId="66" xfId="0" applyFill="1" applyBorder="1" applyAlignment="1" applyProtection="1"/>
    <xf numFmtId="0" fontId="0" fillId="11" borderId="32" xfId="0" applyFill="1" applyBorder="1" applyAlignment="1" applyProtection="1"/>
    <xf numFmtId="0" fontId="14" fillId="5" borderId="96" xfId="0" applyFont="1" applyFill="1" applyBorder="1" applyAlignment="1" applyProtection="1"/>
    <xf numFmtId="0" fontId="14" fillId="5" borderId="97" xfId="0" applyFont="1" applyFill="1" applyBorder="1" applyAlignment="1" applyProtection="1"/>
    <xf numFmtId="0" fontId="14" fillId="5" borderId="98" xfId="0" applyFont="1" applyFill="1" applyBorder="1" applyAlignment="1" applyProtection="1"/>
    <xf numFmtId="0" fontId="17" fillId="5" borderId="95" xfId="0" quotePrefix="1" applyFont="1" applyFill="1" applyBorder="1" applyAlignment="1" applyProtection="1">
      <alignment vertical="center"/>
    </xf>
    <xf numFmtId="0" fontId="17" fillId="5" borderId="95" xfId="0" quotePrefix="1" applyFont="1" applyFill="1" applyBorder="1" applyAlignment="1" applyProtection="1">
      <alignment vertical="center" wrapText="1"/>
    </xf>
    <xf numFmtId="0" fontId="17" fillId="5" borderId="99" xfId="0" quotePrefix="1" applyFont="1" applyFill="1" applyBorder="1" applyAlignment="1" applyProtection="1">
      <alignment vertical="center" wrapText="1"/>
    </xf>
    <xf numFmtId="0" fontId="14" fillId="5" borderId="100" xfId="0" applyFont="1" applyFill="1" applyBorder="1" applyAlignment="1" applyProtection="1">
      <alignment vertical="center"/>
    </xf>
    <xf numFmtId="0" fontId="17" fillId="5" borderId="99" xfId="0" quotePrefix="1" applyFont="1" applyFill="1" applyBorder="1" applyAlignment="1" applyProtection="1">
      <alignment vertical="center"/>
    </xf>
    <xf numFmtId="0" fontId="17" fillId="7" borderId="37" xfId="0" applyFont="1" applyFill="1" applyBorder="1" applyAlignment="1" applyProtection="1">
      <alignment horizontal="center" vertical="top" wrapText="1"/>
    </xf>
    <xf numFmtId="0" fontId="14" fillId="7" borderId="56" xfId="0" applyFont="1" applyFill="1" applyBorder="1" applyAlignment="1" applyProtection="1">
      <alignment vertical="top"/>
    </xf>
    <xf numFmtId="0" fontId="17" fillId="7" borderId="36" xfId="0" applyFont="1" applyFill="1" applyBorder="1" applyAlignment="1" applyProtection="1">
      <alignment horizontal="center" vertical="top" wrapText="1"/>
    </xf>
    <xf numFmtId="0" fontId="14" fillId="7" borderId="53" xfId="0" applyFont="1" applyFill="1" applyBorder="1" applyAlignment="1" applyProtection="1">
      <alignment vertical="top"/>
    </xf>
    <xf numFmtId="0" fontId="17" fillId="7" borderId="87" xfId="0" applyFont="1" applyFill="1" applyBorder="1" applyAlignment="1" applyProtection="1">
      <alignment horizontal="center" vertical="center"/>
    </xf>
    <xf numFmtId="0" fontId="15" fillId="7" borderId="81" xfId="0" applyFont="1" applyFill="1" applyBorder="1" applyAlignment="1" applyProtection="1">
      <alignment horizontal="center" vertical="center"/>
    </xf>
    <xf numFmtId="0" fontId="17" fillId="7" borderId="15" xfId="5" quotePrefix="1" applyFont="1" applyFill="1" applyBorder="1" applyAlignment="1" applyProtection="1">
      <alignment vertical="center"/>
    </xf>
    <xf numFmtId="0" fontId="15" fillId="7" borderId="16" xfId="0" applyFont="1" applyFill="1" applyBorder="1" applyAlignment="1" applyProtection="1">
      <alignment vertical="center"/>
    </xf>
    <xf numFmtId="0" fontId="15" fillId="7" borderId="69" xfId="0" applyFont="1" applyFill="1" applyBorder="1" applyAlignment="1" applyProtection="1">
      <alignment vertical="center"/>
    </xf>
    <xf numFmtId="0" fontId="15" fillId="7" borderId="29" xfId="0" applyFont="1" applyFill="1" applyBorder="1" applyAlignment="1" applyProtection="1">
      <alignment vertical="center"/>
    </xf>
    <xf numFmtId="0" fontId="15" fillId="7" borderId="18" xfId="0" applyFont="1" applyFill="1" applyBorder="1" applyAlignment="1" applyProtection="1">
      <alignment vertical="center"/>
    </xf>
    <xf numFmtId="0" fontId="15" fillId="7" borderId="30" xfId="0" applyFont="1" applyFill="1" applyBorder="1" applyAlignment="1" applyProtection="1">
      <alignment vertical="center"/>
    </xf>
    <xf numFmtId="0" fontId="17" fillId="7" borderId="63" xfId="0" applyFont="1" applyFill="1" applyBorder="1" applyAlignment="1" applyProtection="1">
      <alignment vertical="center"/>
    </xf>
    <xf numFmtId="0" fontId="15" fillId="7" borderId="66" xfId="0" applyFont="1" applyFill="1" applyBorder="1" applyAlignment="1" applyProtection="1"/>
    <xf numFmtId="0" fontId="15" fillId="7" borderId="32" xfId="0" applyFont="1" applyFill="1" applyBorder="1" applyAlignment="1" applyProtection="1"/>
    <xf numFmtId="0" fontId="17" fillId="7" borderId="83" xfId="0" applyFont="1" applyFill="1" applyBorder="1" applyAlignment="1" applyProtection="1">
      <alignment horizontal="center" vertical="center"/>
    </xf>
    <xf numFmtId="0" fontId="15" fillId="7" borderId="82" xfId="0" applyFont="1" applyFill="1" applyBorder="1" applyAlignment="1" applyProtection="1">
      <alignment horizontal="center" vertical="center"/>
    </xf>
    <xf numFmtId="0" fontId="17" fillId="7" borderId="106" xfId="0" applyFont="1" applyFill="1" applyBorder="1" applyAlignment="1" applyProtection="1">
      <alignment horizontal="center" vertical="top" wrapText="1"/>
    </xf>
    <xf numFmtId="0" fontId="15" fillId="7" borderId="76" xfId="0" applyFont="1" applyFill="1" applyBorder="1" applyAlignment="1" applyProtection="1">
      <alignment vertical="top"/>
    </xf>
    <xf numFmtId="0" fontId="15" fillId="7" borderId="73" xfId="0" applyFont="1" applyFill="1" applyBorder="1" applyAlignment="1" applyProtection="1">
      <alignment vertical="top"/>
    </xf>
    <xf numFmtId="0" fontId="17" fillId="7" borderId="105" xfId="5" applyFont="1" applyFill="1" applyBorder="1" applyAlignment="1" applyProtection="1">
      <alignment vertical="center" wrapText="1"/>
    </xf>
    <xf numFmtId="0" fontId="15" fillId="7" borderId="53" xfId="0" applyFont="1" applyFill="1" applyBorder="1" applyAlignment="1" applyProtection="1"/>
    <xf numFmtId="0" fontId="17" fillId="7" borderId="64" xfId="5" applyFont="1" applyFill="1" applyBorder="1" applyAlignment="1" applyProtection="1">
      <alignment vertical="center" wrapText="1"/>
    </xf>
    <xf numFmtId="0" fontId="15" fillId="7" borderId="67" xfId="5" applyFont="1" applyFill="1" applyBorder="1" applyAlignment="1" applyProtection="1">
      <alignment vertical="center" wrapText="1"/>
    </xf>
    <xf numFmtId="0" fontId="15" fillId="7" borderId="67" xfId="5" applyFont="1" applyFill="1" applyBorder="1" applyAlignment="1" applyProtection="1">
      <alignment wrapText="1"/>
    </xf>
    <xf numFmtId="0" fontId="15" fillId="7" borderId="80" xfId="5" applyFont="1" applyFill="1" applyBorder="1" applyAlignment="1" applyProtection="1"/>
    <xf numFmtId="0" fontId="17" fillId="7" borderId="107" xfId="5" quotePrefix="1" applyFont="1" applyFill="1" applyBorder="1" applyAlignment="1" applyProtection="1">
      <alignment vertical="center"/>
    </xf>
    <xf numFmtId="0" fontId="15" fillId="7" borderId="36" xfId="0" applyFont="1" applyFill="1" applyBorder="1" applyAlignment="1" applyProtection="1"/>
    <xf numFmtId="0" fontId="15" fillId="7" borderId="108" xfId="0" applyFont="1" applyFill="1" applyBorder="1" applyAlignment="1" applyProtection="1"/>
    <xf numFmtId="0" fontId="15" fillId="7" borderId="73" xfId="0" applyFont="1" applyFill="1" applyBorder="1" applyAlignment="1" applyProtection="1"/>
    <xf numFmtId="0" fontId="17" fillId="7" borderId="69" xfId="3" applyFont="1" applyFill="1" applyBorder="1" applyAlignment="1" applyProtection="1">
      <alignment horizontal="center" vertical="center" wrapText="1"/>
    </xf>
    <xf numFmtId="0" fontId="15" fillId="7" borderId="30" xfId="3" applyFont="1" applyFill="1" applyBorder="1" applyAlignment="1" applyProtection="1">
      <alignment horizontal="center" vertical="center" wrapText="1"/>
    </xf>
    <xf numFmtId="0" fontId="17" fillId="7" borderId="37" xfId="0" applyFont="1" applyFill="1" applyBorder="1" applyAlignment="1" applyProtection="1">
      <alignment horizontal="center" vertical="center" wrapText="1"/>
    </xf>
    <xf numFmtId="0" fontId="14" fillId="7" borderId="56" xfId="0" applyFont="1" applyFill="1" applyBorder="1" applyAlignment="1" applyProtection="1">
      <alignment horizontal="center" vertical="center"/>
    </xf>
    <xf numFmtId="0" fontId="17" fillId="7" borderId="63" xfId="5" applyFont="1" applyFill="1" applyBorder="1" applyAlignment="1" applyProtection="1">
      <alignment vertical="center" wrapText="1"/>
    </xf>
    <xf numFmtId="0" fontId="14" fillId="7" borderId="66" xfId="0" applyFont="1" applyFill="1" applyBorder="1" applyAlignment="1" applyProtection="1"/>
    <xf numFmtId="0" fontId="0" fillId="0" borderId="32" xfId="0" applyBorder="1" applyAlignment="1"/>
    <xf numFmtId="0" fontId="17" fillId="7" borderId="15" xfId="5" quotePrefix="1" applyFont="1" applyFill="1" applyBorder="1" applyAlignment="1" applyProtection="1">
      <alignment vertical="center" wrapText="1"/>
    </xf>
    <xf numFmtId="0" fontId="14" fillId="7" borderId="16" xfId="0" applyFont="1" applyFill="1" applyBorder="1" applyAlignment="1" applyProtection="1"/>
    <xf numFmtId="0" fontId="14" fillId="7" borderId="69" xfId="0" applyFont="1" applyFill="1" applyBorder="1" applyAlignment="1" applyProtection="1"/>
    <xf numFmtId="0" fontId="14" fillId="7" borderId="29" xfId="0" applyFont="1" applyFill="1" applyBorder="1" applyAlignment="1" applyProtection="1"/>
    <xf numFmtId="0" fontId="14" fillId="7" borderId="18" xfId="0" applyFont="1" applyFill="1" applyBorder="1" applyAlignment="1" applyProtection="1"/>
    <xf numFmtId="0" fontId="14" fillId="7" borderId="30" xfId="0" applyFont="1" applyFill="1" applyBorder="1" applyAlignment="1" applyProtection="1"/>
    <xf numFmtId="0" fontId="17" fillId="7" borderId="36" xfId="0" applyFont="1" applyFill="1" applyBorder="1" applyAlignment="1" applyProtection="1">
      <alignment horizontal="center" vertical="center" wrapText="1"/>
    </xf>
    <xf numFmtId="0" fontId="14" fillId="7" borderId="53" xfId="0" applyFont="1" applyFill="1" applyBorder="1" applyAlignment="1" applyProtection="1">
      <alignment horizontal="center" vertical="center"/>
    </xf>
    <xf numFmtId="0" fontId="17" fillId="11" borderId="63" xfId="5" applyFont="1" applyFill="1" applyBorder="1" applyAlignment="1" applyProtection="1">
      <alignment vertical="center" wrapText="1"/>
    </xf>
    <xf numFmtId="0" fontId="17" fillId="11" borderId="66" xfId="5" applyFont="1" applyFill="1" applyBorder="1" applyAlignment="1" applyProtection="1">
      <alignment vertical="center" wrapText="1"/>
    </xf>
    <xf numFmtId="0" fontId="17" fillId="11" borderId="32" xfId="5" applyFont="1" applyFill="1" applyBorder="1" applyAlignment="1" applyProtection="1">
      <alignment vertical="center" wrapText="1"/>
    </xf>
    <xf numFmtId="0" fontId="17" fillId="11" borderId="64" xfId="5" applyFont="1" applyFill="1" applyBorder="1" applyAlignment="1" applyProtection="1">
      <alignment vertical="center" wrapText="1"/>
    </xf>
    <xf numFmtId="0" fontId="17" fillId="11" borderId="67" xfId="5" applyFont="1" applyFill="1" applyBorder="1" applyAlignment="1" applyProtection="1">
      <alignment vertical="center" wrapText="1"/>
    </xf>
    <xf numFmtId="0" fontId="17" fillId="11" borderId="80" xfId="5" applyFont="1" applyFill="1" applyBorder="1" applyAlignment="1" applyProtection="1">
      <alignment vertical="center" wrapText="1"/>
    </xf>
    <xf numFmtId="165" fontId="23" fillId="6" borderId="64" xfId="0" applyNumberFormat="1" applyFont="1" applyFill="1" applyBorder="1" applyAlignment="1" applyProtection="1">
      <alignment horizontal="center" vertical="center"/>
    </xf>
    <xf numFmtId="165" fontId="23" fillId="6" borderId="67" xfId="0" applyNumberFormat="1" applyFont="1" applyFill="1" applyBorder="1" applyAlignment="1" applyProtection="1">
      <alignment horizontal="center" vertical="center"/>
    </xf>
    <xf numFmtId="165" fontId="23" fillId="6" borderId="68" xfId="0" applyNumberFormat="1" applyFont="1" applyFill="1" applyBorder="1" applyAlignment="1" applyProtection="1">
      <alignment horizontal="center" vertical="center"/>
    </xf>
    <xf numFmtId="0" fontId="17" fillId="7" borderId="63" xfId="5" quotePrefix="1" applyFont="1" applyFill="1" applyBorder="1" applyAlignment="1" applyProtection="1">
      <alignment vertical="center" wrapText="1"/>
    </xf>
    <xf numFmtId="0" fontId="14" fillId="7" borderId="66" xfId="5" applyFont="1" applyFill="1" applyBorder="1" applyAlignment="1" applyProtection="1">
      <alignment vertical="center" wrapText="1"/>
    </xf>
    <xf numFmtId="0" fontId="14" fillId="7" borderId="66" xfId="5" applyFont="1" applyFill="1" applyBorder="1" applyAlignment="1" applyProtection="1">
      <alignment wrapText="1"/>
    </xf>
    <xf numFmtId="0" fontId="14" fillId="7" borderId="32" xfId="0" applyFont="1" applyFill="1" applyBorder="1" applyAlignment="1" applyProtection="1"/>
    <xf numFmtId="0" fontId="17" fillId="7" borderId="94" xfId="5" quotePrefix="1" applyFont="1" applyFill="1" applyBorder="1" applyAlignment="1" applyProtection="1">
      <alignment vertical="center" wrapText="1"/>
    </xf>
    <xf numFmtId="0" fontId="17" fillId="7" borderId="93" xfId="5" quotePrefix="1" applyFont="1" applyFill="1" applyBorder="1" applyAlignment="1" applyProtection="1">
      <alignment vertical="center" wrapText="1"/>
    </xf>
    <xf numFmtId="0" fontId="17" fillId="7" borderId="91" xfId="5" quotePrefix="1" applyFont="1" applyFill="1" applyBorder="1" applyAlignment="1" applyProtection="1">
      <alignment vertical="center" wrapText="1"/>
    </xf>
    <xf numFmtId="0" fontId="14" fillId="11" borderId="66" xfId="0" applyFont="1" applyFill="1" applyBorder="1" applyAlignment="1" applyProtection="1"/>
    <xf numFmtId="0" fontId="17" fillId="7" borderId="95" xfId="5" applyFont="1" applyFill="1" applyBorder="1" applyAlignment="1" applyProtection="1">
      <alignment vertical="center" wrapText="1"/>
    </xf>
    <xf numFmtId="0" fontId="17" fillId="7" borderId="66" xfId="5" applyFont="1" applyFill="1" applyBorder="1" applyAlignment="1" applyProtection="1">
      <alignment vertical="center" wrapText="1"/>
    </xf>
    <xf numFmtId="0" fontId="17" fillId="7" borderId="32" xfId="5" applyFont="1" applyFill="1" applyBorder="1" applyAlignment="1" applyProtection="1">
      <alignment vertical="center" wrapText="1"/>
    </xf>
    <xf numFmtId="0" fontId="0" fillId="0" borderId="66" xfId="0" applyBorder="1" applyAlignment="1"/>
    <xf numFmtId="0" fontId="15" fillId="7" borderId="16" xfId="0" applyFont="1" applyFill="1" applyBorder="1" applyAlignment="1" applyProtection="1"/>
    <xf numFmtId="0" fontId="15" fillId="7" borderId="69" xfId="0" applyFont="1" applyFill="1" applyBorder="1" applyAlignment="1" applyProtection="1"/>
    <xf numFmtId="0" fontId="15" fillId="7" borderId="29" xfId="0" applyFont="1" applyFill="1" applyBorder="1" applyAlignment="1" applyProtection="1"/>
    <xf numFmtId="0" fontId="15" fillId="7" borderId="18" xfId="0" applyFont="1" applyFill="1" applyBorder="1" applyAlignment="1" applyProtection="1"/>
    <xf numFmtId="0" fontId="15" fillId="7" borderId="30" xfId="0" applyFont="1" applyFill="1" applyBorder="1" applyAlignment="1" applyProtection="1"/>
    <xf numFmtId="0" fontId="17" fillId="7" borderId="64" xfId="0" quotePrefix="1" applyFont="1" applyFill="1" applyBorder="1" applyAlignment="1" applyProtection="1">
      <alignment vertical="center"/>
    </xf>
    <xf numFmtId="0" fontId="15" fillId="7" borderId="67" xfId="0" applyFont="1" applyFill="1" applyBorder="1" applyAlignment="1" applyProtection="1"/>
    <xf numFmtId="0" fontId="15" fillId="7" borderId="80" xfId="0" applyFont="1" applyFill="1" applyBorder="1" applyAlignment="1" applyProtection="1"/>
    <xf numFmtId="0" fontId="17" fillId="7" borderId="116" xfId="0" applyFont="1" applyFill="1" applyBorder="1" applyAlignment="1" applyProtection="1">
      <alignment horizontal="center" vertical="center"/>
    </xf>
    <xf numFmtId="0" fontId="15" fillId="7" borderId="117" xfId="0" applyFont="1" applyFill="1" applyBorder="1" applyAlignment="1" applyProtection="1">
      <alignment horizontal="center" vertical="center"/>
    </xf>
    <xf numFmtId="0" fontId="14" fillId="7" borderId="67" xfId="0" applyFont="1" applyFill="1" applyBorder="1" applyAlignment="1" applyProtection="1"/>
    <xf numFmtId="0" fontId="14" fillId="7" borderId="80" xfId="0" applyFont="1" applyFill="1" applyBorder="1" applyAlignment="1" applyProtection="1"/>
    <xf numFmtId="0" fontId="17" fillId="7" borderId="99" xfId="5" applyFont="1" applyFill="1" applyBorder="1" applyAlignment="1" applyProtection="1">
      <alignment vertical="center" wrapText="1"/>
    </xf>
    <xf numFmtId="0" fontId="17" fillId="7" borderId="100" xfId="5" applyFont="1" applyFill="1" applyBorder="1" applyAlignment="1" applyProtection="1">
      <alignment vertical="center" wrapText="1"/>
    </xf>
    <xf numFmtId="0" fontId="17" fillId="7" borderId="101" xfId="5" applyFont="1" applyFill="1" applyBorder="1" applyAlignment="1" applyProtection="1">
      <alignment vertical="center" wrapText="1"/>
    </xf>
    <xf numFmtId="0" fontId="0" fillId="0" borderId="80" xfId="0" applyBorder="1" applyAlignment="1"/>
    <xf numFmtId="0" fontId="17" fillId="7" borderId="38" xfId="0" applyFont="1" applyFill="1" applyBorder="1" applyAlignment="1" applyProtection="1">
      <alignment horizontal="center" vertical="center" wrapText="1"/>
    </xf>
    <xf numFmtId="0" fontId="15" fillId="7" borderId="72" xfId="0" applyFont="1" applyFill="1" applyBorder="1" applyAlignment="1" applyProtection="1">
      <alignment horizontal="center" vertical="center" wrapText="1"/>
    </xf>
    <xf numFmtId="0" fontId="17" fillId="7" borderId="89" xfId="3" applyFont="1" applyFill="1" applyBorder="1" applyAlignment="1" applyProtection="1">
      <alignment horizontal="center" vertical="center" wrapText="1"/>
    </xf>
    <xf numFmtId="0" fontId="15" fillId="7" borderId="71" xfId="3" applyFont="1" applyFill="1" applyBorder="1" applyAlignment="1" applyProtection="1">
      <alignment horizontal="center" vertical="center" wrapText="1"/>
    </xf>
    <xf numFmtId="0" fontId="17" fillId="11" borderId="64" xfId="5" quotePrefix="1" applyFont="1" applyFill="1" applyBorder="1" applyAlignment="1" applyProtection="1">
      <alignment vertical="center" wrapText="1"/>
    </xf>
    <xf numFmtId="0" fontId="14" fillId="11" borderId="67" xfId="0" applyFont="1" applyFill="1" applyBorder="1" applyAlignment="1" applyProtection="1"/>
    <xf numFmtId="0" fontId="0" fillId="11" borderId="80" xfId="0" applyFill="1" applyBorder="1" applyAlignment="1" applyProtection="1"/>
    <xf numFmtId="0" fontId="17" fillId="11" borderId="15" xfId="5" quotePrefix="1" applyFont="1" applyFill="1" applyBorder="1" applyAlignment="1" applyProtection="1">
      <alignment vertical="center" wrapText="1"/>
    </xf>
    <xf numFmtId="0" fontId="14" fillId="11" borderId="16" xfId="0" applyFont="1" applyFill="1" applyBorder="1" applyAlignment="1" applyProtection="1"/>
    <xf numFmtId="0" fontId="14" fillId="11" borderId="69" xfId="0" applyFont="1" applyFill="1" applyBorder="1" applyAlignment="1" applyProtection="1"/>
    <xf numFmtId="0" fontId="14" fillId="11" borderId="29" xfId="0" applyFont="1" applyFill="1" applyBorder="1" applyAlignment="1" applyProtection="1"/>
    <xf numFmtId="0" fontId="14" fillId="11" borderId="18" xfId="0" applyFont="1" applyFill="1" applyBorder="1" applyAlignment="1" applyProtection="1"/>
    <xf numFmtId="0" fontId="14" fillId="11" borderId="30" xfId="0" applyFont="1" applyFill="1" applyBorder="1" applyAlignment="1" applyProtection="1"/>
    <xf numFmtId="0" fontId="17" fillId="11" borderId="36" xfId="0" applyFont="1" applyFill="1" applyBorder="1" applyAlignment="1" applyProtection="1">
      <alignment horizontal="center" vertical="center" wrapText="1"/>
    </xf>
    <xf numFmtId="0" fontId="14" fillId="11" borderId="53" xfId="0" applyFont="1" applyFill="1" applyBorder="1" applyAlignment="1" applyProtection="1">
      <alignment horizontal="center" vertical="center"/>
    </xf>
    <xf numFmtId="0" fontId="17" fillId="11" borderId="37" xfId="0" applyFont="1" applyFill="1" applyBorder="1" applyAlignment="1" applyProtection="1">
      <alignment horizontal="center" vertical="center" wrapText="1"/>
    </xf>
    <xf numFmtId="0" fontId="14" fillId="11" borderId="56" xfId="0" applyFont="1" applyFill="1" applyBorder="1" applyAlignment="1" applyProtection="1">
      <alignment horizontal="center" vertical="center"/>
    </xf>
    <xf numFmtId="0" fontId="17" fillId="11" borderId="63" xfId="5" quotePrefix="1" applyFont="1" applyFill="1" applyBorder="1" applyAlignment="1" applyProtection="1">
      <alignment vertical="center" wrapText="1"/>
    </xf>
    <xf numFmtId="0" fontId="12" fillId="7" borderId="94" xfId="2" applyFont="1" applyFill="1" applyBorder="1" applyAlignment="1"/>
    <xf numFmtId="0" fontId="12" fillId="7" borderId="92" xfId="2" applyFont="1" applyFill="1" applyBorder="1" applyAlignment="1"/>
    <xf numFmtId="1" fontId="0" fillId="0" borderId="0" xfId="0" applyNumberFormat="1" applyFill="1"/>
  </cellXfs>
  <cellStyles count="6">
    <cellStyle name="Hyperlink" xfId="1" builtinId="8"/>
    <cellStyle name="Standaard" xfId="0" builtinId="0"/>
    <cellStyle name="Standaard__Verzekerden aantallen ZFW 2002" xfId="2"/>
    <cellStyle name="Standaard_Onbeveiligd format Jaarstaat ZFW 2005 (versie D)" xfId="3"/>
    <cellStyle name="Standaard_Onbeveiligd format Kwartaalstaat AWBZ 2006 1KW ZK (concept)" xfId="4"/>
    <cellStyle name="Standaard_Onbeveiligd format Kwartaalstaat ZVW 2006 2KW (versie A)" xfId="5"/>
  </cellStyles>
  <dxfs count="3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mruColors>
      <color rgb="FFA9A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Wanbetalers!A1"/><Relationship Id="rId3" Type="http://schemas.openxmlformats.org/officeDocument/2006/relationships/hyperlink" Target="#a1_voorblad"/><Relationship Id="rId7" Type="http://schemas.openxmlformats.org/officeDocument/2006/relationships/hyperlink" Target="#a1_kostenverzamelstaat"/><Relationship Id="rId2" Type="http://schemas.openxmlformats.org/officeDocument/2006/relationships/hyperlink" Target="#a1_naw"/><Relationship Id="rId1" Type="http://schemas.openxmlformats.org/officeDocument/2006/relationships/hyperlink" Target="#a1_toelichting"/><Relationship Id="rId6" Type="http://schemas.openxmlformats.org/officeDocument/2006/relationships/hyperlink" Target="#a1_controle_overzicht"/><Relationship Id="rId5" Type="http://schemas.openxmlformats.org/officeDocument/2006/relationships/hyperlink" Target="#a1_spec_informatie_c"/><Relationship Id="rId10" Type="http://schemas.openxmlformats.org/officeDocument/2006/relationships/hyperlink" Target="#Contractinformatie!A1"/><Relationship Id="rId4" Type="http://schemas.openxmlformats.org/officeDocument/2006/relationships/hyperlink" Target="#a1_spec_informatie_a"/><Relationship Id="rId9" Type="http://schemas.openxmlformats.org/officeDocument/2006/relationships/hyperlink" Target="#a1_mededelingen"/></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4</xdr:row>
      <xdr:rowOff>19050</xdr:rowOff>
    </xdr:from>
    <xdr:to>
      <xdr:col>1</xdr:col>
      <xdr:colOff>2581275</xdr:colOff>
      <xdr:row>4</xdr:row>
      <xdr:rowOff>209550</xdr:rowOff>
    </xdr:to>
    <xdr:sp macro="[0]!Afdrukken_Toelichting" textlink="">
      <xdr:nvSpPr>
        <xdr:cNvPr id="1027" name="Rectangle 3"/>
        <xdr:cNvSpPr>
          <a:spLocks noChangeArrowheads="1"/>
        </xdr:cNvSpPr>
      </xdr:nvSpPr>
      <xdr:spPr bwMode="auto">
        <a:xfrm>
          <a:off x="2686050" y="704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Toelichting</a:t>
          </a:r>
        </a:p>
      </xdr:txBody>
    </xdr:sp>
    <xdr:clientData/>
  </xdr:twoCellAnchor>
  <xdr:twoCellAnchor>
    <xdr:from>
      <xdr:col>1</xdr:col>
      <xdr:colOff>57150</xdr:colOff>
      <xdr:row>5</xdr:row>
      <xdr:rowOff>19050</xdr:rowOff>
    </xdr:from>
    <xdr:to>
      <xdr:col>1</xdr:col>
      <xdr:colOff>2581275</xdr:colOff>
      <xdr:row>5</xdr:row>
      <xdr:rowOff>209550</xdr:rowOff>
    </xdr:to>
    <xdr:sp macro="[0]!Afdrukken_NAW_gegevens" textlink="">
      <xdr:nvSpPr>
        <xdr:cNvPr id="1028" name="Rectangle 4"/>
        <xdr:cNvSpPr>
          <a:spLocks noChangeArrowheads="1"/>
        </xdr:cNvSpPr>
      </xdr:nvSpPr>
      <xdr:spPr bwMode="auto">
        <a:xfrm>
          <a:off x="2686050" y="942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NAW gegevens</a:t>
          </a:r>
        </a:p>
      </xdr:txBody>
    </xdr:sp>
    <xdr:clientData/>
  </xdr:twoCellAnchor>
  <xdr:twoCellAnchor>
    <xdr:from>
      <xdr:col>1</xdr:col>
      <xdr:colOff>57150</xdr:colOff>
      <xdr:row>6</xdr:row>
      <xdr:rowOff>19050</xdr:rowOff>
    </xdr:from>
    <xdr:to>
      <xdr:col>1</xdr:col>
      <xdr:colOff>2581275</xdr:colOff>
      <xdr:row>6</xdr:row>
      <xdr:rowOff>209550</xdr:rowOff>
    </xdr:to>
    <xdr:sp macro="[0]!Afdrukken_Voorblad" textlink="">
      <xdr:nvSpPr>
        <xdr:cNvPr id="1033" name="Rectangle 9"/>
        <xdr:cNvSpPr>
          <a:spLocks noChangeArrowheads="1"/>
        </xdr:cNvSpPr>
      </xdr:nvSpPr>
      <xdr:spPr bwMode="auto">
        <a:xfrm>
          <a:off x="2686050" y="11811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Voorblad</a:t>
          </a:r>
        </a:p>
      </xdr:txBody>
    </xdr:sp>
    <xdr:clientData/>
  </xdr:twoCellAnchor>
  <xdr:twoCellAnchor>
    <xdr:from>
      <xdr:col>1</xdr:col>
      <xdr:colOff>57150</xdr:colOff>
      <xdr:row>9</xdr:row>
      <xdr:rowOff>19050</xdr:rowOff>
    </xdr:from>
    <xdr:to>
      <xdr:col>1</xdr:col>
      <xdr:colOff>2581275</xdr:colOff>
      <xdr:row>9</xdr:row>
      <xdr:rowOff>209550</xdr:rowOff>
    </xdr:to>
    <xdr:sp macro="[0]!Afdrukken_Specifieke_informatie_A" textlink="">
      <xdr:nvSpPr>
        <xdr:cNvPr id="1034" name="Rectangle 10"/>
        <xdr:cNvSpPr>
          <a:spLocks noChangeArrowheads="1"/>
        </xdr:cNvSpPr>
      </xdr:nvSpPr>
      <xdr:spPr bwMode="auto">
        <a:xfrm>
          <a:off x="26860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A</a:t>
          </a:r>
        </a:p>
      </xdr:txBody>
    </xdr:sp>
    <xdr:clientData/>
  </xdr:twoCellAnchor>
  <xdr:twoCellAnchor>
    <xdr:from>
      <xdr:col>1</xdr:col>
      <xdr:colOff>57150</xdr:colOff>
      <xdr:row>10</xdr:row>
      <xdr:rowOff>19050</xdr:rowOff>
    </xdr:from>
    <xdr:to>
      <xdr:col>1</xdr:col>
      <xdr:colOff>2581275</xdr:colOff>
      <xdr:row>10</xdr:row>
      <xdr:rowOff>209550</xdr:rowOff>
    </xdr:to>
    <xdr:sp macro="[0]!Afdrukken_Specifieke_informatie_C" textlink="">
      <xdr:nvSpPr>
        <xdr:cNvPr id="1036" name="Rectangle 12"/>
        <xdr:cNvSpPr>
          <a:spLocks noChangeArrowheads="1"/>
        </xdr:cNvSpPr>
      </xdr:nvSpPr>
      <xdr:spPr bwMode="auto">
        <a:xfrm>
          <a:off x="2686050" y="21336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C</a:t>
          </a:r>
        </a:p>
      </xdr:txBody>
    </xdr:sp>
    <xdr:clientData/>
  </xdr:twoCellAnchor>
  <xdr:twoCellAnchor>
    <xdr:from>
      <xdr:col>1</xdr:col>
      <xdr:colOff>57150</xdr:colOff>
      <xdr:row>13</xdr:row>
      <xdr:rowOff>19050</xdr:rowOff>
    </xdr:from>
    <xdr:to>
      <xdr:col>1</xdr:col>
      <xdr:colOff>2581275</xdr:colOff>
      <xdr:row>13</xdr:row>
      <xdr:rowOff>209550</xdr:rowOff>
    </xdr:to>
    <xdr:sp macro="[0]!Afdrukken_Contoleoverzicht" textlink="">
      <xdr:nvSpPr>
        <xdr:cNvPr id="1039" name="Rectangle 15"/>
        <xdr:cNvSpPr>
          <a:spLocks noChangeArrowheads="1"/>
        </xdr:cNvSpPr>
      </xdr:nvSpPr>
      <xdr:spPr bwMode="auto">
        <a:xfrm>
          <a:off x="2686050" y="2609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Controleoverzicht</a:t>
          </a:r>
        </a:p>
      </xdr:txBody>
    </xdr:sp>
    <xdr:clientData/>
  </xdr:twoCellAnchor>
  <xdr:twoCellAnchor>
    <xdr:from>
      <xdr:col>1</xdr:col>
      <xdr:colOff>57150</xdr:colOff>
      <xdr:row>14</xdr:row>
      <xdr:rowOff>19050</xdr:rowOff>
    </xdr:from>
    <xdr:to>
      <xdr:col>1</xdr:col>
      <xdr:colOff>2581275</xdr:colOff>
      <xdr:row>14</xdr:row>
      <xdr:rowOff>209550</xdr:rowOff>
    </xdr:to>
    <xdr:sp macro="[0]!Afdrukken_Alle_Tabbladen" textlink="">
      <xdr:nvSpPr>
        <xdr:cNvPr id="1040" name="Rectangle 16"/>
        <xdr:cNvSpPr>
          <a:spLocks noChangeArrowheads="1"/>
        </xdr:cNvSpPr>
      </xdr:nvSpPr>
      <xdr:spPr bwMode="auto">
        <a:xfrm>
          <a:off x="2686050" y="2847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Alle tabbladen afdrukken</a:t>
          </a:r>
        </a:p>
      </xdr:txBody>
    </xdr:sp>
    <xdr:clientData/>
  </xdr:twoCellAnchor>
  <xdr:twoCellAnchor>
    <xdr:from>
      <xdr:col>0</xdr:col>
      <xdr:colOff>57150</xdr:colOff>
      <xdr:row>4</xdr:row>
      <xdr:rowOff>19050</xdr:rowOff>
    </xdr:from>
    <xdr:to>
      <xdr:col>0</xdr:col>
      <xdr:colOff>2581275</xdr:colOff>
      <xdr:row>4</xdr:row>
      <xdr:rowOff>209550</xdr:rowOff>
    </xdr:to>
    <xdr:sp macro="" textlink="">
      <xdr:nvSpPr>
        <xdr:cNvPr id="1041" name="Rectangle 17">
          <a:hlinkClick xmlns:r="http://schemas.openxmlformats.org/officeDocument/2006/relationships" r:id="rId1"/>
        </xdr:cNvPr>
        <xdr:cNvSpPr>
          <a:spLocks noChangeArrowheads="1"/>
        </xdr:cNvSpPr>
      </xdr:nvSpPr>
      <xdr:spPr bwMode="auto">
        <a:xfrm>
          <a:off x="57150" y="704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Toelichting</a:t>
          </a:r>
        </a:p>
      </xdr:txBody>
    </xdr:sp>
    <xdr:clientData/>
  </xdr:twoCellAnchor>
  <xdr:twoCellAnchor>
    <xdr:from>
      <xdr:col>0</xdr:col>
      <xdr:colOff>57150</xdr:colOff>
      <xdr:row>5</xdr:row>
      <xdr:rowOff>19050</xdr:rowOff>
    </xdr:from>
    <xdr:to>
      <xdr:col>0</xdr:col>
      <xdr:colOff>2581275</xdr:colOff>
      <xdr:row>5</xdr:row>
      <xdr:rowOff>209550</xdr:rowOff>
    </xdr:to>
    <xdr:sp macro="" textlink="">
      <xdr:nvSpPr>
        <xdr:cNvPr id="1042" name="Rectangle 18">
          <a:hlinkClick xmlns:r="http://schemas.openxmlformats.org/officeDocument/2006/relationships" r:id="rId2"/>
        </xdr:cNvPr>
        <xdr:cNvSpPr>
          <a:spLocks noChangeArrowheads="1"/>
        </xdr:cNvSpPr>
      </xdr:nvSpPr>
      <xdr:spPr bwMode="auto">
        <a:xfrm>
          <a:off x="57150" y="9429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NAW gegevens</a:t>
          </a:r>
        </a:p>
      </xdr:txBody>
    </xdr:sp>
    <xdr:clientData/>
  </xdr:twoCellAnchor>
  <xdr:twoCellAnchor>
    <xdr:from>
      <xdr:col>0</xdr:col>
      <xdr:colOff>57150</xdr:colOff>
      <xdr:row>6</xdr:row>
      <xdr:rowOff>19050</xdr:rowOff>
    </xdr:from>
    <xdr:to>
      <xdr:col>0</xdr:col>
      <xdr:colOff>2581275</xdr:colOff>
      <xdr:row>6</xdr:row>
      <xdr:rowOff>209550</xdr:rowOff>
    </xdr:to>
    <xdr:sp macro="" textlink="">
      <xdr:nvSpPr>
        <xdr:cNvPr id="1043" name="Rectangle 19">
          <a:hlinkClick xmlns:r="http://schemas.openxmlformats.org/officeDocument/2006/relationships" r:id="rId3"/>
        </xdr:cNvPr>
        <xdr:cNvSpPr>
          <a:spLocks noChangeArrowheads="1"/>
        </xdr:cNvSpPr>
      </xdr:nvSpPr>
      <xdr:spPr bwMode="auto">
        <a:xfrm>
          <a:off x="57150" y="11811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Voorblad</a:t>
          </a:r>
        </a:p>
      </xdr:txBody>
    </xdr:sp>
    <xdr:clientData/>
  </xdr:twoCellAnchor>
  <xdr:twoCellAnchor>
    <xdr:from>
      <xdr:col>0</xdr:col>
      <xdr:colOff>57150</xdr:colOff>
      <xdr:row>9</xdr:row>
      <xdr:rowOff>19050</xdr:rowOff>
    </xdr:from>
    <xdr:to>
      <xdr:col>0</xdr:col>
      <xdr:colOff>2581275</xdr:colOff>
      <xdr:row>9</xdr:row>
      <xdr:rowOff>209550</xdr:rowOff>
    </xdr:to>
    <xdr:sp macro="" textlink="">
      <xdr:nvSpPr>
        <xdr:cNvPr id="1044" name="Rectangle 20">
          <a:hlinkClick xmlns:r="http://schemas.openxmlformats.org/officeDocument/2006/relationships" r:id="rId4"/>
        </xdr:cNvPr>
        <xdr:cNvSpPr>
          <a:spLocks noChangeArrowheads="1"/>
        </xdr:cNvSpPr>
      </xdr:nvSpPr>
      <xdr:spPr bwMode="auto">
        <a:xfrm>
          <a:off x="57150" y="189547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A</a:t>
          </a:r>
        </a:p>
      </xdr:txBody>
    </xdr:sp>
    <xdr:clientData/>
  </xdr:twoCellAnchor>
  <xdr:twoCellAnchor>
    <xdr:from>
      <xdr:col>0</xdr:col>
      <xdr:colOff>57150</xdr:colOff>
      <xdr:row>10</xdr:row>
      <xdr:rowOff>19050</xdr:rowOff>
    </xdr:from>
    <xdr:to>
      <xdr:col>0</xdr:col>
      <xdr:colOff>2581275</xdr:colOff>
      <xdr:row>10</xdr:row>
      <xdr:rowOff>209550</xdr:rowOff>
    </xdr:to>
    <xdr:sp macro="" textlink="">
      <xdr:nvSpPr>
        <xdr:cNvPr id="1045" name="Rectangle 21">
          <a:hlinkClick xmlns:r="http://schemas.openxmlformats.org/officeDocument/2006/relationships" r:id="rId5"/>
        </xdr:cNvPr>
        <xdr:cNvSpPr>
          <a:spLocks noChangeArrowheads="1"/>
        </xdr:cNvSpPr>
      </xdr:nvSpPr>
      <xdr:spPr bwMode="auto">
        <a:xfrm>
          <a:off x="57150" y="213360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Specifieke informatie C</a:t>
          </a:r>
        </a:p>
      </xdr:txBody>
    </xdr:sp>
    <xdr:clientData/>
  </xdr:twoCellAnchor>
  <xdr:twoCellAnchor>
    <xdr:from>
      <xdr:col>0</xdr:col>
      <xdr:colOff>57150</xdr:colOff>
      <xdr:row>13</xdr:row>
      <xdr:rowOff>19050</xdr:rowOff>
    </xdr:from>
    <xdr:to>
      <xdr:col>0</xdr:col>
      <xdr:colOff>2581275</xdr:colOff>
      <xdr:row>13</xdr:row>
      <xdr:rowOff>209550</xdr:rowOff>
    </xdr:to>
    <xdr:sp macro="" textlink="">
      <xdr:nvSpPr>
        <xdr:cNvPr id="1047" name="Rectangle 23">
          <a:hlinkClick xmlns:r="http://schemas.openxmlformats.org/officeDocument/2006/relationships" r:id="rId6"/>
        </xdr:cNvPr>
        <xdr:cNvSpPr>
          <a:spLocks noChangeArrowheads="1"/>
        </xdr:cNvSpPr>
      </xdr:nvSpPr>
      <xdr:spPr bwMode="auto">
        <a:xfrm>
          <a:off x="57150" y="26098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Controleoverzicht</a:t>
          </a:r>
        </a:p>
      </xdr:txBody>
    </xdr:sp>
    <xdr:clientData/>
  </xdr:twoCellAnchor>
  <xdr:twoCellAnchor>
    <xdr:from>
      <xdr:col>1</xdr:col>
      <xdr:colOff>57150</xdr:colOff>
      <xdr:row>8</xdr:row>
      <xdr:rowOff>19050</xdr:rowOff>
    </xdr:from>
    <xdr:to>
      <xdr:col>1</xdr:col>
      <xdr:colOff>2581275</xdr:colOff>
      <xdr:row>8</xdr:row>
      <xdr:rowOff>209550</xdr:rowOff>
    </xdr:to>
    <xdr:sp macro="[0]!Afdrukken_Kostenverzamelstaat" textlink="">
      <xdr:nvSpPr>
        <xdr:cNvPr id="1049" name="Rectangle 25"/>
        <xdr:cNvSpPr>
          <a:spLocks noChangeArrowheads="1"/>
        </xdr:cNvSpPr>
      </xdr:nvSpPr>
      <xdr:spPr bwMode="auto">
        <a:xfrm>
          <a:off x="2686050" y="16573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Kostenverzamelstaat</a:t>
          </a:r>
        </a:p>
      </xdr:txBody>
    </xdr:sp>
    <xdr:clientData/>
  </xdr:twoCellAnchor>
  <xdr:twoCellAnchor>
    <xdr:from>
      <xdr:col>0</xdr:col>
      <xdr:colOff>57150</xdr:colOff>
      <xdr:row>8</xdr:row>
      <xdr:rowOff>19050</xdr:rowOff>
    </xdr:from>
    <xdr:to>
      <xdr:col>0</xdr:col>
      <xdr:colOff>2581275</xdr:colOff>
      <xdr:row>8</xdr:row>
      <xdr:rowOff>209550</xdr:rowOff>
    </xdr:to>
    <xdr:sp macro="" textlink="">
      <xdr:nvSpPr>
        <xdr:cNvPr id="1050" name="Rectangle 26">
          <a:hlinkClick xmlns:r="http://schemas.openxmlformats.org/officeDocument/2006/relationships" r:id="rId7"/>
        </xdr:cNvPr>
        <xdr:cNvSpPr>
          <a:spLocks noChangeArrowheads="1"/>
        </xdr:cNvSpPr>
      </xdr:nvSpPr>
      <xdr:spPr bwMode="auto">
        <a:xfrm>
          <a:off x="57150" y="1657350"/>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Kostenverzamelstaat </a:t>
          </a:r>
        </a:p>
      </xdr:txBody>
    </xdr:sp>
    <xdr:clientData/>
  </xdr:twoCellAnchor>
  <xdr:twoCellAnchor>
    <xdr:from>
      <xdr:col>1</xdr:col>
      <xdr:colOff>57150</xdr:colOff>
      <xdr:row>12</xdr:row>
      <xdr:rowOff>19050</xdr:rowOff>
    </xdr:from>
    <xdr:to>
      <xdr:col>1</xdr:col>
      <xdr:colOff>2581275</xdr:colOff>
      <xdr:row>12</xdr:row>
      <xdr:rowOff>209550</xdr:rowOff>
    </xdr:to>
    <xdr:sp macro="[0]!Afdrukken_Wanbetalers" textlink="">
      <xdr:nvSpPr>
        <xdr:cNvPr id="1051" name="Rectangle 27"/>
        <xdr:cNvSpPr>
          <a:spLocks noChangeArrowheads="1"/>
        </xdr:cNvSpPr>
      </xdr:nvSpPr>
      <xdr:spPr bwMode="auto">
        <a:xfrm>
          <a:off x="26860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Wanbetalers</a:t>
          </a:r>
        </a:p>
      </xdr:txBody>
    </xdr:sp>
    <xdr:clientData/>
  </xdr:twoCellAnchor>
  <xdr:twoCellAnchor>
    <xdr:from>
      <xdr:col>0</xdr:col>
      <xdr:colOff>57150</xdr:colOff>
      <xdr:row>12</xdr:row>
      <xdr:rowOff>19050</xdr:rowOff>
    </xdr:from>
    <xdr:to>
      <xdr:col>0</xdr:col>
      <xdr:colOff>2581275</xdr:colOff>
      <xdr:row>12</xdr:row>
      <xdr:rowOff>209550</xdr:rowOff>
    </xdr:to>
    <xdr:sp macro="" textlink="">
      <xdr:nvSpPr>
        <xdr:cNvPr id="1052" name="Rectangle 28">
          <a:hlinkClick xmlns:r="http://schemas.openxmlformats.org/officeDocument/2006/relationships" r:id="rId8"/>
        </xdr:cNvPr>
        <xdr:cNvSpPr>
          <a:spLocks noChangeArrowheads="1"/>
        </xdr:cNvSpPr>
      </xdr:nvSpPr>
      <xdr:spPr bwMode="auto">
        <a:xfrm>
          <a:off x="571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Wanbetalers</a:t>
          </a:r>
        </a:p>
      </xdr:txBody>
    </xdr:sp>
    <xdr:clientData/>
  </xdr:twoCellAnchor>
  <xdr:twoCellAnchor>
    <xdr:from>
      <xdr:col>1</xdr:col>
      <xdr:colOff>57150</xdr:colOff>
      <xdr:row>7</xdr:row>
      <xdr:rowOff>19050</xdr:rowOff>
    </xdr:from>
    <xdr:to>
      <xdr:col>1</xdr:col>
      <xdr:colOff>2581275</xdr:colOff>
      <xdr:row>7</xdr:row>
      <xdr:rowOff>209550</xdr:rowOff>
    </xdr:to>
    <xdr:sp macro="[0]!Afdrukken_Mededelingen" textlink="">
      <xdr:nvSpPr>
        <xdr:cNvPr id="1053" name="Rectangle 29"/>
        <xdr:cNvSpPr>
          <a:spLocks noChangeArrowheads="1"/>
        </xdr:cNvSpPr>
      </xdr:nvSpPr>
      <xdr:spPr bwMode="auto">
        <a:xfrm>
          <a:off x="2686050" y="14192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Mededelingen</a:t>
          </a:r>
        </a:p>
      </xdr:txBody>
    </xdr:sp>
    <xdr:clientData/>
  </xdr:twoCellAnchor>
  <xdr:twoCellAnchor>
    <xdr:from>
      <xdr:col>0</xdr:col>
      <xdr:colOff>57150</xdr:colOff>
      <xdr:row>7</xdr:row>
      <xdr:rowOff>19050</xdr:rowOff>
    </xdr:from>
    <xdr:to>
      <xdr:col>0</xdr:col>
      <xdr:colOff>2581275</xdr:colOff>
      <xdr:row>7</xdr:row>
      <xdr:rowOff>209550</xdr:rowOff>
    </xdr:to>
    <xdr:sp macro="" textlink="">
      <xdr:nvSpPr>
        <xdr:cNvPr id="1054" name="Rectangle 30">
          <a:hlinkClick xmlns:r="http://schemas.openxmlformats.org/officeDocument/2006/relationships" r:id="rId9"/>
        </xdr:cNvPr>
        <xdr:cNvSpPr>
          <a:spLocks noChangeArrowheads="1"/>
        </xdr:cNvSpPr>
      </xdr:nvSpPr>
      <xdr:spPr bwMode="auto">
        <a:xfrm>
          <a:off x="57150" y="14192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Mededelingen</a:t>
          </a:r>
        </a:p>
      </xdr:txBody>
    </xdr:sp>
    <xdr:clientData/>
  </xdr:twoCellAnchor>
  <xdr:twoCellAnchor>
    <xdr:from>
      <xdr:col>1</xdr:col>
      <xdr:colOff>57150</xdr:colOff>
      <xdr:row>11</xdr:row>
      <xdr:rowOff>19050</xdr:rowOff>
    </xdr:from>
    <xdr:to>
      <xdr:col>1</xdr:col>
      <xdr:colOff>2581275</xdr:colOff>
      <xdr:row>11</xdr:row>
      <xdr:rowOff>209550</xdr:rowOff>
    </xdr:to>
    <xdr:sp macro="[0]!Afdrukken_Contractinformatie" textlink="">
      <xdr:nvSpPr>
        <xdr:cNvPr id="2" name="Rectangle 27"/>
        <xdr:cNvSpPr>
          <a:spLocks noChangeArrowheads="1"/>
        </xdr:cNvSpPr>
      </xdr:nvSpPr>
      <xdr:spPr bwMode="auto">
        <a:xfrm>
          <a:off x="26860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Contractinformatie</a:t>
          </a:r>
        </a:p>
      </xdr:txBody>
    </xdr:sp>
    <xdr:clientData/>
  </xdr:twoCellAnchor>
  <xdr:twoCellAnchor>
    <xdr:from>
      <xdr:col>0</xdr:col>
      <xdr:colOff>57150</xdr:colOff>
      <xdr:row>11</xdr:row>
      <xdr:rowOff>19050</xdr:rowOff>
    </xdr:from>
    <xdr:to>
      <xdr:col>0</xdr:col>
      <xdr:colOff>2581275</xdr:colOff>
      <xdr:row>11</xdr:row>
      <xdr:rowOff>209550</xdr:rowOff>
    </xdr:to>
    <xdr:sp macro="" textlink="">
      <xdr:nvSpPr>
        <xdr:cNvPr id="3" name="Rectangle 28">
          <a:hlinkClick xmlns:r="http://schemas.openxmlformats.org/officeDocument/2006/relationships" r:id="rId10"/>
        </xdr:cNvPr>
        <xdr:cNvSpPr>
          <a:spLocks noChangeArrowheads="1"/>
        </xdr:cNvSpPr>
      </xdr:nvSpPr>
      <xdr:spPr bwMode="auto">
        <a:xfrm>
          <a:off x="57150" y="2371725"/>
          <a:ext cx="25241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Arial"/>
              <a:cs typeface="Arial"/>
            </a:rPr>
            <a:t>Contractinformatie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190500</xdr:colOff>
      <xdr:row>49</xdr:row>
      <xdr:rowOff>0</xdr:rowOff>
    </xdr:from>
    <xdr:to>
      <xdr:col>11</xdr:col>
      <xdr:colOff>0</xdr:colOff>
      <xdr:row>49</xdr:row>
      <xdr:rowOff>0</xdr:rowOff>
    </xdr:to>
    <xdr:sp macro="" textlink="">
      <xdr:nvSpPr>
        <xdr:cNvPr id="11265" name="Text Box 1"/>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66" name="Text Box 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67" name="Text Box 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69" name="Text Box 5"/>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0" name="Text Box 6"/>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1" name="Text Box 7"/>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72" name="Text Box 8"/>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3" name="Text Box 9"/>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4" name="Text Box 10"/>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49</xdr:row>
      <xdr:rowOff>0</xdr:rowOff>
    </xdr:from>
    <xdr:to>
      <xdr:col>11</xdr:col>
      <xdr:colOff>0</xdr:colOff>
      <xdr:row>49</xdr:row>
      <xdr:rowOff>0</xdr:rowOff>
    </xdr:to>
    <xdr:sp macro="" textlink="">
      <xdr:nvSpPr>
        <xdr:cNvPr id="11275" name="Text Box 11"/>
        <xdr:cNvSpPr txBox="1">
          <a:spLocks noChangeArrowheads="1"/>
        </xdr:cNvSpPr>
      </xdr:nvSpPr>
      <xdr:spPr bwMode="auto">
        <a:xfrm>
          <a:off x="952500" y="12011025"/>
          <a:ext cx="6943725"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6" name="Text Box 1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49</xdr:row>
      <xdr:rowOff>0</xdr:rowOff>
    </xdr:from>
    <xdr:to>
      <xdr:col>11</xdr:col>
      <xdr:colOff>0</xdr:colOff>
      <xdr:row>49</xdr:row>
      <xdr:rowOff>0</xdr:rowOff>
    </xdr:to>
    <xdr:sp macro="" textlink="">
      <xdr:nvSpPr>
        <xdr:cNvPr id="11277" name="Text Box 1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9</xdr:row>
      <xdr:rowOff>0</xdr:rowOff>
    </xdr:from>
    <xdr:to>
      <xdr:col>11</xdr:col>
      <xdr:colOff>0</xdr:colOff>
      <xdr:row>9</xdr:row>
      <xdr:rowOff>0</xdr:rowOff>
    </xdr:to>
    <xdr:sp macro="" textlink="">
      <xdr:nvSpPr>
        <xdr:cNvPr id="11278" name="Text Box 1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1279"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9</xdr:row>
      <xdr:rowOff>0</xdr:rowOff>
    </xdr:from>
    <xdr:to>
      <xdr:col>11</xdr:col>
      <xdr:colOff>0</xdr:colOff>
      <xdr:row>9</xdr:row>
      <xdr:rowOff>0</xdr:rowOff>
    </xdr:to>
    <xdr:sp macro="" textlink="">
      <xdr:nvSpPr>
        <xdr:cNvPr id="11280" name="Text Box 16"/>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9</xdr:row>
      <xdr:rowOff>0</xdr:rowOff>
    </xdr:from>
    <xdr:to>
      <xdr:col>11</xdr:col>
      <xdr:colOff>0</xdr:colOff>
      <xdr:row>9</xdr:row>
      <xdr:rowOff>0</xdr:rowOff>
    </xdr:to>
    <xdr:sp macro="" textlink="">
      <xdr:nvSpPr>
        <xdr:cNvPr id="11283" name="Text Box 19"/>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52</xdr:row>
      <xdr:rowOff>0</xdr:rowOff>
    </xdr:from>
    <xdr:to>
      <xdr:col>12</xdr:col>
      <xdr:colOff>0</xdr:colOff>
      <xdr:row>52</xdr:row>
      <xdr:rowOff>0</xdr:rowOff>
    </xdr:to>
    <xdr:sp macro="" textlink="">
      <xdr:nvSpPr>
        <xdr:cNvPr id="8193" name="Text Box 1"/>
        <xdr:cNvSpPr txBox="1">
          <a:spLocks noChangeArrowheads="1"/>
        </xdr:cNvSpPr>
      </xdr:nvSpPr>
      <xdr:spPr bwMode="auto">
        <a:xfrm>
          <a:off x="971550" y="10648950"/>
          <a:ext cx="66103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Het betreft hier het totaal van de specificatie in de budgetteringsinformatie.</a:t>
          </a:r>
        </a:p>
        <a:p>
          <a:pPr algn="l" rtl="0">
            <a:defRPr sz="1000"/>
          </a:pPr>
          <a:r>
            <a:rPr lang="nl-NL" sz="800" b="0" i="0" u="none" strike="noStrike" baseline="0">
              <a:solidFill>
                <a:srgbClr val="000000"/>
              </a:solidFill>
              <a:latin typeface="Arial"/>
              <a:cs typeface="Arial"/>
            </a:rPr>
            <a:t>2) Het betreft hier het totaal van het codenummer op de kostenverzamelstaat.</a:t>
          </a:r>
        </a:p>
        <a:p>
          <a:pPr algn="l" rtl="0">
            <a:defRPr sz="1000"/>
          </a:pPr>
          <a:r>
            <a:rPr lang="nl-NL" sz="800" b="0" i="0" u="none" strike="noStrike" baseline="0">
              <a:solidFill>
                <a:srgbClr val="000000"/>
              </a:solidFill>
              <a:latin typeface="Arial"/>
              <a:cs typeface="Arial"/>
            </a:rPr>
            <a:t>3) Het betreft hier de som van code 600, 603 en 606 op pagina 1.</a:t>
          </a:r>
        </a:p>
        <a:p>
          <a:pPr algn="l" rtl="0">
            <a:defRPr sz="1000"/>
          </a:pPr>
          <a:r>
            <a:rPr lang="nl-NL" sz="800" b="0" i="0" u="none" strike="noStrike" baseline="0">
              <a:solidFill>
                <a:srgbClr val="000000"/>
              </a:solidFill>
              <a:latin typeface="Arial"/>
              <a:cs typeface="Arial"/>
            </a:rPr>
            <a:t>4) Het betreft hier de som van kosten academische, algemene en categorale ziekenhuizen (onderdeel van code 610) op pagina 10,</a:t>
          </a:r>
        </a:p>
        <a:p>
          <a:pPr algn="l" rtl="0">
            <a:defRPr sz="1000"/>
          </a:pPr>
          <a:r>
            <a:rPr lang="nl-NL" sz="800" b="0" i="0" u="none" strike="noStrike" baseline="0">
              <a:solidFill>
                <a:srgbClr val="000000"/>
              </a:solidFill>
              <a:latin typeface="Arial"/>
              <a:cs typeface="Arial"/>
            </a:rPr>
            <a:t>     exclusief bovenregionale toeslagen academische ziekenhuizen.</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8204" name="Rectangle 12"/>
        <xdr:cNvSpPr>
          <a:spLocks noChangeArrowheads="1"/>
        </xdr:cNvSpPr>
      </xdr:nvSpPr>
      <xdr:spPr bwMode="auto">
        <a:xfrm>
          <a:off x="1133475" y="295275"/>
          <a:ext cx="800100" cy="18097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0</xdr:row>
      <xdr:rowOff>142875</xdr:rowOff>
    </xdr:from>
    <xdr:to>
      <xdr:col>2</xdr:col>
      <xdr:colOff>495300</xdr:colOff>
      <xdr:row>1</xdr:row>
      <xdr:rowOff>95250</xdr:rowOff>
    </xdr:to>
    <xdr:sp macro="[0]!Hoofdmenu" textlink="">
      <xdr:nvSpPr>
        <xdr:cNvPr id="2074" name="Rectangle 26"/>
        <xdr:cNvSpPr>
          <a:spLocks noChangeArrowheads="1"/>
        </xdr:cNvSpPr>
      </xdr:nvSpPr>
      <xdr:spPr bwMode="auto">
        <a:xfrm>
          <a:off x="838200" y="142875"/>
          <a:ext cx="800100" cy="180975"/>
        </a:xfrm>
        <a:prstGeom prst="rect">
          <a:avLst/>
        </a:prstGeom>
        <a:solidFill>
          <a:srgbClr val="777C00"/>
        </a:solidFill>
        <a:ln w="9525">
          <a:solidFill>
            <a:srgbClr val="FFFFFF"/>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1</xdr:col>
      <xdr:colOff>9525</xdr:colOff>
      <xdr:row>4</xdr:row>
      <xdr:rowOff>28575</xdr:rowOff>
    </xdr:from>
    <xdr:to>
      <xdr:col>11</xdr:col>
      <xdr:colOff>504825</xdr:colOff>
      <xdr:row>44</xdr:row>
      <xdr:rowOff>142875</xdr:rowOff>
    </xdr:to>
    <xdr:sp macro="" textlink="">
      <xdr:nvSpPr>
        <xdr:cNvPr id="2076" name="Text Box 28"/>
        <xdr:cNvSpPr txBox="1">
          <a:spLocks noChangeArrowheads="1"/>
        </xdr:cNvSpPr>
      </xdr:nvSpPr>
      <xdr:spPr bwMode="auto">
        <a:xfrm>
          <a:off x="542925" y="809625"/>
          <a:ext cx="6591300" cy="6591300"/>
        </a:xfrm>
        <a:prstGeom prst="rect">
          <a:avLst/>
        </a:prstGeom>
        <a:solidFill>
          <a:srgbClr val="E4E5CC"/>
        </a:solidFill>
        <a:ln>
          <a:noFill/>
        </a:ln>
        <a:extLst/>
      </xdr:spPr>
      <xdr:txBody>
        <a:bodyPr vertOverflow="clip" wrap="square" lIns="36576" tIns="18288" rIns="0" bIns="0" anchor="t" upright="1"/>
        <a:lstStyle/>
        <a:p>
          <a:pPr algn="l" rtl="0">
            <a:defRPr sz="1000"/>
          </a:pPr>
          <a:r>
            <a:rPr lang="nl-NL" sz="900" b="1" i="0" u="none" strike="noStrike" baseline="0">
              <a:solidFill>
                <a:srgbClr val="000000"/>
              </a:solidFill>
              <a:latin typeface="Verdana"/>
              <a:ea typeface="Verdana"/>
              <a:cs typeface="Verdana"/>
            </a:rPr>
            <a:t>Informatie</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 Zorgverzekeringswet'. </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Handleiding</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Aandachtspunten</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a:t>
          </a:r>
          <a:r>
            <a:rPr lang="nl-NL" sz="900" b="1" i="0" u="none" strike="noStrike" baseline="0">
              <a:solidFill>
                <a:srgbClr val="000000"/>
              </a:solidFill>
              <a:latin typeface="Verdana"/>
              <a:ea typeface="Verdana"/>
              <a:cs typeface="Verdana"/>
            </a:rPr>
            <a:t>in hele euro's</a:t>
          </a:r>
          <a:r>
            <a:rPr lang="nl-NL" sz="900" b="0" i="0" u="none" strike="noStrike" baseline="0">
              <a:solidFill>
                <a:srgbClr val="000000"/>
              </a:solidFill>
              <a:latin typeface="Verdana"/>
              <a:ea typeface="Verdana"/>
              <a:cs typeface="Verdana"/>
            </a:rPr>
            <a:t> in te vullen.</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9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Eventuele verschillen die in het controle-overzicht zichtbaar worden, kunt u toelichten op het werkblad Mededelingen. Geef hier ook een toelichting als u bepaalde specificaties niet heeft ingevuld.</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Inlichtingen</a:t>
          </a:r>
        </a:p>
        <a:p>
          <a:pPr algn="l" rtl="0">
            <a:defRPr sz="1000"/>
          </a:pPr>
          <a:endParaRPr lang="nl-NL" sz="900" b="1"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Met inhoudelijke en  technische vragen over dit format kunt u zich wenden tot:</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e-mail: </a:t>
          </a:r>
          <a:r>
            <a:rPr lang="nl-NL" sz="900" b="1" i="1" u="none" strike="noStrike" baseline="0">
              <a:solidFill>
                <a:srgbClr val="000000"/>
              </a:solidFill>
              <a:latin typeface="Verdana"/>
              <a:ea typeface="Verdana"/>
              <a:cs typeface="Verdana"/>
            </a:rPr>
            <a:t>verslagdocumenten@zinl.nl</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1" i="0" u="none" strike="noStrike" baseline="0">
              <a:solidFill>
                <a:srgbClr val="000000"/>
              </a:solidFill>
              <a:latin typeface="Verdana"/>
              <a:ea typeface="Verdana"/>
              <a:cs typeface="Verdana"/>
            </a:rPr>
            <a:t>Opsturen van de kwartaalstaat</a:t>
          </a: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De kwartaalstaat moet </a:t>
          </a:r>
          <a:r>
            <a:rPr lang="nl-NL" sz="900" b="1" i="0" u="none" strike="noStrike" baseline="0">
              <a:solidFill>
                <a:srgbClr val="000000"/>
              </a:solidFill>
              <a:latin typeface="Verdana"/>
              <a:ea typeface="Verdana"/>
              <a:cs typeface="Verdana"/>
            </a:rPr>
            <a:t>uiterlijk op 28 oktober 2019</a:t>
          </a:r>
          <a:r>
            <a:rPr lang="nl-NL" sz="900" b="0" i="0" u="none" strike="noStrike" baseline="0">
              <a:solidFill>
                <a:srgbClr val="000000"/>
              </a:solidFill>
              <a:latin typeface="Verdana"/>
              <a:ea typeface="Verdana"/>
              <a:cs typeface="Verdana"/>
            </a:rPr>
            <a:t> door Zorginstituut Nederland zijn ontvangen. Aanlevering op papier is niet nodig. U kunt ermee volstaan het ingevulde format te e-mailen naar verslagdocumenten@zinl.nl. </a:t>
          </a:r>
        </a:p>
        <a:p>
          <a:pPr algn="l" rtl="0">
            <a:defRPr sz="1000"/>
          </a:pPr>
          <a:endParaRPr lang="nl-NL" sz="900" b="0" i="0" u="none" strike="noStrike" baseline="0">
            <a:solidFill>
              <a:srgbClr val="000000"/>
            </a:solidFill>
            <a:latin typeface="Verdana"/>
            <a:ea typeface="Verdana"/>
            <a:cs typeface="Verdana"/>
          </a:endParaRPr>
        </a:p>
        <a:p>
          <a:pPr algn="l" rtl="0">
            <a:defRPr sz="1000"/>
          </a:pPr>
          <a:r>
            <a:rPr lang="nl-NL" sz="900" b="0" i="0" u="none" strike="noStrike" baseline="0">
              <a:solidFill>
                <a:srgbClr val="000000"/>
              </a:solidFill>
              <a:latin typeface="Verdana"/>
              <a:ea typeface="Verdana"/>
              <a:cs typeface="Verdana"/>
            </a:rPr>
            <a:t>Het Zorginstituut biedt u ook de mogelijkheid het Excelbestand aan te bieden via de secure e-mailtoepassing Cryptshare. Indien u daarvan gebruik wilt maken, neemt u dan contact op via </a:t>
          </a:r>
          <a:r>
            <a:rPr lang="nl-NL" sz="900" b="1" i="1" u="none" strike="noStrike" baseline="0">
              <a:solidFill>
                <a:srgbClr val="000000"/>
              </a:solidFill>
              <a:latin typeface="Verdana"/>
              <a:ea typeface="Verdana"/>
              <a:cs typeface="Verdana"/>
            </a:rPr>
            <a:t>verslagdocumenten@zinl.nl</a:t>
          </a:r>
          <a:r>
            <a:rPr lang="nl-NL" sz="900" b="0" i="0" u="none" strike="noStrike" baseline="0">
              <a:solidFill>
                <a:srgbClr val="000000"/>
              </a:solidFill>
              <a:latin typeface="Verdana"/>
              <a:ea typeface="Verdana"/>
              <a:cs typeface="Verdana"/>
            </a:rPr>
            <a:t>.</a:t>
          </a:r>
        </a:p>
        <a:p>
          <a:pPr algn="l" rtl="0">
            <a:defRPr sz="1000"/>
          </a:pPr>
          <a:endParaRPr lang="nl-NL" sz="900" b="0" i="0" u="none" strike="noStrike" baseline="0">
            <a:solidFill>
              <a:srgbClr val="000000"/>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1</xdr:row>
      <xdr:rowOff>28575</xdr:rowOff>
    </xdr:from>
    <xdr:to>
      <xdr:col>3</xdr:col>
      <xdr:colOff>971550</xdr:colOff>
      <xdr:row>2</xdr:row>
      <xdr:rowOff>47625</xdr:rowOff>
    </xdr:to>
    <xdr:sp macro="[0]!Hoofdmenu" textlink="">
      <xdr:nvSpPr>
        <xdr:cNvPr id="4100" name="Rectangle 4"/>
        <xdr:cNvSpPr>
          <a:spLocks noChangeArrowheads="1"/>
        </xdr:cNvSpPr>
      </xdr:nvSpPr>
      <xdr:spPr bwMode="auto">
        <a:xfrm>
          <a:off x="1047750" y="190500"/>
          <a:ext cx="800100" cy="180975"/>
        </a:xfrm>
        <a:prstGeom prst="rect">
          <a:avLst/>
        </a:prstGeom>
        <a:solidFill>
          <a:srgbClr val="777C00"/>
        </a:solidFill>
        <a:ln>
          <a:noFill/>
        </a:ln>
        <a:extLst/>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647700</xdr:colOff>
      <xdr:row>6</xdr:row>
      <xdr:rowOff>47625</xdr:rowOff>
    </xdr:from>
    <xdr:to>
      <xdr:col>10</xdr:col>
      <xdr:colOff>742950</xdr:colOff>
      <xdr:row>10</xdr:row>
      <xdr:rowOff>28575</xdr:rowOff>
    </xdr:to>
    <xdr:pic>
      <xdr:nvPicPr>
        <xdr:cNvPr id="409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1524000" y="1076325"/>
          <a:ext cx="4933950" cy="895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190500</xdr:colOff>
      <xdr:row>50</xdr:row>
      <xdr:rowOff>0</xdr:rowOff>
    </xdr:from>
    <xdr:to>
      <xdr:col>10</xdr:col>
      <xdr:colOff>0</xdr:colOff>
      <xdr:row>50</xdr:row>
      <xdr:rowOff>0</xdr:rowOff>
    </xdr:to>
    <xdr:sp macro="" textlink="">
      <xdr:nvSpPr>
        <xdr:cNvPr id="12289" name="Text Box 1"/>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0" name="Text Box 2"/>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1" name="Text Box 3"/>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292" name="Text Box 4"/>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3" name="Text Box 5"/>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4" name="Text Box 6"/>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5" name="Text Box 7"/>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6" name="Text Box 8"/>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7" name="Text Box 9"/>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298" name="Text Box 10"/>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50</xdr:row>
      <xdr:rowOff>0</xdr:rowOff>
    </xdr:from>
    <xdr:to>
      <xdr:col>10</xdr:col>
      <xdr:colOff>0</xdr:colOff>
      <xdr:row>50</xdr:row>
      <xdr:rowOff>0</xdr:rowOff>
    </xdr:to>
    <xdr:sp macro="" textlink="">
      <xdr:nvSpPr>
        <xdr:cNvPr id="12299" name="Text Box 11"/>
        <xdr:cNvSpPr txBox="1">
          <a:spLocks noChangeArrowheads="1"/>
        </xdr:cNvSpPr>
      </xdr:nvSpPr>
      <xdr:spPr bwMode="auto">
        <a:xfrm>
          <a:off x="952500" y="11020425"/>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300" name="Text Box 12"/>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12</xdr:col>
      <xdr:colOff>0</xdr:colOff>
      <xdr:row>50</xdr:row>
      <xdr:rowOff>0</xdr:rowOff>
    </xdr:to>
    <xdr:sp macro="" textlink="">
      <xdr:nvSpPr>
        <xdr:cNvPr id="12301" name="Text Box 13"/>
        <xdr:cNvSpPr txBox="1">
          <a:spLocks noChangeArrowheads="1"/>
        </xdr:cNvSpPr>
      </xdr:nvSpPr>
      <xdr:spPr bwMode="auto">
        <a:xfrm>
          <a:off x="962025" y="11020425"/>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2" name="Text Box 14"/>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2303"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4" name="Text Box 16"/>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5" name="Text Box 17"/>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6" name="Text Box 18"/>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7" name="Text Box 19"/>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8" name="Text Box 20"/>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09" name="Text Box 21"/>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50</xdr:row>
      <xdr:rowOff>0</xdr:rowOff>
    </xdr:from>
    <xdr:to>
      <xdr:col>11</xdr:col>
      <xdr:colOff>209550</xdr:colOff>
      <xdr:row>50</xdr:row>
      <xdr:rowOff>0</xdr:rowOff>
    </xdr:to>
    <xdr:sp macro="" textlink="">
      <xdr:nvSpPr>
        <xdr:cNvPr id="12310" name="Text Box 22"/>
        <xdr:cNvSpPr txBox="1">
          <a:spLocks noChangeArrowheads="1"/>
        </xdr:cNvSpPr>
      </xdr:nvSpPr>
      <xdr:spPr bwMode="auto">
        <a:xfrm>
          <a:off x="962025" y="1102042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38100</xdr:colOff>
      <xdr:row>8</xdr:row>
      <xdr:rowOff>76200</xdr:rowOff>
    </xdr:from>
    <xdr:to>
      <xdr:col>11</xdr:col>
      <xdr:colOff>857250</xdr:colOff>
      <xdr:row>47</xdr:row>
      <xdr:rowOff>219075</xdr:rowOff>
    </xdr:to>
    <xdr:sp macro="" textlink="" fLocksText="0">
      <xdr:nvSpPr>
        <xdr:cNvPr id="5143" name="Text Box 23"/>
        <xdr:cNvSpPr txBox="1">
          <a:spLocks noChangeArrowheads="1"/>
        </xdr:cNvSpPr>
      </xdr:nvSpPr>
      <xdr:spPr bwMode="auto">
        <a:xfrm>
          <a:off x="1000125" y="1562100"/>
          <a:ext cx="7753350" cy="9058275"/>
        </a:xfrm>
        <a:prstGeom prst="rect">
          <a:avLst/>
        </a:prstGeom>
        <a:solidFill>
          <a:srgbClr val="FFFFFF"/>
        </a:solidFill>
        <a:ln w="9525" algn="ctr">
          <a:solidFill>
            <a:srgbClr val="000000"/>
          </a:solidFill>
          <a:miter lim="800000"/>
          <a:headEnd/>
          <a:tailEnd/>
        </a:ln>
      </xdr:spPr>
      <xdr:txBody>
        <a:bodyPr/>
        <a:lstStyle/>
        <a:p>
          <a:endParaRPr lang="nl-NL"/>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304800</xdr:colOff>
      <xdr:row>0</xdr:row>
      <xdr:rowOff>152400</xdr:rowOff>
    </xdr:from>
    <xdr:to>
      <xdr:col>1</xdr:col>
      <xdr:colOff>1104900</xdr:colOff>
      <xdr:row>1</xdr:row>
      <xdr:rowOff>104775</xdr:rowOff>
    </xdr:to>
    <xdr:sp macro="[0]!Hoofdmenu" textlink="">
      <xdr:nvSpPr>
        <xdr:cNvPr id="3074" name="Rectangle 2"/>
        <xdr:cNvSpPr>
          <a:spLocks noChangeArrowheads="1"/>
        </xdr:cNvSpPr>
      </xdr:nvSpPr>
      <xdr:spPr bwMode="auto">
        <a:xfrm>
          <a:off x="466725" y="152400"/>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10</xdr:col>
      <xdr:colOff>9525</xdr:colOff>
      <xdr:row>0</xdr:row>
      <xdr:rowOff>0</xdr:rowOff>
    </xdr:to>
    <xdr:sp macro="" textlink="">
      <xdr:nvSpPr>
        <xdr:cNvPr id="10244" name="Text Box 4"/>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45" name="Text Box 5"/>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46" name="Text Box 6"/>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47" name="Text Box 7"/>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10248" name="Text Box 8"/>
        <xdr:cNvSpPr txBox="1">
          <a:spLocks noChangeArrowheads="1"/>
        </xdr:cNvSpPr>
      </xdr:nvSpPr>
      <xdr:spPr bwMode="auto">
        <a:xfrm>
          <a:off x="971550" y="0"/>
          <a:ext cx="6372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49" name="Text Box 9"/>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2003 inclusief balanspost vermenigvuldigd met definitieve variabele</a:t>
          </a:r>
        </a:p>
        <a:p>
          <a:pPr algn="l" rtl="0">
            <a:defRPr sz="1000"/>
          </a:pPr>
          <a:r>
            <a:rPr lang="nl-NL" sz="800" b="0" i="0" u="none" strike="noStrike" baseline="0">
              <a:solidFill>
                <a:srgbClr val="000000"/>
              </a:solidFill>
              <a:latin typeface="Arial"/>
              <a:cs typeface="Arial"/>
            </a:rPr>
            <a:t>   verpleegtarief (ontvangt u zo spoedig mogelijk).</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50" name="Text Box 10"/>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10251" name="Text Box 11"/>
        <xdr:cNvSpPr txBox="1">
          <a:spLocks noChangeArrowheads="1"/>
        </xdr:cNvSpPr>
      </xdr:nvSpPr>
      <xdr:spPr bwMode="auto">
        <a:xfrm>
          <a:off x="971550" y="0"/>
          <a:ext cx="63246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52" name="Text Box 12"/>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1.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53" name="Text Box 13"/>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5</xdr:col>
      <xdr:colOff>200025</xdr:colOff>
      <xdr:row>0</xdr:row>
      <xdr:rowOff>0</xdr:rowOff>
    </xdr:from>
    <xdr:to>
      <xdr:col>6</xdr:col>
      <xdr:colOff>485775</xdr:colOff>
      <xdr:row>0</xdr:row>
      <xdr:rowOff>0</xdr:rowOff>
    </xdr:to>
    <xdr:sp macro="[0]!Omhoog" textlink="">
      <xdr:nvSpPr>
        <xdr:cNvPr id="10254" name="Rectangle 14"/>
        <xdr:cNvSpPr>
          <a:spLocks noChangeArrowheads="1"/>
        </xdr:cNvSpPr>
      </xdr:nvSpPr>
      <xdr:spPr bwMode="auto">
        <a:xfrm>
          <a:off x="3248025" y="0"/>
          <a:ext cx="5810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5</xdr:col>
      <xdr:colOff>200025</xdr:colOff>
      <xdr:row>0</xdr:row>
      <xdr:rowOff>0</xdr:rowOff>
    </xdr:from>
    <xdr:to>
      <xdr:col>6</xdr:col>
      <xdr:colOff>485775</xdr:colOff>
      <xdr:row>0</xdr:row>
      <xdr:rowOff>0</xdr:rowOff>
    </xdr:to>
    <xdr:sp macro="[0]!Omlaag" textlink="">
      <xdr:nvSpPr>
        <xdr:cNvPr id="10255" name="Rectangle 15"/>
        <xdr:cNvSpPr>
          <a:spLocks noChangeArrowheads="1"/>
        </xdr:cNvSpPr>
      </xdr:nvSpPr>
      <xdr:spPr bwMode="auto">
        <a:xfrm>
          <a:off x="3248025" y="0"/>
          <a:ext cx="5810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6</xdr:col>
      <xdr:colOff>609600</xdr:colOff>
      <xdr:row>0</xdr:row>
      <xdr:rowOff>0</xdr:rowOff>
    </xdr:from>
    <xdr:to>
      <xdr:col>8</xdr:col>
      <xdr:colOff>285750</xdr:colOff>
      <xdr:row>0</xdr:row>
      <xdr:rowOff>0</xdr:rowOff>
    </xdr:to>
    <xdr:sp macro="[0]!print_pagina_spec_informatie_a" textlink="">
      <xdr:nvSpPr>
        <xdr:cNvPr id="10256" name="Rectangle 16"/>
        <xdr:cNvSpPr>
          <a:spLocks noChangeArrowheads="1"/>
        </xdr:cNvSpPr>
      </xdr:nvSpPr>
      <xdr:spPr bwMode="auto">
        <a:xfrm>
          <a:off x="38290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specifieke pagina printen</a:t>
          </a:r>
        </a:p>
      </xdr:txBody>
    </xdr:sp>
    <xdr:clientData/>
  </xdr:twoCellAnchor>
  <xdr:twoCellAnchor>
    <xdr:from>
      <xdr:col>6</xdr:col>
      <xdr:colOff>609600</xdr:colOff>
      <xdr:row>0</xdr:row>
      <xdr:rowOff>0</xdr:rowOff>
    </xdr:from>
    <xdr:to>
      <xdr:col>8</xdr:col>
      <xdr:colOff>285750</xdr:colOff>
      <xdr:row>0</xdr:row>
      <xdr:rowOff>0</xdr:rowOff>
    </xdr:to>
    <xdr:sp macro="[0]!print_alles_spec_informatie_a" textlink="">
      <xdr:nvSpPr>
        <xdr:cNvPr id="10257" name="Rectangle 17"/>
        <xdr:cNvSpPr>
          <a:spLocks noChangeArrowheads="1"/>
        </xdr:cNvSpPr>
      </xdr:nvSpPr>
      <xdr:spPr bwMode="auto">
        <a:xfrm>
          <a:off x="38290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alle pagina's</a:t>
          </a:r>
        </a:p>
      </xdr:txBody>
    </xdr:sp>
    <xdr:clientData/>
  </xdr:twoCellAnchor>
  <xdr:twoCellAnchor>
    <xdr:from>
      <xdr:col>3</xdr:col>
      <xdr:colOff>161925</xdr:colOff>
      <xdr:row>0</xdr:row>
      <xdr:rowOff>0</xdr:rowOff>
    </xdr:from>
    <xdr:to>
      <xdr:col>5</xdr:col>
      <xdr:colOff>85725</xdr:colOff>
      <xdr:row>0</xdr:row>
      <xdr:rowOff>0</xdr:rowOff>
    </xdr:to>
    <xdr:sp macro="[0]!Hoofdmenu" textlink="">
      <xdr:nvSpPr>
        <xdr:cNvPr id="10258" name="Rectangle 18"/>
        <xdr:cNvSpPr>
          <a:spLocks noChangeArrowheads="1"/>
        </xdr:cNvSpPr>
      </xdr:nvSpPr>
      <xdr:spPr bwMode="auto">
        <a:xfrm>
          <a:off x="1133475" y="0"/>
          <a:ext cx="20002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59" name="Text Box 19"/>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10260" name="Text Box 20"/>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2.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1" name="Text Box 21"/>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2" name="Text Box 22"/>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63" name="Text Box 23"/>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10264" name="Text Box 24"/>
        <xdr:cNvSpPr txBox="1">
          <a:spLocks noChangeArrowheads="1"/>
        </xdr:cNvSpPr>
      </xdr:nvSpPr>
      <xdr:spPr bwMode="auto">
        <a:xfrm>
          <a:off x="971550" y="0"/>
          <a:ext cx="50006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10265" name="Text Box 25"/>
        <xdr:cNvSpPr txBox="1">
          <a:spLocks noChangeArrowheads="1"/>
        </xdr:cNvSpPr>
      </xdr:nvSpPr>
      <xdr:spPr bwMode="auto">
        <a:xfrm>
          <a:off x="971550" y="0"/>
          <a:ext cx="6372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0</xdr:colOff>
      <xdr:row>0</xdr:row>
      <xdr:rowOff>0</xdr:rowOff>
    </xdr:to>
    <xdr:sp macro="" textlink="">
      <xdr:nvSpPr>
        <xdr:cNvPr id="10266" name="Text Box 26"/>
        <xdr:cNvSpPr txBox="1">
          <a:spLocks noChangeArrowheads="1"/>
        </xdr:cNvSpPr>
      </xdr:nvSpPr>
      <xdr:spPr bwMode="auto">
        <a:xfrm>
          <a:off x="971550" y="0"/>
          <a:ext cx="49911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3.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10267" name="Text Box 27"/>
        <xdr:cNvSpPr txBox="1">
          <a:spLocks noChangeArrowheads="1"/>
        </xdr:cNvSpPr>
      </xdr:nvSpPr>
      <xdr:spPr bwMode="auto">
        <a:xfrm>
          <a:off x="1085850" y="0"/>
          <a:ext cx="66484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68" name="Text Box 2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69" name="Text Box 2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0" name="Text Box 3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1" name="Text Box 3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2" name="Text Box 3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3" name="Text Box 33"/>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4" name="Text Box 34"/>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5" name="Text Box 35"/>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6" name="Text Box 36"/>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77" name="Text Box 37"/>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8" name="Text Box 3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79" name="Text Box 3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80" name="Text Box 4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10281" name="Text Box 4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82" name="Text Box 42"/>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83" name="Text Box 43"/>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84" name="Text Box 44"/>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85" name="Text Box 45"/>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86" name="Text Box 46"/>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87" name="Text Box 47"/>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88" name="Text Box 48"/>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89" name="Text Box 49"/>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90" name="Text Box 50"/>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91" name="Text Box 51"/>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92" name="Text Box 52"/>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93" name="Text Box 53"/>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94" name="Text Box 54"/>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95" name="Text Box 55"/>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96" name="Text Box 56"/>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97" name="Text Box 57"/>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298" name="Text Box 58"/>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299" name="Text Box 59"/>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00" name="Text Box 60"/>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01" name="Text Box 61"/>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02" name="Text Box 62"/>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03" name="Text Box 63"/>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04" name="Text Box 64"/>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05" name="Text Box 65"/>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06" name="Text Box 66"/>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07" name="Text Box 67"/>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08" name="Text Box 68"/>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09" name="Text Box 69"/>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0311" name="Rectangle 71"/>
        <xdr:cNvSpPr>
          <a:spLocks noChangeArrowheads="1"/>
        </xdr:cNvSpPr>
      </xdr:nvSpPr>
      <xdr:spPr bwMode="auto">
        <a:xfrm>
          <a:off x="1133475"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13" name="Text Box 73"/>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14" name="Text Box 74"/>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15" name="Text Box 75"/>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16" name="Text Box 76"/>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17" name="Text Box 77"/>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18" name="Text Box 78"/>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19" name="Text Box 79"/>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20" name="Text Box 80"/>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21" name="Text Box 81"/>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22" name="Text Box 82"/>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23" name="Text Box 83"/>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24" name="Text Box 84"/>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25" name="Text Box 85"/>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26" name="Text Box 86"/>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27" name="Text Box 87"/>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28" name="Text Box 88"/>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29" name="Text Box 89"/>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30" name="Text Box 90"/>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31" name="Text Box 91"/>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32" name="Text Box 92"/>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33" name="Text Box 93"/>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34" name="Text Box 94"/>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35" name="Text Box 95"/>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36" name="Text Box 96"/>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37" name="Text Box 97"/>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38" name="Text Box 98"/>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139</xdr:row>
      <xdr:rowOff>0</xdr:rowOff>
    </xdr:from>
    <xdr:to>
      <xdr:col>11</xdr:col>
      <xdr:colOff>752475</xdr:colOff>
      <xdr:row>139</xdr:row>
      <xdr:rowOff>0</xdr:rowOff>
    </xdr:to>
    <xdr:sp macro="" textlink="">
      <xdr:nvSpPr>
        <xdr:cNvPr id="10339" name="Text Box 99"/>
        <xdr:cNvSpPr txBox="1">
          <a:spLocks noChangeArrowheads="1"/>
        </xdr:cNvSpPr>
      </xdr:nvSpPr>
      <xdr:spPr bwMode="auto">
        <a:xfrm>
          <a:off x="981075" y="32480250"/>
          <a:ext cx="66198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139</xdr:row>
      <xdr:rowOff>0</xdr:rowOff>
    </xdr:from>
    <xdr:to>
      <xdr:col>12</xdr:col>
      <xdr:colOff>0</xdr:colOff>
      <xdr:row>139</xdr:row>
      <xdr:rowOff>0</xdr:rowOff>
    </xdr:to>
    <xdr:sp macro="" textlink="">
      <xdr:nvSpPr>
        <xdr:cNvPr id="10340" name="Text Box 100"/>
        <xdr:cNvSpPr txBox="1">
          <a:spLocks noChangeArrowheads="1"/>
        </xdr:cNvSpPr>
      </xdr:nvSpPr>
      <xdr:spPr bwMode="auto">
        <a:xfrm>
          <a:off x="962025" y="32480250"/>
          <a:ext cx="67722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21" name="Text Box 1"/>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2" name="Text Box 2"/>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3" name="Text Box 3"/>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4" name="Text Box 4"/>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5" name="Text Box 5"/>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6" name="Text Box 6"/>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7" name="Text Box 7"/>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28" name="Text Box 8"/>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29" name="Text Box 9"/>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130" name="Text Box 10"/>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1" name="Text Box 11"/>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2" name="Text Box 12"/>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3" name="Text Box 13"/>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134" name="Text Box 14"/>
        <xdr:cNvSpPr txBox="1">
          <a:spLocks noChangeArrowheads="1"/>
        </xdr:cNvSpPr>
      </xdr:nvSpPr>
      <xdr:spPr bwMode="auto">
        <a:xfrm>
          <a:off x="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35" name="Text Box 15"/>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36" name="Text Box 16"/>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37" name="Text Box 17"/>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38" name="Text Box 18"/>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5139" name="Text Box 19"/>
        <xdr:cNvSpPr txBox="1">
          <a:spLocks noChangeArrowheads="1"/>
        </xdr:cNvSpPr>
      </xdr:nvSpPr>
      <xdr:spPr bwMode="auto">
        <a:xfrm>
          <a:off x="971550" y="0"/>
          <a:ext cx="62198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0" name="Text Box 20"/>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2003 inclusief balanspost vermenigvuldigd met definitieve variabele</a:t>
          </a:r>
        </a:p>
        <a:p>
          <a:pPr algn="l" rtl="0">
            <a:defRPr sz="1000"/>
          </a:pPr>
          <a:r>
            <a:rPr lang="nl-NL" sz="800" b="0" i="0" u="none" strike="noStrike" baseline="0">
              <a:solidFill>
                <a:srgbClr val="000000"/>
              </a:solidFill>
              <a:latin typeface="Arial"/>
              <a:cs typeface="Arial"/>
            </a:rPr>
            <a:t>   verpleegtarief (ontvangt u zo spoedig mogelijk).</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1" name="Text Box 21"/>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11</xdr:col>
      <xdr:colOff>447675</xdr:colOff>
      <xdr:row>0</xdr:row>
      <xdr:rowOff>0</xdr:rowOff>
    </xdr:to>
    <xdr:sp macro="" textlink="">
      <xdr:nvSpPr>
        <xdr:cNvPr id="5142" name="Text Box 22"/>
        <xdr:cNvSpPr txBox="1">
          <a:spLocks noChangeArrowheads="1"/>
        </xdr:cNvSpPr>
      </xdr:nvSpPr>
      <xdr:spPr bwMode="auto">
        <a:xfrm>
          <a:off x="971550" y="0"/>
          <a:ext cx="6172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Uitgangspunt zijn in principe de kostenrubrieken van de jaarstaat. U specificeert de kosten zo goed mogelijk per rubriek.</a:t>
          </a:r>
        </a:p>
        <a:p>
          <a:pPr algn="l" rtl="0">
            <a:defRPr sz="1000"/>
          </a:pPr>
          <a:r>
            <a:rPr lang="nl-NL" sz="800" b="0" i="0" u="none" strike="noStrike" baseline="0">
              <a:solidFill>
                <a:srgbClr val="000000"/>
              </a:solidFill>
              <a:latin typeface="Arial"/>
              <a:cs typeface="Arial"/>
            </a:rPr>
            <a:t>2) Uitgangspunt zijn de productie-indicatoren volgens de Nederlandse situatie. u specificeert de aantallen voor zover mogelijk en</a:t>
          </a:r>
        </a:p>
        <a:p>
          <a:pPr algn="l" rtl="0">
            <a:defRPr sz="1000"/>
          </a:pPr>
          <a:r>
            <a:rPr lang="nl-NL" sz="800" b="0" i="0" u="none" strike="noStrike" baseline="0">
              <a:solidFill>
                <a:srgbClr val="000000"/>
              </a:solidFill>
              <a:latin typeface="Arial"/>
              <a:cs typeface="Arial"/>
            </a:rPr>
            <a:t>     van toepassing.</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43" name="Text Box 23"/>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1.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44" name="Text Box 24"/>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5</xdr:col>
      <xdr:colOff>200025</xdr:colOff>
      <xdr:row>0</xdr:row>
      <xdr:rowOff>0</xdr:rowOff>
    </xdr:from>
    <xdr:to>
      <xdr:col>6</xdr:col>
      <xdr:colOff>485775</xdr:colOff>
      <xdr:row>0</xdr:row>
      <xdr:rowOff>0</xdr:rowOff>
    </xdr:to>
    <xdr:sp macro="[0]!Omhoog" textlink="">
      <xdr:nvSpPr>
        <xdr:cNvPr id="5145" name="Rectangle 25"/>
        <xdr:cNvSpPr>
          <a:spLocks noChangeArrowheads="1"/>
        </xdr:cNvSpPr>
      </xdr:nvSpPr>
      <xdr:spPr bwMode="auto">
        <a:xfrm>
          <a:off x="3248025" y="0"/>
          <a:ext cx="4286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5</xdr:col>
      <xdr:colOff>200025</xdr:colOff>
      <xdr:row>0</xdr:row>
      <xdr:rowOff>0</xdr:rowOff>
    </xdr:from>
    <xdr:to>
      <xdr:col>6</xdr:col>
      <xdr:colOff>485775</xdr:colOff>
      <xdr:row>0</xdr:row>
      <xdr:rowOff>0</xdr:rowOff>
    </xdr:to>
    <xdr:sp macro="[0]!Omlaag" textlink="">
      <xdr:nvSpPr>
        <xdr:cNvPr id="5146" name="Rectangle 26"/>
        <xdr:cNvSpPr>
          <a:spLocks noChangeArrowheads="1"/>
        </xdr:cNvSpPr>
      </xdr:nvSpPr>
      <xdr:spPr bwMode="auto">
        <a:xfrm>
          <a:off x="3248025" y="0"/>
          <a:ext cx="428625"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6</xdr:col>
      <xdr:colOff>609600</xdr:colOff>
      <xdr:row>0</xdr:row>
      <xdr:rowOff>0</xdr:rowOff>
    </xdr:from>
    <xdr:to>
      <xdr:col>8</xdr:col>
      <xdr:colOff>285750</xdr:colOff>
      <xdr:row>0</xdr:row>
      <xdr:rowOff>0</xdr:rowOff>
    </xdr:to>
    <xdr:sp macro="[0]!print_pagina_spec_informatie_a" textlink="">
      <xdr:nvSpPr>
        <xdr:cNvPr id="5147" name="Rectangle 27"/>
        <xdr:cNvSpPr>
          <a:spLocks noChangeArrowheads="1"/>
        </xdr:cNvSpPr>
      </xdr:nvSpPr>
      <xdr:spPr bwMode="auto">
        <a:xfrm>
          <a:off x="36766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specifieke pagina printen</a:t>
          </a:r>
        </a:p>
      </xdr:txBody>
    </xdr:sp>
    <xdr:clientData/>
  </xdr:twoCellAnchor>
  <xdr:twoCellAnchor>
    <xdr:from>
      <xdr:col>6</xdr:col>
      <xdr:colOff>609600</xdr:colOff>
      <xdr:row>0</xdr:row>
      <xdr:rowOff>0</xdr:rowOff>
    </xdr:from>
    <xdr:to>
      <xdr:col>8</xdr:col>
      <xdr:colOff>285750</xdr:colOff>
      <xdr:row>0</xdr:row>
      <xdr:rowOff>0</xdr:rowOff>
    </xdr:to>
    <xdr:sp macro="[0]!print_alles_spec_informatie_a" textlink="">
      <xdr:nvSpPr>
        <xdr:cNvPr id="5148" name="Rectangle 28"/>
        <xdr:cNvSpPr>
          <a:spLocks noChangeArrowheads="1"/>
        </xdr:cNvSpPr>
      </xdr:nvSpPr>
      <xdr:spPr bwMode="auto">
        <a:xfrm>
          <a:off x="3676650" y="0"/>
          <a:ext cx="647700" cy="0"/>
        </a:xfrm>
        <a:prstGeom prst="rect">
          <a:avLst/>
        </a:prstGeom>
        <a:solidFill>
          <a:srgbClr val="929633"/>
        </a:solidFill>
        <a:ln w="9525">
          <a:solidFill>
            <a:srgbClr val="000000"/>
          </a:solidFill>
          <a:miter lim="800000"/>
          <a:headEnd/>
          <a:tailEnd/>
        </a:ln>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Printen alle pagina's</a:t>
          </a:r>
        </a:p>
      </xdr:txBody>
    </xdr:sp>
    <xdr:clientData/>
  </xdr:twoCellAnchor>
  <xdr:twoCellAnchor>
    <xdr:from>
      <xdr:col>3</xdr:col>
      <xdr:colOff>161925</xdr:colOff>
      <xdr:row>0</xdr:row>
      <xdr:rowOff>0</xdr:rowOff>
    </xdr:from>
    <xdr:to>
      <xdr:col>5</xdr:col>
      <xdr:colOff>85725</xdr:colOff>
      <xdr:row>0</xdr:row>
      <xdr:rowOff>0</xdr:rowOff>
    </xdr:to>
    <xdr:sp macro="[0]!Hoofdmenu" textlink="">
      <xdr:nvSpPr>
        <xdr:cNvPr id="5149" name="Rectangle 29"/>
        <xdr:cNvSpPr>
          <a:spLocks noChangeArrowheads="1"/>
        </xdr:cNvSpPr>
      </xdr:nvSpPr>
      <xdr:spPr bwMode="auto">
        <a:xfrm>
          <a:off x="1133475" y="0"/>
          <a:ext cx="20002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50" name="Text Box 30"/>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3</xdr:col>
      <xdr:colOff>0</xdr:colOff>
      <xdr:row>0</xdr:row>
      <xdr:rowOff>0</xdr:rowOff>
    </xdr:from>
    <xdr:to>
      <xdr:col>10</xdr:col>
      <xdr:colOff>0</xdr:colOff>
      <xdr:row>0</xdr:row>
      <xdr:rowOff>0</xdr:rowOff>
    </xdr:to>
    <xdr:sp macro="" textlink="">
      <xdr:nvSpPr>
        <xdr:cNvPr id="5151" name="Text Box 31"/>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2.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2" name="Text Box 32"/>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3" name="Text Box 33"/>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54" name="Text Box 34"/>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10</xdr:col>
      <xdr:colOff>9525</xdr:colOff>
      <xdr:row>0</xdr:row>
      <xdr:rowOff>0</xdr:rowOff>
    </xdr:to>
    <xdr:sp macro="" textlink="">
      <xdr:nvSpPr>
        <xdr:cNvPr id="5155" name="Text Box 35"/>
        <xdr:cNvSpPr txBox="1">
          <a:spLocks noChangeArrowheads="1"/>
        </xdr:cNvSpPr>
      </xdr:nvSpPr>
      <xdr:spPr bwMode="auto">
        <a:xfrm>
          <a:off x="971550" y="0"/>
          <a:ext cx="48482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3</xdr:col>
      <xdr:colOff>0</xdr:colOff>
      <xdr:row>0</xdr:row>
      <xdr:rowOff>0</xdr:rowOff>
    </xdr:from>
    <xdr:to>
      <xdr:col>11</xdr:col>
      <xdr:colOff>495300</xdr:colOff>
      <xdr:row>0</xdr:row>
      <xdr:rowOff>0</xdr:rowOff>
    </xdr:to>
    <xdr:sp macro="" textlink="">
      <xdr:nvSpPr>
        <xdr:cNvPr id="5156" name="Text Box 36"/>
        <xdr:cNvSpPr txBox="1">
          <a:spLocks noChangeArrowheads="1"/>
        </xdr:cNvSpPr>
      </xdr:nvSpPr>
      <xdr:spPr bwMode="auto">
        <a:xfrm>
          <a:off x="971550" y="0"/>
          <a:ext cx="62198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0</xdr:row>
      <xdr:rowOff>0</xdr:rowOff>
    </xdr:from>
    <xdr:to>
      <xdr:col>10</xdr:col>
      <xdr:colOff>0</xdr:colOff>
      <xdr:row>0</xdr:row>
      <xdr:rowOff>0</xdr:rowOff>
    </xdr:to>
    <xdr:sp macro="" textlink="">
      <xdr:nvSpPr>
        <xdr:cNvPr id="5157" name="Text Box 37"/>
        <xdr:cNvSpPr txBox="1">
          <a:spLocks noChangeArrowheads="1"/>
        </xdr:cNvSpPr>
      </xdr:nvSpPr>
      <xdr:spPr bwMode="auto">
        <a:xfrm>
          <a:off x="971550" y="0"/>
          <a:ext cx="48387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a:t>
          </a:r>
        </a:p>
        <a:p>
          <a:pPr algn="l" rtl="0">
            <a:defRPr sz="1000"/>
          </a:pPr>
          <a:r>
            <a:rPr lang="nl-NL" sz="800" b="0" i="0" u="none" strike="noStrike" baseline="0">
              <a:solidFill>
                <a:srgbClr val="000000"/>
              </a:solidFill>
              <a:latin typeface="Arial"/>
              <a:cs typeface="Arial"/>
            </a:rPr>
            <a:t>    dienen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op pagina 3. </a:t>
          </a:r>
        </a:p>
      </xdr:txBody>
    </xdr:sp>
    <xdr:clientData/>
  </xdr:twoCellAnchor>
  <xdr:twoCellAnchor>
    <xdr:from>
      <xdr:col>3</xdr:col>
      <xdr:colOff>114300</xdr:colOff>
      <xdr:row>0</xdr:row>
      <xdr:rowOff>0</xdr:rowOff>
    </xdr:from>
    <xdr:to>
      <xdr:col>12</xdr:col>
      <xdr:colOff>0</xdr:colOff>
      <xdr:row>0</xdr:row>
      <xdr:rowOff>0</xdr:rowOff>
    </xdr:to>
    <xdr:sp macro="" textlink="">
      <xdr:nvSpPr>
        <xdr:cNvPr id="5158" name="Text Box 38"/>
        <xdr:cNvSpPr txBox="1">
          <a:spLocks noChangeArrowheads="1"/>
        </xdr:cNvSpPr>
      </xdr:nvSpPr>
      <xdr:spPr bwMode="auto">
        <a:xfrm>
          <a:off x="1085850" y="0"/>
          <a:ext cx="64960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totale aantal verzekerden van wie de kosten in de budgettering vallen moet gelijk zijn aan het totaal van de verzekerdenstand naar</a:t>
          </a:r>
        </a:p>
        <a:p>
          <a:pPr algn="l" rtl="0">
            <a:defRPr sz="1000"/>
          </a:pPr>
          <a:r>
            <a:rPr lang="nl-NL" sz="800" b="0" i="0" u="none" strike="noStrike" baseline="0">
              <a:solidFill>
                <a:srgbClr val="000000"/>
              </a:solidFill>
              <a:latin typeface="Arial"/>
              <a:cs typeface="Arial"/>
            </a:rPr>
            <a:t>    leeftijd en verzekeringsgrond, de verzekerdenstand per risicoklasse en de verzekerdenstand naar nominale premie.</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59" name="Text Box 3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0" name="Text Box 4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1" name="Text Box 4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totalen van de twee verzekerdenstanden op deze pagina dienen gelijk te zijn en dienen</a:t>
          </a:r>
        </a:p>
        <a:p>
          <a:pPr algn="l" rtl="0">
            <a:defRPr sz="1000"/>
          </a:pPr>
          <a:r>
            <a:rPr lang="nl-NL" sz="800" b="0" i="0" u="none" strike="noStrike" baseline="0">
              <a:solidFill>
                <a:srgbClr val="000000"/>
              </a:solidFill>
              <a:latin typeface="Arial"/>
              <a:cs typeface="Arial"/>
            </a:rPr>
            <a:t>    tevens gelijk te zijn aan het totaal van de verzekerdenstand naar leeftijd en</a:t>
          </a:r>
        </a:p>
        <a:p>
          <a:pPr algn="l" rtl="0">
            <a:defRPr sz="1000"/>
          </a:pPr>
          <a:r>
            <a:rPr lang="nl-NL" sz="800" b="0" i="0" u="none" strike="noStrike" baseline="0">
              <a:solidFill>
                <a:srgbClr val="000000"/>
              </a:solidFill>
              <a:latin typeface="Arial"/>
              <a:cs typeface="Arial"/>
            </a:rPr>
            <a:t>    verzekeringsgrond (budgetteringsinformatie) en het totaal van de verzekerdenstand per</a:t>
          </a:r>
        </a:p>
        <a:p>
          <a:pPr algn="l" rtl="0">
            <a:defRPr sz="1000"/>
          </a:pPr>
          <a:r>
            <a:rPr lang="nl-NL" sz="800" b="0" i="0" u="none" strike="noStrike" baseline="0">
              <a:solidFill>
                <a:srgbClr val="000000"/>
              </a:solidFill>
              <a:latin typeface="Arial"/>
              <a:cs typeface="Arial"/>
            </a:rPr>
            <a:t>    verzekeringsgrond (beleidsinformatie) met dezelfde peildatum. </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2" name="Text Box 4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3" name="Text Box 43"/>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4" name="Text Box 44"/>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a) Dit totaal moet gelijk zijn aan het totaal aantal personenen van 65 jaar en ouder in de</a:t>
          </a:r>
        </a:p>
        <a:p>
          <a:pPr algn="l" rtl="0">
            <a:defRPr sz="1000"/>
          </a:pPr>
          <a:r>
            <a:rPr lang="nl-NL" sz="800" b="0" i="0" u="none" strike="noStrike" baseline="0">
              <a:solidFill>
                <a:srgbClr val="000000"/>
              </a:solidFill>
              <a:latin typeface="Arial"/>
              <a:cs typeface="Arial"/>
            </a:rPr>
            <a:t>     verzekerdenstand per verzekeringsgrond (beleidsinformatie) met dezelfde peildatum.</a:t>
          </a:r>
        </a:p>
        <a:p>
          <a:pPr algn="l" rtl="0">
            <a:defRPr sz="1000"/>
          </a:pPr>
          <a:r>
            <a:rPr lang="nl-NL" sz="800" b="0" i="0" u="none" strike="noStrike" baseline="0">
              <a:solidFill>
                <a:srgbClr val="000000"/>
              </a:solidFill>
              <a:latin typeface="Arial"/>
              <a:cs typeface="Arial"/>
            </a:rPr>
            <a:t>b) Dit is de som van alle velden. Dit totaal betreft de verzekerden die van belang zijn</a:t>
          </a:r>
        </a:p>
        <a:p>
          <a:pPr algn="l" rtl="0">
            <a:defRPr sz="1000"/>
          </a:pPr>
          <a:r>
            <a:rPr lang="nl-NL" sz="800" b="0" i="0" u="none" strike="noStrike" baseline="0">
              <a:solidFill>
                <a:srgbClr val="000000"/>
              </a:solidFill>
              <a:latin typeface="Arial"/>
              <a:cs typeface="Arial"/>
            </a:rPr>
            <a:t>     voor de budgettering en moet gelijk zijn aan het totaal van de verzekerdenstand per</a:t>
          </a:r>
        </a:p>
        <a:p>
          <a:pPr algn="l" rtl="0">
            <a:defRPr sz="1000"/>
          </a:pPr>
          <a:r>
            <a:rPr lang="nl-NL" sz="800" b="0" i="0" u="none" strike="noStrike" baseline="0">
              <a:solidFill>
                <a:srgbClr val="000000"/>
              </a:solidFill>
              <a:latin typeface="Arial"/>
              <a:cs typeface="Arial"/>
            </a:rPr>
            <a:t>     risicoklasse, het totaal van de verzekerdenstand naar nominale premie en het totaal</a:t>
          </a:r>
        </a:p>
        <a:p>
          <a:pPr algn="l" rtl="0">
            <a:defRPr sz="1000"/>
          </a:pPr>
          <a:r>
            <a:rPr lang="nl-NL" sz="800" b="0" i="0" u="none" strike="noStrike" baseline="0">
              <a:solidFill>
                <a:srgbClr val="000000"/>
              </a:solidFill>
              <a:latin typeface="Arial"/>
              <a:cs typeface="Arial"/>
            </a:rPr>
            <a:t>     van de verzekerdenstand per verzekeringsgrond met dezelfde peildatum.</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5" name="Text Box 45"/>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  Dit betreft een</a:t>
          </a:r>
          <a:r>
            <a:rPr lang="nl-NL" sz="800" b="0" i="0" u="sng" strike="noStrike" baseline="0">
              <a:solidFill>
                <a:srgbClr val="000000"/>
              </a:solidFill>
              <a:latin typeface="Arial"/>
              <a:cs typeface="Arial"/>
            </a:rPr>
            <a:t> 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(gedeclareerd met sluittarieven) over het eerste halfjaar inclusief balanspost * voorlopige ex-ante variabele</a:t>
          </a:r>
        </a:p>
        <a:p>
          <a:pPr algn="l" rtl="0">
            <a:defRPr sz="1000"/>
          </a:pPr>
          <a:r>
            <a:rPr lang="nl-NL" sz="800" b="0" i="0" u="none" strike="noStrike" baseline="0">
              <a:solidFill>
                <a:srgbClr val="000000"/>
              </a:solidFill>
              <a:latin typeface="Arial"/>
              <a:cs typeface="Arial"/>
            </a:rPr>
            <a:t>      verpleegtarief (zie brief van 7 november 2002, kenmerk VFIN/22051902).</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66" name="Text Box 46"/>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Dit betreft een </a:t>
          </a:r>
          <a:r>
            <a:rPr lang="nl-NL" sz="800" b="0" i="0" u="sng" strike="noStrike" baseline="0">
              <a:solidFill>
                <a:srgbClr val="000000"/>
              </a:solidFill>
              <a:latin typeface="Arial"/>
              <a:cs typeface="Arial"/>
            </a:rPr>
            <a:t>berekening</a:t>
          </a:r>
          <a:r>
            <a:rPr lang="nl-NL" sz="800" b="0" i="0" u="none" strike="noStrike" baseline="0">
              <a:solidFill>
                <a:srgbClr val="000000"/>
              </a:solidFill>
              <a:latin typeface="Arial"/>
              <a:cs typeface="Arial"/>
            </a:rPr>
            <a:t> van de variabele verpleegkosten.</a:t>
          </a:r>
        </a:p>
        <a:p>
          <a:pPr algn="l" rtl="0">
            <a:defRPr sz="1000"/>
          </a:pPr>
          <a:r>
            <a:rPr lang="nl-NL" sz="800" b="0" i="0" u="none" strike="noStrike" baseline="0">
              <a:solidFill>
                <a:srgbClr val="000000"/>
              </a:solidFill>
              <a:latin typeface="Arial"/>
              <a:cs typeface="Arial"/>
            </a:rPr>
            <a:t>   Voor alle (bij uw ziekenfonds declarerende) academische, algemene en categorale ziekenhuizen voert u per instelling de volgende</a:t>
          </a:r>
        </a:p>
        <a:p>
          <a:pPr algn="l" rtl="0">
            <a:defRPr sz="1000"/>
          </a:pPr>
          <a:r>
            <a:rPr lang="nl-NL" sz="800" b="0" i="0" u="none" strike="noStrike" baseline="0">
              <a:solidFill>
                <a:srgbClr val="000000"/>
              </a:solidFill>
              <a:latin typeface="Arial"/>
              <a:cs typeface="Arial"/>
            </a:rPr>
            <a:t>   vermenigvuldiging uit en telt u de uitkomsten bij elkaar op:</a:t>
          </a:r>
        </a:p>
        <a:p>
          <a:pPr algn="l" rtl="0">
            <a:defRPr sz="1000"/>
          </a:pPr>
          <a:r>
            <a:rPr lang="nl-NL" sz="800" b="0" i="0" u="none" strike="noStrike" baseline="0">
              <a:solidFill>
                <a:srgbClr val="000000"/>
              </a:solidFill>
              <a:latin typeface="Arial"/>
              <a:cs typeface="Arial"/>
            </a:rPr>
            <a:t>   Aantal verpleegdagen (op basis van sluittarieven) over 2004 inclusief balanspost vermenigvuldigd met het definitieve variabele verpleegtarief.</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7" name="Text Box 47"/>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De aantallen neemt u over uit de brief met informatie over de voorlopige afrekening ZFW 2004, die zal worden verzonden</a:t>
          </a:r>
        </a:p>
        <a:p>
          <a:pPr algn="l" rtl="0">
            <a:defRPr sz="1000"/>
          </a:pPr>
          <a:r>
            <a:rPr lang="nl-NL" sz="800" b="0" i="0" u="none" strike="noStrike" baseline="0">
              <a:solidFill>
                <a:srgbClr val="000000"/>
              </a:solidFill>
              <a:latin typeface="Arial"/>
              <a:cs typeface="Arial"/>
            </a:rPr>
            <a:t>    in december 2004. De gemiddelde aantallen zijn gebaseerd op de twaalf peilmomenten van de door u in 2004</a:t>
          </a:r>
        </a:p>
        <a:p>
          <a:pPr algn="l" rtl="0">
            <a:defRPr sz="1000"/>
          </a:pPr>
          <a:r>
            <a:rPr lang="nl-NL" sz="800" b="0" i="0" u="none" strike="noStrike" baseline="0">
              <a:solidFill>
                <a:srgbClr val="000000"/>
              </a:solidFill>
              <a:latin typeface="Arial"/>
              <a:cs typeface="Arial"/>
            </a:rPr>
            <a:t>    aangeleverde verzekerdenstanden.</a:t>
          </a:r>
        </a:p>
      </xdr:txBody>
    </xdr:sp>
    <xdr:clientData/>
  </xdr:twoCellAnchor>
  <xdr:twoCellAnchor>
    <xdr:from>
      <xdr:col>1</xdr:col>
      <xdr:colOff>0</xdr:colOff>
      <xdr:row>0</xdr:row>
      <xdr:rowOff>0</xdr:rowOff>
    </xdr:from>
    <xdr:to>
      <xdr:col>1</xdr:col>
      <xdr:colOff>0</xdr:colOff>
      <xdr:row>0</xdr:row>
      <xdr:rowOff>0</xdr:rowOff>
    </xdr:to>
    <xdr:sp macro="" textlink="">
      <xdr:nvSpPr>
        <xdr:cNvPr id="5168" name="Text Box 48"/>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2003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2002. De budgetteringsinformatie in de jaarstaat ZFW 2003</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2003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69" name="Text Box 49"/>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2004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2004. De budgetteringsinformatie in de jaarstaat ZFW 2004</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2004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0" name="Text Box 50"/>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Uitgangspunt zijn in principe de kostenrubrieken van de jaarstaat. </a:t>
          </a:r>
        </a:p>
        <a:p>
          <a:pPr algn="l" rtl="0">
            <a:defRPr sz="1000"/>
          </a:pPr>
          <a:r>
            <a:rPr lang="nl-NL" sz="800" b="0" i="0" u="none" strike="noStrike" baseline="0">
              <a:solidFill>
                <a:srgbClr val="000000"/>
              </a:solidFill>
              <a:latin typeface="Arial"/>
              <a:cs typeface="Arial"/>
            </a:rPr>
            <a:t>    U specificeert de kosten zo goed mogelijk per rubriek.</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1" name="Text Box 51"/>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kosten ziekenhuis en het DBC deel kosten zelfstandige behandelcentra.</a:t>
          </a:r>
        </a:p>
        <a:p>
          <a:pPr algn="l" rtl="0">
            <a:defRPr sz="1000"/>
          </a:pPr>
          <a:r>
            <a:rPr lang="nl-NL" sz="800" b="0" i="0" u="none" strike="noStrike" baseline="0">
              <a:solidFill>
                <a:srgbClr val="000000"/>
              </a:solidFill>
              <a:latin typeface="Arial"/>
              <a:cs typeface="Arial"/>
            </a:rPr>
            <a:t>   Als het DBC deel kosten instelling en het DBC deel honoraria medische specialisten niet afzonderlijk op de tariefbeschikking van het CTG</a:t>
          </a:r>
        </a:p>
        <a:p>
          <a:pPr algn="l" rtl="0">
            <a:defRPr sz="1000"/>
          </a:pPr>
          <a:r>
            <a:rPr lang="nl-NL" sz="800" b="0" i="0" u="none" strike="noStrike" baseline="0">
              <a:solidFill>
                <a:srgbClr val="000000"/>
              </a:solidFill>
              <a:latin typeface="Arial"/>
              <a:cs typeface="Arial"/>
            </a:rPr>
            <a:t>   zijn vermeld, dan verantwoordt u hier de totale kosten van de betreffende DBC's in ziekenhuizen en in zelfstandige behandelcentra.</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1</xdr:col>
      <xdr:colOff>0</xdr:colOff>
      <xdr:row>0</xdr:row>
      <xdr:rowOff>0</xdr:rowOff>
    </xdr:from>
    <xdr:to>
      <xdr:col>1</xdr:col>
      <xdr:colOff>0</xdr:colOff>
      <xdr:row>0</xdr:row>
      <xdr:rowOff>0</xdr:rowOff>
    </xdr:to>
    <xdr:sp macro="" textlink="">
      <xdr:nvSpPr>
        <xdr:cNvPr id="5172" name="Text Box 52"/>
        <xdr:cNvSpPr txBox="1">
          <a:spLocks noChangeArrowheads="1"/>
        </xdr:cNvSpPr>
      </xdr:nvSpPr>
      <xdr:spPr bwMode="auto">
        <a:xfrm>
          <a:off x="609600" y="0"/>
          <a:ext cx="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Het betreft het DBC deel honoraria medische specialisten van ziekenhuizen en zelfstandige behandelcentra indien dit deel afzonderlijk</a:t>
          </a:r>
        </a:p>
        <a:p>
          <a:pPr algn="l" rtl="0">
            <a:defRPr sz="1000"/>
          </a:pPr>
          <a:r>
            <a:rPr lang="nl-NL" sz="800" b="0" i="0" u="none" strike="noStrike" baseline="0">
              <a:solidFill>
                <a:srgbClr val="000000"/>
              </a:solidFill>
              <a:latin typeface="Arial"/>
              <a:cs typeface="Arial"/>
            </a:rPr>
            <a:t>   op de tariefbeschikking van het CTG is vermeld. Als dit deel niet afzonderlijk is vermeld, dan verantwoordt u de totale kosten bij code 612.</a:t>
          </a: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79" name="Text Box 5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0" name="Text Box 6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1" name="Text Box 6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2" name="Text Box 6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3" name="Text Box 6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4" name="Text Box 6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5" name="Text Box 6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6" name="Text Box 6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7" name="Text Box 6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88" name="Text Box 6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89" name="Text Box 69"/>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0" name="Text Box 70"/>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1" name="Text Box 71"/>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2" name="Text Box 72"/>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3" name="Text Box 73"/>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4" name="Text Box 74"/>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5" name="Text Box 75"/>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6" name="Text Box 76"/>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197" name="Text Box 77"/>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198" name="Text Box 78"/>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50</xdr:row>
      <xdr:rowOff>0</xdr:rowOff>
    </xdr:from>
    <xdr:to>
      <xdr:col>11</xdr:col>
      <xdr:colOff>752475</xdr:colOff>
      <xdr:row>50</xdr:row>
      <xdr:rowOff>0</xdr:rowOff>
    </xdr:to>
    <xdr:sp macro="" textlink="">
      <xdr:nvSpPr>
        <xdr:cNvPr id="5203" name="Text Box 83"/>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12</xdr:col>
      <xdr:colOff>38100</xdr:colOff>
      <xdr:row>50</xdr:row>
      <xdr:rowOff>0</xdr:rowOff>
    </xdr:to>
    <xdr:sp macro="" textlink="">
      <xdr:nvSpPr>
        <xdr:cNvPr id="5204" name="Text Box 84"/>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50</xdr:row>
      <xdr:rowOff>0</xdr:rowOff>
    </xdr:from>
    <xdr:to>
      <xdr:col>11</xdr:col>
      <xdr:colOff>752475</xdr:colOff>
      <xdr:row>50</xdr:row>
      <xdr:rowOff>0</xdr:rowOff>
    </xdr:to>
    <xdr:sp macro="" textlink="">
      <xdr:nvSpPr>
        <xdr:cNvPr id="5205" name="Text Box 85"/>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50</xdr:row>
      <xdr:rowOff>0</xdr:rowOff>
    </xdr:from>
    <xdr:to>
      <xdr:col>12</xdr:col>
      <xdr:colOff>38100</xdr:colOff>
      <xdr:row>50</xdr:row>
      <xdr:rowOff>0</xdr:rowOff>
    </xdr:to>
    <xdr:sp macro="" textlink="">
      <xdr:nvSpPr>
        <xdr:cNvPr id="5206" name="Text Box 86"/>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07" name="Text Box 87"/>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08" name="Text Box 88"/>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09" name="Text Box 89"/>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10" name="Text Box 90"/>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5221" name="Rectangle 101"/>
        <xdr:cNvSpPr>
          <a:spLocks noChangeArrowheads="1"/>
        </xdr:cNvSpPr>
      </xdr:nvSpPr>
      <xdr:spPr bwMode="auto">
        <a:xfrm>
          <a:off x="1133475" y="295275"/>
          <a:ext cx="800100" cy="180975"/>
        </a:xfrm>
        <a:prstGeom prst="rect">
          <a:avLst/>
        </a:prstGeom>
        <a:solidFill>
          <a:srgbClr val="777C00"/>
        </a:solidFill>
        <a:ln w="9525" algn="ctr">
          <a:solidFill>
            <a:srgbClr val="777C00"/>
          </a:solidFill>
          <a:miter lim="800000"/>
          <a:headEnd/>
          <a:tailEnd/>
        </a:ln>
        <a:effectLst/>
        <a:extLst/>
      </xdr:spPr>
      <xdr:txBody>
        <a:bodyPr vertOverflow="clip" wrap="square" lIns="27432" tIns="22860" rIns="27432" bIns="0" anchor="t" upright="1"/>
        <a:lstStyle/>
        <a:p>
          <a:pPr algn="ctr" rtl="1">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4" name="Text Box 10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5" name="Text Box 10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6" name="Text Box 10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7" name="Text Box 10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28" name="Text Box 10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29" name="Text Box 10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0" name="Text Box 11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1" name="Text Box 11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2" name="Text Box 11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3" name="Text Box 11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4" name="Text Box 114"/>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5" name="Text Box 115"/>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6" name="Text Box 116"/>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7" name="Text Box 117"/>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38" name="Text Box 118"/>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39" name="Text Box 119"/>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40" name="Text Box 120"/>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41" name="Text Box 121"/>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49</xdr:row>
      <xdr:rowOff>0</xdr:rowOff>
    </xdr:from>
    <xdr:to>
      <xdr:col>11</xdr:col>
      <xdr:colOff>752475</xdr:colOff>
      <xdr:row>49</xdr:row>
      <xdr:rowOff>0</xdr:rowOff>
    </xdr:to>
    <xdr:sp macro="" textlink="">
      <xdr:nvSpPr>
        <xdr:cNvPr id="5242" name="Text Box 122"/>
        <xdr:cNvSpPr txBox="1">
          <a:spLocks noChangeArrowheads="1"/>
        </xdr:cNvSpPr>
      </xdr:nvSpPr>
      <xdr:spPr bwMode="auto">
        <a:xfrm>
          <a:off x="981075" y="109442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49</xdr:row>
      <xdr:rowOff>0</xdr:rowOff>
    </xdr:from>
    <xdr:to>
      <xdr:col>12</xdr:col>
      <xdr:colOff>38100</xdr:colOff>
      <xdr:row>49</xdr:row>
      <xdr:rowOff>0</xdr:rowOff>
    </xdr:to>
    <xdr:sp macro="" textlink="">
      <xdr:nvSpPr>
        <xdr:cNvPr id="5243" name="Text Box 123"/>
        <xdr:cNvSpPr txBox="1">
          <a:spLocks noChangeArrowheads="1"/>
        </xdr:cNvSpPr>
      </xdr:nvSpPr>
      <xdr:spPr bwMode="auto">
        <a:xfrm>
          <a:off x="962025" y="109442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1" name="Text Box 131"/>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2" name="Text Box 132"/>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3" name="Text Box 133"/>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4" name="Text Box 134"/>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5" name="Text Box 135"/>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6" name="Text Box 136"/>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57" name="Text Box 137"/>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58" name="Text Box 138"/>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2" name="Text Box 14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3" name="Text Box 14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4" name="Text Box 14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5" name="Text Box 14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6" name="Text Box 14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7" name="Text Box 14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68" name="Text Box 148"/>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69" name="Text Box 149"/>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0" name="Text Box 15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1" name="Text Box 15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2" name="Text Box 15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3" name="Text Box 15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4" name="Text Box 15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5" name="Text Box 15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6" name="Text Box 15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7" name="Text Box 15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78" name="Text Box 158"/>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79" name="Text Box 159"/>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0" name="Text Box 16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1" name="Text Box 16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2" name="Text Box 16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3" name="Text Box 16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84" name="Text Box 16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85" name="Text Box 16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0" name="Text Box 170"/>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1" name="Text Box 171"/>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2" name="Text Box 172"/>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3" name="Text Box 173"/>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4" name="Text Box 174"/>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5" name="Text Box 175"/>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94</xdr:row>
      <xdr:rowOff>0</xdr:rowOff>
    </xdr:from>
    <xdr:to>
      <xdr:col>11</xdr:col>
      <xdr:colOff>752475</xdr:colOff>
      <xdr:row>94</xdr:row>
      <xdr:rowOff>0</xdr:rowOff>
    </xdr:to>
    <xdr:sp macro="" textlink="">
      <xdr:nvSpPr>
        <xdr:cNvPr id="5296" name="Text Box 176"/>
        <xdr:cNvSpPr txBox="1">
          <a:spLocks noChangeArrowheads="1"/>
        </xdr:cNvSpPr>
      </xdr:nvSpPr>
      <xdr:spPr bwMode="auto">
        <a:xfrm>
          <a:off x="981075" y="21164550"/>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94</xdr:row>
      <xdr:rowOff>0</xdr:rowOff>
    </xdr:from>
    <xdr:to>
      <xdr:col>12</xdr:col>
      <xdr:colOff>38100</xdr:colOff>
      <xdr:row>94</xdr:row>
      <xdr:rowOff>0</xdr:rowOff>
    </xdr:to>
    <xdr:sp macro="" textlink="">
      <xdr:nvSpPr>
        <xdr:cNvPr id="5297" name="Text Box 177"/>
        <xdr:cNvSpPr txBox="1">
          <a:spLocks noChangeArrowheads="1"/>
        </xdr:cNvSpPr>
      </xdr:nvSpPr>
      <xdr:spPr bwMode="auto">
        <a:xfrm>
          <a:off x="962025" y="21164550"/>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95</xdr:row>
      <xdr:rowOff>0</xdr:rowOff>
    </xdr:from>
    <xdr:to>
      <xdr:col>11</xdr:col>
      <xdr:colOff>752475</xdr:colOff>
      <xdr:row>95</xdr:row>
      <xdr:rowOff>0</xdr:rowOff>
    </xdr:to>
    <xdr:sp macro="" textlink="">
      <xdr:nvSpPr>
        <xdr:cNvPr id="147" name="Text Box 83"/>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95</xdr:row>
      <xdr:rowOff>0</xdr:rowOff>
    </xdr:from>
    <xdr:to>
      <xdr:col>12</xdr:col>
      <xdr:colOff>38100</xdr:colOff>
      <xdr:row>95</xdr:row>
      <xdr:rowOff>0</xdr:rowOff>
    </xdr:to>
    <xdr:sp macro="" textlink="">
      <xdr:nvSpPr>
        <xdr:cNvPr id="148" name="Text Box 84"/>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95</xdr:row>
      <xdr:rowOff>0</xdr:rowOff>
    </xdr:from>
    <xdr:to>
      <xdr:col>11</xdr:col>
      <xdr:colOff>752475</xdr:colOff>
      <xdr:row>95</xdr:row>
      <xdr:rowOff>0</xdr:rowOff>
    </xdr:to>
    <xdr:sp macro="" textlink="">
      <xdr:nvSpPr>
        <xdr:cNvPr id="149" name="Text Box 85"/>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95</xdr:row>
      <xdr:rowOff>0</xdr:rowOff>
    </xdr:from>
    <xdr:to>
      <xdr:col>12</xdr:col>
      <xdr:colOff>38100</xdr:colOff>
      <xdr:row>95</xdr:row>
      <xdr:rowOff>0</xdr:rowOff>
    </xdr:to>
    <xdr:sp macro="" textlink="">
      <xdr:nvSpPr>
        <xdr:cNvPr id="150" name="Text Box 86"/>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140</xdr:row>
      <xdr:rowOff>0</xdr:rowOff>
    </xdr:from>
    <xdr:to>
      <xdr:col>11</xdr:col>
      <xdr:colOff>752475</xdr:colOff>
      <xdr:row>140</xdr:row>
      <xdr:rowOff>0</xdr:rowOff>
    </xdr:to>
    <xdr:sp macro="" textlink="">
      <xdr:nvSpPr>
        <xdr:cNvPr id="155" name="Text Box 83"/>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140</xdr:row>
      <xdr:rowOff>0</xdr:rowOff>
    </xdr:from>
    <xdr:to>
      <xdr:col>12</xdr:col>
      <xdr:colOff>38100</xdr:colOff>
      <xdr:row>140</xdr:row>
      <xdr:rowOff>0</xdr:rowOff>
    </xdr:to>
    <xdr:sp macro="" textlink="">
      <xdr:nvSpPr>
        <xdr:cNvPr id="156" name="Text Box 84"/>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twoCellAnchor>
    <xdr:from>
      <xdr:col>3</xdr:col>
      <xdr:colOff>9525</xdr:colOff>
      <xdr:row>140</xdr:row>
      <xdr:rowOff>0</xdr:rowOff>
    </xdr:from>
    <xdr:to>
      <xdr:col>11</xdr:col>
      <xdr:colOff>752475</xdr:colOff>
      <xdr:row>140</xdr:row>
      <xdr:rowOff>0</xdr:rowOff>
    </xdr:to>
    <xdr:sp macro="" textlink="">
      <xdr:nvSpPr>
        <xdr:cNvPr id="157" name="Text Box 85"/>
        <xdr:cNvSpPr txBox="1">
          <a:spLocks noChangeArrowheads="1"/>
        </xdr:cNvSpPr>
      </xdr:nvSpPr>
      <xdr:spPr bwMode="auto">
        <a:xfrm>
          <a:off x="981075" y="11172825"/>
          <a:ext cx="6467475" cy="0"/>
        </a:xfrm>
        <a:prstGeom prst="rect">
          <a:avLst/>
        </a:prstGeom>
        <a:noFill/>
        <a:ln>
          <a:noFill/>
        </a:ln>
        <a:extLst/>
      </xdr:spPr>
      <xdr:txBody>
        <a:bodyPr vertOverflow="clip" wrap="square" lIns="27432" tIns="22860" rIns="0" bIns="0" anchor="t" upright="1"/>
        <a:lstStyle/>
        <a:p>
          <a:pPr algn="l" rtl="0">
            <a:defRPr sz="1000"/>
          </a:pPr>
          <a:r>
            <a:rPr lang="nl-NL" sz="1000" b="0" i="0" u="none" strike="noStrike" baseline="0">
              <a:solidFill>
                <a:srgbClr val="000000"/>
              </a:solidFill>
              <a:latin typeface="Arial"/>
              <a:cs typeface="Arial"/>
            </a:rPr>
            <a:t>De budgetteringsinformatie in de jaarstaat ZFW 2005 is ontleend aan de administratie die ten grondslag ligt</a:t>
          </a:r>
        </a:p>
        <a:p>
          <a:pPr algn="l" rtl="0">
            <a:defRPr sz="1000"/>
          </a:pPr>
          <a:r>
            <a:rPr lang="nl-NL" sz="1000" b="0" i="0" u="none" strike="noStrike" baseline="0">
              <a:solidFill>
                <a:srgbClr val="000000"/>
              </a:solidFill>
              <a:latin typeface="Arial"/>
              <a:cs typeface="Arial"/>
            </a:rPr>
            <a:t>aan de verantwoording in het financieel verslag 2005. De budgetteringsinformatie in de jaarstaat ZFW 2005</a:t>
          </a:r>
        </a:p>
        <a:p>
          <a:pPr algn="l" rtl="0">
            <a:defRPr sz="1000"/>
          </a:pPr>
          <a:r>
            <a:rPr lang="nl-NL" sz="1000" b="0" i="0" u="none" strike="noStrike" baseline="0">
              <a:solidFill>
                <a:srgbClr val="000000"/>
              </a:solidFill>
              <a:latin typeface="Arial"/>
              <a:cs typeface="Arial"/>
            </a:rPr>
            <a:t>is voor de vereiste getrouwheidscontrole voorgelegd aan de externe accountant. De accountant heeft naar</a:t>
          </a:r>
        </a:p>
        <a:p>
          <a:pPr algn="l" rtl="0">
            <a:defRPr sz="1000"/>
          </a:pPr>
          <a:r>
            <a:rPr lang="nl-NL" sz="1000" b="0" i="0" u="none" strike="noStrike" baseline="0">
              <a:solidFill>
                <a:srgbClr val="000000"/>
              </a:solidFill>
              <a:latin typeface="Arial"/>
              <a:cs typeface="Arial"/>
            </a:rPr>
            <a:t>aanleiding van deze controle zijn bevindingen gerapporteerd en informatie verstrekt over alle tijdens het</a:t>
          </a:r>
        </a:p>
        <a:p>
          <a:pPr algn="l" rtl="0">
            <a:defRPr sz="1000"/>
          </a:pPr>
          <a:r>
            <a:rPr lang="nl-NL" sz="1000" b="0" i="0" u="none" strike="noStrike" baseline="0">
              <a:solidFill>
                <a:srgbClr val="000000"/>
              </a:solidFill>
              <a:latin typeface="Arial"/>
              <a:cs typeface="Arial"/>
            </a:rPr>
            <a:t>onderzoek geconstateerde feitelijke onjuistheden. Alle feitelijke onjuistheden zijn in de in deze jaarstaat</a:t>
          </a:r>
        </a:p>
        <a:p>
          <a:pPr algn="l" rtl="0">
            <a:defRPr sz="1000"/>
          </a:pPr>
          <a:r>
            <a:rPr lang="nl-NL" sz="1000" b="0" i="0" u="none" strike="noStrike" baseline="0">
              <a:solidFill>
                <a:srgbClr val="000000"/>
              </a:solidFill>
              <a:latin typeface="Arial"/>
              <a:cs typeface="Arial"/>
            </a:rPr>
            <a:t>ZFW 2005 opgenomen budgetteringsinformatie gecorrigeerd.</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a:t>
          </a: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2</xdr:col>
      <xdr:colOff>190500</xdr:colOff>
      <xdr:row>140</xdr:row>
      <xdr:rowOff>0</xdr:rowOff>
    </xdr:from>
    <xdr:to>
      <xdr:col>12</xdr:col>
      <xdr:colOff>38100</xdr:colOff>
      <xdr:row>140</xdr:row>
      <xdr:rowOff>0</xdr:rowOff>
    </xdr:to>
    <xdr:sp macro="" textlink="">
      <xdr:nvSpPr>
        <xdr:cNvPr id="158" name="Text Box 86"/>
        <xdr:cNvSpPr txBox="1">
          <a:spLocks noChangeArrowheads="1"/>
        </xdr:cNvSpPr>
      </xdr:nvSpPr>
      <xdr:spPr bwMode="auto">
        <a:xfrm>
          <a:off x="962025" y="11172825"/>
          <a:ext cx="665797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 balanspost omvat de na afsluitdatum ontvangen en/of betaalde declaraties en de na afsluitdatum nog te ontvangen declaraties met</a:t>
          </a:r>
        </a:p>
        <a:p>
          <a:pPr algn="l" rtl="0">
            <a:defRPr sz="1000"/>
          </a:pPr>
          <a:r>
            <a:rPr lang="nl-NL" sz="800" b="0" i="0" u="none" strike="noStrike" baseline="0">
              <a:solidFill>
                <a:srgbClr val="000000"/>
              </a:solidFill>
              <a:latin typeface="Arial"/>
              <a:cs typeface="Arial"/>
            </a:rPr>
            <a:t>    betrekking tot DBC’s die (naar verwachting) in 2005 worden gesloten.</a:t>
          </a:r>
        </a:p>
        <a:p>
          <a:pPr algn="l" rtl="0">
            <a:defRPr sz="1000"/>
          </a:pPr>
          <a:r>
            <a:rPr lang="nl-NL" sz="800" b="0" i="0" u="none" strike="noStrike" baseline="0">
              <a:solidFill>
                <a:srgbClr val="000000"/>
              </a:solidFill>
              <a:latin typeface="Arial"/>
              <a:cs typeface="Arial"/>
            </a:rPr>
            <a:t>2) De balanspost omvat het onderhanden werk 2005 en de in 2006 nog te ontvangen declaraties met betrekking tot DBC’s die (naar</a:t>
          </a:r>
        </a:p>
        <a:p>
          <a:pPr algn="l" rtl="0">
            <a:defRPr sz="1000"/>
          </a:pPr>
          <a:r>
            <a:rPr lang="nl-NL" sz="800" b="0" i="0" u="none" strike="noStrike" baseline="0">
              <a:solidFill>
                <a:srgbClr val="000000"/>
              </a:solidFill>
              <a:latin typeface="Arial"/>
              <a:cs typeface="Arial"/>
            </a:rPr>
            <a:t>    verwachting) in 2005 zijn geopend en in 2006 worden gesloten.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190500</xdr:colOff>
      <xdr:row>268</xdr:row>
      <xdr:rowOff>0</xdr:rowOff>
    </xdr:from>
    <xdr:to>
      <xdr:col>10</xdr:col>
      <xdr:colOff>0</xdr:colOff>
      <xdr:row>268</xdr:row>
      <xdr:rowOff>0</xdr:rowOff>
    </xdr:to>
    <xdr:sp macro="" textlink="">
      <xdr:nvSpPr>
        <xdr:cNvPr id="6150" name="Text Box 6"/>
        <xdr:cNvSpPr txBox="1">
          <a:spLocks noChangeArrowheads="1"/>
        </xdr:cNvSpPr>
      </xdr:nvSpPr>
      <xdr:spPr bwMode="auto">
        <a:xfrm>
          <a:off x="952500" y="83534250"/>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52" name="Text Box 8"/>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53" name="Text Box 9"/>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268</xdr:row>
      <xdr:rowOff>0</xdr:rowOff>
    </xdr:from>
    <xdr:to>
      <xdr:col>10</xdr:col>
      <xdr:colOff>0</xdr:colOff>
      <xdr:row>268</xdr:row>
      <xdr:rowOff>0</xdr:rowOff>
    </xdr:to>
    <xdr:sp macro="" textlink="">
      <xdr:nvSpPr>
        <xdr:cNvPr id="6155" name="Text Box 11"/>
        <xdr:cNvSpPr txBox="1">
          <a:spLocks noChangeArrowheads="1"/>
        </xdr:cNvSpPr>
      </xdr:nvSpPr>
      <xdr:spPr bwMode="auto">
        <a:xfrm>
          <a:off x="952500" y="83534250"/>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56" name="Text Box 12"/>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57" name="Text Box 13"/>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268</xdr:row>
      <xdr:rowOff>0</xdr:rowOff>
    </xdr:from>
    <xdr:to>
      <xdr:col>10</xdr:col>
      <xdr:colOff>0</xdr:colOff>
      <xdr:row>268</xdr:row>
      <xdr:rowOff>0</xdr:rowOff>
    </xdr:to>
    <xdr:sp macro="" textlink="">
      <xdr:nvSpPr>
        <xdr:cNvPr id="6158" name="Text Box 14"/>
        <xdr:cNvSpPr txBox="1">
          <a:spLocks noChangeArrowheads="1"/>
        </xdr:cNvSpPr>
      </xdr:nvSpPr>
      <xdr:spPr bwMode="auto">
        <a:xfrm>
          <a:off x="952500" y="83534250"/>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59" name="Text Box 15"/>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60" name="Text Box 16"/>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2</xdr:col>
      <xdr:colOff>190500</xdr:colOff>
      <xdr:row>268</xdr:row>
      <xdr:rowOff>0</xdr:rowOff>
    </xdr:from>
    <xdr:to>
      <xdr:col>10</xdr:col>
      <xdr:colOff>0</xdr:colOff>
      <xdr:row>268</xdr:row>
      <xdr:rowOff>0</xdr:rowOff>
    </xdr:to>
    <xdr:sp macro="" textlink="">
      <xdr:nvSpPr>
        <xdr:cNvPr id="6161" name="Text Box 17"/>
        <xdr:cNvSpPr txBox="1">
          <a:spLocks noChangeArrowheads="1"/>
        </xdr:cNvSpPr>
      </xdr:nvSpPr>
      <xdr:spPr bwMode="auto">
        <a:xfrm>
          <a:off x="952500" y="83534250"/>
          <a:ext cx="6057900" cy="0"/>
        </a:xfrm>
        <a:prstGeom prst="rect">
          <a:avLst/>
        </a:prstGeom>
        <a:noFill/>
        <a:ln>
          <a:noFill/>
        </a:ln>
        <a:extLst/>
      </xdr:spPr>
      <xdr:txBody>
        <a:bodyPr vertOverflow="clip" wrap="square" lIns="27432" tIns="18288" rIns="0" bIns="0" anchor="t" upright="1"/>
        <a:lstStyle/>
        <a:p>
          <a:pPr algn="l" rtl="0">
            <a:defRPr sz="1000"/>
          </a:pPr>
          <a:r>
            <a:rPr lang="nl-NL" sz="700" b="0" i="0" u="none" strike="noStrike" baseline="0">
              <a:solidFill>
                <a:srgbClr val="000000"/>
              </a:solidFill>
              <a:latin typeface="Arial"/>
              <a:cs typeface="Arial"/>
            </a:rPr>
            <a:t>*</a:t>
          </a:r>
          <a:r>
            <a:rPr lang="nl-NL" sz="800" b="0" i="0" u="none" strike="noStrike" baseline="0">
              <a:solidFill>
                <a:srgbClr val="000000"/>
              </a:solidFill>
              <a:latin typeface="Arial"/>
              <a:cs typeface="Arial"/>
            </a:rPr>
            <a:t>) Het betreft onderdeel a, d en e van artikel 26, lid1 van de Regeling hulpmiddelen 1996</a:t>
          </a: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62" name="Text Box 18"/>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268</xdr:row>
      <xdr:rowOff>0</xdr:rowOff>
    </xdr:from>
    <xdr:to>
      <xdr:col>12</xdr:col>
      <xdr:colOff>0</xdr:colOff>
      <xdr:row>268</xdr:row>
      <xdr:rowOff>0</xdr:rowOff>
    </xdr:to>
    <xdr:sp macro="" textlink="">
      <xdr:nvSpPr>
        <xdr:cNvPr id="6163" name="Text Box 19"/>
        <xdr:cNvSpPr txBox="1">
          <a:spLocks noChangeArrowheads="1"/>
        </xdr:cNvSpPr>
      </xdr:nvSpPr>
      <xdr:spPr bwMode="auto">
        <a:xfrm>
          <a:off x="962025" y="83534250"/>
          <a:ext cx="7820025"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6182" name="Rectangle 38"/>
        <xdr:cNvSpPr>
          <a:spLocks noChangeArrowheads="1"/>
        </xdr:cNvSpPr>
      </xdr:nvSpPr>
      <xdr:spPr bwMode="auto">
        <a:xfrm>
          <a:off x="1123950" y="295275"/>
          <a:ext cx="800100" cy="180975"/>
        </a:xfrm>
        <a:prstGeom prst="rect">
          <a:avLst/>
        </a:prstGeom>
        <a:solidFill>
          <a:srgbClr val="777C00"/>
        </a:solidFill>
        <a:ln w="9525" algn="ctr">
          <a:solidFill>
            <a:srgbClr val="777C00"/>
          </a:solidFill>
          <a:miter lim="800000"/>
          <a:headEnd/>
          <a:tailEnd/>
        </a:ln>
        <a:effectLst/>
        <a:extLst/>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85" name="Text Box 41"/>
        <xdr:cNvSpPr txBox="1">
          <a:spLocks noChangeArrowheads="1"/>
        </xdr:cNvSpPr>
      </xdr:nvSpPr>
      <xdr:spPr bwMode="auto">
        <a:xfrm>
          <a:off x="962025" y="62198250"/>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86" name="Text Box 42"/>
        <xdr:cNvSpPr txBox="1">
          <a:spLocks noChangeArrowheads="1"/>
        </xdr:cNvSpPr>
      </xdr:nvSpPr>
      <xdr:spPr bwMode="auto">
        <a:xfrm>
          <a:off x="962025" y="73018650"/>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89" name="Text Box 45"/>
        <xdr:cNvSpPr txBox="1">
          <a:spLocks noChangeArrowheads="1"/>
        </xdr:cNvSpPr>
      </xdr:nvSpPr>
      <xdr:spPr bwMode="auto">
        <a:xfrm>
          <a:off x="962025" y="7333297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180</xdr:row>
      <xdr:rowOff>0</xdr:rowOff>
    </xdr:from>
    <xdr:to>
      <xdr:col>11</xdr:col>
      <xdr:colOff>209550</xdr:colOff>
      <xdr:row>180</xdr:row>
      <xdr:rowOff>0</xdr:rowOff>
    </xdr:to>
    <xdr:sp macro="" textlink="">
      <xdr:nvSpPr>
        <xdr:cNvPr id="6190" name="Text Box 46"/>
        <xdr:cNvSpPr txBox="1">
          <a:spLocks noChangeArrowheads="1"/>
        </xdr:cNvSpPr>
      </xdr:nvSpPr>
      <xdr:spPr bwMode="auto">
        <a:xfrm>
          <a:off x="962025" y="47386875"/>
          <a:ext cx="7143750" cy="0"/>
        </a:xfrm>
        <a:prstGeom prst="rect">
          <a:avLst/>
        </a:prstGeom>
        <a:noFill/>
        <a:ln>
          <a:noFill/>
        </a:ln>
        <a:extLst/>
      </xdr:spPr>
      <xdr:txBody>
        <a:bodyPr vertOverflow="clip" wrap="square" lIns="27432" tIns="22860" rIns="0" bIns="0" anchor="t" upright="1"/>
        <a:lstStyle/>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91" name="Text Box 47"/>
        <xdr:cNvSpPr txBox="1">
          <a:spLocks noChangeArrowheads="1"/>
        </xdr:cNvSpPr>
      </xdr:nvSpPr>
      <xdr:spPr bwMode="auto">
        <a:xfrm>
          <a:off x="962025" y="7333297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92" name="Text Box 48"/>
        <xdr:cNvSpPr txBox="1">
          <a:spLocks noChangeArrowheads="1"/>
        </xdr:cNvSpPr>
      </xdr:nvSpPr>
      <xdr:spPr bwMode="auto">
        <a:xfrm>
          <a:off x="962025" y="7333297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225</xdr:row>
      <xdr:rowOff>0</xdr:rowOff>
    </xdr:from>
    <xdr:to>
      <xdr:col>11</xdr:col>
      <xdr:colOff>209550</xdr:colOff>
      <xdr:row>225</xdr:row>
      <xdr:rowOff>0</xdr:rowOff>
    </xdr:to>
    <xdr:sp macro="" textlink="">
      <xdr:nvSpPr>
        <xdr:cNvPr id="6193" name="Text Box 49"/>
        <xdr:cNvSpPr txBox="1">
          <a:spLocks noChangeArrowheads="1"/>
        </xdr:cNvSpPr>
      </xdr:nvSpPr>
      <xdr:spPr bwMode="auto">
        <a:xfrm>
          <a:off x="962025" y="73332975"/>
          <a:ext cx="714375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47</xdr:row>
      <xdr:rowOff>0</xdr:rowOff>
    </xdr:from>
    <xdr:to>
      <xdr:col>11</xdr:col>
      <xdr:colOff>0</xdr:colOff>
      <xdr:row>47</xdr:row>
      <xdr:rowOff>0</xdr:rowOff>
    </xdr:to>
    <xdr:sp macro="" textlink="">
      <xdr:nvSpPr>
        <xdr:cNvPr id="11266" name="Text Box 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67" name="Text Box 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11268" name="Text Box 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0" name="Text Box 6"/>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1" name="Text Box 7"/>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3" name="Text Box 9"/>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4" name="Text Box 10"/>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6" name="Text Box 12"/>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47</xdr:row>
      <xdr:rowOff>0</xdr:rowOff>
    </xdr:from>
    <xdr:to>
      <xdr:col>11</xdr:col>
      <xdr:colOff>0</xdr:colOff>
      <xdr:row>47</xdr:row>
      <xdr:rowOff>0</xdr:rowOff>
    </xdr:to>
    <xdr:sp macro="" textlink="">
      <xdr:nvSpPr>
        <xdr:cNvPr id="11277" name="Text Box 13"/>
        <xdr:cNvSpPr txBox="1">
          <a:spLocks noChangeArrowheads="1"/>
        </xdr:cNvSpPr>
      </xdr:nvSpPr>
      <xdr:spPr bwMode="auto">
        <a:xfrm>
          <a:off x="962025" y="12011025"/>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11278" name="Text Box 14"/>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0]!Hoofdmenu" textlink="">
      <xdr:nvSpPr>
        <xdr:cNvPr id="11279" name="Rectangle 15"/>
        <xdr:cNvSpPr>
          <a:spLocks noChangeArrowheads="1"/>
        </xdr:cNvSpPr>
      </xdr:nvSpPr>
      <xdr:spPr bwMode="auto">
        <a:xfrm>
          <a:off x="1123950" y="295275"/>
          <a:ext cx="800100" cy="180975"/>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31</xdr:row>
      <xdr:rowOff>0</xdr:rowOff>
    </xdr:from>
    <xdr:to>
      <xdr:col>11</xdr:col>
      <xdr:colOff>0</xdr:colOff>
      <xdr:row>31</xdr:row>
      <xdr:rowOff>0</xdr:rowOff>
    </xdr:to>
    <xdr:sp macro="" textlink="">
      <xdr:nvSpPr>
        <xdr:cNvPr id="11280" name="Text Box 16"/>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31</xdr:row>
      <xdr:rowOff>0</xdr:rowOff>
    </xdr:from>
    <xdr:to>
      <xdr:col>11</xdr:col>
      <xdr:colOff>0</xdr:colOff>
      <xdr:row>31</xdr:row>
      <xdr:rowOff>0</xdr:rowOff>
    </xdr:to>
    <xdr:sp macro="" textlink="">
      <xdr:nvSpPr>
        <xdr:cNvPr id="11283" name="Text Box 19"/>
        <xdr:cNvSpPr txBox="1">
          <a:spLocks noChangeArrowheads="1"/>
        </xdr:cNvSpPr>
      </xdr:nvSpPr>
      <xdr:spPr bwMode="auto">
        <a:xfrm>
          <a:off x="962025" y="17145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45</xdr:row>
      <xdr:rowOff>0</xdr:rowOff>
    </xdr:from>
    <xdr:to>
      <xdr:col>11</xdr:col>
      <xdr:colOff>0</xdr:colOff>
      <xdr:row>45</xdr:row>
      <xdr:rowOff>0</xdr:rowOff>
    </xdr:to>
    <xdr:sp macro="" textlink="">
      <xdr:nvSpPr>
        <xdr:cNvPr id="11286" name="Text Box 22"/>
        <xdr:cNvSpPr txBox="1">
          <a:spLocks noChangeArrowheads="1"/>
        </xdr:cNvSpPr>
      </xdr:nvSpPr>
      <xdr:spPr bwMode="auto">
        <a:xfrm>
          <a:off x="962025" y="6972300"/>
          <a:ext cx="693420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29" name="Text Box 2"/>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30" name="Text Box 3"/>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30</xdr:row>
      <xdr:rowOff>0</xdr:rowOff>
    </xdr:from>
    <xdr:to>
      <xdr:col>11</xdr:col>
      <xdr:colOff>0</xdr:colOff>
      <xdr:row>30</xdr:row>
      <xdr:rowOff>0</xdr:rowOff>
    </xdr:to>
    <xdr:sp macro="" textlink="">
      <xdr:nvSpPr>
        <xdr:cNvPr id="31" name="Text Box 4"/>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32" name="Text Box 6"/>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33" name="Text Box 7"/>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48</xdr:row>
      <xdr:rowOff>0</xdr:rowOff>
    </xdr:from>
    <xdr:to>
      <xdr:col>11</xdr:col>
      <xdr:colOff>0</xdr:colOff>
      <xdr:row>48</xdr:row>
      <xdr:rowOff>0</xdr:rowOff>
    </xdr:to>
    <xdr:sp macro="" textlink="">
      <xdr:nvSpPr>
        <xdr:cNvPr id="34" name="Text Box 9"/>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35" name="Text Box 10"/>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48</xdr:row>
      <xdr:rowOff>0</xdr:rowOff>
    </xdr:from>
    <xdr:to>
      <xdr:col>11</xdr:col>
      <xdr:colOff>0</xdr:colOff>
      <xdr:row>48</xdr:row>
      <xdr:rowOff>0</xdr:rowOff>
    </xdr:to>
    <xdr:sp macro="" textlink="">
      <xdr:nvSpPr>
        <xdr:cNvPr id="36" name="Text Box 12"/>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Deze bedragen moeten overeenstemmen met het totaal van de desbetreffende specificaties.</a:t>
          </a:r>
        </a:p>
        <a:p>
          <a:pPr algn="l" rtl="0">
            <a:defRPr sz="1000"/>
          </a:pPr>
          <a:r>
            <a:rPr lang="nl-NL" sz="800" b="0" i="0" u="none" strike="noStrike" baseline="0">
              <a:solidFill>
                <a:srgbClr val="000000"/>
              </a:solidFill>
              <a:latin typeface="Arial"/>
              <a:cs typeface="Arial"/>
            </a:rPr>
            <a:t>2) Ook opgenomen in het publieksverslag jaarrekening. Bedragen moeten overeenstemmen.</a:t>
          </a:r>
        </a:p>
        <a:p>
          <a:pPr algn="l" rtl="0">
            <a:defRPr sz="1000"/>
          </a:pPr>
          <a:r>
            <a:rPr lang="nl-NL" sz="800" b="0" i="0" u="none" strike="noStrike" baseline="0">
              <a:solidFill>
                <a:srgbClr val="000000"/>
              </a:solidFill>
              <a:latin typeface="Arial"/>
              <a:cs typeface="Arial"/>
            </a:rPr>
            <a:t>    Saldo lasten en baten = Vergoeding Algemene Kas rechtstreeks te verrekenen kosten en baten in de Toelichting Exploitatierekening </a:t>
          </a:r>
        </a:p>
        <a:p>
          <a:pPr algn="l" rtl="0">
            <a:defRPr sz="1000"/>
          </a:pPr>
          <a:r>
            <a:rPr lang="nl-NL" sz="800" b="0" i="0" u="none" strike="noStrike" baseline="0">
              <a:solidFill>
                <a:srgbClr val="000000"/>
              </a:solidFill>
              <a:latin typeface="Arial"/>
              <a:cs typeface="Arial"/>
            </a:rPr>
            <a:t>    ZFW, onder Bijdragen CVZ, Algemene Kas.</a:t>
          </a:r>
        </a:p>
        <a:p>
          <a:pPr algn="l" rtl="0">
            <a:defRPr sz="1000"/>
          </a:pPr>
          <a:r>
            <a:rPr lang="nl-NL" sz="800" b="0" i="0" u="none" strike="noStrike" baseline="0">
              <a:solidFill>
                <a:srgbClr val="000000"/>
              </a:solidFill>
              <a:latin typeface="Arial"/>
              <a:cs typeface="Arial"/>
            </a:rPr>
            <a:t>    Uitgaven artikel 1P Ziekenfondswet = Subsidies in de Toelichting Exploitatierekening ZFW, onder Bijdragen CVZ, Algemene Kas.</a:t>
          </a: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48</xdr:row>
      <xdr:rowOff>0</xdr:rowOff>
    </xdr:from>
    <xdr:to>
      <xdr:col>11</xdr:col>
      <xdr:colOff>0</xdr:colOff>
      <xdr:row>48</xdr:row>
      <xdr:rowOff>0</xdr:rowOff>
    </xdr:to>
    <xdr:sp macro="" textlink="">
      <xdr:nvSpPr>
        <xdr:cNvPr id="37" name="Text Box 13"/>
        <xdr:cNvSpPr txBox="1">
          <a:spLocks noChangeArrowheads="1"/>
        </xdr:cNvSpPr>
      </xdr:nvSpPr>
      <xdr:spPr bwMode="auto">
        <a:xfrm>
          <a:off x="990600" y="1120902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 Code opnemen die is toegekend door CVZ na de melding van een project. Voor nog niet aangemelde projecten moet u een code</a:t>
          </a:r>
        </a:p>
        <a:p>
          <a:pPr algn="l" rtl="0">
            <a:defRPr sz="1000"/>
          </a:pPr>
          <a:r>
            <a:rPr lang="nl-NL" sz="800" b="0" i="0" u="none" strike="noStrike" baseline="0">
              <a:solidFill>
                <a:srgbClr val="000000"/>
              </a:solidFill>
              <a:latin typeface="Arial"/>
              <a:cs typeface="Arial"/>
            </a:rPr>
            <a:t>    aanvragen bij initiatiefruimte@cvz.nl. Alle uitgegeven codes zijn te vinden op www.cvz.nl.</a:t>
          </a:r>
        </a:p>
      </xdr:txBody>
    </xdr:sp>
    <xdr:clientData/>
  </xdr:twoCellAnchor>
  <xdr:twoCellAnchor>
    <xdr:from>
      <xdr:col>3</xdr:col>
      <xdr:colOff>0</xdr:colOff>
      <xdr:row>30</xdr:row>
      <xdr:rowOff>0</xdr:rowOff>
    </xdr:from>
    <xdr:to>
      <xdr:col>11</xdr:col>
      <xdr:colOff>0</xdr:colOff>
      <xdr:row>30</xdr:row>
      <xdr:rowOff>0</xdr:rowOff>
    </xdr:to>
    <xdr:sp macro="" textlink="">
      <xdr:nvSpPr>
        <xdr:cNvPr id="38" name="Text Box 14"/>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161925</xdr:colOff>
      <xdr:row>1</xdr:row>
      <xdr:rowOff>133350</xdr:rowOff>
    </xdr:from>
    <xdr:to>
      <xdr:col>3</xdr:col>
      <xdr:colOff>962025</xdr:colOff>
      <xdr:row>2</xdr:row>
      <xdr:rowOff>152400</xdr:rowOff>
    </xdr:to>
    <xdr:sp macro="" textlink="">
      <xdr:nvSpPr>
        <xdr:cNvPr id="39" name="Rectangle 15"/>
        <xdr:cNvSpPr>
          <a:spLocks noChangeArrowheads="1"/>
        </xdr:cNvSpPr>
      </xdr:nvSpPr>
      <xdr:spPr bwMode="auto">
        <a:xfrm>
          <a:off x="1152525" y="300990"/>
          <a:ext cx="800100" cy="186690"/>
        </a:xfrm>
        <a:prstGeom prst="rect">
          <a:avLst/>
        </a:prstGeom>
        <a:solidFill>
          <a:srgbClr val="777C00"/>
        </a:solidFill>
        <a:ln w="9525">
          <a:solidFill>
            <a:srgbClr val="777C00"/>
          </a:solidFill>
          <a:miter lim="800000"/>
          <a:headEnd/>
          <a:tailEnd/>
        </a:ln>
      </xdr:spPr>
      <xdr:txBody>
        <a:bodyPr vertOverflow="clip" wrap="square" lIns="27432" tIns="22860" rIns="27432" bIns="0" anchor="t" upright="1"/>
        <a:lstStyle/>
        <a:p>
          <a:pPr algn="ctr" rtl="0">
            <a:defRPr sz="1000"/>
          </a:pPr>
          <a:r>
            <a:rPr lang="nl-NL" sz="1000" b="1" i="0" u="none" strike="noStrike" baseline="0">
              <a:solidFill>
                <a:srgbClr val="FFFFFF"/>
              </a:solidFill>
              <a:latin typeface="Arial"/>
              <a:cs typeface="Arial"/>
            </a:rPr>
            <a:t>Hoofdmenu</a:t>
          </a:r>
        </a:p>
      </xdr:txBody>
    </xdr:sp>
    <xdr:clientData/>
  </xdr:twoCellAnchor>
  <xdr:twoCellAnchor>
    <xdr:from>
      <xdr:col>3</xdr:col>
      <xdr:colOff>0</xdr:colOff>
      <xdr:row>30</xdr:row>
      <xdr:rowOff>0</xdr:rowOff>
    </xdr:from>
    <xdr:to>
      <xdr:col>11</xdr:col>
      <xdr:colOff>0</xdr:colOff>
      <xdr:row>30</xdr:row>
      <xdr:rowOff>0</xdr:rowOff>
    </xdr:to>
    <xdr:sp macro="" textlink="">
      <xdr:nvSpPr>
        <xdr:cNvPr id="40" name="Text Box 16"/>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twoCellAnchor>
    <xdr:from>
      <xdr:col>3</xdr:col>
      <xdr:colOff>0</xdr:colOff>
      <xdr:row>30</xdr:row>
      <xdr:rowOff>0</xdr:rowOff>
    </xdr:from>
    <xdr:to>
      <xdr:col>11</xdr:col>
      <xdr:colOff>0</xdr:colOff>
      <xdr:row>30</xdr:row>
      <xdr:rowOff>0</xdr:rowOff>
    </xdr:to>
    <xdr:sp macro="" textlink="">
      <xdr:nvSpPr>
        <xdr:cNvPr id="41" name="Text Box 19"/>
        <xdr:cNvSpPr txBox="1">
          <a:spLocks noChangeArrowheads="1"/>
        </xdr:cNvSpPr>
      </xdr:nvSpPr>
      <xdr:spPr bwMode="auto">
        <a:xfrm>
          <a:off x="990600" y="6987540"/>
          <a:ext cx="7147560" cy="0"/>
        </a:xfrm>
        <a:prstGeom prst="rect">
          <a:avLst/>
        </a:prstGeom>
        <a:no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Arial"/>
              <a:cs typeface="Arial"/>
            </a:rPr>
            <a:t>1) Dit aantal moet overeenstemmen met het totaal aantal klachten bij de betreffende indicator in het uitvoeringsverslag 2005.</a:t>
          </a:r>
        </a:p>
        <a:p>
          <a:pPr algn="l" rtl="0">
            <a:defRPr sz="1000"/>
          </a:pPr>
          <a:r>
            <a:rPr lang="nl-NL" sz="800" b="0" i="0" u="none" strike="noStrike" baseline="0">
              <a:solidFill>
                <a:srgbClr val="000000"/>
              </a:solidFill>
              <a:latin typeface="Arial"/>
              <a:cs typeface="Arial"/>
            </a:rPr>
            <a:t>    Het betreft registratiecode VK 01: gegevenselementen Nkla + Nklb + Nklc.</a:t>
          </a:r>
        </a:p>
        <a:p>
          <a:pPr algn="l" rtl="0">
            <a:defRPr sz="1000"/>
          </a:pPr>
          <a:r>
            <a:rPr lang="nl-NL" sz="800" b="0" i="0" u="none" strike="noStrike" baseline="0">
              <a:solidFill>
                <a:srgbClr val="000000"/>
              </a:solidFill>
              <a:latin typeface="Arial"/>
              <a:cs typeface="Arial"/>
            </a:rPr>
            <a:t>2) Dit aantal moet overeenstemmen met het totaal aantal gegrond verklaarde klachten bij de betreffende indicator in het</a:t>
          </a:r>
        </a:p>
        <a:p>
          <a:pPr algn="l" rtl="0">
            <a:defRPr sz="1000"/>
          </a:pPr>
          <a:r>
            <a:rPr lang="nl-NL" sz="800" b="0" i="0" u="none" strike="noStrike" baseline="0">
              <a:solidFill>
                <a:srgbClr val="000000"/>
              </a:solidFill>
              <a:latin typeface="Arial"/>
              <a:cs typeface="Arial"/>
            </a:rPr>
            <a:t>    uitvoeringsverslag 2005. Het betreft registratiecode VK 02: gegevenselementen Nkld + Nkle + Nklf.</a:t>
          </a:r>
        </a:p>
        <a:p>
          <a:pPr algn="l" rtl="0">
            <a:defRPr sz="1000"/>
          </a:pPr>
          <a:endParaRPr lang="nl-NL" sz="800" b="0" i="0" u="none" strike="noStrike" baseline="0">
            <a:solidFill>
              <a:srgbClr val="000000"/>
            </a:solidFill>
            <a:latin typeface="Arial"/>
            <a:cs typeface="Arial"/>
          </a:endParaRPr>
        </a:p>
        <a:p>
          <a:pPr algn="l" rtl="0">
            <a:defRPr sz="1000"/>
          </a:pPr>
          <a:endParaRPr lang="nl-NL"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F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F0000"/>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G20"/>
  <sheetViews>
    <sheetView showGridLines="0" tabSelected="1" zoomScaleNormal="100" workbookViewId="0">
      <selection sqref="A1:B1"/>
    </sheetView>
  </sheetViews>
  <sheetFormatPr defaultColWidth="9.140625" defaultRowHeight="12.75" x14ac:dyDescent="0.2"/>
  <cols>
    <col min="1" max="2" width="39.42578125" style="49" customWidth="1"/>
    <col min="3" max="16384" width="9.140625" style="49"/>
  </cols>
  <sheetData>
    <row r="1" spans="1:7" s="48" customFormat="1" ht="15" customHeight="1" x14ac:dyDescent="0.2">
      <c r="A1" s="337" t="s">
        <v>138</v>
      </c>
      <c r="B1" s="338"/>
      <c r="C1" s="56"/>
      <c r="D1" s="56"/>
      <c r="E1" s="56"/>
    </row>
    <row r="2" spans="1:7" s="48" customFormat="1" ht="15" customHeight="1" x14ac:dyDescent="0.2">
      <c r="A2" s="339" t="str">
        <f>CONCATENATE("KWARTAALSTAAT ZVW ", jaar_id," ",kwartaal_id,"E KWARTAAL")</f>
        <v>KWARTAALSTAAT ZVW 2019 3E KWARTAAL</v>
      </c>
      <c r="B2" s="340"/>
      <c r="C2" s="56"/>
      <c r="D2" s="56"/>
      <c r="E2" s="56"/>
    </row>
    <row r="3" spans="1:7" s="48" customFormat="1" ht="15" customHeight="1" x14ac:dyDescent="0.2">
      <c r="A3" s="165" t="s">
        <v>139</v>
      </c>
      <c r="B3" s="166" t="s">
        <v>301</v>
      </c>
      <c r="C3" s="56"/>
      <c r="D3" s="56"/>
      <c r="E3" s="56"/>
    </row>
    <row r="4" spans="1:7" ht="9" customHeight="1" x14ac:dyDescent="0.2">
      <c r="A4" s="57"/>
      <c r="B4" s="52"/>
      <c r="C4" s="51"/>
      <c r="D4" s="51"/>
      <c r="E4" s="51"/>
    </row>
    <row r="5" spans="1:7" s="48" customFormat="1" ht="18.95" customHeight="1" x14ac:dyDescent="0.2">
      <c r="A5" s="58"/>
      <c r="B5" s="59"/>
      <c r="C5" s="56"/>
      <c r="D5" s="56"/>
      <c r="E5" s="56"/>
    </row>
    <row r="6" spans="1:7" s="48" customFormat="1" ht="18.95" customHeight="1" x14ac:dyDescent="0.2">
      <c r="A6" s="58"/>
      <c r="B6" s="59"/>
      <c r="C6" s="60"/>
      <c r="D6" s="60"/>
      <c r="E6" s="60"/>
      <c r="F6" s="50"/>
      <c r="G6" s="50"/>
    </row>
    <row r="7" spans="1:7" s="48" customFormat="1" ht="18.95" customHeight="1" x14ac:dyDescent="0.2">
      <c r="A7" s="58"/>
      <c r="B7" s="59"/>
      <c r="C7" s="56"/>
      <c r="D7" s="56"/>
      <c r="E7" s="56"/>
    </row>
    <row r="8" spans="1:7" s="48" customFormat="1" ht="18.95" customHeight="1" x14ac:dyDescent="0.2">
      <c r="A8" s="58"/>
      <c r="B8" s="59"/>
      <c r="C8" s="56"/>
      <c r="D8" s="56"/>
      <c r="E8" s="56"/>
    </row>
    <row r="9" spans="1:7" s="48" customFormat="1" ht="18.95" customHeight="1" x14ac:dyDescent="0.2">
      <c r="A9" s="58"/>
      <c r="B9" s="59"/>
      <c r="C9" s="56"/>
      <c r="D9" s="56"/>
      <c r="E9" s="56"/>
    </row>
    <row r="10" spans="1:7" s="48" customFormat="1" ht="18.95" customHeight="1" x14ac:dyDescent="0.2">
      <c r="A10" s="58"/>
      <c r="B10" s="59"/>
      <c r="C10" s="56"/>
      <c r="D10" s="56"/>
      <c r="E10" s="56"/>
    </row>
    <row r="11" spans="1:7" ht="18.95" customHeight="1" x14ac:dyDescent="0.2">
      <c r="A11" s="58"/>
      <c r="B11" s="59"/>
      <c r="C11" s="51"/>
      <c r="D11" s="51"/>
      <c r="E11" s="51"/>
    </row>
    <row r="12" spans="1:7" ht="18.95" customHeight="1" x14ac:dyDescent="0.2">
      <c r="A12" s="58"/>
      <c r="B12" s="59"/>
      <c r="C12" s="51"/>
      <c r="D12" s="51"/>
      <c r="E12" s="51"/>
    </row>
    <row r="13" spans="1:7" ht="18.95" customHeight="1" x14ac:dyDescent="0.2">
      <c r="A13" s="58"/>
      <c r="B13" s="59"/>
      <c r="C13" s="51"/>
      <c r="D13" s="51"/>
      <c r="E13" s="51"/>
    </row>
    <row r="14" spans="1:7" ht="18.95" customHeight="1" x14ac:dyDescent="0.2">
      <c r="A14" s="58"/>
      <c r="B14" s="59"/>
      <c r="C14" s="51"/>
      <c r="D14" s="51"/>
      <c r="E14" s="51"/>
    </row>
    <row r="15" spans="1:7" ht="18.95" customHeight="1" x14ac:dyDescent="0.2">
      <c r="A15" s="58"/>
      <c r="B15" s="59"/>
      <c r="C15" s="51"/>
      <c r="D15" s="51"/>
      <c r="E15" s="51"/>
    </row>
    <row r="16" spans="1:7" ht="9" customHeight="1" x14ac:dyDescent="0.2">
      <c r="A16" s="61"/>
      <c r="B16" s="54"/>
      <c r="C16" s="51"/>
      <c r="D16" s="51"/>
      <c r="E16" s="51"/>
    </row>
    <row r="20" spans="1:1" x14ac:dyDescent="0.2">
      <c r="A20" s="284"/>
    </row>
  </sheetData>
  <sheetProtection algorithmName="SHA-512" hashValue="VUu8tvhcNYdyfZLNt6vwppmDyPUlDX2FJAJ/8NIgvTwac4nUARJq14d+Q2PM351Wj9r9cdrt8qy5/D3CY9hgIQ==" saltValue="v83v8g6IjekSyr/FLpchcA==" spinCount="100000" sheet="1" objects="1" scenarios="1"/>
  <mergeCells count="2">
    <mergeCell ref="A1:B1"/>
    <mergeCell ref="A2:B2"/>
  </mergeCells>
  <phoneticPr fontId="5" type="noConversion"/>
  <pageMargins left="0" right="0" top="0.39370078740157499"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N49"/>
  <sheetViews>
    <sheetView zoomScaleNormal="100" workbookViewId="0"/>
  </sheetViews>
  <sheetFormatPr defaultColWidth="9.140625" defaultRowHeight="12.75" x14ac:dyDescent="0.2"/>
  <cols>
    <col min="1" max="1" width="9" style="21" customWidth="1"/>
    <col min="2" max="2" width="2.42578125" style="21" customWidth="1"/>
    <col min="3" max="3" width="3" style="21" customWidth="1"/>
    <col min="4" max="5" width="15.5703125" style="21" customWidth="1"/>
    <col min="6" max="6" width="6.42578125" style="21" customWidth="1"/>
    <col min="7" max="11" width="13.28515625" style="21" customWidth="1"/>
    <col min="12" max="12" width="3" style="21" customWidth="1"/>
    <col min="13" max="13" width="2.42578125" style="21" customWidth="1"/>
    <col min="14" max="16384" width="9.140625" style="21"/>
  </cols>
  <sheetData>
    <row r="1" spans="1:14" x14ac:dyDescent="0.2">
      <c r="A1" s="17"/>
      <c r="B1" s="18"/>
      <c r="C1" s="19" t="s">
        <v>221</v>
      </c>
      <c r="D1" s="20"/>
      <c r="E1" s="20"/>
      <c r="F1" s="20"/>
      <c r="G1" s="20"/>
      <c r="H1" s="20"/>
      <c r="I1" s="20"/>
      <c r="J1" s="20"/>
      <c r="K1" s="20"/>
      <c r="L1" s="20"/>
      <c r="M1" s="18"/>
    </row>
    <row r="2" spans="1:14" x14ac:dyDescent="0.2">
      <c r="A2" s="17"/>
      <c r="B2" s="18"/>
      <c r="C2" s="16"/>
      <c r="D2" s="16"/>
      <c r="E2" s="16"/>
      <c r="F2" s="16"/>
      <c r="G2" s="16"/>
      <c r="H2" s="16"/>
      <c r="I2" s="16"/>
      <c r="J2" s="16"/>
      <c r="K2" s="16"/>
      <c r="L2" s="16"/>
      <c r="M2" s="18"/>
      <c r="N2" s="22"/>
    </row>
    <row r="3" spans="1:14" x14ac:dyDescent="0.2">
      <c r="A3" s="17"/>
      <c r="B3" s="18"/>
      <c r="C3" s="16"/>
      <c r="D3" s="23"/>
      <c r="E3" s="16"/>
      <c r="F3" s="16"/>
      <c r="G3" s="16"/>
      <c r="H3" s="16"/>
      <c r="I3" s="16"/>
      <c r="J3" s="16"/>
      <c r="K3" s="16"/>
      <c r="L3" s="16"/>
      <c r="M3" s="18"/>
      <c r="N3" s="22"/>
    </row>
    <row r="4" spans="1:14" ht="12" customHeight="1" x14ac:dyDescent="0.2">
      <c r="A4" s="17"/>
      <c r="B4" s="18"/>
      <c r="C4" s="16"/>
      <c r="D4" s="16"/>
      <c r="E4" s="16"/>
      <c r="F4" s="16"/>
      <c r="G4" s="16"/>
      <c r="H4" s="16"/>
      <c r="I4" s="16"/>
      <c r="J4" s="16"/>
      <c r="K4" s="16"/>
      <c r="L4" s="16"/>
      <c r="M4" s="18"/>
      <c r="N4" s="22"/>
    </row>
    <row r="5" spans="1:14" ht="12.75" customHeight="1" x14ac:dyDescent="0.2">
      <c r="A5" s="24"/>
      <c r="B5" s="25"/>
      <c r="C5" s="25"/>
      <c r="D5" s="25"/>
      <c r="E5" s="25"/>
      <c r="F5" s="25"/>
      <c r="G5" s="25"/>
      <c r="H5" s="25"/>
      <c r="I5" s="25"/>
      <c r="J5" s="25"/>
      <c r="K5" s="25"/>
      <c r="L5" s="25"/>
      <c r="M5" s="25"/>
    </row>
    <row r="6" spans="1:14" s="16" customFormat="1" ht="18" customHeight="1" x14ac:dyDescent="0.2">
      <c r="A6" s="26" t="s">
        <v>187</v>
      </c>
      <c r="B6" s="25"/>
      <c r="C6" s="39"/>
      <c r="D6" s="40" t="str">
        <f>CONCATENATE("KWARTAALSTAAT ZVW ", jaar_id," ",kwartaal_id,"E KWARTAAL")</f>
        <v>KWARTAALSTAAT ZVW 2019 3E KWARTAAL</v>
      </c>
      <c r="E6" s="39"/>
      <c r="F6" s="39"/>
      <c r="G6" s="39"/>
      <c r="H6" s="39"/>
      <c r="I6" s="39"/>
      <c r="J6" s="39"/>
      <c r="K6" s="39"/>
      <c r="L6" s="39"/>
      <c r="M6" s="25"/>
    </row>
    <row r="7" spans="1:14" ht="18" customHeight="1" x14ac:dyDescent="0.2">
      <c r="A7" s="37"/>
      <c r="B7" s="25"/>
      <c r="C7" s="39"/>
      <c r="D7" s="40" t="s">
        <v>121</v>
      </c>
      <c r="E7" s="40"/>
      <c r="F7" s="40"/>
      <c r="G7" s="40"/>
      <c r="H7" s="40"/>
      <c r="I7" s="40"/>
      <c r="J7" s="40"/>
      <c r="K7" s="40"/>
      <c r="L7" s="40"/>
      <c r="M7" s="25"/>
      <c r="N7" s="16"/>
    </row>
    <row r="8" spans="1:14" ht="18" customHeight="1" x14ac:dyDescent="0.2">
      <c r="A8" s="17"/>
      <c r="B8" s="25"/>
      <c r="C8" s="39"/>
      <c r="D8" s="40" t="str">
        <f>IF(naw_uzovi_zorgverzekeraar&lt;&gt;"0000",CONCATENATE(UPPER(naw_naam_zorgverzekeraar),", ",UPPER(naw_plaats_zorgverzekeraar)),"")</f>
        <v/>
      </c>
      <c r="E8" s="40"/>
      <c r="F8" s="40"/>
      <c r="G8" s="40"/>
      <c r="H8" s="40"/>
      <c r="I8" s="40"/>
      <c r="J8" s="40"/>
      <c r="K8" s="41" t="str">
        <f>CONCATENATE("UZOVI: ",naw_uzovi_zorgverzekeraar)</f>
        <v>UZOVI: 0000</v>
      </c>
      <c r="L8" s="40"/>
      <c r="M8" s="25"/>
      <c r="N8" s="16"/>
    </row>
    <row r="9" spans="1:14" ht="18" customHeight="1" x14ac:dyDescent="0.2">
      <c r="A9" s="17"/>
      <c r="B9" s="25"/>
      <c r="C9" s="39"/>
      <c r="D9" s="42"/>
      <c r="E9" s="40"/>
      <c r="F9" s="40"/>
      <c r="G9" s="40"/>
      <c r="H9" s="40"/>
      <c r="I9" s="40"/>
      <c r="J9" s="40"/>
      <c r="K9" s="40"/>
      <c r="L9" s="40"/>
      <c r="M9" s="25"/>
      <c r="N9" s="16"/>
    </row>
    <row r="10" spans="1:14" ht="18" customHeight="1" x14ac:dyDescent="0.2">
      <c r="A10" s="16"/>
      <c r="B10" s="25"/>
      <c r="C10" s="43"/>
      <c r="D10" s="44" t="s">
        <v>122</v>
      </c>
      <c r="E10" s="40"/>
      <c r="F10" s="39"/>
      <c r="G10" s="39"/>
      <c r="H10" s="39"/>
      <c r="I10" s="39"/>
      <c r="J10" s="40"/>
      <c r="K10" s="40"/>
      <c r="L10" s="40"/>
      <c r="M10" s="25"/>
    </row>
    <row r="11" spans="1:14" ht="27.95" customHeight="1" x14ac:dyDescent="0.2">
      <c r="A11" s="17"/>
      <c r="B11" s="25"/>
      <c r="C11" s="39"/>
      <c r="D11" s="534"/>
      <c r="E11" s="535"/>
      <c r="F11" s="535"/>
      <c r="G11" s="535"/>
      <c r="H11" s="536"/>
      <c r="I11" s="242" t="s">
        <v>607</v>
      </c>
      <c r="J11" s="242" t="s">
        <v>608</v>
      </c>
      <c r="K11" s="243" t="s">
        <v>609</v>
      </c>
      <c r="L11" s="40"/>
      <c r="M11" s="25"/>
    </row>
    <row r="12" spans="1:14" ht="24" customHeight="1" x14ac:dyDescent="0.2">
      <c r="A12" s="17"/>
      <c r="B12" s="25"/>
      <c r="C12" s="39"/>
      <c r="D12" s="538" t="s">
        <v>128</v>
      </c>
      <c r="E12" s="409"/>
      <c r="F12" s="409"/>
      <c r="G12" s="409"/>
      <c r="H12" s="409"/>
      <c r="I12" s="207"/>
      <c r="J12" s="207"/>
      <c r="K12" s="214"/>
      <c r="L12" s="40"/>
      <c r="M12" s="25"/>
    </row>
    <row r="13" spans="1:14" ht="24" customHeight="1" x14ac:dyDescent="0.2">
      <c r="A13" s="17"/>
      <c r="B13" s="25"/>
      <c r="C13" s="39"/>
      <c r="D13" s="538" t="s">
        <v>129</v>
      </c>
      <c r="E13" s="409"/>
      <c r="F13" s="409"/>
      <c r="G13" s="409"/>
      <c r="H13" s="409"/>
      <c r="I13" s="207"/>
      <c r="J13" s="207"/>
      <c r="K13" s="214"/>
      <c r="L13" s="40"/>
      <c r="M13" s="25"/>
    </row>
    <row r="14" spans="1:14" ht="24" customHeight="1" x14ac:dyDescent="0.2">
      <c r="A14" s="17"/>
      <c r="B14" s="25"/>
      <c r="C14" s="43"/>
      <c r="D14" s="539" t="s">
        <v>130</v>
      </c>
      <c r="E14" s="540"/>
      <c r="F14" s="540"/>
      <c r="G14" s="540"/>
      <c r="H14" s="540"/>
      <c r="I14" s="209"/>
      <c r="J14" s="209"/>
      <c r="K14" s="215"/>
      <c r="L14" s="45"/>
      <c r="M14" s="25"/>
    </row>
    <row r="15" spans="1:14" ht="18" customHeight="1" x14ac:dyDescent="0.2">
      <c r="A15" s="17"/>
      <c r="B15" s="25"/>
      <c r="C15" s="43"/>
      <c r="D15" s="43"/>
      <c r="E15" s="43"/>
      <c r="F15" s="43"/>
      <c r="G15" s="43"/>
      <c r="H15" s="43"/>
      <c r="I15" s="43"/>
      <c r="J15" s="43"/>
      <c r="K15" s="43"/>
      <c r="L15" s="45"/>
      <c r="M15" s="25"/>
    </row>
    <row r="16" spans="1:14" ht="27.95" customHeight="1" x14ac:dyDescent="0.2">
      <c r="A16" s="17"/>
      <c r="B16" s="25"/>
      <c r="C16" s="39"/>
      <c r="D16" s="534"/>
      <c r="E16" s="535"/>
      <c r="F16" s="535"/>
      <c r="G16" s="535"/>
      <c r="H16" s="536"/>
      <c r="I16" s="242" t="s">
        <v>607</v>
      </c>
      <c r="J16" s="242" t="s">
        <v>608</v>
      </c>
      <c r="K16" s="243" t="s">
        <v>609</v>
      </c>
      <c r="L16" s="40"/>
      <c r="M16" s="25"/>
    </row>
    <row r="17" spans="1:14" ht="18" customHeight="1" x14ac:dyDescent="0.2">
      <c r="A17" s="17"/>
      <c r="B17" s="25"/>
      <c r="C17" s="39"/>
      <c r="D17" s="537" t="s">
        <v>124</v>
      </c>
      <c r="E17" s="409"/>
      <c r="F17" s="409"/>
      <c r="G17" s="409"/>
      <c r="H17" s="409"/>
      <c r="I17" s="207"/>
      <c r="J17" s="207"/>
      <c r="K17" s="214"/>
      <c r="L17" s="40"/>
      <c r="M17" s="25"/>
    </row>
    <row r="18" spans="1:14" ht="18" customHeight="1" x14ac:dyDescent="0.2">
      <c r="A18" s="17"/>
      <c r="B18" s="25"/>
      <c r="C18" s="39"/>
      <c r="D18" s="541" t="s">
        <v>123</v>
      </c>
      <c r="E18" s="540"/>
      <c r="F18" s="540"/>
      <c r="G18" s="540"/>
      <c r="H18" s="540"/>
      <c r="I18" s="209"/>
      <c r="J18" s="209"/>
      <c r="K18" s="215"/>
      <c r="L18" s="40"/>
      <c r="M18" s="25"/>
    </row>
    <row r="19" spans="1:14" ht="18" customHeight="1" x14ac:dyDescent="0.2">
      <c r="A19" s="17"/>
      <c r="B19" s="25"/>
      <c r="C19" s="43"/>
      <c r="D19" s="43"/>
      <c r="E19" s="43"/>
      <c r="F19" s="43"/>
      <c r="G19" s="43"/>
      <c r="H19" s="43"/>
      <c r="I19" s="43"/>
      <c r="J19" s="43"/>
      <c r="K19" s="43"/>
      <c r="L19" s="45"/>
      <c r="M19" s="25"/>
    </row>
    <row r="20" spans="1:14" ht="27.95" customHeight="1" x14ac:dyDescent="0.2">
      <c r="A20" s="17"/>
      <c r="B20" s="25"/>
      <c r="C20" s="39"/>
      <c r="D20" s="534"/>
      <c r="E20" s="535"/>
      <c r="F20" s="535"/>
      <c r="G20" s="535"/>
      <c r="H20" s="536"/>
      <c r="I20" s="242" t="s">
        <v>607</v>
      </c>
      <c r="J20" s="242" t="s">
        <v>608</v>
      </c>
      <c r="K20" s="243" t="s">
        <v>609</v>
      </c>
      <c r="L20" s="40"/>
      <c r="M20" s="25"/>
    </row>
    <row r="21" spans="1:14" ht="24" customHeight="1" x14ac:dyDescent="0.2">
      <c r="A21" s="17"/>
      <c r="B21" s="25"/>
      <c r="C21" s="39"/>
      <c r="D21" s="538" t="s">
        <v>131</v>
      </c>
      <c r="E21" s="409"/>
      <c r="F21" s="409"/>
      <c r="G21" s="409"/>
      <c r="H21" s="409"/>
      <c r="I21" s="207"/>
      <c r="J21" s="207"/>
      <c r="K21" s="214"/>
      <c r="L21" s="40"/>
      <c r="M21" s="25"/>
    </row>
    <row r="22" spans="1:14" ht="24" customHeight="1" x14ac:dyDescent="0.2">
      <c r="A22" s="17"/>
      <c r="B22" s="25"/>
      <c r="C22" s="39"/>
      <c r="D22" s="538" t="s">
        <v>132</v>
      </c>
      <c r="E22" s="409"/>
      <c r="F22" s="409"/>
      <c r="G22" s="409"/>
      <c r="H22" s="409"/>
      <c r="I22" s="207"/>
      <c r="J22" s="207"/>
      <c r="K22" s="214"/>
      <c r="L22" s="40"/>
      <c r="M22" s="25"/>
    </row>
    <row r="23" spans="1:14" ht="18" customHeight="1" x14ac:dyDescent="0.2">
      <c r="A23" s="17"/>
      <c r="B23" s="25"/>
      <c r="C23" s="43"/>
      <c r="D23" s="539" t="s">
        <v>125</v>
      </c>
      <c r="E23" s="540"/>
      <c r="F23" s="540"/>
      <c r="G23" s="540"/>
      <c r="H23" s="540"/>
      <c r="I23" s="209"/>
      <c r="J23" s="209"/>
      <c r="K23" s="215"/>
      <c r="L23" s="45"/>
      <c r="M23" s="25"/>
    </row>
    <row r="24" spans="1:14" ht="18" customHeight="1" x14ac:dyDescent="0.2">
      <c r="A24" s="17"/>
      <c r="B24" s="25"/>
      <c r="C24" s="43"/>
      <c r="D24" s="43"/>
      <c r="E24" s="43"/>
      <c r="F24" s="43"/>
      <c r="G24" s="43"/>
      <c r="H24" s="43"/>
      <c r="I24" s="43"/>
      <c r="J24" s="43"/>
      <c r="K24" s="43"/>
      <c r="L24" s="45"/>
      <c r="M24" s="25"/>
    </row>
    <row r="25" spans="1:14" ht="27.95" customHeight="1" x14ac:dyDescent="0.2">
      <c r="A25" s="17"/>
      <c r="B25" s="25"/>
      <c r="C25" s="39"/>
      <c r="D25" s="534"/>
      <c r="E25" s="535"/>
      <c r="F25" s="535"/>
      <c r="G25" s="535"/>
      <c r="H25" s="536"/>
      <c r="I25" s="242" t="s">
        <v>607</v>
      </c>
      <c r="J25" s="242" t="s">
        <v>608</v>
      </c>
      <c r="K25" s="243" t="s">
        <v>609</v>
      </c>
      <c r="L25" s="40"/>
      <c r="M25" s="25"/>
    </row>
    <row r="26" spans="1:14" ht="24" customHeight="1" x14ac:dyDescent="0.2">
      <c r="A26" s="17"/>
      <c r="B26" s="25"/>
      <c r="C26" s="39"/>
      <c r="D26" s="538" t="s">
        <v>508</v>
      </c>
      <c r="E26" s="409"/>
      <c r="F26" s="409"/>
      <c r="G26" s="409"/>
      <c r="H26" s="409"/>
      <c r="I26" s="207"/>
      <c r="J26" s="207"/>
      <c r="K26" s="214"/>
      <c r="L26" s="40"/>
      <c r="M26" s="25"/>
    </row>
    <row r="27" spans="1:14" ht="24" customHeight="1" x14ac:dyDescent="0.2">
      <c r="A27" s="17"/>
      <c r="B27" s="25"/>
      <c r="C27" s="39"/>
      <c r="D27" s="538" t="s">
        <v>509</v>
      </c>
      <c r="E27" s="409"/>
      <c r="F27" s="409"/>
      <c r="G27" s="409"/>
      <c r="H27" s="409"/>
      <c r="I27" s="207"/>
      <c r="J27" s="207"/>
      <c r="K27" s="214"/>
      <c r="L27" s="40"/>
      <c r="M27" s="25"/>
    </row>
    <row r="28" spans="1:14" ht="24" customHeight="1" x14ac:dyDescent="0.2">
      <c r="A28" s="17"/>
      <c r="B28" s="25"/>
      <c r="C28" s="43"/>
      <c r="D28" s="539" t="s">
        <v>510</v>
      </c>
      <c r="E28" s="540"/>
      <c r="F28" s="540"/>
      <c r="G28" s="540"/>
      <c r="H28" s="540"/>
      <c r="I28" s="209"/>
      <c r="J28" s="209"/>
      <c r="K28" s="215"/>
      <c r="L28" s="45"/>
      <c r="M28" s="25"/>
    </row>
    <row r="29" spans="1:14" s="16" customFormat="1" ht="18" customHeight="1" x14ac:dyDescent="0.2">
      <c r="B29" s="25"/>
      <c r="C29" s="39"/>
      <c r="D29" s="39"/>
      <c r="E29" s="39"/>
      <c r="F29" s="39"/>
      <c r="G29" s="39"/>
      <c r="H29" s="39"/>
      <c r="I29" s="39"/>
      <c r="J29" s="39"/>
      <c r="K29" s="39"/>
      <c r="L29" s="39"/>
      <c r="M29" s="25"/>
      <c r="N29" s="21"/>
    </row>
    <row r="30" spans="1:14" s="16" customFormat="1" ht="18" customHeight="1" x14ac:dyDescent="0.2">
      <c r="B30" s="25"/>
      <c r="C30" s="39"/>
      <c r="D30" s="39"/>
      <c r="E30" s="39"/>
      <c r="F30" s="39"/>
      <c r="G30" s="39"/>
      <c r="H30" s="39"/>
      <c r="I30" s="39"/>
      <c r="J30" s="39"/>
      <c r="K30" s="39"/>
      <c r="L30" s="39"/>
      <c r="M30" s="25"/>
      <c r="N30" s="21"/>
    </row>
    <row r="31" spans="1:14" s="16" customFormat="1" ht="18" customHeight="1" x14ac:dyDescent="0.2">
      <c r="B31" s="25"/>
      <c r="C31" s="39"/>
      <c r="D31" s="39"/>
      <c r="E31" s="39"/>
      <c r="F31" s="39"/>
      <c r="G31" s="39"/>
      <c r="H31" s="39"/>
      <c r="I31" s="39"/>
      <c r="J31" s="39"/>
      <c r="K31" s="39"/>
      <c r="L31" s="39"/>
      <c r="M31" s="25"/>
      <c r="N31" s="21"/>
    </row>
    <row r="32" spans="1:14" s="16" customFormat="1" ht="18" customHeight="1" x14ac:dyDescent="0.2">
      <c r="B32" s="25"/>
      <c r="C32" s="39"/>
      <c r="D32" s="39"/>
      <c r="E32" s="39"/>
      <c r="F32" s="39"/>
      <c r="G32" s="39"/>
      <c r="H32" s="39"/>
      <c r="I32" s="39"/>
      <c r="J32" s="39"/>
      <c r="K32" s="39"/>
      <c r="L32" s="39"/>
      <c r="M32" s="25"/>
      <c r="N32" s="21"/>
    </row>
    <row r="33" spans="2:14" s="16" customFormat="1" ht="18" customHeight="1" x14ac:dyDescent="0.2">
      <c r="B33" s="25"/>
      <c r="C33" s="39"/>
      <c r="D33" s="39"/>
      <c r="E33" s="39"/>
      <c r="F33" s="39"/>
      <c r="G33" s="39"/>
      <c r="H33" s="39"/>
      <c r="I33" s="39"/>
      <c r="J33" s="39"/>
      <c r="K33" s="39"/>
      <c r="L33" s="39"/>
      <c r="M33" s="25"/>
      <c r="N33" s="21"/>
    </row>
    <row r="34" spans="2:14" s="16" customFormat="1" ht="18" customHeight="1" x14ac:dyDescent="0.2">
      <c r="B34" s="25"/>
      <c r="C34" s="39"/>
      <c r="D34" s="39"/>
      <c r="E34" s="39"/>
      <c r="F34" s="39"/>
      <c r="G34" s="39"/>
      <c r="H34" s="39"/>
      <c r="I34" s="39"/>
      <c r="J34" s="39"/>
      <c r="K34" s="39"/>
      <c r="L34" s="39"/>
      <c r="M34" s="25"/>
      <c r="N34" s="21"/>
    </row>
    <row r="35" spans="2:14" s="16" customFormat="1" ht="18" customHeight="1" x14ac:dyDescent="0.2">
      <c r="B35" s="25"/>
      <c r="C35" s="39"/>
      <c r="D35" s="39"/>
      <c r="E35" s="39"/>
      <c r="F35" s="39"/>
      <c r="G35" s="39"/>
      <c r="H35" s="39"/>
      <c r="I35" s="39"/>
      <c r="J35" s="39"/>
      <c r="K35" s="39"/>
      <c r="L35" s="39"/>
      <c r="M35" s="25"/>
      <c r="N35" s="21"/>
    </row>
    <row r="36" spans="2:14" s="16" customFormat="1" ht="18" customHeight="1" x14ac:dyDescent="0.2">
      <c r="B36" s="25"/>
      <c r="C36" s="39"/>
      <c r="D36" s="39"/>
      <c r="E36" s="39"/>
      <c r="F36" s="39"/>
      <c r="G36" s="39"/>
      <c r="H36" s="39"/>
      <c r="I36" s="39"/>
      <c r="J36" s="39"/>
      <c r="K36" s="39"/>
      <c r="L36" s="39"/>
      <c r="M36" s="25"/>
      <c r="N36" s="21"/>
    </row>
    <row r="37" spans="2:14" s="16" customFormat="1" ht="18" customHeight="1" x14ac:dyDescent="0.2">
      <c r="B37" s="25"/>
      <c r="C37" s="39"/>
      <c r="D37" s="39"/>
      <c r="E37" s="39"/>
      <c r="F37" s="39"/>
      <c r="G37" s="39"/>
      <c r="H37" s="39"/>
      <c r="I37" s="39"/>
      <c r="J37" s="39"/>
      <c r="K37" s="39"/>
      <c r="L37" s="39"/>
      <c r="M37" s="25"/>
      <c r="N37" s="21"/>
    </row>
    <row r="38" spans="2:14" s="16" customFormat="1" ht="18" customHeight="1" x14ac:dyDescent="0.2">
      <c r="B38" s="25"/>
      <c r="C38" s="39"/>
      <c r="D38" s="39"/>
      <c r="E38" s="39"/>
      <c r="F38" s="39"/>
      <c r="G38" s="39"/>
      <c r="H38" s="39"/>
      <c r="I38" s="39"/>
      <c r="J38" s="39"/>
      <c r="K38" s="39"/>
      <c r="L38" s="39"/>
      <c r="M38" s="25"/>
      <c r="N38" s="21"/>
    </row>
    <row r="39" spans="2:14" s="16" customFormat="1" ht="18" customHeight="1" x14ac:dyDescent="0.2">
      <c r="B39" s="25"/>
      <c r="C39" s="39"/>
      <c r="D39" s="39"/>
      <c r="E39" s="39"/>
      <c r="F39" s="39"/>
      <c r="G39" s="39"/>
      <c r="H39" s="39"/>
      <c r="I39" s="39"/>
      <c r="J39" s="39"/>
      <c r="K39" s="39"/>
      <c r="L39" s="39"/>
      <c r="M39" s="25"/>
      <c r="N39" s="21"/>
    </row>
    <row r="40" spans="2:14" s="16" customFormat="1" ht="18" customHeight="1" x14ac:dyDescent="0.2">
      <c r="B40" s="25"/>
      <c r="C40" s="39"/>
      <c r="D40" s="39"/>
      <c r="E40" s="39"/>
      <c r="F40" s="39"/>
      <c r="G40" s="39"/>
      <c r="H40" s="39"/>
      <c r="I40" s="39"/>
      <c r="J40" s="39"/>
      <c r="K40" s="39"/>
      <c r="L40" s="39"/>
      <c r="M40" s="25"/>
      <c r="N40" s="21"/>
    </row>
    <row r="41" spans="2:14" s="16" customFormat="1" ht="18" customHeight="1" x14ac:dyDescent="0.2">
      <c r="B41" s="25"/>
      <c r="C41" s="39"/>
      <c r="D41" s="39"/>
      <c r="E41" s="39"/>
      <c r="F41" s="39"/>
      <c r="G41" s="39"/>
      <c r="H41" s="39"/>
      <c r="I41" s="39"/>
      <c r="J41" s="39"/>
      <c r="K41" s="39"/>
      <c r="L41" s="39"/>
      <c r="M41" s="25"/>
      <c r="N41" s="21"/>
    </row>
    <row r="42" spans="2:14" s="16" customFormat="1" ht="18" customHeight="1" x14ac:dyDescent="0.2">
      <c r="B42" s="25"/>
      <c r="C42" s="39"/>
      <c r="D42" s="39"/>
      <c r="E42" s="39"/>
      <c r="F42" s="39"/>
      <c r="G42" s="39"/>
      <c r="H42" s="39"/>
      <c r="I42" s="39"/>
      <c r="J42" s="39"/>
      <c r="K42" s="39"/>
      <c r="L42" s="39"/>
      <c r="M42" s="25"/>
      <c r="N42" s="21"/>
    </row>
    <row r="43" spans="2:14" s="16" customFormat="1" ht="18" customHeight="1" x14ac:dyDescent="0.2">
      <c r="B43" s="25"/>
      <c r="C43" s="39"/>
      <c r="D43" s="39"/>
      <c r="E43" s="39"/>
      <c r="F43" s="39"/>
      <c r="G43" s="39"/>
      <c r="H43" s="39"/>
      <c r="I43" s="39"/>
      <c r="J43" s="39"/>
      <c r="K43" s="39"/>
      <c r="L43" s="39"/>
      <c r="M43" s="25"/>
      <c r="N43" s="21"/>
    </row>
    <row r="44" spans="2:14" s="16" customFormat="1" ht="18" customHeight="1" x14ac:dyDescent="0.2">
      <c r="B44" s="25"/>
      <c r="C44" s="39"/>
      <c r="D44" s="39"/>
      <c r="E44" s="39"/>
      <c r="F44" s="39"/>
      <c r="G44" s="39"/>
      <c r="H44" s="39"/>
      <c r="I44" s="39"/>
      <c r="J44" s="39"/>
      <c r="K44" s="39"/>
      <c r="L44" s="39"/>
      <c r="M44" s="25"/>
      <c r="N44" s="21"/>
    </row>
    <row r="45" spans="2:14" s="16" customFormat="1" ht="18" customHeight="1" x14ac:dyDescent="0.2">
      <c r="B45" s="25"/>
      <c r="C45" s="39"/>
      <c r="D45" s="39"/>
      <c r="E45" s="39"/>
      <c r="F45" s="39"/>
      <c r="G45" s="39"/>
      <c r="H45" s="39"/>
      <c r="I45" s="39"/>
      <c r="J45" s="39"/>
      <c r="K45" s="39"/>
      <c r="L45" s="39"/>
      <c r="M45" s="25"/>
      <c r="N45" s="21"/>
    </row>
    <row r="46" spans="2:14" s="16" customFormat="1" ht="18" customHeight="1" x14ac:dyDescent="0.2">
      <c r="B46" s="25"/>
      <c r="C46" s="39"/>
      <c r="D46" s="39"/>
      <c r="E46" s="39"/>
      <c r="F46" s="39"/>
      <c r="G46" s="39"/>
      <c r="H46" s="39"/>
      <c r="I46" s="39"/>
      <c r="J46" s="39"/>
      <c r="K46" s="39"/>
      <c r="L46" s="39"/>
      <c r="M46" s="25"/>
      <c r="N46" s="21"/>
    </row>
    <row r="47" spans="2:14" s="16" customFormat="1" ht="18" customHeight="1" x14ac:dyDescent="0.2">
      <c r="B47" s="25"/>
      <c r="C47" s="39"/>
      <c r="D47" s="39"/>
      <c r="E47" s="39"/>
      <c r="F47" s="39"/>
      <c r="G47" s="39"/>
      <c r="H47" s="39"/>
      <c r="I47" s="39"/>
      <c r="J47" s="39"/>
      <c r="K47" s="39"/>
      <c r="L47" s="39"/>
      <c r="M47" s="25"/>
      <c r="N47" s="21"/>
    </row>
    <row r="48" spans="2:14" s="16" customFormat="1" ht="24" customHeight="1" x14ac:dyDescent="0.2">
      <c r="B48" s="25"/>
      <c r="C48" s="39"/>
      <c r="D48" s="374">
        <f ca="1">NOW()</f>
        <v>43732.517108796295</v>
      </c>
      <c r="E48" s="375"/>
      <c r="F48" s="46"/>
      <c r="G48" s="46"/>
      <c r="H48" s="46"/>
      <c r="I48" s="46"/>
      <c r="J48" s="46"/>
      <c r="K48" s="47" t="str">
        <f>CONCATENATE("Specifieke informatie C - Wanbetalers, ",LOWER(A6))</f>
        <v>Specifieke informatie C - Wanbetalers, pagina 1</v>
      </c>
      <c r="L48" s="39"/>
      <c r="M48" s="25"/>
      <c r="N48" s="21"/>
    </row>
    <row r="49" spans="1:13" ht="12.75" customHeight="1" x14ac:dyDescent="0.2">
      <c r="A49" s="24"/>
      <c r="B49" s="25"/>
      <c r="C49" s="34"/>
      <c r="D49" s="34"/>
      <c r="E49" s="34"/>
      <c r="F49" s="34"/>
      <c r="G49" s="34"/>
      <c r="H49" s="34"/>
      <c r="I49" s="34"/>
      <c r="J49" s="34"/>
      <c r="K49" s="34"/>
      <c r="L49" s="34"/>
      <c r="M49" s="25"/>
    </row>
  </sheetData>
  <sheetProtection algorithmName="SHA-512" hashValue="UVYUdhqSzp1nBLD0d5wYU8Z21KnCrncYPNciYZEj8V+AzfMpWmQNJCCyH1TI8wYS4a0BbXuxvQLoVz0oGILMnQ==" saltValue="mCtn2nnyPqRZyP4+6OjrIw==" spinCount="100000" sheet="1" objects="1" scenarios="1"/>
  <mergeCells count="16">
    <mergeCell ref="D27:H27"/>
    <mergeCell ref="D48:E48"/>
    <mergeCell ref="D28:H28"/>
    <mergeCell ref="D18:H18"/>
    <mergeCell ref="D20:H20"/>
    <mergeCell ref="D21:H21"/>
    <mergeCell ref="D22:H22"/>
    <mergeCell ref="D23:H23"/>
    <mergeCell ref="D25:H25"/>
    <mergeCell ref="D26:H26"/>
    <mergeCell ref="D16:H16"/>
    <mergeCell ref="D17:H17"/>
    <mergeCell ref="D11:H11"/>
    <mergeCell ref="D12:H12"/>
    <mergeCell ref="D13:H13"/>
    <mergeCell ref="D14:H14"/>
  </mergeCells>
  <phoneticPr fontId="13" type="noConversion"/>
  <pageMargins left="0.78740157480314965" right="0.78740157480314965" top="0.98425196850393704" bottom="0.98425196850393704" header="0.51181102362204722" footer="0.51181102362204722"/>
  <pageSetup paperSize="9" scale="77" orientation="portrait"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R187"/>
  <sheetViews>
    <sheetView zoomScaleNormal="100" workbookViewId="0">
      <pane xSplit="2" ySplit="4" topLeftCell="C32" activePane="bottomRight" state="frozen"/>
      <selection pane="topRight" activeCell="C1" sqref="C1"/>
      <selection pane="bottomLeft" activeCell="A5" sqref="A5"/>
      <selection pane="bottomRight" activeCell="X161" sqref="X161"/>
    </sheetView>
  </sheetViews>
  <sheetFormatPr defaultColWidth="8.140625" defaultRowHeight="12.75" x14ac:dyDescent="0.2"/>
  <cols>
    <col min="1" max="1" width="9.140625" style="109" customWidth="1"/>
    <col min="2" max="2" width="2.42578125" style="109" customWidth="1"/>
    <col min="3" max="3" width="3" style="109" customWidth="1"/>
    <col min="4" max="5" width="15.5703125" style="109" customWidth="1"/>
    <col min="6" max="6" width="6.42578125" style="109" customWidth="1"/>
    <col min="7" max="7" width="5.42578125" style="109" customWidth="1"/>
    <col min="8" max="8" width="3" style="109" customWidth="1"/>
    <col min="9" max="12" width="13.28515625" style="109" customWidth="1"/>
    <col min="13" max="13" width="1.5703125" style="109" customWidth="1"/>
    <col min="14" max="14" width="2.42578125" style="109" customWidth="1"/>
    <col min="15" max="16384" width="8.140625" style="109"/>
  </cols>
  <sheetData>
    <row r="1" spans="1:18" x14ac:dyDescent="0.2">
      <c r="A1" s="95"/>
      <c r="B1" s="106"/>
      <c r="C1" s="107" t="s">
        <v>308</v>
      </c>
      <c r="D1" s="108"/>
      <c r="E1" s="108"/>
      <c r="F1" s="108"/>
      <c r="G1" s="108"/>
      <c r="H1" s="108"/>
      <c r="I1" s="108"/>
      <c r="J1" s="108"/>
      <c r="K1" s="108"/>
      <c r="L1" s="108"/>
      <c r="M1" s="108"/>
      <c r="N1" s="106"/>
      <c r="O1" s="117"/>
    </row>
    <row r="2" spans="1:18" x14ac:dyDescent="0.2">
      <c r="A2" s="105"/>
      <c r="B2" s="106"/>
      <c r="C2" s="95"/>
      <c r="D2" s="95"/>
      <c r="E2" s="95"/>
      <c r="F2" s="95"/>
      <c r="G2" s="95"/>
      <c r="H2" s="95"/>
      <c r="I2" s="95"/>
      <c r="J2" s="95"/>
      <c r="K2" s="95"/>
      <c r="L2" s="95"/>
      <c r="M2" s="95"/>
      <c r="N2" s="106"/>
      <c r="O2" s="110"/>
    </row>
    <row r="3" spans="1:18" x14ac:dyDescent="0.2">
      <c r="A3" s="105"/>
      <c r="B3" s="106"/>
      <c r="C3" s="95"/>
      <c r="D3" s="111"/>
      <c r="E3" s="95"/>
      <c r="F3" s="95"/>
      <c r="G3" s="95"/>
      <c r="H3" s="95"/>
      <c r="I3" s="95"/>
      <c r="J3" s="95"/>
      <c r="K3" s="95"/>
      <c r="L3" s="95"/>
      <c r="M3" s="95"/>
      <c r="N3" s="106"/>
      <c r="O3" s="110"/>
    </row>
    <row r="4" spans="1:18" ht="12" customHeight="1" x14ac:dyDescent="0.2">
      <c r="A4" s="105"/>
      <c r="B4" s="106"/>
      <c r="C4" s="95"/>
      <c r="D4" s="95"/>
      <c r="E4" s="95"/>
      <c r="F4" s="95"/>
      <c r="G4" s="95"/>
      <c r="H4" s="95"/>
      <c r="I4" s="95"/>
      <c r="J4" s="95"/>
      <c r="K4" s="95"/>
      <c r="L4" s="95"/>
      <c r="M4" s="95"/>
      <c r="N4" s="106"/>
      <c r="O4" s="110"/>
    </row>
    <row r="5" spans="1:18" s="95" customFormat="1" ht="12.75" customHeight="1" x14ac:dyDescent="0.2">
      <c r="A5" s="220"/>
      <c r="B5" s="113"/>
      <c r="C5" s="113"/>
      <c r="D5" s="113"/>
      <c r="E5" s="113"/>
      <c r="F5" s="113"/>
      <c r="G5" s="113"/>
      <c r="H5" s="113"/>
      <c r="I5" s="113"/>
      <c r="J5" s="113"/>
      <c r="K5" s="113"/>
      <c r="L5" s="113"/>
      <c r="M5" s="113"/>
      <c r="N5" s="113"/>
      <c r="O5" s="117"/>
    </row>
    <row r="6" spans="1:18" ht="18" customHeight="1" x14ac:dyDescent="0.2">
      <c r="A6" s="114" t="s">
        <v>187</v>
      </c>
      <c r="B6" s="113"/>
      <c r="C6" s="221"/>
      <c r="D6" s="222" t="str">
        <f>CONCATENATE("KWARTAALSTAAT ZVW ", jaar_id," ",kwartaal_id,"E KWARTAAL")</f>
        <v>KWARTAALSTAAT ZVW 2019 3E KWARTAAL</v>
      </c>
      <c r="E6" s="221"/>
      <c r="F6" s="221"/>
      <c r="G6" s="221"/>
      <c r="H6" s="221"/>
      <c r="I6" s="221"/>
      <c r="J6" s="221"/>
      <c r="K6" s="221"/>
      <c r="L6" s="221"/>
      <c r="M6" s="221"/>
      <c r="N6" s="113"/>
      <c r="O6" s="117"/>
    </row>
    <row r="7" spans="1:18" ht="18" customHeight="1" x14ac:dyDescent="0.2">
      <c r="A7" s="95"/>
      <c r="B7" s="113"/>
      <c r="C7" s="222"/>
      <c r="D7" s="222" t="s">
        <v>308</v>
      </c>
      <c r="E7" s="223"/>
      <c r="F7" s="223"/>
      <c r="G7" s="222"/>
      <c r="H7" s="222"/>
      <c r="I7" s="222"/>
      <c r="J7" s="222"/>
      <c r="K7" s="221"/>
      <c r="L7" s="221"/>
      <c r="M7" s="222"/>
      <c r="N7" s="113"/>
      <c r="O7" s="117"/>
    </row>
    <row r="8" spans="1:18" ht="18" customHeight="1" x14ac:dyDescent="0.2">
      <c r="A8" s="105"/>
      <c r="B8" s="113"/>
      <c r="C8" s="39"/>
      <c r="D8" s="40" t="str">
        <f>IF(naw_uzovi_zorgverzekeraar&lt;&gt;"0000",CONCATENATE(UPPER(naw_naam_zorgverzekeraar),", ",UPPER(naw_plaats_zorgverzekeraar)),"")</f>
        <v/>
      </c>
      <c r="E8" s="40"/>
      <c r="F8" s="40"/>
      <c r="G8" s="40"/>
      <c r="H8" s="40"/>
      <c r="I8" s="40"/>
      <c r="J8" s="40"/>
      <c r="K8" s="40"/>
      <c r="L8" s="41" t="str">
        <f>CONCATENATE("UZOVI: ",naw_uzovi_zorgverzekeraar)</f>
        <v>UZOVI: 0000</v>
      </c>
      <c r="M8" s="40"/>
      <c r="N8" s="113"/>
      <c r="O8" s="110"/>
    </row>
    <row r="9" spans="1:18" s="95" customFormat="1" ht="18" customHeight="1" x14ac:dyDescent="0.2">
      <c r="B9" s="113"/>
      <c r="C9" s="221"/>
      <c r="D9" s="224" t="s">
        <v>299</v>
      </c>
      <c r="E9" s="221"/>
      <c r="F9" s="221"/>
      <c r="G9" s="221"/>
      <c r="H9" s="221"/>
      <c r="I9" s="221"/>
      <c r="J9" s="39"/>
      <c r="K9" s="76"/>
      <c r="L9" s="76"/>
      <c r="M9" s="221"/>
      <c r="N9" s="113"/>
      <c r="O9" s="117"/>
      <c r="P9" s="109"/>
      <c r="Q9" s="109"/>
      <c r="R9" s="109"/>
    </row>
    <row r="10" spans="1:18" ht="18" customHeight="1" x14ac:dyDescent="0.2">
      <c r="A10" s="95"/>
      <c r="B10" s="113"/>
      <c r="C10" s="222"/>
      <c r="D10" s="548" t="s">
        <v>302</v>
      </c>
      <c r="E10" s="549"/>
      <c r="F10" s="549"/>
      <c r="G10" s="549"/>
      <c r="H10" s="549"/>
      <c r="I10" s="550"/>
      <c r="J10" s="546" t="s">
        <v>610</v>
      </c>
      <c r="K10" s="616" t="s">
        <v>611</v>
      </c>
      <c r="L10" s="557" t="s">
        <v>612</v>
      </c>
      <c r="M10" s="222"/>
      <c r="N10" s="113"/>
      <c r="O10" s="117"/>
    </row>
    <row r="11" spans="1:18" ht="18" customHeight="1" x14ac:dyDescent="0.2">
      <c r="A11" s="95"/>
      <c r="B11" s="113"/>
      <c r="C11" s="222"/>
      <c r="D11" s="551"/>
      <c r="E11" s="552"/>
      <c r="F11" s="552"/>
      <c r="G11" s="552"/>
      <c r="H11" s="552"/>
      <c r="I11" s="553"/>
      <c r="J11" s="547"/>
      <c r="K11" s="617"/>
      <c r="L11" s="558"/>
      <c r="M11" s="222"/>
      <c r="N11" s="113"/>
      <c r="O11" s="117"/>
    </row>
    <row r="12" spans="1:18" ht="18" customHeight="1" x14ac:dyDescent="0.2">
      <c r="A12" s="95"/>
      <c r="B12" s="113"/>
      <c r="C12" s="222"/>
      <c r="D12" s="554" t="s">
        <v>256</v>
      </c>
      <c r="E12" s="555"/>
      <c r="F12" s="555"/>
      <c r="G12" s="555"/>
      <c r="H12" s="555"/>
      <c r="I12" s="556"/>
      <c r="J12" s="276">
        <f>'Specifieke informatie A'!L79</f>
        <v>0</v>
      </c>
      <c r="K12" s="276">
        <f>'Specifieke informatie A'!L124</f>
        <v>0</v>
      </c>
      <c r="L12" s="213">
        <f>'Specifieke informatie A'!L169</f>
        <v>0</v>
      </c>
      <c r="M12" s="222"/>
      <c r="N12" s="113"/>
      <c r="O12" s="117"/>
    </row>
    <row r="13" spans="1:18" ht="18" customHeight="1" x14ac:dyDescent="0.2">
      <c r="A13" s="95"/>
      <c r="B13" s="113"/>
      <c r="C13" s="222"/>
      <c r="D13" s="554" t="s">
        <v>257</v>
      </c>
      <c r="E13" s="555"/>
      <c r="F13" s="555"/>
      <c r="G13" s="555"/>
      <c r="H13" s="555"/>
      <c r="I13" s="556"/>
      <c r="J13" s="277">
        <f>'Specifieke informatie A'!L86</f>
        <v>0</v>
      </c>
      <c r="K13" s="277">
        <f>'Specifieke informatie A'!L131</f>
        <v>0</v>
      </c>
      <c r="L13" s="225">
        <f>'Specifieke informatie A'!L176</f>
        <v>0</v>
      </c>
      <c r="M13" s="222"/>
      <c r="N13" s="113"/>
      <c r="O13" s="117"/>
    </row>
    <row r="14" spans="1:18" ht="18" customHeight="1" x14ac:dyDescent="0.2">
      <c r="A14" s="95"/>
      <c r="B14" s="113"/>
      <c r="C14" s="221"/>
      <c r="D14" s="613" t="s">
        <v>258</v>
      </c>
      <c r="E14" s="614"/>
      <c r="F14" s="614"/>
      <c r="G14" s="614"/>
      <c r="H14" s="614"/>
      <c r="I14" s="615"/>
      <c r="J14" s="278" t="str">
        <f>IF(J12&lt;&gt;J13,J12-J13,"")</f>
        <v/>
      </c>
      <c r="K14" s="278" t="str">
        <f>IF(K12&lt;&gt;K13,K12-K13,"")</f>
        <v/>
      </c>
      <c r="L14" s="211" t="str">
        <f>IF(L12&lt;&gt;L13,L12-L13,"")</f>
        <v/>
      </c>
      <c r="M14" s="226"/>
      <c r="N14" s="113"/>
      <c r="O14" s="117"/>
    </row>
    <row r="15" spans="1:18" s="95" customFormat="1" ht="12" customHeight="1" x14ac:dyDescent="0.2">
      <c r="B15" s="113"/>
      <c r="C15" s="221"/>
      <c r="D15" s="221"/>
      <c r="E15" s="221"/>
      <c r="F15" s="221"/>
      <c r="G15" s="221"/>
      <c r="H15" s="221"/>
      <c r="I15" s="221"/>
      <c r="J15" s="221"/>
      <c r="K15" s="221"/>
      <c r="L15" s="221"/>
      <c r="M15" s="221"/>
      <c r="N15" s="113"/>
      <c r="O15" s="117"/>
      <c r="P15" s="109"/>
      <c r="Q15" s="109"/>
      <c r="R15" s="109"/>
    </row>
    <row r="16" spans="1:18" s="95" customFormat="1" ht="18" customHeight="1" x14ac:dyDescent="0.2">
      <c r="B16" s="113"/>
      <c r="C16" s="221"/>
      <c r="D16" s="548" t="s">
        <v>255</v>
      </c>
      <c r="E16" s="608"/>
      <c r="F16" s="608"/>
      <c r="G16" s="608"/>
      <c r="H16" s="608"/>
      <c r="I16" s="609"/>
      <c r="J16" s="626" t="s">
        <v>250</v>
      </c>
      <c r="K16" s="572" t="s">
        <v>354</v>
      </c>
      <c r="L16" s="624" t="s">
        <v>251</v>
      </c>
      <c r="M16" s="226"/>
      <c r="N16" s="113"/>
      <c r="O16" s="117"/>
      <c r="P16" s="109"/>
      <c r="Q16" s="109"/>
      <c r="R16" s="109"/>
    </row>
    <row r="17" spans="2:18" s="95" customFormat="1" ht="18" customHeight="1" x14ac:dyDescent="0.2">
      <c r="B17" s="113"/>
      <c r="C17" s="221"/>
      <c r="D17" s="610"/>
      <c r="E17" s="611"/>
      <c r="F17" s="611"/>
      <c r="G17" s="611"/>
      <c r="H17" s="611"/>
      <c r="I17" s="612"/>
      <c r="J17" s="627"/>
      <c r="K17" s="573"/>
      <c r="L17" s="625"/>
      <c r="M17" s="226"/>
      <c r="N17" s="113"/>
      <c r="O17" s="117"/>
      <c r="P17" s="109"/>
      <c r="Q17" s="109"/>
      <c r="R17" s="109"/>
    </row>
    <row r="18" spans="2:18" s="95" customFormat="1" ht="24" customHeight="1" x14ac:dyDescent="0.2">
      <c r="B18" s="113"/>
      <c r="C18" s="221"/>
      <c r="D18" s="564" t="s">
        <v>137</v>
      </c>
      <c r="E18" s="565"/>
      <c r="F18" s="565"/>
      <c r="G18" s="565"/>
      <c r="H18" s="566"/>
      <c r="I18" s="567"/>
      <c r="J18" s="210">
        <f>Kostenverzamelstaat!I110</f>
        <v>0</v>
      </c>
      <c r="K18" s="210">
        <f>'Specifieke informatie A'!L17</f>
        <v>0</v>
      </c>
      <c r="L18" s="227" t="str">
        <f>IF(J18&lt;&gt;K18,J18-K18,"")</f>
        <v/>
      </c>
      <c r="M18" s="226"/>
      <c r="N18" s="113"/>
      <c r="O18" s="117"/>
      <c r="P18" s="109"/>
      <c r="Q18" s="109"/>
      <c r="R18" s="109"/>
    </row>
    <row r="19" spans="2:18" s="95" customFormat="1" ht="12" customHeight="1" x14ac:dyDescent="0.2">
      <c r="B19" s="113"/>
      <c r="C19" s="221"/>
      <c r="D19" s="221"/>
      <c r="E19" s="221"/>
      <c r="F19" s="221"/>
      <c r="G19" s="221"/>
      <c r="H19" s="221"/>
      <c r="I19" s="221"/>
      <c r="J19" s="221"/>
      <c r="K19" s="221"/>
      <c r="L19" s="221"/>
      <c r="M19" s="221"/>
      <c r="N19" s="113"/>
      <c r="O19" s="117"/>
      <c r="P19" s="109"/>
      <c r="Q19" s="109"/>
      <c r="R19" s="109"/>
    </row>
    <row r="20" spans="2:18" s="95" customFormat="1" ht="18" customHeight="1" x14ac:dyDescent="0.2">
      <c r="B20" s="113"/>
      <c r="C20" s="221"/>
      <c r="D20" s="568" t="s">
        <v>368</v>
      </c>
      <c r="E20" s="569"/>
      <c r="F20" s="569"/>
      <c r="G20" s="569"/>
      <c r="H20" s="569"/>
      <c r="I20" s="569"/>
      <c r="J20" s="544" t="s">
        <v>518</v>
      </c>
      <c r="K20" s="544" t="s">
        <v>538</v>
      </c>
      <c r="L20" s="559" t="s">
        <v>613</v>
      </c>
      <c r="M20" s="226"/>
      <c r="N20" s="113"/>
      <c r="O20" s="117"/>
      <c r="P20" s="109"/>
      <c r="Q20" s="109"/>
      <c r="R20" s="109"/>
    </row>
    <row r="21" spans="2:18" s="95" customFormat="1" ht="18" customHeight="1" x14ac:dyDescent="0.2">
      <c r="B21" s="113"/>
      <c r="C21" s="221"/>
      <c r="D21" s="570"/>
      <c r="E21" s="571"/>
      <c r="F21" s="571"/>
      <c r="G21" s="571"/>
      <c r="H21" s="571"/>
      <c r="I21" s="571"/>
      <c r="J21" s="561"/>
      <c r="K21" s="561"/>
      <c r="L21" s="560"/>
      <c r="M21" s="226"/>
      <c r="N21" s="113"/>
      <c r="O21" s="117"/>
      <c r="P21" s="109"/>
      <c r="Q21" s="109"/>
      <c r="R21" s="109"/>
    </row>
    <row r="22" spans="2:18" s="232" customFormat="1" ht="17.100000000000001" customHeight="1" x14ac:dyDescent="0.15">
      <c r="B22" s="228"/>
      <c r="C22" s="222"/>
      <c r="D22" s="562" t="s">
        <v>252</v>
      </c>
      <c r="E22" s="563"/>
      <c r="F22" s="563"/>
      <c r="G22" s="563"/>
      <c r="H22" s="563"/>
      <c r="I22" s="563"/>
      <c r="J22" s="212">
        <f>Kostenverzamelstaat!M16-Kostenverzamelstaat!N16</f>
        <v>0</v>
      </c>
      <c r="K22" s="212">
        <f>Kostenverzamelstaat!K16-Kostenverzamelstaat!L16</f>
        <v>0</v>
      </c>
      <c r="L22" s="229">
        <f>Kostenverzamelstaat!I16-Kostenverzamelstaat!J16</f>
        <v>0</v>
      </c>
      <c r="M22" s="222"/>
      <c r="N22" s="228"/>
      <c r="O22" s="230"/>
      <c r="P22" s="231"/>
      <c r="Q22" s="231"/>
      <c r="R22" s="231"/>
    </row>
    <row r="23" spans="2:18" s="232" customFormat="1" ht="17.100000000000001" customHeight="1" x14ac:dyDescent="0.15">
      <c r="B23" s="228"/>
      <c r="C23" s="222"/>
      <c r="D23" s="562" t="s">
        <v>253</v>
      </c>
      <c r="E23" s="563"/>
      <c r="F23" s="563"/>
      <c r="G23" s="563"/>
      <c r="H23" s="563"/>
      <c r="I23" s="563"/>
      <c r="J23" s="212">
        <f>Kostenverzamelstaat!M17-Kostenverzamelstaat!N17</f>
        <v>0</v>
      </c>
      <c r="K23" s="212">
        <f>Kostenverzamelstaat!K17-Kostenverzamelstaat!L17</f>
        <v>0</v>
      </c>
      <c r="L23" s="229">
        <f>Kostenverzamelstaat!I17-Kostenverzamelstaat!J17</f>
        <v>0</v>
      </c>
      <c r="M23" s="222"/>
      <c r="N23" s="228"/>
      <c r="O23" s="230"/>
      <c r="P23" s="231"/>
      <c r="Q23" s="231"/>
      <c r="R23" s="231"/>
    </row>
    <row r="24" spans="2:18" s="232" customFormat="1" ht="17.100000000000001" customHeight="1" x14ac:dyDescent="0.15">
      <c r="B24" s="228"/>
      <c r="C24" s="222"/>
      <c r="D24" s="562" t="s">
        <v>369</v>
      </c>
      <c r="E24" s="563"/>
      <c r="F24" s="563"/>
      <c r="G24" s="563"/>
      <c r="H24" s="563"/>
      <c r="I24" s="563"/>
      <c r="J24" s="212">
        <f>Kostenverzamelstaat!M18-Kostenverzamelstaat!N18</f>
        <v>0</v>
      </c>
      <c r="K24" s="212">
        <f>Kostenverzamelstaat!K18-Kostenverzamelstaat!L18</f>
        <v>0</v>
      </c>
      <c r="L24" s="229">
        <f>Kostenverzamelstaat!I18-Kostenverzamelstaat!J18</f>
        <v>0</v>
      </c>
      <c r="M24" s="222"/>
      <c r="N24" s="228"/>
      <c r="O24" s="230"/>
      <c r="P24" s="231"/>
      <c r="Q24" s="231"/>
      <c r="R24" s="231"/>
    </row>
    <row r="25" spans="2:18" s="232" customFormat="1" ht="17.100000000000001" customHeight="1" x14ac:dyDescent="0.15">
      <c r="B25" s="228"/>
      <c r="C25" s="222"/>
      <c r="D25" s="562" t="s">
        <v>254</v>
      </c>
      <c r="E25" s="563"/>
      <c r="F25" s="563"/>
      <c r="G25" s="563"/>
      <c r="H25" s="563"/>
      <c r="I25" s="563"/>
      <c r="J25" s="212">
        <f>Kostenverzamelstaat!M19-Kostenverzamelstaat!N19</f>
        <v>0</v>
      </c>
      <c r="K25" s="212">
        <f>Kostenverzamelstaat!K19-Kostenverzamelstaat!L19</f>
        <v>0</v>
      </c>
      <c r="L25" s="229">
        <f>Kostenverzamelstaat!I19-Kostenverzamelstaat!J19</f>
        <v>0</v>
      </c>
      <c r="M25" s="222"/>
      <c r="N25" s="228"/>
      <c r="O25" s="230"/>
      <c r="P25" s="231"/>
      <c r="Q25" s="231"/>
      <c r="R25" s="231"/>
    </row>
    <row r="26" spans="2:18" s="232" customFormat="1" ht="17.100000000000001" customHeight="1" x14ac:dyDescent="0.15">
      <c r="B26" s="228"/>
      <c r="C26" s="222"/>
      <c r="D26" s="562" t="s">
        <v>10</v>
      </c>
      <c r="E26" s="563"/>
      <c r="F26" s="563"/>
      <c r="G26" s="563"/>
      <c r="H26" s="563"/>
      <c r="I26" s="563"/>
      <c r="J26" s="212">
        <f>Kostenverzamelstaat!M20-Kostenverzamelstaat!N20</f>
        <v>0</v>
      </c>
      <c r="K26" s="212">
        <f>Kostenverzamelstaat!K20-Kostenverzamelstaat!L20</f>
        <v>0</v>
      </c>
      <c r="L26" s="229">
        <f>Kostenverzamelstaat!I20-Kostenverzamelstaat!J20</f>
        <v>0</v>
      </c>
      <c r="M26" s="222"/>
      <c r="N26" s="228"/>
      <c r="O26" s="230"/>
      <c r="P26" s="231"/>
      <c r="Q26" s="231"/>
      <c r="R26" s="231"/>
    </row>
    <row r="27" spans="2:18" s="232" customFormat="1" ht="17.100000000000001" customHeight="1" x14ac:dyDescent="0.15">
      <c r="B27" s="228"/>
      <c r="C27" s="222"/>
      <c r="D27" s="562" t="s">
        <v>11</v>
      </c>
      <c r="E27" s="563"/>
      <c r="F27" s="563"/>
      <c r="G27" s="563"/>
      <c r="H27" s="563"/>
      <c r="I27" s="563"/>
      <c r="J27" s="212">
        <f>Kostenverzamelstaat!M21-Kostenverzamelstaat!N21</f>
        <v>0</v>
      </c>
      <c r="K27" s="212">
        <f>Kostenverzamelstaat!K21-Kostenverzamelstaat!L21</f>
        <v>0</v>
      </c>
      <c r="L27" s="229">
        <f>Kostenverzamelstaat!I21-Kostenverzamelstaat!J21</f>
        <v>0</v>
      </c>
      <c r="M27" s="222"/>
      <c r="N27" s="228"/>
      <c r="O27" s="230"/>
      <c r="P27" s="231"/>
      <c r="Q27" s="231"/>
      <c r="R27" s="231"/>
    </row>
    <row r="28" spans="2:18" s="232" customFormat="1" ht="17.100000000000001" customHeight="1" x14ac:dyDescent="0.15">
      <c r="B28" s="228"/>
      <c r="C28" s="222"/>
      <c r="D28" s="562" t="s">
        <v>12</v>
      </c>
      <c r="E28" s="563"/>
      <c r="F28" s="563"/>
      <c r="G28" s="563"/>
      <c r="H28" s="563"/>
      <c r="I28" s="563"/>
      <c r="J28" s="212">
        <f>Kostenverzamelstaat!M22-Kostenverzamelstaat!N22</f>
        <v>0</v>
      </c>
      <c r="K28" s="212">
        <f>Kostenverzamelstaat!K22-Kostenverzamelstaat!L22</f>
        <v>0</v>
      </c>
      <c r="L28" s="229">
        <f>Kostenverzamelstaat!I22-Kostenverzamelstaat!J22</f>
        <v>0</v>
      </c>
      <c r="M28" s="222"/>
      <c r="N28" s="228"/>
      <c r="O28" s="230"/>
      <c r="P28" s="231"/>
      <c r="Q28" s="231"/>
      <c r="R28" s="231"/>
    </row>
    <row r="29" spans="2:18" s="232" customFormat="1" ht="17.100000000000001" customHeight="1" x14ac:dyDescent="0.15">
      <c r="B29" s="228"/>
      <c r="C29" s="222"/>
      <c r="D29" s="562" t="s">
        <v>13</v>
      </c>
      <c r="E29" s="563"/>
      <c r="F29" s="563"/>
      <c r="G29" s="563"/>
      <c r="H29" s="563"/>
      <c r="I29" s="563"/>
      <c r="J29" s="212">
        <f>Kostenverzamelstaat!M23-Kostenverzamelstaat!N23</f>
        <v>0</v>
      </c>
      <c r="K29" s="212">
        <f>Kostenverzamelstaat!K23-Kostenverzamelstaat!L23</f>
        <v>0</v>
      </c>
      <c r="L29" s="229">
        <f>Kostenverzamelstaat!I23-Kostenverzamelstaat!J23</f>
        <v>0</v>
      </c>
      <c r="M29" s="222"/>
      <c r="N29" s="228"/>
      <c r="O29" s="230"/>
      <c r="P29" s="231"/>
      <c r="Q29" s="231"/>
      <c r="R29" s="231"/>
    </row>
    <row r="30" spans="2:18" s="232" customFormat="1" ht="17.100000000000001" customHeight="1" x14ac:dyDescent="0.15">
      <c r="B30" s="228"/>
      <c r="C30" s="222"/>
      <c r="D30" s="562" t="s">
        <v>370</v>
      </c>
      <c r="E30" s="563"/>
      <c r="F30" s="563"/>
      <c r="G30" s="563"/>
      <c r="H30" s="563"/>
      <c r="I30" s="563"/>
      <c r="J30" s="212">
        <f>Kostenverzamelstaat!M26-Kostenverzamelstaat!N26</f>
        <v>0</v>
      </c>
      <c r="K30" s="212">
        <f>Kostenverzamelstaat!K26-Kostenverzamelstaat!L26</f>
        <v>0</v>
      </c>
      <c r="L30" s="229">
        <f>Kostenverzamelstaat!I26-Kostenverzamelstaat!J26</f>
        <v>0</v>
      </c>
      <c r="M30" s="222"/>
      <c r="N30" s="228"/>
      <c r="O30" s="230"/>
      <c r="P30" s="231"/>
      <c r="Q30" s="231"/>
      <c r="R30" s="231"/>
    </row>
    <row r="31" spans="2:18" s="232" customFormat="1" ht="17.100000000000001" customHeight="1" x14ac:dyDescent="0.15">
      <c r="B31" s="228"/>
      <c r="C31" s="222"/>
      <c r="D31" s="562" t="s">
        <v>14</v>
      </c>
      <c r="E31" s="563"/>
      <c r="F31" s="563"/>
      <c r="G31" s="563"/>
      <c r="H31" s="563"/>
      <c r="I31" s="563"/>
      <c r="J31" s="212">
        <f>Kostenverzamelstaat!M28-Kostenverzamelstaat!N28</f>
        <v>0</v>
      </c>
      <c r="K31" s="212">
        <f>Kostenverzamelstaat!K28-Kostenverzamelstaat!L28</f>
        <v>0</v>
      </c>
      <c r="L31" s="229">
        <f>Kostenverzamelstaat!I28-Kostenverzamelstaat!J28</f>
        <v>0</v>
      </c>
      <c r="M31" s="222"/>
      <c r="N31" s="228"/>
      <c r="O31" s="230"/>
      <c r="P31" s="231"/>
      <c r="Q31" s="231"/>
      <c r="R31" s="231"/>
    </row>
    <row r="32" spans="2:18" s="232" customFormat="1" ht="17.100000000000001" customHeight="1" x14ac:dyDescent="0.15">
      <c r="B32" s="228"/>
      <c r="C32" s="222"/>
      <c r="D32" s="562" t="s">
        <v>498</v>
      </c>
      <c r="E32" s="563"/>
      <c r="F32" s="563"/>
      <c r="G32" s="563"/>
      <c r="H32" s="563"/>
      <c r="I32" s="563"/>
      <c r="J32" s="212">
        <f>Kostenverzamelstaat!M52-Kostenverzamelstaat!N52</f>
        <v>0</v>
      </c>
      <c r="K32" s="212">
        <f>Kostenverzamelstaat!K52-Kostenverzamelstaat!L52</f>
        <v>0</v>
      </c>
      <c r="L32" s="229">
        <f>Kostenverzamelstaat!I52-Kostenverzamelstaat!J52</f>
        <v>0</v>
      </c>
      <c r="M32" s="222"/>
      <c r="N32" s="228"/>
      <c r="O32" s="230"/>
      <c r="P32" s="231"/>
      <c r="Q32" s="231"/>
      <c r="R32" s="231"/>
    </row>
    <row r="33" spans="2:18" s="232" customFormat="1" ht="17.100000000000001" customHeight="1" x14ac:dyDescent="0.15">
      <c r="B33" s="228"/>
      <c r="C33" s="222"/>
      <c r="D33" s="562" t="s">
        <v>462</v>
      </c>
      <c r="E33" s="563"/>
      <c r="F33" s="563"/>
      <c r="G33" s="563"/>
      <c r="H33" s="563"/>
      <c r="I33" s="563"/>
      <c r="J33" s="212">
        <f>Kostenverzamelstaat!M30-Kostenverzamelstaat!N30</f>
        <v>0</v>
      </c>
      <c r="K33" s="212">
        <f>Kostenverzamelstaat!K30-Kostenverzamelstaat!L30</f>
        <v>0</v>
      </c>
      <c r="L33" s="229">
        <f>Kostenverzamelstaat!I30-Kostenverzamelstaat!J30</f>
        <v>0</v>
      </c>
      <c r="M33" s="222"/>
      <c r="N33" s="228"/>
      <c r="O33" s="230"/>
      <c r="P33" s="231"/>
      <c r="Q33" s="231"/>
      <c r="R33" s="231"/>
    </row>
    <row r="34" spans="2:18" s="232" customFormat="1" ht="17.100000000000001" customHeight="1" x14ac:dyDescent="0.15">
      <c r="B34" s="228"/>
      <c r="C34" s="222"/>
      <c r="D34" s="562" t="s">
        <v>463</v>
      </c>
      <c r="E34" s="563"/>
      <c r="F34" s="563"/>
      <c r="G34" s="563"/>
      <c r="H34" s="563"/>
      <c r="I34" s="563"/>
      <c r="J34" s="212">
        <f>Kostenverzamelstaat!M31-Kostenverzamelstaat!N31</f>
        <v>0</v>
      </c>
      <c r="K34" s="212">
        <f>Kostenverzamelstaat!K31-Kostenverzamelstaat!L31</f>
        <v>0</v>
      </c>
      <c r="L34" s="229">
        <f>Kostenverzamelstaat!I31-Kostenverzamelstaat!J31</f>
        <v>0</v>
      </c>
      <c r="M34" s="222"/>
      <c r="N34" s="228"/>
      <c r="O34" s="230"/>
      <c r="P34" s="231"/>
      <c r="Q34" s="231"/>
      <c r="R34" s="231"/>
    </row>
    <row r="35" spans="2:18" s="232" customFormat="1" ht="17.100000000000001" customHeight="1" x14ac:dyDescent="0.15">
      <c r="B35" s="228"/>
      <c r="C35" s="222"/>
      <c r="D35" s="562" t="s">
        <v>371</v>
      </c>
      <c r="E35" s="563"/>
      <c r="F35" s="563"/>
      <c r="G35" s="563"/>
      <c r="H35" s="563"/>
      <c r="I35" s="563"/>
      <c r="J35" s="212">
        <f>Kostenverzamelstaat!M32-Kostenverzamelstaat!N32</f>
        <v>0</v>
      </c>
      <c r="K35" s="212">
        <f>Kostenverzamelstaat!K32-Kostenverzamelstaat!L32</f>
        <v>0</v>
      </c>
      <c r="L35" s="229">
        <f>Kostenverzamelstaat!I32-Kostenverzamelstaat!J32</f>
        <v>0</v>
      </c>
      <c r="M35" s="222"/>
      <c r="N35" s="228"/>
      <c r="O35" s="230"/>
      <c r="P35" s="231"/>
      <c r="Q35" s="231"/>
      <c r="R35" s="231"/>
    </row>
    <row r="36" spans="2:18" s="232" customFormat="1" ht="17.100000000000001" customHeight="1" x14ac:dyDescent="0.15">
      <c r="B36" s="228"/>
      <c r="C36" s="222"/>
      <c r="D36" s="562" t="s">
        <v>372</v>
      </c>
      <c r="E36" s="563"/>
      <c r="F36" s="563"/>
      <c r="G36" s="563"/>
      <c r="H36" s="563"/>
      <c r="I36" s="563"/>
      <c r="J36" s="212">
        <f>Kostenverzamelstaat!M35-Kostenverzamelstaat!N35</f>
        <v>0</v>
      </c>
      <c r="K36" s="212">
        <f>Kostenverzamelstaat!K35-Kostenverzamelstaat!L35</f>
        <v>0</v>
      </c>
      <c r="L36" s="229">
        <f>Kostenverzamelstaat!I35-Kostenverzamelstaat!J35</f>
        <v>0</v>
      </c>
      <c r="M36" s="222"/>
      <c r="N36" s="228"/>
      <c r="O36" s="230"/>
      <c r="P36" s="231"/>
      <c r="Q36" s="231"/>
      <c r="R36" s="231"/>
    </row>
    <row r="37" spans="2:18" s="232" customFormat="1" ht="17.100000000000001" customHeight="1" x14ac:dyDescent="0.15">
      <c r="B37" s="228"/>
      <c r="C37" s="222"/>
      <c r="D37" s="562" t="s">
        <v>373</v>
      </c>
      <c r="E37" s="563"/>
      <c r="F37" s="563"/>
      <c r="G37" s="563"/>
      <c r="H37" s="563"/>
      <c r="I37" s="563"/>
      <c r="J37" s="212">
        <f>Kostenverzamelstaat!M36-Kostenverzamelstaat!N36</f>
        <v>0</v>
      </c>
      <c r="K37" s="212">
        <f>Kostenverzamelstaat!K36-Kostenverzamelstaat!L36</f>
        <v>0</v>
      </c>
      <c r="L37" s="325"/>
      <c r="M37" s="222"/>
      <c r="N37" s="228"/>
      <c r="O37" s="230"/>
      <c r="P37" s="231"/>
      <c r="Q37" s="231"/>
      <c r="R37" s="231"/>
    </row>
    <row r="38" spans="2:18" s="232" customFormat="1" ht="17.100000000000001" customHeight="1" x14ac:dyDescent="0.15">
      <c r="B38" s="228"/>
      <c r="C38" s="222"/>
      <c r="D38" s="562" t="s">
        <v>356</v>
      </c>
      <c r="E38" s="563"/>
      <c r="F38" s="563"/>
      <c r="G38" s="563"/>
      <c r="H38" s="563"/>
      <c r="I38" s="563"/>
      <c r="J38" s="212">
        <f>Kostenverzamelstaat!M53-Kostenverzamelstaat!N53</f>
        <v>0</v>
      </c>
      <c r="K38" s="212">
        <f>Kostenverzamelstaat!K53-Kostenverzamelstaat!L53</f>
        <v>0</v>
      </c>
      <c r="L38" s="229">
        <f>Kostenverzamelstaat!I53-Kostenverzamelstaat!J53</f>
        <v>0</v>
      </c>
      <c r="M38" s="222"/>
      <c r="N38" s="228"/>
      <c r="O38" s="230"/>
      <c r="P38" s="231"/>
      <c r="Q38" s="231"/>
      <c r="R38" s="231"/>
    </row>
    <row r="39" spans="2:18" s="232" customFormat="1" ht="17.100000000000001" customHeight="1" x14ac:dyDescent="0.15">
      <c r="B39" s="228"/>
      <c r="C39" s="222"/>
      <c r="D39" s="562" t="s">
        <v>118</v>
      </c>
      <c r="E39" s="563"/>
      <c r="F39" s="563"/>
      <c r="G39" s="563"/>
      <c r="H39" s="563"/>
      <c r="I39" s="563"/>
      <c r="J39" s="212">
        <f>Kostenverzamelstaat!M54-Kostenverzamelstaat!N54</f>
        <v>0</v>
      </c>
      <c r="K39" s="212">
        <f>Kostenverzamelstaat!K54-Kostenverzamelstaat!L54</f>
        <v>0</v>
      </c>
      <c r="L39" s="229">
        <f>Kostenverzamelstaat!I54-Kostenverzamelstaat!J54</f>
        <v>0</v>
      </c>
      <c r="M39" s="222"/>
      <c r="N39" s="228"/>
      <c r="O39" s="230"/>
      <c r="P39" s="231"/>
      <c r="Q39" s="231"/>
      <c r="R39" s="231"/>
    </row>
    <row r="40" spans="2:18" s="232" customFormat="1" ht="17.100000000000001" customHeight="1" x14ac:dyDescent="0.15">
      <c r="B40" s="228"/>
      <c r="C40" s="222"/>
      <c r="D40" s="562" t="s">
        <v>407</v>
      </c>
      <c r="E40" s="563"/>
      <c r="F40" s="563"/>
      <c r="G40" s="563"/>
      <c r="H40" s="563"/>
      <c r="I40" s="563"/>
      <c r="J40" s="212">
        <f>Kostenverzamelstaat!M55-Kostenverzamelstaat!N55</f>
        <v>0</v>
      </c>
      <c r="K40" s="212">
        <f>Kostenverzamelstaat!K55-Kostenverzamelstaat!L55</f>
        <v>0</v>
      </c>
      <c r="L40" s="325"/>
      <c r="M40" s="222"/>
      <c r="N40" s="228"/>
      <c r="O40" s="230"/>
      <c r="P40" s="231"/>
      <c r="Q40" s="231"/>
      <c r="R40" s="231"/>
    </row>
    <row r="41" spans="2:18" s="232" customFormat="1" ht="17.100000000000001" customHeight="1" x14ac:dyDescent="0.15">
      <c r="B41" s="228"/>
      <c r="C41" s="222"/>
      <c r="D41" s="562" t="s">
        <v>1212</v>
      </c>
      <c r="E41" s="563"/>
      <c r="F41" s="563"/>
      <c r="G41" s="563"/>
      <c r="H41" s="563"/>
      <c r="I41" s="563"/>
      <c r="J41" s="324"/>
      <c r="K41" s="324"/>
      <c r="L41" s="229">
        <f>Kostenverzamelstaat!I56-Kostenverzamelstaat!J56</f>
        <v>0</v>
      </c>
      <c r="M41" s="222"/>
      <c r="N41" s="228"/>
      <c r="O41" s="230"/>
      <c r="P41" s="231"/>
      <c r="Q41" s="231"/>
      <c r="R41" s="231"/>
    </row>
    <row r="42" spans="2:18" s="232" customFormat="1" ht="17.100000000000001" customHeight="1" x14ac:dyDescent="0.15">
      <c r="B42" s="228"/>
      <c r="C42" s="222"/>
      <c r="D42" s="562" t="s">
        <v>1213</v>
      </c>
      <c r="E42" s="563"/>
      <c r="F42" s="563"/>
      <c r="G42" s="563"/>
      <c r="H42" s="563"/>
      <c r="I42" s="563"/>
      <c r="J42" s="324"/>
      <c r="K42" s="324"/>
      <c r="L42" s="229">
        <f>Kostenverzamelstaat!I57-Kostenverzamelstaat!J57</f>
        <v>0</v>
      </c>
      <c r="M42" s="222"/>
      <c r="N42" s="228"/>
      <c r="O42" s="230"/>
      <c r="P42" s="231"/>
      <c r="Q42" s="231"/>
      <c r="R42" s="231"/>
    </row>
    <row r="43" spans="2:18" s="232" customFormat="1" ht="17.100000000000001" customHeight="1" x14ac:dyDescent="0.15">
      <c r="B43" s="228"/>
      <c r="C43" s="222"/>
      <c r="D43" s="562" t="s">
        <v>15</v>
      </c>
      <c r="E43" s="563"/>
      <c r="F43" s="563"/>
      <c r="G43" s="563"/>
      <c r="H43" s="563"/>
      <c r="I43" s="563"/>
      <c r="J43" s="212">
        <f>Kostenverzamelstaat!M58-Kostenverzamelstaat!N58</f>
        <v>0</v>
      </c>
      <c r="K43" s="212">
        <f>Kostenverzamelstaat!K58-Kostenverzamelstaat!L58</f>
        <v>0</v>
      </c>
      <c r="L43" s="229">
        <f>Kostenverzamelstaat!I58-Kostenverzamelstaat!J58</f>
        <v>0</v>
      </c>
      <c r="M43" s="222"/>
      <c r="N43" s="228"/>
      <c r="O43" s="230"/>
      <c r="P43" s="231"/>
      <c r="Q43" s="231"/>
      <c r="R43" s="231"/>
    </row>
    <row r="44" spans="2:18" s="232" customFormat="1" ht="17.100000000000001" customHeight="1" x14ac:dyDescent="0.15">
      <c r="B44" s="228"/>
      <c r="C44" s="222"/>
      <c r="D44" s="604" t="s">
        <v>16</v>
      </c>
      <c r="E44" s="605"/>
      <c r="F44" s="605"/>
      <c r="G44" s="605"/>
      <c r="H44" s="605"/>
      <c r="I44" s="606"/>
      <c r="J44" s="212">
        <f>Kostenverzamelstaat!M59-Kostenverzamelstaat!N59</f>
        <v>0</v>
      </c>
      <c r="K44" s="212">
        <f>Kostenverzamelstaat!K59-Kostenverzamelstaat!L59</f>
        <v>0</v>
      </c>
      <c r="L44" s="229">
        <f>Kostenverzamelstaat!I59-Kostenverzamelstaat!J59</f>
        <v>0</v>
      </c>
      <c r="M44" s="222"/>
      <c r="N44" s="228"/>
      <c r="O44" s="230"/>
      <c r="P44" s="231"/>
      <c r="Q44" s="231"/>
      <c r="R44" s="231"/>
    </row>
    <row r="45" spans="2:18" s="232" customFormat="1" ht="17.100000000000001" customHeight="1" x14ac:dyDescent="0.15">
      <c r="B45" s="228"/>
      <c r="C45" s="222"/>
      <c r="D45" s="604" t="s">
        <v>499</v>
      </c>
      <c r="E45" s="605"/>
      <c r="F45" s="605"/>
      <c r="G45" s="605"/>
      <c r="H45" s="605"/>
      <c r="I45" s="606"/>
      <c r="J45" s="212">
        <f>Kostenverzamelstaat!M60-Kostenverzamelstaat!N60</f>
        <v>0</v>
      </c>
      <c r="K45" s="212">
        <f>Kostenverzamelstaat!K60-Kostenverzamelstaat!L60</f>
        <v>0</v>
      </c>
      <c r="L45" s="229">
        <f>Kostenverzamelstaat!I60-Kostenverzamelstaat!J60</f>
        <v>0</v>
      </c>
      <c r="M45" s="222"/>
      <c r="N45" s="228"/>
      <c r="O45" s="230"/>
      <c r="P45" s="231"/>
      <c r="Q45" s="231"/>
      <c r="R45" s="231"/>
    </row>
    <row r="46" spans="2:18" s="232" customFormat="1" ht="17.100000000000001" customHeight="1" x14ac:dyDescent="0.15">
      <c r="B46" s="228"/>
      <c r="C46" s="222"/>
      <c r="D46" s="604" t="s">
        <v>374</v>
      </c>
      <c r="E46" s="605"/>
      <c r="F46" s="605"/>
      <c r="G46" s="605"/>
      <c r="H46" s="605"/>
      <c r="I46" s="606"/>
      <c r="J46" s="212">
        <f>Kostenverzamelstaat!M63-Kostenverzamelstaat!N63</f>
        <v>0</v>
      </c>
      <c r="K46" s="212">
        <f>Kostenverzamelstaat!K63-Kostenverzamelstaat!L63</f>
        <v>0</v>
      </c>
      <c r="L46" s="229">
        <f>Kostenverzamelstaat!I63-Kostenverzamelstaat!J63</f>
        <v>0</v>
      </c>
      <c r="M46" s="222"/>
      <c r="N46" s="228"/>
      <c r="O46" s="230"/>
      <c r="P46" s="231"/>
      <c r="Q46" s="231"/>
      <c r="R46" s="231"/>
    </row>
    <row r="47" spans="2:18" s="232" customFormat="1" ht="17.100000000000001" customHeight="1" x14ac:dyDescent="0.15">
      <c r="B47" s="228"/>
      <c r="C47" s="222"/>
      <c r="D47" s="604" t="s">
        <v>375</v>
      </c>
      <c r="E47" s="605"/>
      <c r="F47" s="605"/>
      <c r="G47" s="605"/>
      <c r="H47" s="605"/>
      <c r="I47" s="606"/>
      <c r="J47" s="212">
        <f>Kostenverzamelstaat!M64-Kostenverzamelstaat!N64</f>
        <v>0</v>
      </c>
      <c r="K47" s="212">
        <f>Kostenverzamelstaat!K64-Kostenverzamelstaat!L64</f>
        <v>0</v>
      </c>
      <c r="L47" s="229">
        <f>Kostenverzamelstaat!I64-Kostenverzamelstaat!J64</f>
        <v>0</v>
      </c>
      <c r="M47" s="222"/>
      <c r="N47" s="228"/>
      <c r="O47" s="230"/>
      <c r="P47" s="231"/>
      <c r="Q47" s="231"/>
      <c r="R47" s="231"/>
    </row>
    <row r="48" spans="2:18" s="232" customFormat="1" ht="17.100000000000001" customHeight="1" x14ac:dyDescent="0.15">
      <c r="B48" s="228"/>
      <c r="C48" s="222"/>
      <c r="D48" s="620" t="s">
        <v>376</v>
      </c>
      <c r="E48" s="621"/>
      <c r="F48" s="621"/>
      <c r="G48" s="621"/>
      <c r="H48" s="621"/>
      <c r="I48" s="622"/>
      <c r="J48" s="233">
        <f>Kostenverzamelstaat!M65-Kostenverzamelstaat!N65</f>
        <v>0</v>
      </c>
      <c r="K48" s="233">
        <f>Kostenverzamelstaat!K65-Kostenverzamelstaat!L65</f>
        <v>0</v>
      </c>
      <c r="L48" s="234">
        <f>Kostenverzamelstaat!I65-Kostenverzamelstaat!J65</f>
        <v>0</v>
      </c>
      <c r="M48" s="222"/>
      <c r="N48" s="228"/>
      <c r="O48" s="230"/>
      <c r="P48" s="231"/>
      <c r="Q48" s="231"/>
      <c r="R48" s="231"/>
    </row>
    <row r="49" spans="1:18" s="232" customFormat="1" ht="17.100000000000001" customHeight="1" x14ac:dyDescent="0.15">
      <c r="B49" s="228"/>
      <c r="C49" s="222"/>
      <c r="D49" s="222"/>
      <c r="E49" s="222"/>
      <c r="F49" s="222"/>
      <c r="G49" s="222"/>
      <c r="H49" s="222"/>
      <c r="I49" s="222"/>
      <c r="J49" s="222"/>
      <c r="K49" s="222"/>
      <c r="L49" s="222"/>
      <c r="M49" s="222"/>
      <c r="N49" s="228"/>
      <c r="O49" s="230"/>
      <c r="P49" s="231"/>
      <c r="Q49" s="231"/>
      <c r="R49" s="231"/>
    </row>
    <row r="50" spans="1:18" s="232" customFormat="1" ht="17.100000000000001" customHeight="1" x14ac:dyDescent="0.15">
      <c r="B50" s="228"/>
      <c r="C50" s="222"/>
      <c r="D50" s="222"/>
      <c r="E50" s="222"/>
      <c r="F50" s="222"/>
      <c r="G50" s="222"/>
      <c r="H50" s="222"/>
      <c r="I50" s="222"/>
      <c r="J50" s="222"/>
      <c r="K50" s="222"/>
      <c r="L50" s="222"/>
      <c r="M50" s="222"/>
      <c r="N50" s="228"/>
      <c r="O50" s="230"/>
      <c r="P50" s="231"/>
      <c r="Q50" s="231"/>
      <c r="R50" s="231"/>
    </row>
    <row r="51" spans="1:18" s="232" customFormat="1" ht="17.100000000000001" customHeight="1" x14ac:dyDescent="0.15">
      <c r="B51" s="228"/>
      <c r="C51" s="222"/>
      <c r="D51" s="235">
        <f ca="1">NOW()</f>
        <v>43732.517108796295</v>
      </c>
      <c r="E51" s="222"/>
      <c r="F51" s="222"/>
      <c r="G51" s="222"/>
      <c r="H51" s="222"/>
      <c r="I51" s="222"/>
      <c r="J51" s="222"/>
      <c r="K51" s="222"/>
      <c r="L51" s="236" t="str">
        <f>CONCATENATE("Controleoverzicht ",LOWER(A6))</f>
        <v>Controleoverzicht pagina 1</v>
      </c>
      <c r="M51" s="222"/>
      <c r="N51" s="228"/>
      <c r="O51" s="230"/>
      <c r="P51" s="231"/>
      <c r="Q51" s="231"/>
      <c r="R51" s="231"/>
    </row>
    <row r="52" spans="1:18" s="95" customFormat="1" ht="12.75" customHeight="1" x14ac:dyDescent="0.2">
      <c r="A52" s="220"/>
      <c r="B52" s="113"/>
      <c r="C52" s="113"/>
      <c r="D52" s="113"/>
      <c r="E52" s="113"/>
      <c r="F52" s="113"/>
      <c r="G52" s="113"/>
      <c r="H52" s="113"/>
      <c r="I52" s="113"/>
      <c r="J52" s="113"/>
      <c r="K52" s="113"/>
      <c r="L52" s="113"/>
      <c r="M52" s="113"/>
      <c r="N52" s="113"/>
      <c r="O52" s="117"/>
    </row>
    <row r="53" spans="1:18" ht="18" customHeight="1" x14ac:dyDescent="0.2">
      <c r="A53" s="114" t="s">
        <v>190</v>
      </c>
      <c r="B53" s="113"/>
      <c r="C53" s="221"/>
      <c r="D53" s="222" t="str">
        <f>CONCATENATE("KWARTAALSTAAT ZVW ", jaar_id," ",kwartaal_id,"E KWARTAAL")</f>
        <v>KWARTAALSTAAT ZVW 2019 3E KWARTAAL</v>
      </c>
      <c r="E53" s="221"/>
      <c r="F53" s="221"/>
      <c r="G53" s="221"/>
      <c r="H53" s="221"/>
      <c r="I53" s="221"/>
      <c r="J53" s="221"/>
      <c r="K53" s="221"/>
      <c r="L53" s="221"/>
      <c r="M53" s="221"/>
      <c r="N53" s="113"/>
      <c r="O53" s="117"/>
    </row>
    <row r="54" spans="1:18" ht="18" customHeight="1" x14ac:dyDescent="0.2">
      <c r="A54" s="95"/>
      <c r="B54" s="113"/>
      <c r="C54" s="222"/>
      <c r="D54" s="222" t="s">
        <v>308</v>
      </c>
      <c r="E54" s="223"/>
      <c r="F54" s="223"/>
      <c r="G54" s="222"/>
      <c r="H54" s="222"/>
      <c r="I54" s="222"/>
      <c r="J54" s="222"/>
      <c r="K54" s="221"/>
      <c r="L54" s="221"/>
      <c r="M54" s="222"/>
      <c r="N54" s="113"/>
      <c r="O54" s="117"/>
      <c r="P54" s="117"/>
    </row>
    <row r="55" spans="1:18" ht="18" customHeight="1" x14ac:dyDescent="0.2">
      <c r="A55" s="105"/>
      <c r="B55" s="113"/>
      <c r="C55" s="39"/>
      <c r="D55" s="40" t="str">
        <f>IF(naw_uzovi_zorgverzekeraar&lt;&gt;"0000",CONCATENATE(UPPER(naw_naam_zorgverzekeraar),", ",UPPER(naw_plaats_zorgverzekeraar)),"")</f>
        <v/>
      </c>
      <c r="E55" s="40"/>
      <c r="F55" s="40"/>
      <c r="G55" s="40"/>
      <c r="H55" s="40"/>
      <c r="I55" s="40"/>
      <c r="J55" s="40"/>
      <c r="K55" s="40"/>
      <c r="L55" s="41" t="str">
        <f>CONCATENATE("UZOVI: ",naw_uzovi_zorgverzekeraar)</f>
        <v>UZOVI: 0000</v>
      </c>
      <c r="M55" s="40"/>
      <c r="N55" s="113"/>
      <c r="O55" s="117"/>
      <c r="P55" s="117"/>
    </row>
    <row r="56" spans="1:18" s="95" customFormat="1" ht="18" customHeight="1" x14ac:dyDescent="0.2">
      <c r="B56" s="113"/>
      <c r="C56" s="221"/>
      <c r="D56" s="224" t="s">
        <v>467</v>
      </c>
      <c r="E56" s="221"/>
      <c r="F56" s="221"/>
      <c r="G56" s="221"/>
      <c r="H56" s="221"/>
      <c r="I56" s="221"/>
      <c r="J56" s="39"/>
      <c r="K56" s="39"/>
      <c r="L56" s="39"/>
      <c r="M56" s="221"/>
      <c r="N56" s="113"/>
      <c r="O56" s="117"/>
      <c r="P56" s="117"/>
      <c r="Q56" s="109"/>
      <c r="R56" s="109"/>
    </row>
    <row r="57" spans="1:18" s="95" customFormat="1" ht="18" customHeight="1" x14ac:dyDescent="0.2">
      <c r="B57" s="113"/>
      <c r="C57" s="221"/>
      <c r="D57" s="548" t="s">
        <v>368</v>
      </c>
      <c r="E57" s="580"/>
      <c r="F57" s="580"/>
      <c r="G57" s="580"/>
      <c r="H57" s="580"/>
      <c r="I57" s="581"/>
      <c r="J57" s="544" t="s">
        <v>518</v>
      </c>
      <c r="K57" s="544" t="s">
        <v>538</v>
      </c>
      <c r="L57" s="542" t="s">
        <v>613</v>
      </c>
      <c r="M57" s="226"/>
      <c r="N57" s="113"/>
      <c r="O57" s="117"/>
      <c r="P57" s="117"/>
      <c r="Q57" s="109"/>
      <c r="R57" s="109"/>
    </row>
    <row r="58" spans="1:18" s="95" customFormat="1" ht="18" customHeight="1" x14ac:dyDescent="0.2">
      <c r="B58" s="113"/>
      <c r="C58" s="221"/>
      <c r="D58" s="582"/>
      <c r="E58" s="583"/>
      <c r="F58" s="583"/>
      <c r="G58" s="583"/>
      <c r="H58" s="583"/>
      <c r="I58" s="584"/>
      <c r="J58" s="545"/>
      <c r="K58" s="545"/>
      <c r="L58" s="543"/>
      <c r="M58" s="226"/>
      <c r="N58" s="113"/>
      <c r="O58" s="117"/>
      <c r="P58" s="117"/>
      <c r="Q58" s="109"/>
      <c r="R58" s="109"/>
    </row>
    <row r="59" spans="1:18" s="95" customFormat="1" ht="17.100000000000001" customHeight="1" x14ac:dyDescent="0.2">
      <c r="B59" s="113"/>
      <c r="C59" s="222"/>
      <c r="D59" s="576" t="s">
        <v>377</v>
      </c>
      <c r="E59" s="577"/>
      <c r="F59" s="577"/>
      <c r="G59" s="577"/>
      <c r="H59" s="577"/>
      <c r="I59" s="599"/>
      <c r="J59" s="212">
        <f>Kostenverzamelstaat!M66-Kostenverzamelstaat!N66</f>
        <v>0</v>
      </c>
      <c r="K59" s="212">
        <f>Kostenverzamelstaat!K66-Kostenverzamelstaat!L66</f>
        <v>0</v>
      </c>
      <c r="L59" s="213">
        <f>Kostenverzamelstaat!I66-Kostenverzamelstaat!J66</f>
        <v>0</v>
      </c>
      <c r="M59" s="222"/>
      <c r="N59" s="113"/>
      <c r="O59" s="117"/>
      <c r="P59" s="117"/>
      <c r="Q59" s="109"/>
      <c r="R59" s="109"/>
    </row>
    <row r="60" spans="1:18" s="95" customFormat="1" ht="18" customHeight="1" x14ac:dyDescent="0.2">
      <c r="B60" s="113"/>
      <c r="C60" s="222"/>
      <c r="D60" s="576" t="s">
        <v>77</v>
      </c>
      <c r="E60" s="577"/>
      <c r="F60" s="577"/>
      <c r="G60" s="577"/>
      <c r="H60" s="577"/>
      <c r="I60" s="599"/>
      <c r="J60" s="212">
        <f>Kostenverzamelstaat!M67-Kostenverzamelstaat!N67</f>
        <v>0</v>
      </c>
      <c r="K60" s="212">
        <f>Kostenverzamelstaat!K67-Kostenverzamelstaat!L67</f>
        <v>0</v>
      </c>
      <c r="L60" s="213">
        <f>Kostenverzamelstaat!I67-Kostenverzamelstaat!J67</f>
        <v>0</v>
      </c>
      <c r="M60" s="222"/>
      <c r="N60" s="113"/>
      <c r="O60" s="117"/>
      <c r="P60" s="117"/>
      <c r="Q60" s="109"/>
      <c r="R60" s="109"/>
    </row>
    <row r="61" spans="1:18" s="95" customFormat="1" ht="18" customHeight="1" x14ac:dyDescent="0.2">
      <c r="B61" s="113"/>
      <c r="C61" s="222"/>
      <c r="D61" s="576" t="s">
        <v>460</v>
      </c>
      <c r="E61" s="577"/>
      <c r="F61" s="577"/>
      <c r="G61" s="577"/>
      <c r="H61" s="577"/>
      <c r="I61" s="599"/>
      <c r="J61" s="212">
        <f>Kostenverzamelstaat!M70-Kostenverzamelstaat!N70</f>
        <v>0</v>
      </c>
      <c r="K61" s="212">
        <f>Kostenverzamelstaat!K70-Kostenverzamelstaat!L70</f>
        <v>0</v>
      </c>
      <c r="L61" s="213">
        <f>Kostenverzamelstaat!I70-Kostenverzamelstaat!J70</f>
        <v>0</v>
      </c>
      <c r="M61" s="222"/>
      <c r="N61" s="113"/>
      <c r="O61" s="117"/>
      <c r="P61" s="117"/>
      <c r="Q61" s="109"/>
      <c r="R61" s="109"/>
    </row>
    <row r="62" spans="1:18" s="95" customFormat="1" ht="18" customHeight="1" x14ac:dyDescent="0.2">
      <c r="B62" s="113"/>
      <c r="C62" s="222"/>
      <c r="D62" s="576" t="s">
        <v>461</v>
      </c>
      <c r="E62" s="577"/>
      <c r="F62" s="577"/>
      <c r="G62" s="577"/>
      <c r="H62" s="577"/>
      <c r="I62" s="599"/>
      <c r="J62" s="212">
        <f>Kostenverzamelstaat!M72-Kostenverzamelstaat!N72</f>
        <v>0</v>
      </c>
      <c r="K62" s="212">
        <f>Kostenverzamelstaat!K72-Kostenverzamelstaat!L72</f>
        <v>0</v>
      </c>
      <c r="L62" s="213">
        <f>Kostenverzamelstaat!I72-Kostenverzamelstaat!J72</f>
        <v>0</v>
      </c>
      <c r="M62" s="222"/>
      <c r="N62" s="113"/>
      <c r="O62" s="117"/>
      <c r="P62" s="117"/>
      <c r="Q62" s="109"/>
      <c r="R62" s="109"/>
    </row>
    <row r="63" spans="1:18" s="95" customFormat="1" ht="18" customHeight="1" x14ac:dyDescent="0.2">
      <c r="B63" s="113"/>
      <c r="C63" s="222"/>
      <c r="D63" s="576" t="s">
        <v>1209</v>
      </c>
      <c r="E63" s="577"/>
      <c r="F63" s="577"/>
      <c r="G63" s="577"/>
      <c r="H63" s="577"/>
      <c r="I63" s="599"/>
      <c r="J63" s="212">
        <f>Kostenverzamelstaat!M73-Kostenverzamelstaat!N73</f>
        <v>0</v>
      </c>
      <c r="K63" s="212">
        <f>Kostenverzamelstaat!K73-Kostenverzamelstaat!L73</f>
        <v>0</v>
      </c>
      <c r="L63" s="213">
        <f>Kostenverzamelstaat!I73-Kostenverzamelstaat!J73</f>
        <v>0</v>
      </c>
      <c r="M63" s="222"/>
      <c r="N63" s="113"/>
      <c r="O63" s="117"/>
      <c r="P63" s="117"/>
      <c r="Q63" s="109"/>
      <c r="R63" s="109"/>
    </row>
    <row r="64" spans="1:18" s="95" customFormat="1" ht="18" customHeight="1" x14ac:dyDescent="0.2">
      <c r="B64" s="113"/>
      <c r="C64" s="222"/>
      <c r="D64" s="576" t="s">
        <v>466</v>
      </c>
      <c r="E64" s="577"/>
      <c r="F64" s="577"/>
      <c r="G64" s="577"/>
      <c r="H64" s="577"/>
      <c r="I64" s="599"/>
      <c r="J64" s="212">
        <f>Kostenverzamelstaat!M74-Kostenverzamelstaat!N74</f>
        <v>0</v>
      </c>
      <c r="K64" s="212">
        <f>Kostenverzamelstaat!K74-Kostenverzamelstaat!L74</f>
        <v>0</v>
      </c>
      <c r="L64" s="213">
        <f>Kostenverzamelstaat!I74-Kostenverzamelstaat!J74</f>
        <v>0</v>
      </c>
      <c r="M64" s="222"/>
      <c r="N64" s="113"/>
      <c r="O64" s="117"/>
      <c r="P64" s="117"/>
      <c r="Q64" s="109"/>
      <c r="R64" s="109"/>
    </row>
    <row r="65" spans="1:18" s="95" customFormat="1" ht="18" customHeight="1" x14ac:dyDescent="0.2">
      <c r="B65" s="113"/>
      <c r="C65" s="222"/>
      <c r="D65" s="576" t="s">
        <v>17</v>
      </c>
      <c r="E65" s="577"/>
      <c r="F65" s="577"/>
      <c r="G65" s="577"/>
      <c r="H65" s="577"/>
      <c r="I65" s="599"/>
      <c r="J65" s="212">
        <f>Kostenverzamelstaat!M88-Kostenverzamelstaat!N88</f>
        <v>0</v>
      </c>
      <c r="K65" s="212">
        <f>Kostenverzamelstaat!K88-Kostenverzamelstaat!L88</f>
        <v>0</v>
      </c>
      <c r="L65" s="213">
        <f>Kostenverzamelstaat!I88-Kostenverzamelstaat!J88</f>
        <v>0</v>
      </c>
      <c r="M65" s="222"/>
      <c r="N65" s="113"/>
      <c r="O65" s="117"/>
      <c r="P65" s="117"/>
      <c r="Q65" s="109"/>
      <c r="R65" s="109"/>
    </row>
    <row r="66" spans="1:18" s="95" customFormat="1" ht="18" customHeight="1" x14ac:dyDescent="0.2">
      <c r="B66" s="113"/>
      <c r="C66" s="222"/>
      <c r="D66" s="576" t="s">
        <v>18</v>
      </c>
      <c r="E66" s="577"/>
      <c r="F66" s="577"/>
      <c r="G66" s="577"/>
      <c r="H66" s="577"/>
      <c r="I66" s="599"/>
      <c r="J66" s="212">
        <f>Kostenverzamelstaat!M89-Kostenverzamelstaat!N89</f>
        <v>0</v>
      </c>
      <c r="K66" s="212">
        <f>Kostenverzamelstaat!K89-Kostenverzamelstaat!L89</f>
        <v>0</v>
      </c>
      <c r="L66" s="213">
        <f>Kostenverzamelstaat!I89-Kostenverzamelstaat!J89</f>
        <v>0</v>
      </c>
      <c r="M66" s="222"/>
      <c r="N66" s="113"/>
      <c r="O66" s="117"/>
      <c r="P66" s="117"/>
      <c r="Q66" s="109"/>
      <c r="R66" s="109"/>
    </row>
    <row r="67" spans="1:18" s="95" customFormat="1" ht="18" customHeight="1" x14ac:dyDescent="0.2">
      <c r="B67" s="113"/>
      <c r="C67" s="222"/>
      <c r="D67" s="576" t="s">
        <v>19</v>
      </c>
      <c r="E67" s="577"/>
      <c r="F67" s="577"/>
      <c r="G67" s="577"/>
      <c r="H67" s="577"/>
      <c r="I67" s="599"/>
      <c r="J67" s="212">
        <f>Kostenverzamelstaat!M90-Kostenverzamelstaat!N90</f>
        <v>0</v>
      </c>
      <c r="K67" s="212">
        <f>Kostenverzamelstaat!K90-Kostenverzamelstaat!L90</f>
        <v>0</v>
      </c>
      <c r="L67" s="213">
        <f>Kostenverzamelstaat!I90-Kostenverzamelstaat!J90</f>
        <v>0</v>
      </c>
      <c r="M67" s="222"/>
      <c r="N67" s="113"/>
      <c r="O67" s="117"/>
      <c r="P67" s="117"/>
      <c r="Q67" s="109"/>
      <c r="R67" s="109"/>
    </row>
    <row r="68" spans="1:18" s="95" customFormat="1" ht="18" customHeight="1" x14ac:dyDescent="0.2">
      <c r="B68" s="113"/>
      <c r="C68" s="222"/>
      <c r="D68" s="576" t="s">
        <v>397</v>
      </c>
      <c r="E68" s="577"/>
      <c r="F68" s="577"/>
      <c r="G68" s="577"/>
      <c r="H68" s="577"/>
      <c r="I68" s="599"/>
      <c r="J68" s="212">
        <f>Kostenverzamelstaat!M91-Kostenverzamelstaat!N91</f>
        <v>0</v>
      </c>
      <c r="K68" s="212">
        <f>Kostenverzamelstaat!K91-Kostenverzamelstaat!L91</f>
        <v>0</v>
      </c>
      <c r="L68" s="213">
        <f>Kostenverzamelstaat!I91-Kostenverzamelstaat!J91</f>
        <v>0</v>
      </c>
      <c r="M68" s="222"/>
      <c r="N68" s="113"/>
      <c r="O68" s="117"/>
      <c r="P68" s="117"/>
      <c r="Q68" s="109"/>
      <c r="R68" s="109"/>
    </row>
    <row r="69" spans="1:18" s="95" customFormat="1" ht="18" customHeight="1" x14ac:dyDescent="0.2">
      <c r="B69" s="113"/>
      <c r="C69" s="222"/>
      <c r="D69" s="576" t="s">
        <v>387</v>
      </c>
      <c r="E69" s="577"/>
      <c r="F69" s="577"/>
      <c r="G69" s="577"/>
      <c r="H69" s="577"/>
      <c r="I69" s="599"/>
      <c r="J69" s="212">
        <f>Kostenverzamelstaat!M94-Kostenverzamelstaat!N94</f>
        <v>0</v>
      </c>
      <c r="K69" s="212">
        <f>Kostenverzamelstaat!K94-Kostenverzamelstaat!L94</f>
        <v>0</v>
      </c>
      <c r="L69" s="213">
        <f>Kostenverzamelstaat!I94-Kostenverzamelstaat!J94</f>
        <v>0</v>
      </c>
      <c r="M69" s="222"/>
      <c r="N69" s="113"/>
      <c r="O69" s="117"/>
      <c r="P69" s="117"/>
      <c r="Q69" s="109"/>
      <c r="R69" s="109"/>
    </row>
    <row r="70" spans="1:18" s="95" customFormat="1" ht="18" customHeight="1" x14ac:dyDescent="0.2">
      <c r="B70" s="113"/>
      <c r="C70" s="222"/>
      <c r="D70" s="576" t="s">
        <v>1210</v>
      </c>
      <c r="E70" s="607"/>
      <c r="F70" s="607"/>
      <c r="G70" s="607"/>
      <c r="H70" s="607"/>
      <c r="I70" s="578"/>
      <c r="J70" s="332"/>
      <c r="K70" s="331">
        <f>Kostenverzamelstaat!K95-Kostenverzamelstaat!L95</f>
        <v>0</v>
      </c>
      <c r="L70" s="213">
        <f>Kostenverzamelstaat!I95-Kostenverzamelstaat!J95</f>
        <v>0</v>
      </c>
      <c r="M70" s="222"/>
      <c r="N70" s="113"/>
      <c r="O70" s="117"/>
      <c r="P70" s="117"/>
      <c r="Q70" s="109"/>
      <c r="R70" s="109"/>
    </row>
    <row r="71" spans="1:18" s="95" customFormat="1" ht="18" customHeight="1" x14ac:dyDescent="0.2">
      <c r="B71" s="113"/>
      <c r="C71" s="222"/>
      <c r="D71" s="576" t="s">
        <v>464</v>
      </c>
      <c r="E71" s="577"/>
      <c r="F71" s="577"/>
      <c r="G71" s="577"/>
      <c r="H71" s="577"/>
      <c r="I71" s="599"/>
      <c r="J71" s="212">
        <f>Kostenverzamelstaat!M98-Kostenverzamelstaat!N98</f>
        <v>0</v>
      </c>
      <c r="K71" s="212">
        <f>Kostenverzamelstaat!K98-Kostenverzamelstaat!L98</f>
        <v>0</v>
      </c>
      <c r="L71" s="213">
        <f>Kostenverzamelstaat!I98-Kostenverzamelstaat!J98</f>
        <v>0</v>
      </c>
      <c r="M71" s="222"/>
      <c r="N71" s="113"/>
      <c r="O71" s="117"/>
      <c r="P71" s="117"/>
      <c r="Q71" s="109"/>
      <c r="R71" s="109"/>
    </row>
    <row r="72" spans="1:18" s="95" customFormat="1" ht="18" customHeight="1" x14ac:dyDescent="0.2">
      <c r="B72" s="113"/>
      <c r="C72" s="222"/>
      <c r="D72" s="576" t="s">
        <v>83</v>
      </c>
      <c r="E72" s="577"/>
      <c r="F72" s="577"/>
      <c r="G72" s="577"/>
      <c r="H72" s="577"/>
      <c r="I72" s="599"/>
      <c r="J72" s="212">
        <f>Kostenverzamelstaat!M100-Kostenverzamelstaat!N100</f>
        <v>0</v>
      </c>
      <c r="K72" s="212">
        <f>Kostenverzamelstaat!K100-Kostenverzamelstaat!L100</f>
        <v>0</v>
      </c>
      <c r="L72" s="213">
        <f>Kostenverzamelstaat!I100-Kostenverzamelstaat!J100</f>
        <v>0</v>
      </c>
      <c r="M72" s="222"/>
      <c r="N72" s="113"/>
      <c r="O72" s="117"/>
      <c r="P72" s="117"/>
      <c r="Q72" s="109"/>
      <c r="R72" s="109"/>
    </row>
    <row r="73" spans="1:18" s="95" customFormat="1" ht="18" customHeight="1" x14ac:dyDescent="0.2">
      <c r="B73" s="113"/>
      <c r="C73" s="222"/>
      <c r="D73" s="576" t="s">
        <v>398</v>
      </c>
      <c r="E73" s="577"/>
      <c r="F73" s="577"/>
      <c r="G73" s="577"/>
      <c r="H73" s="577"/>
      <c r="I73" s="599"/>
      <c r="J73" s="212">
        <f>Kostenverzamelstaat!M101-Kostenverzamelstaat!N101</f>
        <v>0</v>
      </c>
      <c r="K73" s="212">
        <f>Kostenverzamelstaat!K101-Kostenverzamelstaat!L101</f>
        <v>0</v>
      </c>
      <c r="L73" s="213">
        <f>Kostenverzamelstaat!I101-Kostenverzamelstaat!J101</f>
        <v>0</v>
      </c>
      <c r="M73" s="222"/>
      <c r="N73" s="113"/>
      <c r="O73" s="117"/>
      <c r="P73" s="117"/>
      <c r="Q73" s="109"/>
      <c r="R73" s="109"/>
    </row>
    <row r="74" spans="1:18" s="95" customFormat="1" ht="18" customHeight="1" x14ac:dyDescent="0.2">
      <c r="B74" s="113"/>
      <c r="C74" s="222"/>
      <c r="D74" s="576" t="s">
        <v>20</v>
      </c>
      <c r="E74" s="577"/>
      <c r="F74" s="577"/>
      <c r="G74" s="577"/>
      <c r="H74" s="577"/>
      <c r="I74" s="599"/>
      <c r="J74" s="212">
        <f>Kostenverzamelstaat!M102-Kostenverzamelstaat!N102</f>
        <v>0</v>
      </c>
      <c r="K74" s="212">
        <f>Kostenverzamelstaat!K102-Kostenverzamelstaat!L102</f>
        <v>0</v>
      </c>
      <c r="L74" s="213">
        <f>Kostenverzamelstaat!I102-Kostenverzamelstaat!J102</f>
        <v>0</v>
      </c>
      <c r="M74" s="222"/>
      <c r="N74" s="113"/>
      <c r="O74" s="117"/>
      <c r="P74" s="117"/>
      <c r="Q74" s="109"/>
      <c r="R74" s="109"/>
    </row>
    <row r="75" spans="1:18" s="95" customFormat="1" ht="18" customHeight="1" x14ac:dyDescent="0.2">
      <c r="B75" s="113"/>
      <c r="C75" s="222"/>
      <c r="D75" s="576" t="s">
        <v>465</v>
      </c>
      <c r="E75" s="577"/>
      <c r="F75" s="577"/>
      <c r="G75" s="577"/>
      <c r="H75" s="577"/>
      <c r="I75" s="599"/>
      <c r="J75" s="212">
        <f>Kostenverzamelstaat!M105-Kostenverzamelstaat!N105</f>
        <v>0</v>
      </c>
      <c r="K75" s="212">
        <f>Kostenverzamelstaat!K105-Kostenverzamelstaat!L105</f>
        <v>0</v>
      </c>
      <c r="L75" s="213">
        <f>Kostenverzamelstaat!I105-Kostenverzamelstaat!J105</f>
        <v>0</v>
      </c>
      <c r="M75" s="222"/>
      <c r="N75" s="113"/>
      <c r="O75" s="117"/>
      <c r="P75" s="117"/>
      <c r="Q75" s="109"/>
      <c r="R75" s="109"/>
    </row>
    <row r="76" spans="1:18" s="95" customFormat="1" ht="18" customHeight="1" x14ac:dyDescent="0.2">
      <c r="B76" s="113"/>
      <c r="C76" s="222"/>
      <c r="D76" s="576" t="s">
        <v>1211</v>
      </c>
      <c r="E76" s="607"/>
      <c r="F76" s="607"/>
      <c r="G76" s="607"/>
      <c r="H76" s="607"/>
      <c r="I76" s="578"/>
      <c r="J76" s="267">
        <f>Kostenverzamelstaat!M106-Kostenverzamelstaat!N106</f>
        <v>0</v>
      </c>
      <c r="K76" s="267">
        <f>Kostenverzamelstaat!K106-Kostenverzamelstaat!L106</f>
        <v>0</v>
      </c>
      <c r="L76" s="225">
        <f>Kostenverzamelstaat!I106-Kostenverzamelstaat!J106</f>
        <v>0</v>
      </c>
      <c r="M76" s="222"/>
      <c r="N76" s="113"/>
      <c r="O76" s="117"/>
      <c r="P76" s="117"/>
      <c r="Q76" s="109"/>
      <c r="R76" s="109"/>
    </row>
    <row r="77" spans="1:18" s="95" customFormat="1" ht="18" customHeight="1" x14ac:dyDescent="0.2">
      <c r="B77" s="113"/>
      <c r="C77" s="222"/>
      <c r="D77" s="564" t="s">
        <v>399</v>
      </c>
      <c r="E77" s="618"/>
      <c r="F77" s="618"/>
      <c r="G77" s="618"/>
      <c r="H77" s="618"/>
      <c r="I77" s="619"/>
      <c r="J77" s="210">
        <f>Kostenverzamelstaat!M109-Kostenverzamelstaat!N109</f>
        <v>0</v>
      </c>
      <c r="K77" s="210">
        <f>Kostenverzamelstaat!K109-Kostenverzamelstaat!L109</f>
        <v>0</v>
      </c>
      <c r="L77" s="211">
        <f>Kostenverzamelstaat!I109-Kostenverzamelstaat!J109</f>
        <v>0</v>
      </c>
      <c r="M77" s="222"/>
      <c r="N77" s="113"/>
      <c r="O77" s="117"/>
      <c r="P77" s="117"/>
      <c r="Q77" s="109"/>
      <c r="R77" s="109"/>
    </row>
    <row r="78" spans="1:18" s="95" customFormat="1" ht="9.9499999999999993" customHeight="1" x14ac:dyDescent="0.2">
      <c r="B78" s="113"/>
      <c r="C78" s="222"/>
      <c r="D78" s="222"/>
      <c r="E78" s="222"/>
      <c r="F78" s="222"/>
      <c r="G78" s="222"/>
      <c r="H78" s="222"/>
      <c r="I78" s="222"/>
      <c r="J78" s="222"/>
      <c r="K78" s="222"/>
      <c r="L78" s="222"/>
      <c r="M78" s="222"/>
      <c r="N78" s="113"/>
      <c r="O78" s="117"/>
      <c r="P78" s="117"/>
      <c r="Q78" s="109"/>
      <c r="R78" s="109"/>
    </row>
    <row r="79" spans="1:18" ht="15.95" customHeight="1" x14ac:dyDescent="0.2">
      <c r="A79" s="105"/>
      <c r="B79" s="113"/>
      <c r="C79" s="39"/>
      <c r="D79" s="224" t="s">
        <v>355</v>
      </c>
      <c r="E79" s="237"/>
      <c r="F79" s="222"/>
      <c r="G79" s="222"/>
      <c r="H79" s="222"/>
      <c r="I79" s="222"/>
      <c r="J79" s="40"/>
      <c r="K79" s="40"/>
      <c r="L79" s="40"/>
      <c r="M79" s="40"/>
      <c r="N79" s="113"/>
      <c r="O79" s="117"/>
      <c r="P79" s="117"/>
    </row>
    <row r="80" spans="1:18" ht="24" customHeight="1" x14ac:dyDescent="0.2">
      <c r="A80" s="105"/>
      <c r="B80" s="113"/>
      <c r="C80" s="39"/>
      <c r="D80" s="579" t="s">
        <v>1215</v>
      </c>
      <c r="E80" s="580"/>
      <c r="F80" s="580"/>
      <c r="G80" s="580"/>
      <c r="H80" s="580"/>
      <c r="I80" s="581"/>
      <c r="J80" s="585" t="s">
        <v>480</v>
      </c>
      <c r="K80" s="585" t="s">
        <v>481</v>
      </c>
      <c r="L80" s="574" t="s">
        <v>251</v>
      </c>
      <c r="M80" s="40"/>
      <c r="N80" s="113"/>
      <c r="O80" s="117"/>
      <c r="P80" s="117"/>
    </row>
    <row r="81" spans="1:16" ht="24" customHeight="1" x14ac:dyDescent="0.2">
      <c r="A81" s="105"/>
      <c r="B81" s="113"/>
      <c r="C81" s="39"/>
      <c r="D81" s="582"/>
      <c r="E81" s="583"/>
      <c r="F81" s="583"/>
      <c r="G81" s="583"/>
      <c r="H81" s="583"/>
      <c r="I81" s="584"/>
      <c r="J81" s="586"/>
      <c r="K81" s="586"/>
      <c r="L81" s="575"/>
      <c r="M81" s="40"/>
      <c r="N81" s="113"/>
      <c r="O81" s="117"/>
      <c r="P81" s="117"/>
    </row>
    <row r="82" spans="1:16" ht="17.100000000000001" customHeight="1" x14ac:dyDescent="0.2">
      <c r="A82" s="105"/>
      <c r="B82" s="113"/>
      <c r="C82" s="39"/>
      <c r="D82" s="587" t="s">
        <v>252</v>
      </c>
      <c r="E82" s="603"/>
      <c r="F82" s="603"/>
      <c r="G82" s="603"/>
      <c r="H82" s="603"/>
      <c r="I82" s="533"/>
      <c r="J82" s="316" t="s">
        <v>138</v>
      </c>
      <c r="K82" s="316" t="s">
        <v>138</v>
      </c>
      <c r="L82" s="317" t="s">
        <v>138</v>
      </c>
      <c r="M82" s="40"/>
      <c r="N82" s="113"/>
      <c r="O82" s="117"/>
      <c r="P82" s="117"/>
    </row>
    <row r="83" spans="1:16" ht="17.100000000000001" customHeight="1" x14ac:dyDescent="0.2">
      <c r="A83" s="105"/>
      <c r="B83" s="113"/>
      <c r="C83" s="39"/>
      <c r="D83" s="587" t="s">
        <v>254</v>
      </c>
      <c r="E83" s="603"/>
      <c r="F83" s="603"/>
      <c r="G83" s="603"/>
      <c r="H83" s="603"/>
      <c r="I83" s="533"/>
      <c r="J83" s="316" t="s">
        <v>138</v>
      </c>
      <c r="K83" s="316" t="s">
        <v>138</v>
      </c>
      <c r="L83" s="317" t="s">
        <v>138</v>
      </c>
      <c r="M83" s="40"/>
      <c r="N83" s="113"/>
      <c r="O83" s="117"/>
      <c r="P83" s="117"/>
    </row>
    <row r="84" spans="1:16" ht="17.100000000000001" customHeight="1" x14ac:dyDescent="0.2">
      <c r="A84" s="105"/>
      <c r="B84" s="113"/>
      <c r="C84" s="39"/>
      <c r="D84" s="587" t="s">
        <v>10</v>
      </c>
      <c r="E84" s="603"/>
      <c r="F84" s="603"/>
      <c r="G84" s="603"/>
      <c r="H84" s="603"/>
      <c r="I84" s="533"/>
      <c r="J84" s="316" t="s">
        <v>138</v>
      </c>
      <c r="K84" s="316" t="s">
        <v>138</v>
      </c>
      <c r="L84" s="317" t="s">
        <v>138</v>
      </c>
      <c r="M84" s="40"/>
      <c r="N84" s="113"/>
      <c r="O84" s="117"/>
      <c r="P84" s="117"/>
    </row>
    <row r="85" spans="1:16" ht="17.100000000000001" customHeight="1" x14ac:dyDescent="0.2">
      <c r="A85" s="105"/>
      <c r="B85" s="113"/>
      <c r="C85" s="39"/>
      <c r="D85" s="587" t="s">
        <v>11</v>
      </c>
      <c r="E85" s="603"/>
      <c r="F85" s="603"/>
      <c r="G85" s="603"/>
      <c r="H85" s="603"/>
      <c r="I85" s="533"/>
      <c r="J85" s="316" t="s">
        <v>138</v>
      </c>
      <c r="K85" s="316" t="s">
        <v>138</v>
      </c>
      <c r="L85" s="317" t="s">
        <v>138</v>
      </c>
      <c r="M85" s="40"/>
      <c r="N85" s="113"/>
      <c r="O85" s="117"/>
      <c r="P85" s="117"/>
    </row>
    <row r="86" spans="1:16" ht="17.100000000000001" customHeight="1" x14ac:dyDescent="0.2">
      <c r="A86" s="105"/>
      <c r="B86" s="113"/>
      <c r="C86" s="39"/>
      <c r="D86" s="587" t="s">
        <v>12</v>
      </c>
      <c r="E86" s="603"/>
      <c r="F86" s="603"/>
      <c r="G86" s="603"/>
      <c r="H86" s="603"/>
      <c r="I86" s="533"/>
      <c r="J86" s="316" t="s">
        <v>138</v>
      </c>
      <c r="K86" s="316" t="s">
        <v>138</v>
      </c>
      <c r="L86" s="317" t="s">
        <v>138</v>
      </c>
      <c r="M86" s="40"/>
      <c r="N86" s="113"/>
      <c r="O86" s="117"/>
      <c r="P86" s="117"/>
    </row>
    <row r="87" spans="1:16" ht="17.100000000000001" customHeight="1" x14ac:dyDescent="0.2">
      <c r="A87" s="105"/>
      <c r="B87" s="113"/>
      <c r="C87" s="39"/>
      <c r="D87" s="587" t="s">
        <v>13</v>
      </c>
      <c r="E87" s="603"/>
      <c r="F87" s="603"/>
      <c r="G87" s="603"/>
      <c r="H87" s="603"/>
      <c r="I87" s="533"/>
      <c r="J87" s="316" t="s">
        <v>138</v>
      </c>
      <c r="K87" s="316" t="s">
        <v>138</v>
      </c>
      <c r="L87" s="317" t="s">
        <v>138</v>
      </c>
      <c r="M87" s="40"/>
      <c r="N87" s="113"/>
      <c r="O87" s="117"/>
      <c r="P87" s="117"/>
    </row>
    <row r="88" spans="1:16" ht="17.100000000000001" customHeight="1" x14ac:dyDescent="0.2">
      <c r="A88" s="105"/>
      <c r="B88" s="113"/>
      <c r="C88" s="39"/>
      <c r="D88" s="587" t="s">
        <v>14</v>
      </c>
      <c r="E88" s="603"/>
      <c r="F88" s="603"/>
      <c r="G88" s="603"/>
      <c r="H88" s="603"/>
      <c r="I88" s="533"/>
      <c r="J88" s="316" t="s">
        <v>138</v>
      </c>
      <c r="K88" s="316" t="s">
        <v>138</v>
      </c>
      <c r="L88" s="317" t="s">
        <v>138</v>
      </c>
      <c r="M88" s="40"/>
      <c r="N88" s="113"/>
      <c r="O88" s="117"/>
      <c r="P88" s="117"/>
    </row>
    <row r="89" spans="1:16" ht="17.100000000000001" customHeight="1" x14ac:dyDescent="0.2">
      <c r="A89" s="105"/>
      <c r="B89" s="113"/>
      <c r="C89" s="39"/>
      <c r="D89" s="587" t="s">
        <v>71</v>
      </c>
      <c r="E89" s="603"/>
      <c r="F89" s="603"/>
      <c r="G89" s="603"/>
      <c r="H89" s="603"/>
      <c r="I89" s="533"/>
      <c r="J89" s="316" t="s">
        <v>138</v>
      </c>
      <c r="K89" s="316" t="s">
        <v>138</v>
      </c>
      <c r="L89" s="317" t="s">
        <v>138</v>
      </c>
      <c r="M89" s="40"/>
      <c r="N89" s="113"/>
      <c r="O89" s="117"/>
      <c r="P89" s="117"/>
    </row>
    <row r="90" spans="1:16" ht="17.100000000000001" customHeight="1" x14ac:dyDescent="0.2">
      <c r="A90" s="105"/>
      <c r="B90" s="113"/>
      <c r="C90" s="39"/>
      <c r="D90" s="587" t="s">
        <v>73</v>
      </c>
      <c r="E90" s="603"/>
      <c r="F90" s="603"/>
      <c r="G90" s="603"/>
      <c r="H90" s="603"/>
      <c r="I90" s="533"/>
      <c r="J90" s="316" t="s">
        <v>138</v>
      </c>
      <c r="K90" s="316" t="s">
        <v>138</v>
      </c>
      <c r="L90" s="317" t="s">
        <v>138</v>
      </c>
      <c r="M90" s="40"/>
      <c r="N90" s="113"/>
      <c r="O90" s="117"/>
      <c r="P90" s="117"/>
    </row>
    <row r="91" spans="1:16" ht="17.100000000000001" customHeight="1" x14ac:dyDescent="0.2">
      <c r="A91" s="105"/>
      <c r="B91" s="113"/>
      <c r="C91" s="39"/>
      <c r="D91" s="587" t="s">
        <v>72</v>
      </c>
      <c r="E91" s="603"/>
      <c r="F91" s="603"/>
      <c r="G91" s="603"/>
      <c r="H91" s="603"/>
      <c r="I91" s="533"/>
      <c r="J91" s="316" t="s">
        <v>138</v>
      </c>
      <c r="K91" s="316" t="s">
        <v>138</v>
      </c>
      <c r="L91" s="317" t="s">
        <v>138</v>
      </c>
      <c r="M91" s="40"/>
      <c r="N91" s="113"/>
      <c r="O91" s="117"/>
      <c r="P91" s="117"/>
    </row>
    <row r="92" spans="1:16" ht="17.100000000000001" customHeight="1" x14ac:dyDescent="0.2">
      <c r="A92" s="105"/>
      <c r="B92" s="113"/>
      <c r="C92" s="39"/>
      <c r="D92" s="576" t="s">
        <v>356</v>
      </c>
      <c r="E92" s="577"/>
      <c r="F92" s="577"/>
      <c r="G92" s="577"/>
      <c r="H92" s="577"/>
      <c r="I92" s="578"/>
      <c r="J92" s="212">
        <f>Kostenverzamelstaat!J53</f>
        <v>0</v>
      </c>
      <c r="K92" s="212">
        <f>'Specifieke informatie C'!H162</f>
        <v>0</v>
      </c>
      <c r="L92" s="213">
        <f t="shared" ref="L92:L97" si="0">J92-K92</f>
        <v>0</v>
      </c>
      <c r="M92" s="40"/>
      <c r="N92" s="113"/>
      <c r="O92" s="117"/>
      <c r="P92" s="117"/>
    </row>
    <row r="93" spans="1:16" ht="17.100000000000001" customHeight="1" x14ac:dyDescent="0.2">
      <c r="A93" s="105"/>
      <c r="B93" s="113"/>
      <c r="C93" s="39"/>
      <c r="D93" s="576" t="s">
        <v>108</v>
      </c>
      <c r="E93" s="577"/>
      <c r="F93" s="577"/>
      <c r="G93" s="577"/>
      <c r="H93" s="577"/>
      <c r="I93" s="578"/>
      <c r="J93" s="212">
        <f>Kostenverzamelstaat!J54</f>
        <v>0</v>
      </c>
      <c r="K93" s="212">
        <f>'Specifieke informatie C'!H172</f>
        <v>0</v>
      </c>
      <c r="L93" s="213">
        <f t="shared" si="0"/>
        <v>0</v>
      </c>
      <c r="M93" s="40"/>
      <c r="N93" s="113"/>
      <c r="O93" s="117"/>
      <c r="P93" s="117"/>
    </row>
    <row r="94" spans="1:16" ht="17.100000000000001" customHeight="1" x14ac:dyDescent="0.2">
      <c r="A94" s="105"/>
      <c r="B94" s="113"/>
      <c r="C94" s="39"/>
      <c r="D94" s="576" t="s">
        <v>1218</v>
      </c>
      <c r="E94" s="577"/>
      <c r="F94" s="577"/>
      <c r="G94" s="577"/>
      <c r="H94" s="577"/>
      <c r="I94" s="578"/>
      <c r="J94" s="212">
        <f>Kostenverzamelstaat!J56</f>
        <v>0</v>
      </c>
      <c r="K94" s="212">
        <f>'Specifieke informatie C'!H194</f>
        <v>0</v>
      </c>
      <c r="L94" s="213">
        <f t="shared" si="0"/>
        <v>0</v>
      </c>
      <c r="M94" s="40"/>
      <c r="N94" s="113"/>
      <c r="O94" s="117"/>
      <c r="P94" s="117"/>
    </row>
    <row r="95" spans="1:16" ht="17.100000000000001" customHeight="1" x14ac:dyDescent="0.2">
      <c r="A95" s="105"/>
      <c r="B95" s="113"/>
      <c r="C95" s="39"/>
      <c r="D95" s="576" t="s">
        <v>1213</v>
      </c>
      <c r="E95" s="577"/>
      <c r="F95" s="577"/>
      <c r="G95" s="577"/>
      <c r="H95" s="577"/>
      <c r="I95" s="578"/>
      <c r="J95" s="212">
        <f>Kostenverzamelstaat!J57</f>
        <v>0</v>
      </c>
      <c r="K95" s="212">
        <f>'Specifieke informatie C'!H203</f>
        <v>0</v>
      </c>
      <c r="L95" s="213">
        <f t="shared" si="0"/>
        <v>0</v>
      </c>
      <c r="M95" s="40"/>
      <c r="N95" s="113"/>
      <c r="O95" s="117"/>
      <c r="P95" s="117"/>
    </row>
    <row r="96" spans="1:16" ht="17.100000000000001" customHeight="1" x14ac:dyDescent="0.2">
      <c r="A96" s="105"/>
      <c r="B96" s="113"/>
      <c r="C96" s="39"/>
      <c r="D96" s="576" t="s">
        <v>21</v>
      </c>
      <c r="E96" s="577"/>
      <c r="F96" s="577"/>
      <c r="G96" s="577"/>
      <c r="H96" s="577"/>
      <c r="I96" s="578"/>
      <c r="J96" s="212">
        <f>Kostenverzamelstaat!J58</f>
        <v>0</v>
      </c>
      <c r="K96" s="212">
        <f>'Specifieke informatie C'!H213</f>
        <v>0</v>
      </c>
      <c r="L96" s="213">
        <f t="shared" si="0"/>
        <v>0</v>
      </c>
      <c r="M96" s="40"/>
      <c r="N96" s="113"/>
      <c r="O96" s="117"/>
      <c r="P96" s="117"/>
    </row>
    <row r="97" spans="1:18" ht="17.100000000000001" customHeight="1" x14ac:dyDescent="0.2">
      <c r="A97" s="105"/>
      <c r="B97" s="113"/>
      <c r="C97" s="39"/>
      <c r="D97" s="564" t="s">
        <v>22</v>
      </c>
      <c r="E97" s="618"/>
      <c r="F97" s="618"/>
      <c r="G97" s="618"/>
      <c r="H97" s="618"/>
      <c r="I97" s="623"/>
      <c r="J97" s="210">
        <f>Kostenverzamelstaat!J59</f>
        <v>0</v>
      </c>
      <c r="K97" s="210">
        <f>'Specifieke informatie C'!H238</f>
        <v>0</v>
      </c>
      <c r="L97" s="211">
        <f t="shared" si="0"/>
        <v>0</v>
      </c>
      <c r="M97" s="40"/>
      <c r="N97" s="113"/>
      <c r="O97" s="117"/>
      <c r="P97" s="117"/>
    </row>
    <row r="98" spans="1:18" s="95" customFormat="1" ht="15" customHeight="1" x14ac:dyDescent="0.2">
      <c r="B98" s="113"/>
      <c r="C98" s="221"/>
      <c r="D98" s="238">
        <f ca="1">NOW()</f>
        <v>43732.517108796295</v>
      </c>
      <c r="E98" s="221"/>
      <c r="F98" s="221"/>
      <c r="G98" s="221"/>
      <c r="H98" s="221"/>
      <c r="I98" s="221"/>
      <c r="J98" s="221"/>
      <c r="K98" s="221"/>
      <c r="L98" s="236" t="str">
        <f>CONCATENATE("Controleoverzicht ",LOWER(A53))</f>
        <v>Controleoverzicht pagina 2</v>
      </c>
      <c r="M98" s="221"/>
      <c r="N98" s="113"/>
      <c r="O98" s="117"/>
      <c r="P98" s="117"/>
      <c r="Q98" s="109"/>
      <c r="R98" s="109"/>
    </row>
    <row r="99" spans="1:18" s="95" customFormat="1" ht="12.75" customHeight="1" x14ac:dyDescent="0.2">
      <c r="A99" s="220"/>
      <c r="B99" s="113"/>
      <c r="C99" s="113"/>
      <c r="D99" s="113"/>
      <c r="E99" s="113"/>
      <c r="F99" s="113"/>
      <c r="G99" s="113"/>
      <c r="H99" s="113"/>
      <c r="I99" s="113"/>
      <c r="J99" s="113"/>
      <c r="K99" s="113"/>
      <c r="L99" s="113"/>
      <c r="M99" s="113"/>
      <c r="N99" s="113"/>
      <c r="O99" s="117"/>
    </row>
    <row r="100" spans="1:18" ht="18" customHeight="1" x14ac:dyDescent="0.2">
      <c r="A100" s="114" t="s">
        <v>219</v>
      </c>
      <c r="B100" s="113"/>
      <c r="C100" s="221"/>
      <c r="D100" s="222" t="str">
        <f>CONCATENATE("KWARTAALSTAAT ZVW ", jaar_id," ",kwartaal_id,"E KWARTAAL")</f>
        <v>KWARTAALSTAAT ZVW 2019 3E KWARTAAL</v>
      </c>
      <c r="E100" s="221"/>
      <c r="F100" s="221"/>
      <c r="G100" s="221"/>
      <c r="H100" s="221"/>
      <c r="I100" s="221"/>
      <c r="J100" s="221"/>
      <c r="K100" s="221"/>
      <c r="L100" s="221"/>
      <c r="M100" s="221"/>
      <c r="N100" s="113"/>
      <c r="O100" s="117"/>
    </row>
    <row r="101" spans="1:18" ht="18" customHeight="1" x14ac:dyDescent="0.2">
      <c r="A101" s="95"/>
      <c r="B101" s="113"/>
      <c r="C101" s="222"/>
      <c r="D101" s="222" t="s">
        <v>308</v>
      </c>
      <c r="E101" s="223"/>
      <c r="F101" s="223"/>
      <c r="G101" s="222"/>
      <c r="H101" s="222"/>
      <c r="I101" s="222"/>
      <c r="J101" s="222"/>
      <c r="K101" s="221"/>
      <c r="L101" s="221"/>
      <c r="M101" s="222"/>
      <c r="N101" s="113"/>
      <c r="O101" s="117"/>
    </row>
    <row r="102" spans="1:18" ht="18" customHeight="1" x14ac:dyDescent="0.2">
      <c r="A102" s="105"/>
      <c r="B102" s="113"/>
      <c r="C102" s="39"/>
      <c r="D102" s="40" t="str">
        <f>IF(naw_uzovi_zorgverzekeraar&lt;&gt;"0000",CONCATENATE(UPPER(naw_naam_zorgverzekeraar),", ",UPPER(naw_plaats_zorgverzekeraar)),"")</f>
        <v/>
      </c>
      <c r="E102" s="40"/>
      <c r="F102" s="40"/>
      <c r="G102" s="40"/>
      <c r="H102" s="40"/>
      <c r="I102" s="40"/>
      <c r="J102" s="40"/>
      <c r="K102" s="40"/>
      <c r="L102" s="41" t="str">
        <f>CONCATENATE("UZOVI: ",naw_uzovi_zorgverzekeraar)</f>
        <v>UZOVI: 0000</v>
      </c>
      <c r="M102" s="40"/>
      <c r="N102" s="113"/>
      <c r="O102" s="117"/>
    </row>
    <row r="103" spans="1:18" ht="9.9499999999999993" customHeight="1" x14ac:dyDescent="0.2">
      <c r="A103" s="105"/>
      <c r="B103" s="113"/>
      <c r="C103" s="39"/>
      <c r="D103" s="40"/>
      <c r="E103" s="40"/>
      <c r="F103" s="40"/>
      <c r="G103" s="40"/>
      <c r="H103" s="40"/>
      <c r="I103" s="40"/>
      <c r="J103" s="40"/>
      <c r="K103" s="40"/>
      <c r="L103" s="41"/>
      <c r="M103" s="40"/>
      <c r="N103" s="113"/>
      <c r="O103" s="117"/>
    </row>
    <row r="104" spans="1:18" s="95" customFormat="1" ht="9.9499999999999993" customHeight="1" x14ac:dyDescent="0.2">
      <c r="B104" s="113"/>
      <c r="C104" s="222"/>
      <c r="D104" s="42"/>
      <c r="E104" s="40"/>
      <c r="F104" s="40"/>
      <c r="G104" s="40"/>
      <c r="H104" s="40"/>
      <c r="I104" s="40"/>
      <c r="J104" s="40"/>
      <c r="K104" s="40"/>
      <c r="L104" s="40"/>
      <c r="M104" s="222"/>
      <c r="N104" s="113"/>
      <c r="O104" s="117"/>
      <c r="P104" s="109"/>
      <c r="Q104" s="109"/>
      <c r="R104" s="109"/>
    </row>
    <row r="105" spans="1:18" ht="24" customHeight="1" x14ac:dyDescent="0.2">
      <c r="A105" s="105"/>
      <c r="B105" s="113"/>
      <c r="C105" s="39"/>
      <c r="D105" s="224" t="s">
        <v>401</v>
      </c>
      <c r="E105" s="237"/>
      <c r="F105" s="222"/>
      <c r="G105" s="222"/>
      <c r="H105" s="222"/>
      <c r="I105" s="222"/>
      <c r="J105" s="40"/>
      <c r="K105" s="40"/>
      <c r="L105" s="40"/>
      <c r="M105" s="40"/>
      <c r="N105" s="113"/>
      <c r="O105" s="110"/>
    </row>
    <row r="106" spans="1:18" ht="24" customHeight="1" x14ac:dyDescent="0.2">
      <c r="A106" s="105"/>
      <c r="B106" s="113"/>
      <c r="C106" s="39"/>
      <c r="D106" s="579" t="s">
        <v>1214</v>
      </c>
      <c r="E106" s="580"/>
      <c r="F106" s="580"/>
      <c r="G106" s="580"/>
      <c r="H106" s="580"/>
      <c r="I106" s="581"/>
      <c r="J106" s="585" t="s">
        <v>480</v>
      </c>
      <c r="K106" s="585" t="s">
        <v>481</v>
      </c>
      <c r="L106" s="574" t="s">
        <v>251</v>
      </c>
      <c r="M106" s="40"/>
      <c r="N106" s="113"/>
      <c r="O106" s="110"/>
    </row>
    <row r="107" spans="1:18" s="95" customFormat="1" ht="18" customHeight="1" x14ac:dyDescent="0.2">
      <c r="B107" s="113"/>
      <c r="C107" s="222"/>
      <c r="D107" s="582"/>
      <c r="E107" s="583"/>
      <c r="F107" s="583"/>
      <c r="G107" s="583"/>
      <c r="H107" s="583"/>
      <c r="I107" s="584"/>
      <c r="J107" s="586"/>
      <c r="K107" s="586"/>
      <c r="L107" s="575"/>
      <c r="M107" s="222"/>
      <c r="N107" s="113"/>
      <c r="O107" s="117"/>
      <c r="P107" s="109"/>
      <c r="Q107" s="109"/>
      <c r="R107" s="109"/>
    </row>
    <row r="108" spans="1:18" s="95" customFormat="1" ht="18" customHeight="1" x14ac:dyDescent="0.2">
      <c r="B108" s="113"/>
      <c r="C108" s="222"/>
      <c r="D108" s="576" t="s">
        <v>400</v>
      </c>
      <c r="E108" s="577"/>
      <c r="F108" s="577"/>
      <c r="G108" s="577"/>
      <c r="H108" s="577"/>
      <c r="I108" s="578"/>
      <c r="J108" s="212">
        <f>Kostenverzamelstaat!J90</f>
        <v>0</v>
      </c>
      <c r="K108" s="212">
        <f>'Specifieke informatie C'!L245</f>
        <v>0</v>
      </c>
      <c r="L108" s="213">
        <f>J108-K108</f>
        <v>0</v>
      </c>
      <c r="M108" s="222"/>
      <c r="N108" s="113"/>
      <c r="O108" s="117"/>
      <c r="P108" s="109"/>
      <c r="Q108" s="109"/>
      <c r="R108" s="109"/>
    </row>
    <row r="109" spans="1:18" s="95" customFormat="1" ht="18" customHeight="1" x14ac:dyDescent="0.2">
      <c r="B109" s="113"/>
      <c r="C109" s="222"/>
      <c r="D109" s="576" t="s">
        <v>109</v>
      </c>
      <c r="E109" s="577"/>
      <c r="F109" s="577"/>
      <c r="G109" s="577"/>
      <c r="H109" s="577"/>
      <c r="I109" s="578"/>
      <c r="J109" s="212">
        <f>Kostenverzamelstaat!J91</f>
        <v>0</v>
      </c>
      <c r="K109" s="212">
        <f>'Specifieke informatie C'!L251</f>
        <v>0</v>
      </c>
      <c r="L109" s="213">
        <f>J109-K109</f>
        <v>0</v>
      </c>
      <c r="M109" s="222"/>
      <c r="N109" s="113"/>
      <c r="O109" s="117"/>
      <c r="P109" s="109"/>
      <c r="Q109" s="109"/>
      <c r="R109" s="109"/>
    </row>
    <row r="110" spans="1:18" s="95" customFormat="1" ht="18" customHeight="1" x14ac:dyDescent="0.2">
      <c r="B110" s="113"/>
      <c r="C110" s="222"/>
      <c r="D110" s="576" t="s">
        <v>397</v>
      </c>
      <c r="E110" s="577"/>
      <c r="F110" s="577"/>
      <c r="G110" s="577"/>
      <c r="H110" s="577"/>
      <c r="I110" s="578"/>
      <c r="J110" s="212">
        <f>Kostenverzamelstaat!J91</f>
        <v>0</v>
      </c>
      <c r="K110" s="212">
        <f>'Specifieke informatie C'!L260</f>
        <v>0</v>
      </c>
      <c r="L110" s="213">
        <f>J110-K110</f>
        <v>0</v>
      </c>
      <c r="M110" s="222"/>
      <c r="N110" s="113"/>
      <c r="O110" s="117"/>
      <c r="P110" s="109"/>
      <c r="Q110" s="109"/>
      <c r="R110" s="109"/>
    </row>
    <row r="111" spans="1:18" s="95" customFormat="1" ht="18" customHeight="1" x14ac:dyDescent="0.2">
      <c r="B111" s="113"/>
      <c r="C111" s="222"/>
      <c r="D111" s="587" t="s">
        <v>83</v>
      </c>
      <c r="E111" s="588"/>
      <c r="F111" s="588"/>
      <c r="G111" s="588"/>
      <c r="H111" s="588"/>
      <c r="I111" s="589"/>
      <c r="J111" s="316" t="s">
        <v>138</v>
      </c>
      <c r="K111" s="316" t="s">
        <v>138</v>
      </c>
      <c r="L111" s="317" t="s">
        <v>138</v>
      </c>
      <c r="M111" s="222"/>
      <c r="N111" s="113"/>
      <c r="O111" s="117"/>
      <c r="P111" s="109"/>
      <c r="Q111" s="109"/>
      <c r="R111" s="109"/>
    </row>
    <row r="112" spans="1:18" s="95" customFormat="1" ht="18" customHeight="1" x14ac:dyDescent="0.2">
      <c r="B112" s="113"/>
      <c r="C112" s="222"/>
      <c r="D112" s="587" t="s">
        <v>398</v>
      </c>
      <c r="E112" s="588"/>
      <c r="F112" s="588"/>
      <c r="G112" s="588"/>
      <c r="H112" s="588"/>
      <c r="I112" s="589"/>
      <c r="J112" s="316" t="s">
        <v>138</v>
      </c>
      <c r="K112" s="316" t="s">
        <v>138</v>
      </c>
      <c r="L112" s="317" t="s">
        <v>138</v>
      </c>
      <c r="M112" s="222"/>
      <c r="N112" s="113"/>
      <c r="O112" s="117"/>
      <c r="P112" s="109"/>
      <c r="Q112" s="109"/>
      <c r="R112" s="109"/>
    </row>
    <row r="113" spans="2:18" s="95" customFormat="1" ht="18" customHeight="1" x14ac:dyDescent="0.2">
      <c r="B113" s="113"/>
      <c r="C113" s="222"/>
      <c r="D113" s="587" t="s">
        <v>20</v>
      </c>
      <c r="E113" s="588"/>
      <c r="F113" s="588"/>
      <c r="G113" s="588"/>
      <c r="H113" s="588"/>
      <c r="I113" s="589"/>
      <c r="J113" s="316" t="s">
        <v>138</v>
      </c>
      <c r="K113" s="316" t="s">
        <v>138</v>
      </c>
      <c r="L113" s="317" t="s">
        <v>138</v>
      </c>
      <c r="M113" s="222"/>
      <c r="N113" s="113"/>
      <c r="O113" s="117"/>
      <c r="P113" s="109"/>
      <c r="Q113" s="109"/>
      <c r="R113" s="109"/>
    </row>
    <row r="114" spans="2:18" s="95" customFormat="1" ht="18" customHeight="1" x14ac:dyDescent="0.2">
      <c r="B114" s="113"/>
      <c r="C114" s="222"/>
      <c r="D114" s="590" t="s">
        <v>465</v>
      </c>
      <c r="E114" s="591"/>
      <c r="F114" s="591"/>
      <c r="G114" s="591"/>
      <c r="H114" s="591"/>
      <c r="I114" s="592"/>
      <c r="J114" s="333" t="s">
        <v>138</v>
      </c>
      <c r="K114" s="333" t="s">
        <v>138</v>
      </c>
      <c r="L114" s="334" t="s">
        <v>138</v>
      </c>
      <c r="M114" s="222"/>
      <c r="N114" s="113"/>
      <c r="O114" s="117"/>
      <c r="P114" s="109"/>
      <c r="Q114" s="109"/>
      <c r="R114" s="109"/>
    </row>
    <row r="115" spans="2:18" s="95" customFormat="1" ht="9.9499999999999993" customHeight="1" x14ac:dyDescent="0.2">
      <c r="B115" s="113"/>
      <c r="C115" s="221"/>
      <c r="D115" s="222"/>
      <c r="E115" s="222"/>
      <c r="F115" s="222"/>
      <c r="G115" s="222"/>
      <c r="H115" s="222"/>
      <c r="I115" s="222"/>
      <c r="J115" s="222"/>
      <c r="K115" s="222"/>
      <c r="L115" s="222"/>
      <c r="M115" s="221"/>
      <c r="N115" s="113"/>
      <c r="O115" s="117"/>
      <c r="P115" s="109"/>
      <c r="Q115" s="109"/>
      <c r="R115" s="109"/>
    </row>
    <row r="116" spans="2:18" s="95" customFormat="1" ht="24" customHeight="1" x14ac:dyDescent="0.2">
      <c r="B116" s="113"/>
      <c r="C116" s="221"/>
      <c r="D116" s="579" t="s">
        <v>617</v>
      </c>
      <c r="E116" s="580"/>
      <c r="F116" s="580"/>
      <c r="G116" s="580"/>
      <c r="H116" s="580"/>
      <c r="I116" s="581"/>
      <c r="J116" s="585" t="s">
        <v>480</v>
      </c>
      <c r="K116" s="585" t="s">
        <v>481</v>
      </c>
      <c r="L116" s="574" t="s">
        <v>251</v>
      </c>
      <c r="M116" s="221"/>
      <c r="N116" s="113"/>
      <c r="O116" s="117"/>
      <c r="P116" s="109"/>
      <c r="Q116" s="109"/>
      <c r="R116" s="109"/>
    </row>
    <row r="117" spans="2:18" s="95" customFormat="1" ht="18" customHeight="1" x14ac:dyDescent="0.2">
      <c r="B117" s="113"/>
      <c r="C117" s="221"/>
      <c r="D117" s="582"/>
      <c r="E117" s="583"/>
      <c r="F117" s="583"/>
      <c r="G117" s="583"/>
      <c r="H117" s="583"/>
      <c r="I117" s="584"/>
      <c r="J117" s="586"/>
      <c r="K117" s="586"/>
      <c r="L117" s="575"/>
      <c r="M117" s="221"/>
      <c r="N117" s="113"/>
      <c r="O117" s="117"/>
      <c r="P117" s="109"/>
      <c r="Q117" s="109"/>
      <c r="R117" s="109"/>
    </row>
    <row r="118" spans="2:18" s="95" customFormat="1" ht="18" customHeight="1" x14ac:dyDescent="0.2">
      <c r="B118" s="113"/>
      <c r="C118" s="221"/>
      <c r="D118" s="576" t="s">
        <v>356</v>
      </c>
      <c r="E118" s="577"/>
      <c r="F118" s="577"/>
      <c r="G118" s="577"/>
      <c r="H118" s="577"/>
      <c r="I118" s="578"/>
      <c r="J118" s="212">
        <f>Kostenverzamelstaat!I53</f>
        <v>0</v>
      </c>
      <c r="K118" s="212">
        <f>'Specifieke informatie C'!G162</f>
        <v>0</v>
      </c>
      <c r="L118" s="213">
        <f t="shared" ref="L118:L123" si="1">J118-K118</f>
        <v>0</v>
      </c>
      <c r="M118" s="221"/>
      <c r="N118" s="113"/>
      <c r="O118" s="117"/>
      <c r="P118" s="109"/>
      <c r="Q118" s="109"/>
      <c r="R118" s="109"/>
    </row>
    <row r="119" spans="2:18" s="95" customFormat="1" ht="18" customHeight="1" x14ac:dyDescent="0.2">
      <c r="B119" s="113"/>
      <c r="C119" s="221"/>
      <c r="D119" s="576" t="s">
        <v>108</v>
      </c>
      <c r="E119" s="577"/>
      <c r="F119" s="577"/>
      <c r="G119" s="577"/>
      <c r="H119" s="577"/>
      <c r="I119" s="578"/>
      <c r="J119" s="212">
        <f>Kostenverzamelstaat!I54</f>
        <v>0</v>
      </c>
      <c r="K119" s="212">
        <f>'Specifieke informatie C'!G172</f>
        <v>0</v>
      </c>
      <c r="L119" s="213">
        <f t="shared" si="1"/>
        <v>0</v>
      </c>
      <c r="M119" s="221"/>
      <c r="N119" s="113"/>
      <c r="O119" s="117"/>
      <c r="P119" s="109"/>
      <c r="Q119" s="109"/>
      <c r="R119" s="109"/>
    </row>
    <row r="120" spans="2:18" s="95" customFormat="1" ht="18" customHeight="1" x14ac:dyDescent="0.2">
      <c r="B120" s="113"/>
      <c r="C120" s="221"/>
      <c r="D120" s="576" t="s">
        <v>1218</v>
      </c>
      <c r="E120" s="577"/>
      <c r="F120" s="577"/>
      <c r="G120" s="577"/>
      <c r="H120" s="577"/>
      <c r="I120" s="578"/>
      <c r="J120" s="212">
        <f>Kostenverzamelstaat!I56</f>
        <v>0</v>
      </c>
      <c r="K120" s="212">
        <f>'Specifieke informatie C'!G194</f>
        <v>0</v>
      </c>
      <c r="L120" s="213">
        <f t="shared" si="1"/>
        <v>0</v>
      </c>
      <c r="M120" s="221"/>
      <c r="N120" s="113"/>
      <c r="O120" s="117"/>
      <c r="P120" s="109"/>
      <c r="Q120" s="109"/>
      <c r="R120" s="109"/>
    </row>
    <row r="121" spans="2:18" s="95" customFormat="1" ht="18" customHeight="1" x14ac:dyDescent="0.2">
      <c r="B121" s="113"/>
      <c r="C121" s="221"/>
      <c r="D121" s="576" t="s">
        <v>1213</v>
      </c>
      <c r="E121" s="607"/>
      <c r="F121" s="607"/>
      <c r="G121" s="607"/>
      <c r="H121" s="607"/>
      <c r="I121" s="578"/>
      <c r="J121" s="212">
        <f>Kostenverzamelstaat!I57</f>
        <v>0</v>
      </c>
      <c r="K121" s="212">
        <f>'Specifieke informatie C'!G203</f>
        <v>0</v>
      </c>
      <c r="L121" s="213">
        <f t="shared" si="1"/>
        <v>0</v>
      </c>
      <c r="M121" s="221"/>
      <c r="N121" s="113"/>
      <c r="O121" s="117"/>
      <c r="P121" s="109"/>
      <c r="Q121" s="109"/>
      <c r="R121" s="109"/>
    </row>
    <row r="122" spans="2:18" s="95" customFormat="1" ht="18" customHeight="1" x14ac:dyDescent="0.2">
      <c r="B122" s="113"/>
      <c r="C122" s="221"/>
      <c r="D122" s="576" t="s">
        <v>21</v>
      </c>
      <c r="E122" s="577"/>
      <c r="F122" s="577"/>
      <c r="G122" s="577"/>
      <c r="H122" s="577"/>
      <c r="I122" s="578"/>
      <c r="J122" s="212">
        <f>Kostenverzamelstaat!I58</f>
        <v>0</v>
      </c>
      <c r="K122" s="212">
        <f>'Specifieke informatie C'!G213</f>
        <v>0</v>
      </c>
      <c r="L122" s="213">
        <f t="shared" si="1"/>
        <v>0</v>
      </c>
      <c r="M122" s="221"/>
      <c r="N122" s="113"/>
      <c r="O122" s="117"/>
      <c r="P122" s="109"/>
      <c r="Q122" s="109"/>
      <c r="R122" s="109"/>
    </row>
    <row r="123" spans="2:18" s="95" customFormat="1" ht="18" customHeight="1" x14ac:dyDescent="0.2">
      <c r="B123" s="113"/>
      <c r="C123" s="221"/>
      <c r="D123" s="576" t="s">
        <v>22</v>
      </c>
      <c r="E123" s="577"/>
      <c r="F123" s="577"/>
      <c r="G123" s="577"/>
      <c r="H123" s="577"/>
      <c r="I123" s="578"/>
      <c r="J123" s="212">
        <f>Kostenverzamelstaat!I59</f>
        <v>0</v>
      </c>
      <c r="K123" s="212">
        <f>'Specifieke informatie C'!G238</f>
        <v>0</v>
      </c>
      <c r="L123" s="213">
        <f t="shared" si="1"/>
        <v>0</v>
      </c>
      <c r="M123" s="221"/>
      <c r="N123" s="113"/>
      <c r="O123" s="117"/>
      <c r="P123" s="109"/>
      <c r="Q123" s="109"/>
      <c r="R123" s="109"/>
    </row>
    <row r="124" spans="2:18" s="95" customFormat="1" ht="18" customHeight="1" x14ac:dyDescent="0.2">
      <c r="B124" s="113"/>
      <c r="C124" s="221"/>
      <c r="D124" s="590" t="s">
        <v>465</v>
      </c>
      <c r="E124" s="591"/>
      <c r="F124" s="591"/>
      <c r="G124" s="591"/>
      <c r="H124" s="591"/>
      <c r="I124" s="592"/>
      <c r="J124" s="333" t="s">
        <v>138</v>
      </c>
      <c r="K124" s="333" t="s">
        <v>138</v>
      </c>
      <c r="L124" s="334" t="s">
        <v>138</v>
      </c>
      <c r="M124" s="221"/>
      <c r="N124" s="113"/>
      <c r="O124" s="117"/>
      <c r="P124" s="109"/>
      <c r="Q124" s="109"/>
      <c r="R124" s="109"/>
    </row>
    <row r="125" spans="2:18" s="95" customFormat="1" ht="9.9499999999999993" customHeight="1" x14ac:dyDescent="0.2">
      <c r="B125" s="113"/>
      <c r="C125" s="222"/>
      <c r="D125" s="224"/>
      <c r="E125" s="239"/>
      <c r="F125" s="239"/>
      <c r="G125" s="239"/>
      <c r="H125" s="239"/>
      <c r="I125" s="239"/>
      <c r="J125" s="77"/>
      <c r="K125" s="77"/>
      <c r="L125" s="77"/>
      <c r="M125" s="222"/>
      <c r="N125" s="113"/>
      <c r="O125" s="117"/>
      <c r="P125" s="109"/>
      <c r="Q125" s="109"/>
      <c r="R125" s="109"/>
    </row>
    <row r="126" spans="2:18" s="95" customFormat="1" ht="24" customHeight="1" x14ac:dyDescent="0.2">
      <c r="B126" s="113"/>
      <c r="C126" s="222"/>
      <c r="D126" s="579" t="s">
        <v>539</v>
      </c>
      <c r="E126" s="580"/>
      <c r="F126" s="580"/>
      <c r="G126" s="580"/>
      <c r="H126" s="580"/>
      <c r="I126" s="581"/>
      <c r="J126" s="585" t="s">
        <v>480</v>
      </c>
      <c r="K126" s="585" t="s">
        <v>481</v>
      </c>
      <c r="L126" s="574" t="s">
        <v>251</v>
      </c>
      <c r="M126" s="222"/>
      <c r="N126" s="113"/>
      <c r="O126" s="117"/>
      <c r="P126" s="109"/>
      <c r="Q126" s="109"/>
      <c r="R126" s="109"/>
    </row>
    <row r="127" spans="2:18" s="95" customFormat="1" ht="18" customHeight="1" x14ac:dyDescent="0.2">
      <c r="B127" s="113"/>
      <c r="C127" s="222"/>
      <c r="D127" s="582"/>
      <c r="E127" s="583"/>
      <c r="F127" s="583"/>
      <c r="G127" s="583"/>
      <c r="H127" s="583"/>
      <c r="I127" s="584"/>
      <c r="J127" s="586"/>
      <c r="K127" s="586"/>
      <c r="L127" s="575"/>
      <c r="M127" s="222"/>
      <c r="N127" s="113"/>
      <c r="O127" s="117"/>
      <c r="P127" s="109"/>
      <c r="Q127" s="109"/>
      <c r="R127" s="109"/>
    </row>
    <row r="128" spans="2:18" s="95" customFormat="1" ht="18" customHeight="1" x14ac:dyDescent="0.2">
      <c r="B128" s="113"/>
      <c r="C128" s="222"/>
      <c r="D128" s="576" t="s">
        <v>356</v>
      </c>
      <c r="E128" s="577"/>
      <c r="F128" s="577"/>
      <c r="G128" s="577"/>
      <c r="H128" s="577"/>
      <c r="I128" s="578"/>
      <c r="J128" s="212">
        <f>Kostenverzamelstaat!K53</f>
        <v>0</v>
      </c>
      <c r="K128" s="212">
        <f>'Specifieke informatie C'!I162</f>
        <v>0</v>
      </c>
      <c r="L128" s="213">
        <f>J128-K128</f>
        <v>0</v>
      </c>
      <c r="M128" s="222"/>
      <c r="N128" s="113"/>
      <c r="O128" s="117"/>
      <c r="P128" s="109"/>
      <c r="Q128" s="109"/>
      <c r="R128" s="109"/>
    </row>
    <row r="129" spans="1:18" s="95" customFormat="1" ht="18" customHeight="1" x14ac:dyDescent="0.2">
      <c r="B129" s="113"/>
      <c r="C129" s="222"/>
      <c r="D129" s="576" t="s">
        <v>108</v>
      </c>
      <c r="E129" s="577"/>
      <c r="F129" s="577"/>
      <c r="G129" s="577"/>
      <c r="H129" s="577"/>
      <c r="I129" s="578"/>
      <c r="J129" s="212">
        <f>Kostenverzamelstaat!K54</f>
        <v>0</v>
      </c>
      <c r="K129" s="212">
        <f>'Specifieke informatie C'!I172</f>
        <v>0</v>
      </c>
      <c r="L129" s="213">
        <f>J129-K129</f>
        <v>0</v>
      </c>
      <c r="M129" s="222"/>
      <c r="N129" s="113"/>
      <c r="O129" s="117"/>
      <c r="P129" s="109"/>
      <c r="Q129" s="109"/>
      <c r="R129" s="109"/>
    </row>
    <row r="130" spans="1:18" ht="18" customHeight="1" x14ac:dyDescent="0.2">
      <c r="A130" s="95"/>
      <c r="B130" s="113"/>
      <c r="C130" s="222"/>
      <c r="D130" s="576" t="s">
        <v>76</v>
      </c>
      <c r="E130" s="577"/>
      <c r="F130" s="577"/>
      <c r="G130" s="577"/>
      <c r="H130" s="577"/>
      <c r="I130" s="578"/>
      <c r="J130" s="212">
        <f>Kostenverzamelstaat!K55</f>
        <v>0</v>
      </c>
      <c r="K130" s="212">
        <f>'Specifieke informatie C'!I204</f>
        <v>0</v>
      </c>
      <c r="L130" s="213">
        <f>J130-K130</f>
        <v>0</v>
      </c>
      <c r="M130" s="222"/>
      <c r="N130" s="113"/>
      <c r="O130" s="117"/>
    </row>
    <row r="131" spans="1:18" ht="18" customHeight="1" x14ac:dyDescent="0.2">
      <c r="A131" s="95"/>
      <c r="B131" s="113"/>
      <c r="C131" s="222"/>
      <c r="D131" s="576" t="s">
        <v>21</v>
      </c>
      <c r="E131" s="577"/>
      <c r="F131" s="577"/>
      <c r="G131" s="577"/>
      <c r="H131" s="577"/>
      <c r="I131" s="578"/>
      <c r="J131" s="212">
        <f>Kostenverzamelstaat!K58</f>
        <v>0</v>
      </c>
      <c r="K131" s="212">
        <f>'Specifieke informatie C'!I213</f>
        <v>0</v>
      </c>
      <c r="L131" s="213">
        <f>J131-K131</f>
        <v>0</v>
      </c>
      <c r="M131" s="222"/>
      <c r="N131" s="113"/>
      <c r="O131" s="117"/>
    </row>
    <row r="132" spans="1:18" ht="18" customHeight="1" x14ac:dyDescent="0.2">
      <c r="A132" s="95"/>
      <c r="B132" s="113"/>
      <c r="C132" s="222"/>
      <c r="D132" s="576" t="s">
        <v>22</v>
      </c>
      <c r="E132" s="577"/>
      <c r="F132" s="577"/>
      <c r="G132" s="577"/>
      <c r="H132" s="577"/>
      <c r="I132" s="578"/>
      <c r="J132" s="212">
        <f>Kostenverzamelstaat!K59</f>
        <v>0</v>
      </c>
      <c r="K132" s="212">
        <f>'Specifieke informatie C'!I238</f>
        <v>0</v>
      </c>
      <c r="L132" s="213">
        <f>J132-K132</f>
        <v>0</v>
      </c>
      <c r="M132" s="222"/>
      <c r="N132" s="113"/>
      <c r="O132" s="117"/>
    </row>
    <row r="133" spans="1:18" s="95" customFormat="1" ht="18" customHeight="1" x14ac:dyDescent="0.2">
      <c r="B133" s="113"/>
      <c r="C133" s="221"/>
      <c r="D133" s="590" t="s">
        <v>465</v>
      </c>
      <c r="E133" s="591"/>
      <c r="F133" s="591"/>
      <c r="G133" s="591"/>
      <c r="H133" s="591"/>
      <c r="I133" s="592"/>
      <c r="J133" s="333" t="s">
        <v>138</v>
      </c>
      <c r="K133" s="333" t="s">
        <v>138</v>
      </c>
      <c r="L133" s="334" t="s">
        <v>138</v>
      </c>
      <c r="M133" s="221"/>
      <c r="N133" s="113"/>
      <c r="O133" s="117"/>
      <c r="P133" s="109"/>
      <c r="Q133" s="109"/>
      <c r="R133" s="109"/>
    </row>
    <row r="134" spans="1:18" s="95" customFormat="1" ht="9.9499999999999993" customHeight="1" x14ac:dyDescent="0.2">
      <c r="B134" s="113"/>
      <c r="C134" s="221"/>
      <c r="D134" s="224"/>
      <c r="E134" s="239"/>
      <c r="F134" s="239"/>
      <c r="G134" s="239"/>
      <c r="H134" s="239"/>
      <c r="I134" s="239"/>
      <c r="J134" s="77"/>
      <c r="K134" s="77"/>
      <c r="L134" s="77"/>
      <c r="M134" s="221"/>
      <c r="N134" s="113"/>
      <c r="O134" s="117"/>
      <c r="P134" s="109"/>
      <c r="Q134" s="109"/>
      <c r="R134" s="109"/>
    </row>
    <row r="135" spans="1:18" s="95" customFormat="1" ht="24" customHeight="1" x14ac:dyDescent="0.2">
      <c r="B135" s="113"/>
      <c r="C135" s="221"/>
      <c r="D135" s="579" t="s">
        <v>1217</v>
      </c>
      <c r="E135" s="580"/>
      <c r="F135" s="580"/>
      <c r="G135" s="580"/>
      <c r="H135" s="580"/>
      <c r="I135" s="581"/>
      <c r="J135" s="585" t="s">
        <v>480</v>
      </c>
      <c r="K135" s="585" t="s">
        <v>481</v>
      </c>
      <c r="L135" s="574" t="s">
        <v>251</v>
      </c>
      <c r="M135" s="221"/>
      <c r="N135" s="113"/>
      <c r="O135" s="117"/>
      <c r="P135" s="109"/>
      <c r="Q135" s="109"/>
      <c r="R135" s="109"/>
    </row>
    <row r="136" spans="1:18" s="95" customFormat="1" ht="18" customHeight="1" x14ac:dyDescent="0.2">
      <c r="B136" s="113"/>
      <c r="C136" s="221"/>
      <c r="D136" s="582"/>
      <c r="E136" s="583"/>
      <c r="F136" s="583"/>
      <c r="G136" s="583"/>
      <c r="H136" s="583"/>
      <c r="I136" s="584"/>
      <c r="J136" s="586"/>
      <c r="K136" s="586"/>
      <c r="L136" s="575"/>
      <c r="M136" s="221"/>
      <c r="N136" s="113"/>
      <c r="O136" s="117"/>
      <c r="P136" s="109"/>
      <c r="Q136" s="109"/>
      <c r="R136" s="109"/>
    </row>
    <row r="137" spans="1:18" s="95" customFormat="1" ht="18" customHeight="1" x14ac:dyDescent="0.2">
      <c r="B137" s="113"/>
      <c r="C137" s="221"/>
      <c r="D137" s="576" t="s">
        <v>356</v>
      </c>
      <c r="E137" s="577"/>
      <c r="F137" s="577"/>
      <c r="G137" s="577"/>
      <c r="H137" s="577"/>
      <c r="I137" s="578"/>
      <c r="J137" s="212">
        <f>Kostenverzamelstaat!L53</f>
        <v>0</v>
      </c>
      <c r="K137" s="212">
        <f>'Specifieke informatie C'!J162</f>
        <v>0</v>
      </c>
      <c r="L137" s="213">
        <f>J137-K137</f>
        <v>0</v>
      </c>
      <c r="M137" s="221"/>
      <c r="N137" s="113"/>
      <c r="O137" s="117"/>
      <c r="P137" s="109"/>
      <c r="Q137" s="109"/>
      <c r="R137" s="109"/>
    </row>
    <row r="138" spans="1:18" s="95" customFormat="1" ht="18" customHeight="1" x14ac:dyDescent="0.2">
      <c r="B138" s="113"/>
      <c r="C138" s="221"/>
      <c r="D138" s="576" t="s">
        <v>108</v>
      </c>
      <c r="E138" s="577"/>
      <c r="F138" s="577"/>
      <c r="G138" s="577"/>
      <c r="H138" s="577"/>
      <c r="I138" s="578"/>
      <c r="J138" s="212">
        <f>Kostenverzamelstaat!L54</f>
        <v>0</v>
      </c>
      <c r="K138" s="212">
        <f>'Specifieke informatie C'!J172</f>
        <v>0</v>
      </c>
      <c r="L138" s="213">
        <f>J138-K138</f>
        <v>0</v>
      </c>
      <c r="M138" s="221"/>
      <c r="N138" s="113"/>
      <c r="O138" s="117"/>
      <c r="P138" s="109"/>
      <c r="Q138" s="109"/>
      <c r="R138" s="109"/>
    </row>
    <row r="139" spans="1:18" s="95" customFormat="1" ht="18" customHeight="1" x14ac:dyDescent="0.2">
      <c r="B139" s="113"/>
      <c r="C139" s="221"/>
      <c r="D139" s="576" t="s">
        <v>76</v>
      </c>
      <c r="E139" s="577"/>
      <c r="F139" s="577"/>
      <c r="G139" s="577"/>
      <c r="H139" s="577"/>
      <c r="I139" s="578"/>
      <c r="J139" s="212">
        <f>Kostenverzamelstaat!L55</f>
        <v>0</v>
      </c>
      <c r="K139" s="212">
        <f>'Specifieke informatie C'!J204</f>
        <v>0</v>
      </c>
      <c r="L139" s="213">
        <f>J139-K139</f>
        <v>0</v>
      </c>
      <c r="M139" s="221"/>
      <c r="N139" s="113"/>
      <c r="O139" s="117"/>
      <c r="P139" s="109"/>
      <c r="Q139" s="109"/>
      <c r="R139" s="109"/>
    </row>
    <row r="140" spans="1:18" s="95" customFormat="1" ht="18" customHeight="1" x14ac:dyDescent="0.2">
      <c r="B140" s="113"/>
      <c r="C140" s="221"/>
      <c r="D140" s="576" t="s">
        <v>21</v>
      </c>
      <c r="E140" s="577"/>
      <c r="F140" s="577"/>
      <c r="G140" s="577"/>
      <c r="H140" s="577"/>
      <c r="I140" s="578"/>
      <c r="J140" s="212">
        <f>Kostenverzamelstaat!L58</f>
        <v>0</v>
      </c>
      <c r="K140" s="212">
        <f>'Specifieke informatie C'!J213</f>
        <v>0</v>
      </c>
      <c r="L140" s="213">
        <f>J140-K140</f>
        <v>0</v>
      </c>
      <c r="M140" s="221"/>
      <c r="N140" s="113"/>
      <c r="O140" s="117"/>
      <c r="P140" s="109"/>
      <c r="Q140" s="109"/>
      <c r="R140" s="109"/>
    </row>
    <row r="141" spans="1:18" s="95" customFormat="1" ht="18" customHeight="1" x14ac:dyDescent="0.2">
      <c r="B141" s="113"/>
      <c r="C141" s="221"/>
      <c r="D141" s="576" t="s">
        <v>22</v>
      </c>
      <c r="E141" s="577"/>
      <c r="F141" s="577"/>
      <c r="G141" s="577"/>
      <c r="H141" s="577"/>
      <c r="I141" s="578"/>
      <c r="J141" s="212">
        <f>Kostenverzamelstaat!L59</f>
        <v>0</v>
      </c>
      <c r="K141" s="212">
        <f>'Specifieke informatie C'!J238</f>
        <v>0</v>
      </c>
      <c r="L141" s="213">
        <f>J141-K141</f>
        <v>0</v>
      </c>
      <c r="M141" s="221"/>
      <c r="N141" s="113"/>
      <c r="O141" s="117"/>
      <c r="P141" s="109"/>
      <c r="Q141" s="109"/>
      <c r="R141" s="109"/>
    </row>
    <row r="142" spans="1:18" s="95" customFormat="1" ht="18" customHeight="1" x14ac:dyDescent="0.2">
      <c r="B142" s="113"/>
      <c r="C142" s="221"/>
      <c r="D142" s="590" t="s">
        <v>465</v>
      </c>
      <c r="E142" s="591"/>
      <c r="F142" s="591"/>
      <c r="G142" s="591"/>
      <c r="H142" s="591"/>
      <c r="I142" s="592"/>
      <c r="J142" s="333" t="s">
        <v>138</v>
      </c>
      <c r="K142" s="333" t="s">
        <v>138</v>
      </c>
      <c r="L142" s="334" t="s">
        <v>138</v>
      </c>
      <c r="M142" s="221"/>
      <c r="N142" s="113"/>
      <c r="O142" s="117"/>
      <c r="P142" s="109"/>
      <c r="Q142" s="109"/>
      <c r="R142" s="109"/>
    </row>
    <row r="143" spans="1:18" s="95" customFormat="1" ht="9.9499999999999993" customHeight="1" x14ac:dyDescent="0.2">
      <c r="B143" s="113"/>
      <c r="C143" s="221"/>
      <c r="D143" s="40"/>
      <c r="E143" s="40"/>
      <c r="F143" s="40"/>
      <c r="G143" s="40"/>
      <c r="H143" s="40"/>
      <c r="I143" s="40"/>
      <c r="J143" s="40"/>
      <c r="K143" s="40"/>
      <c r="L143" s="41"/>
      <c r="M143" s="221"/>
      <c r="N143" s="113"/>
      <c r="O143" s="117"/>
      <c r="P143" s="109"/>
      <c r="Q143" s="109"/>
      <c r="R143" s="109"/>
    </row>
    <row r="144" spans="1:18" s="95" customFormat="1" ht="18" customHeight="1" x14ac:dyDescent="0.2">
      <c r="B144" s="113"/>
      <c r="C144" s="221"/>
      <c r="D144" s="238">
        <f ca="1">NOW()</f>
        <v>43732.517108796295</v>
      </c>
      <c r="E144" s="221"/>
      <c r="F144" s="221"/>
      <c r="G144" s="221"/>
      <c r="H144" s="221"/>
      <c r="I144" s="221"/>
      <c r="J144" s="221"/>
      <c r="K144" s="221"/>
      <c r="L144" s="236" t="str">
        <f>CONCATENATE("Controleoverzicht ",LOWER(A100))</f>
        <v>Controleoverzicht pagina 3</v>
      </c>
      <c r="M144" s="221"/>
      <c r="N144" s="113"/>
      <c r="O144" s="117"/>
      <c r="P144" s="109"/>
      <c r="Q144" s="109"/>
      <c r="R144" s="109"/>
    </row>
    <row r="145" spans="1:18" s="95" customFormat="1" ht="12.75" customHeight="1" x14ac:dyDescent="0.2">
      <c r="A145" s="220"/>
      <c r="B145" s="113"/>
      <c r="C145" s="113"/>
      <c r="D145" s="113"/>
      <c r="E145" s="113"/>
      <c r="F145" s="113"/>
      <c r="G145" s="113"/>
      <c r="H145" s="113"/>
      <c r="I145" s="113"/>
      <c r="J145" s="113"/>
      <c r="K145" s="113"/>
      <c r="L145" s="113"/>
      <c r="M145" s="113"/>
      <c r="N145" s="113"/>
      <c r="O145" s="117"/>
    </row>
    <row r="146" spans="1:18" ht="18" customHeight="1" x14ac:dyDescent="0.2">
      <c r="A146" s="114" t="s">
        <v>220</v>
      </c>
      <c r="B146" s="113"/>
      <c r="C146" s="221"/>
      <c r="D146" s="222" t="str">
        <f>CONCATENATE("KWARTAALSTAAT ZVW ", jaar_id," ",kwartaal_id,"E KWARTAAL")</f>
        <v>KWARTAALSTAAT ZVW 2019 3E KWARTAAL</v>
      </c>
      <c r="E146" s="221"/>
      <c r="F146" s="221"/>
      <c r="G146" s="221"/>
      <c r="H146" s="221"/>
      <c r="I146" s="221"/>
      <c r="J146" s="221"/>
      <c r="K146" s="221"/>
      <c r="L146" s="221"/>
      <c r="M146" s="221"/>
      <c r="N146" s="113"/>
    </row>
    <row r="147" spans="1:18" ht="18" customHeight="1" x14ac:dyDescent="0.2">
      <c r="A147" s="95"/>
      <c r="B147" s="113"/>
      <c r="C147" s="222"/>
      <c r="D147" s="222" t="s">
        <v>308</v>
      </c>
      <c r="E147" s="223"/>
      <c r="F147" s="223"/>
      <c r="G147" s="222"/>
      <c r="H147" s="222"/>
      <c r="I147" s="222"/>
      <c r="J147" s="222"/>
      <c r="K147" s="221"/>
      <c r="L147" s="221"/>
      <c r="M147" s="222"/>
      <c r="N147" s="113"/>
    </row>
    <row r="148" spans="1:18" ht="18" customHeight="1" x14ac:dyDescent="0.2">
      <c r="A148" s="105"/>
      <c r="B148" s="113"/>
      <c r="C148" s="39"/>
      <c r="D148" s="40" t="str">
        <f>IF(naw_uzovi_zorgverzekeraar&lt;&gt;"0000",CONCATENATE(UPPER(naw_naam_zorgverzekeraar),", ",UPPER(naw_plaats_zorgverzekeraar)),"")</f>
        <v/>
      </c>
      <c r="E148" s="40"/>
      <c r="F148" s="40"/>
      <c r="G148" s="40"/>
      <c r="H148" s="40"/>
      <c r="I148" s="40"/>
      <c r="J148" s="40"/>
      <c r="K148" s="40"/>
      <c r="L148" s="41" t="str">
        <f>CONCATENATE("UZOVI: ",naw_uzovi_zorgverzekeraar)</f>
        <v>UZOVI: 0000</v>
      </c>
      <c r="M148" s="40"/>
      <c r="N148" s="113"/>
    </row>
    <row r="149" spans="1:18" ht="18" customHeight="1" x14ac:dyDescent="0.2">
      <c r="A149" s="105"/>
      <c r="B149" s="113"/>
      <c r="C149" s="39"/>
      <c r="D149" s="42"/>
      <c r="E149" s="40"/>
      <c r="F149" s="40"/>
      <c r="G149" s="40"/>
      <c r="H149" s="40"/>
      <c r="I149" s="40"/>
      <c r="J149" s="40"/>
      <c r="K149" s="40"/>
      <c r="L149" s="40"/>
      <c r="M149" s="40"/>
      <c r="N149" s="113"/>
    </row>
    <row r="150" spans="1:18" ht="18" customHeight="1" x14ac:dyDescent="0.2">
      <c r="A150" s="105"/>
      <c r="B150" s="113"/>
      <c r="C150" s="39"/>
      <c r="D150" s="42"/>
      <c r="E150" s="40"/>
      <c r="F150" s="40"/>
      <c r="G150" s="40"/>
      <c r="H150" s="40"/>
      <c r="I150" s="40"/>
      <c r="J150" s="40"/>
      <c r="K150" s="40"/>
      <c r="L150" s="40"/>
      <c r="M150" s="40"/>
      <c r="N150" s="113"/>
    </row>
    <row r="151" spans="1:18" ht="18" customHeight="1" x14ac:dyDescent="0.2">
      <c r="A151" s="105"/>
      <c r="B151" s="113"/>
      <c r="C151" s="39"/>
      <c r="D151" s="224" t="s">
        <v>401</v>
      </c>
      <c r="E151" s="40"/>
      <c r="F151" s="40"/>
      <c r="G151" s="40"/>
      <c r="H151" s="40"/>
      <c r="I151" s="40"/>
      <c r="J151" s="40"/>
      <c r="K151" s="40"/>
      <c r="L151" s="40"/>
      <c r="M151" s="40"/>
      <c r="N151" s="113"/>
    </row>
    <row r="152" spans="1:18" s="95" customFormat="1" ht="24" customHeight="1" x14ac:dyDescent="0.2">
      <c r="B152" s="113"/>
      <c r="C152" s="222"/>
      <c r="D152" s="579" t="s">
        <v>616</v>
      </c>
      <c r="E152" s="580"/>
      <c r="F152" s="580"/>
      <c r="G152" s="580"/>
      <c r="H152" s="580"/>
      <c r="I152" s="581"/>
      <c r="J152" s="585" t="s">
        <v>480</v>
      </c>
      <c r="K152" s="585" t="s">
        <v>481</v>
      </c>
      <c r="L152" s="574" t="s">
        <v>251</v>
      </c>
      <c r="M152" s="222"/>
      <c r="N152" s="113"/>
      <c r="O152" s="117"/>
      <c r="P152" s="109"/>
      <c r="Q152" s="109"/>
      <c r="R152" s="109"/>
    </row>
    <row r="153" spans="1:18" s="95" customFormat="1" ht="24" customHeight="1" x14ac:dyDescent="0.2">
      <c r="B153" s="113"/>
      <c r="C153" s="222"/>
      <c r="D153" s="582"/>
      <c r="E153" s="583"/>
      <c r="F153" s="583"/>
      <c r="G153" s="583"/>
      <c r="H153" s="583"/>
      <c r="I153" s="584"/>
      <c r="J153" s="586"/>
      <c r="K153" s="586"/>
      <c r="L153" s="575"/>
      <c r="M153" s="222"/>
      <c r="N153" s="113"/>
      <c r="O153" s="117"/>
      <c r="P153" s="109"/>
      <c r="Q153" s="109"/>
      <c r="R153" s="109"/>
    </row>
    <row r="154" spans="1:18" s="95" customFormat="1" ht="18" customHeight="1" x14ac:dyDescent="0.2">
      <c r="B154" s="113"/>
      <c r="C154" s="222"/>
      <c r="D154" s="576" t="s">
        <v>356</v>
      </c>
      <c r="E154" s="577"/>
      <c r="F154" s="577"/>
      <c r="G154" s="577"/>
      <c r="H154" s="577"/>
      <c r="I154" s="578"/>
      <c r="J154" s="212">
        <f>Kostenverzamelstaat!M53</f>
        <v>0</v>
      </c>
      <c r="K154" s="212">
        <f>'Specifieke informatie C'!K162</f>
        <v>0</v>
      </c>
      <c r="L154" s="213">
        <f>J154-K154</f>
        <v>0</v>
      </c>
      <c r="M154" s="222"/>
      <c r="N154" s="113"/>
      <c r="O154" s="117"/>
      <c r="P154" s="109"/>
      <c r="Q154" s="109"/>
      <c r="R154" s="109"/>
    </row>
    <row r="155" spans="1:18" s="95" customFormat="1" ht="18" customHeight="1" x14ac:dyDescent="0.2">
      <c r="B155" s="113"/>
      <c r="C155" s="222"/>
      <c r="D155" s="576" t="s">
        <v>108</v>
      </c>
      <c r="E155" s="577"/>
      <c r="F155" s="577"/>
      <c r="G155" s="577"/>
      <c r="H155" s="577"/>
      <c r="I155" s="578"/>
      <c r="J155" s="212">
        <f>Kostenverzamelstaat!M54</f>
        <v>0</v>
      </c>
      <c r="K155" s="212">
        <f>'Specifieke informatie C'!K172</f>
        <v>0</v>
      </c>
      <c r="L155" s="213">
        <f>J155-K155</f>
        <v>0</v>
      </c>
      <c r="M155" s="222"/>
      <c r="N155" s="113"/>
      <c r="O155" s="117"/>
      <c r="P155" s="109"/>
      <c r="Q155" s="109"/>
      <c r="R155" s="109"/>
    </row>
    <row r="156" spans="1:18" s="95" customFormat="1" ht="18" customHeight="1" x14ac:dyDescent="0.2">
      <c r="B156" s="113"/>
      <c r="C156" s="222"/>
      <c r="D156" s="576" t="s">
        <v>76</v>
      </c>
      <c r="E156" s="577"/>
      <c r="F156" s="577"/>
      <c r="G156" s="577"/>
      <c r="H156" s="577"/>
      <c r="I156" s="578"/>
      <c r="J156" s="212">
        <f>Kostenverzamelstaat!M55</f>
        <v>0</v>
      </c>
      <c r="K156" s="212">
        <f>'Specifieke informatie C'!K204</f>
        <v>0</v>
      </c>
      <c r="L156" s="213">
        <f>J156-K156</f>
        <v>0</v>
      </c>
      <c r="M156" s="222"/>
      <c r="N156" s="113"/>
      <c r="O156" s="117"/>
      <c r="P156" s="109"/>
      <c r="Q156" s="109"/>
      <c r="R156" s="109"/>
    </row>
    <row r="157" spans="1:18" ht="18" customHeight="1" x14ac:dyDescent="0.2">
      <c r="A157" s="95"/>
      <c r="B157" s="113"/>
      <c r="C157" s="222"/>
      <c r="D157" s="576" t="s">
        <v>21</v>
      </c>
      <c r="E157" s="577"/>
      <c r="F157" s="577"/>
      <c r="G157" s="577"/>
      <c r="H157" s="577"/>
      <c r="I157" s="578"/>
      <c r="J157" s="212">
        <f>Kostenverzamelstaat!M58</f>
        <v>0</v>
      </c>
      <c r="K157" s="212">
        <f>'Specifieke informatie C'!K213</f>
        <v>0</v>
      </c>
      <c r="L157" s="213">
        <f>J157-K157</f>
        <v>0</v>
      </c>
      <c r="M157" s="222"/>
      <c r="N157" s="113"/>
      <c r="O157" s="117"/>
    </row>
    <row r="158" spans="1:18" ht="18" customHeight="1" x14ac:dyDescent="0.2">
      <c r="A158" s="95"/>
      <c r="B158" s="113"/>
      <c r="C158" s="222"/>
      <c r="D158" s="576" t="s">
        <v>22</v>
      </c>
      <c r="E158" s="577"/>
      <c r="F158" s="577"/>
      <c r="G158" s="577"/>
      <c r="H158" s="577"/>
      <c r="I158" s="578"/>
      <c r="J158" s="212">
        <f>Kostenverzamelstaat!M59</f>
        <v>0</v>
      </c>
      <c r="K158" s="212">
        <f>'Specifieke informatie C'!K238</f>
        <v>0</v>
      </c>
      <c r="L158" s="213">
        <f>J158-K158</f>
        <v>0</v>
      </c>
      <c r="M158" s="222"/>
      <c r="N158" s="113"/>
      <c r="O158" s="117"/>
    </row>
    <row r="159" spans="1:18" ht="18" customHeight="1" x14ac:dyDescent="0.2">
      <c r="A159" s="95"/>
      <c r="B159" s="113"/>
      <c r="C159" s="222"/>
      <c r="D159" s="590" t="s">
        <v>465</v>
      </c>
      <c r="E159" s="591"/>
      <c r="F159" s="591"/>
      <c r="G159" s="591"/>
      <c r="H159" s="591"/>
      <c r="I159" s="592"/>
      <c r="J159" s="333" t="s">
        <v>138</v>
      </c>
      <c r="K159" s="333" t="s">
        <v>138</v>
      </c>
      <c r="L159" s="334" t="s">
        <v>138</v>
      </c>
      <c r="M159" s="222"/>
      <c r="N159" s="113"/>
      <c r="O159" s="117"/>
    </row>
    <row r="160" spans="1:18" ht="18" customHeight="1" x14ac:dyDescent="0.2">
      <c r="A160" s="95"/>
      <c r="B160" s="113"/>
      <c r="C160" s="222"/>
      <c r="D160" s="224"/>
      <c r="E160" s="237"/>
      <c r="F160" s="222"/>
      <c r="G160" s="222"/>
      <c r="H160" s="222"/>
      <c r="I160" s="222"/>
      <c r="J160" s="40"/>
      <c r="K160" s="40"/>
      <c r="L160" s="40"/>
      <c r="M160" s="222"/>
      <c r="N160" s="113"/>
    </row>
    <row r="161" spans="1:14" ht="24" customHeight="1" x14ac:dyDescent="0.2">
      <c r="A161" s="95"/>
      <c r="B161" s="113"/>
      <c r="C161" s="221"/>
      <c r="D161" s="579" t="s">
        <v>615</v>
      </c>
      <c r="E161" s="580"/>
      <c r="F161" s="580"/>
      <c r="G161" s="580"/>
      <c r="H161" s="580"/>
      <c r="I161" s="581"/>
      <c r="J161" s="585" t="s">
        <v>480</v>
      </c>
      <c r="K161" s="585" t="s">
        <v>481</v>
      </c>
      <c r="L161" s="574" t="s">
        <v>251</v>
      </c>
      <c r="M161" s="221"/>
      <c r="N161" s="113"/>
    </row>
    <row r="162" spans="1:14" ht="24" customHeight="1" x14ac:dyDescent="0.2">
      <c r="A162" s="95"/>
      <c r="B162" s="113"/>
      <c r="C162" s="221"/>
      <c r="D162" s="582"/>
      <c r="E162" s="583"/>
      <c r="F162" s="583"/>
      <c r="G162" s="583"/>
      <c r="H162" s="583"/>
      <c r="I162" s="584"/>
      <c r="J162" s="586"/>
      <c r="K162" s="586"/>
      <c r="L162" s="575"/>
      <c r="M162" s="221"/>
      <c r="N162" s="113"/>
    </row>
    <row r="163" spans="1:14" ht="18" customHeight="1" x14ac:dyDescent="0.2">
      <c r="A163" s="95"/>
      <c r="B163" s="113"/>
      <c r="C163" s="221"/>
      <c r="D163" s="576" t="s">
        <v>356</v>
      </c>
      <c r="E163" s="577"/>
      <c r="F163" s="577"/>
      <c r="G163" s="577"/>
      <c r="H163" s="577"/>
      <c r="I163" s="578"/>
      <c r="J163" s="212">
        <f>Kostenverzamelstaat!N53</f>
        <v>0</v>
      </c>
      <c r="K163" s="212">
        <f>'Specifieke informatie C'!L162</f>
        <v>0</v>
      </c>
      <c r="L163" s="213">
        <f>J163-K163</f>
        <v>0</v>
      </c>
      <c r="M163" s="221"/>
      <c r="N163" s="113"/>
    </row>
    <row r="164" spans="1:14" ht="18" customHeight="1" x14ac:dyDescent="0.2">
      <c r="A164" s="95"/>
      <c r="B164" s="113"/>
      <c r="C164" s="221"/>
      <c r="D164" s="576" t="s">
        <v>108</v>
      </c>
      <c r="E164" s="577"/>
      <c r="F164" s="577"/>
      <c r="G164" s="577"/>
      <c r="H164" s="577"/>
      <c r="I164" s="578"/>
      <c r="J164" s="212">
        <f>Kostenverzamelstaat!N54</f>
        <v>0</v>
      </c>
      <c r="K164" s="212">
        <f>'Specifieke informatie C'!L172</f>
        <v>0</v>
      </c>
      <c r="L164" s="213">
        <f>J164-K164</f>
        <v>0</v>
      </c>
      <c r="M164" s="221"/>
      <c r="N164" s="113"/>
    </row>
    <row r="165" spans="1:14" ht="18" customHeight="1" x14ac:dyDescent="0.2">
      <c r="A165" s="95"/>
      <c r="B165" s="113"/>
      <c r="C165" s="221"/>
      <c r="D165" s="576" t="s">
        <v>76</v>
      </c>
      <c r="E165" s="577"/>
      <c r="F165" s="577"/>
      <c r="G165" s="577"/>
      <c r="H165" s="577"/>
      <c r="I165" s="578"/>
      <c r="J165" s="212">
        <f>Kostenverzamelstaat!N55</f>
        <v>0</v>
      </c>
      <c r="K165" s="212">
        <f>'Specifieke informatie C'!L204</f>
        <v>0</v>
      </c>
      <c r="L165" s="213">
        <f>J165-K165</f>
        <v>0</v>
      </c>
      <c r="M165" s="221"/>
      <c r="N165" s="113"/>
    </row>
    <row r="166" spans="1:14" ht="18" customHeight="1" x14ac:dyDescent="0.2">
      <c r="A166" s="95"/>
      <c r="B166" s="113"/>
      <c r="C166" s="221"/>
      <c r="D166" s="576" t="s">
        <v>21</v>
      </c>
      <c r="E166" s="577"/>
      <c r="F166" s="577"/>
      <c r="G166" s="577"/>
      <c r="H166" s="577"/>
      <c r="I166" s="578"/>
      <c r="J166" s="212">
        <f>Kostenverzamelstaat!N58</f>
        <v>0</v>
      </c>
      <c r="K166" s="212">
        <f>'Specifieke informatie C'!L213</f>
        <v>0</v>
      </c>
      <c r="L166" s="213">
        <f>J166-K166</f>
        <v>0</v>
      </c>
      <c r="M166" s="221"/>
      <c r="N166" s="113"/>
    </row>
    <row r="167" spans="1:14" ht="18" customHeight="1" x14ac:dyDescent="0.2">
      <c r="A167" s="95"/>
      <c r="B167" s="113"/>
      <c r="C167" s="221"/>
      <c r="D167" s="576" t="s">
        <v>22</v>
      </c>
      <c r="E167" s="577"/>
      <c r="F167" s="577"/>
      <c r="G167" s="577"/>
      <c r="H167" s="577"/>
      <c r="I167" s="578"/>
      <c r="J167" s="212">
        <f>Kostenverzamelstaat!N59</f>
        <v>0</v>
      </c>
      <c r="K167" s="212">
        <f>'Specifieke informatie C'!L238</f>
        <v>0</v>
      </c>
      <c r="L167" s="213">
        <f>J167-K167</f>
        <v>0</v>
      </c>
      <c r="M167" s="221"/>
      <c r="N167" s="113"/>
    </row>
    <row r="168" spans="1:14" ht="18" customHeight="1" x14ac:dyDescent="0.2">
      <c r="A168" s="95"/>
      <c r="B168" s="113"/>
      <c r="C168" s="221"/>
      <c r="D168" s="590" t="s">
        <v>465</v>
      </c>
      <c r="E168" s="591"/>
      <c r="F168" s="591"/>
      <c r="G168" s="591"/>
      <c r="H168" s="591"/>
      <c r="I168" s="592"/>
      <c r="J168" s="333" t="s">
        <v>138</v>
      </c>
      <c r="K168" s="333" t="s">
        <v>138</v>
      </c>
      <c r="L168" s="334" t="s">
        <v>138</v>
      </c>
      <c r="M168" s="221"/>
      <c r="N168" s="113"/>
    </row>
    <row r="169" spans="1:14" ht="18" customHeight="1" x14ac:dyDescent="0.2">
      <c r="A169" s="95"/>
      <c r="B169" s="113"/>
      <c r="C169" s="221"/>
      <c r="D169" s="224"/>
      <c r="E169" s="239"/>
      <c r="F169" s="239"/>
      <c r="G169" s="239"/>
      <c r="H169" s="239"/>
      <c r="I169" s="239"/>
      <c r="J169" s="77"/>
      <c r="K169" s="77"/>
      <c r="L169" s="77"/>
      <c r="M169" s="221"/>
      <c r="N169" s="113"/>
    </row>
    <row r="170" spans="1:14" ht="18" customHeight="1" x14ac:dyDescent="0.2">
      <c r="A170" s="105"/>
      <c r="B170" s="113"/>
      <c r="C170" s="39"/>
      <c r="D170" s="600" t="s">
        <v>482</v>
      </c>
      <c r="E170" s="601"/>
      <c r="F170" s="601"/>
      <c r="G170" s="601"/>
      <c r="H170" s="601"/>
      <c r="I170" s="601"/>
      <c r="J170" s="601"/>
      <c r="K170" s="602"/>
      <c r="L170" s="240">
        <f>Kostenverzamelstaat!I18</f>
        <v>0</v>
      </c>
      <c r="M170" s="40"/>
      <c r="N170" s="113"/>
    </row>
    <row r="171" spans="1:14" ht="18" customHeight="1" x14ac:dyDescent="0.2">
      <c r="A171" s="105"/>
      <c r="B171" s="113"/>
      <c r="C171" s="39"/>
      <c r="D171" s="596" t="s">
        <v>483</v>
      </c>
      <c r="E171" s="597"/>
      <c r="F171" s="597"/>
      <c r="G171" s="597"/>
      <c r="H171" s="598"/>
      <c r="I171" s="577"/>
      <c r="J171" s="577"/>
      <c r="K171" s="599"/>
      <c r="L171" s="241">
        <f>IF(L170&lt;&gt;0,(L170/L12),0)</f>
        <v>0</v>
      </c>
      <c r="M171" s="40"/>
      <c r="N171" s="113"/>
    </row>
    <row r="172" spans="1:14" ht="18" customHeight="1" x14ac:dyDescent="0.2">
      <c r="A172" s="105"/>
      <c r="B172" s="113"/>
      <c r="C172" s="39"/>
      <c r="D172" s="593" t="str">
        <f>IF(OR(L171&gt;kwartaal_id*112),"Attentiebericht: Kosten per verzekerde liggen buiten het verwachte bereik. Controleer de kostenverzamelstaat!","")</f>
        <v/>
      </c>
      <c r="E172" s="594"/>
      <c r="F172" s="594"/>
      <c r="G172" s="594"/>
      <c r="H172" s="594"/>
      <c r="I172" s="594"/>
      <c r="J172" s="594"/>
      <c r="K172" s="594"/>
      <c r="L172" s="595"/>
      <c r="M172" s="40"/>
      <c r="N172" s="113"/>
    </row>
    <row r="173" spans="1:14" ht="18" customHeight="1" x14ac:dyDescent="0.2">
      <c r="A173" s="105"/>
      <c r="B173" s="113"/>
      <c r="C173" s="39"/>
      <c r="D173" s="39"/>
      <c r="E173" s="39"/>
      <c r="F173" s="39"/>
      <c r="G173" s="39"/>
      <c r="H173" s="39"/>
      <c r="I173" s="39"/>
      <c r="J173" s="39"/>
      <c r="K173" s="39"/>
      <c r="L173" s="39"/>
      <c r="M173" s="40"/>
      <c r="N173" s="113"/>
    </row>
    <row r="174" spans="1:14" ht="18" customHeight="1" x14ac:dyDescent="0.2">
      <c r="A174" s="105"/>
      <c r="B174" s="113"/>
      <c r="C174" s="39"/>
      <c r="D174" s="224" t="s">
        <v>540</v>
      </c>
      <c r="E174" s="39"/>
      <c r="F174" s="39"/>
      <c r="G174" s="39"/>
      <c r="H174" s="39"/>
      <c r="I174" s="39"/>
      <c r="J174" s="39"/>
      <c r="K174" s="39"/>
      <c r="L174" s="39"/>
      <c r="M174" s="40"/>
      <c r="N174" s="113"/>
    </row>
    <row r="175" spans="1:14" ht="24" customHeight="1" x14ac:dyDescent="0.2">
      <c r="A175" s="105"/>
      <c r="B175" s="113"/>
      <c r="C175" s="39"/>
      <c r="D175" s="631" t="s">
        <v>614</v>
      </c>
      <c r="E175" s="632"/>
      <c r="F175" s="632"/>
      <c r="G175" s="632"/>
      <c r="H175" s="632"/>
      <c r="I175" s="633"/>
      <c r="J175" s="637" t="s">
        <v>480</v>
      </c>
      <c r="K175" s="637" t="s">
        <v>551</v>
      </c>
      <c r="L175" s="639" t="s">
        <v>251</v>
      </c>
      <c r="M175" s="40"/>
      <c r="N175" s="113"/>
    </row>
    <row r="176" spans="1:14" ht="24" customHeight="1" x14ac:dyDescent="0.2">
      <c r="A176" s="105"/>
      <c r="B176" s="113"/>
      <c r="C176" s="39"/>
      <c r="D176" s="634"/>
      <c r="E176" s="635"/>
      <c r="F176" s="635"/>
      <c r="G176" s="635"/>
      <c r="H176" s="635"/>
      <c r="I176" s="636"/>
      <c r="J176" s="638"/>
      <c r="K176" s="638"/>
      <c r="L176" s="640"/>
      <c r="M176" s="40"/>
      <c r="N176" s="113"/>
    </row>
    <row r="177" spans="1:14" ht="18" customHeight="1" x14ac:dyDescent="0.2">
      <c r="A177" s="105"/>
      <c r="B177" s="113"/>
      <c r="C177" s="39"/>
      <c r="D177" s="641" t="s">
        <v>541</v>
      </c>
      <c r="E177" s="603"/>
      <c r="F177" s="603"/>
      <c r="G177" s="603"/>
      <c r="H177" s="603"/>
      <c r="I177" s="533"/>
      <c r="J177" s="316" t="s">
        <v>138</v>
      </c>
      <c r="K177" s="316" t="s">
        <v>138</v>
      </c>
      <c r="L177" s="317" t="s">
        <v>138</v>
      </c>
      <c r="M177" s="40"/>
      <c r="N177" s="113"/>
    </row>
    <row r="178" spans="1:14" ht="18" customHeight="1" x14ac:dyDescent="0.2">
      <c r="A178" s="105"/>
      <c r="B178" s="113"/>
      <c r="C178" s="39"/>
      <c r="D178" s="641" t="s">
        <v>542</v>
      </c>
      <c r="E178" s="603"/>
      <c r="F178" s="603"/>
      <c r="G178" s="603"/>
      <c r="H178" s="603"/>
      <c r="I178" s="533"/>
      <c r="J178" s="316" t="s">
        <v>138</v>
      </c>
      <c r="K178" s="316" t="s">
        <v>138</v>
      </c>
      <c r="L178" s="317" t="s">
        <v>138</v>
      </c>
      <c r="M178" s="40"/>
      <c r="N178" s="113"/>
    </row>
    <row r="179" spans="1:14" ht="18" customHeight="1" x14ac:dyDescent="0.2">
      <c r="A179" s="105"/>
      <c r="B179" s="113"/>
      <c r="C179" s="39"/>
      <c r="D179" s="641" t="s">
        <v>543</v>
      </c>
      <c r="E179" s="603"/>
      <c r="F179" s="603"/>
      <c r="G179" s="603"/>
      <c r="H179" s="603"/>
      <c r="I179" s="533"/>
      <c r="J179" s="316" t="s">
        <v>138</v>
      </c>
      <c r="K179" s="316" t="s">
        <v>138</v>
      </c>
      <c r="L179" s="317" t="s">
        <v>138</v>
      </c>
      <c r="M179" s="40"/>
      <c r="N179" s="113"/>
    </row>
    <row r="180" spans="1:14" ht="18" customHeight="1" x14ac:dyDescent="0.2">
      <c r="A180" s="105"/>
      <c r="B180" s="113"/>
      <c r="C180" s="39"/>
      <c r="D180" s="641" t="s">
        <v>544</v>
      </c>
      <c r="E180" s="603"/>
      <c r="F180" s="603"/>
      <c r="G180" s="603"/>
      <c r="H180" s="603"/>
      <c r="I180" s="533"/>
      <c r="J180" s="316" t="s">
        <v>138</v>
      </c>
      <c r="K180" s="316" t="s">
        <v>138</v>
      </c>
      <c r="L180" s="317" t="s">
        <v>138</v>
      </c>
      <c r="M180" s="40"/>
      <c r="N180" s="113"/>
    </row>
    <row r="181" spans="1:14" ht="18" customHeight="1" x14ac:dyDescent="0.2">
      <c r="A181" s="105"/>
      <c r="B181" s="113"/>
      <c r="C181" s="39"/>
      <c r="D181" s="641" t="s">
        <v>545</v>
      </c>
      <c r="E181" s="603"/>
      <c r="F181" s="603"/>
      <c r="G181" s="603"/>
      <c r="H181" s="603"/>
      <c r="I181" s="533"/>
      <c r="J181" s="316" t="s">
        <v>138</v>
      </c>
      <c r="K181" s="316" t="s">
        <v>138</v>
      </c>
      <c r="L181" s="317" t="s">
        <v>138</v>
      </c>
      <c r="M181" s="40"/>
      <c r="N181" s="113"/>
    </row>
    <row r="182" spans="1:14" ht="18" customHeight="1" x14ac:dyDescent="0.2">
      <c r="A182" s="105"/>
      <c r="B182" s="113"/>
      <c r="C182" s="39"/>
      <c r="D182" s="628" t="s">
        <v>546</v>
      </c>
      <c r="E182" s="629"/>
      <c r="F182" s="629"/>
      <c r="G182" s="629"/>
      <c r="H182" s="629"/>
      <c r="I182" s="630"/>
      <c r="J182" s="333" t="s">
        <v>138</v>
      </c>
      <c r="K182" s="333" t="s">
        <v>138</v>
      </c>
      <c r="L182" s="334" t="s">
        <v>138</v>
      </c>
      <c r="M182" s="40"/>
      <c r="N182" s="113"/>
    </row>
    <row r="183" spans="1:14" ht="18" customHeight="1" x14ac:dyDescent="0.2">
      <c r="A183" s="105"/>
      <c r="B183" s="113"/>
      <c r="C183" s="39"/>
      <c r="D183" s="39"/>
      <c r="E183" s="39"/>
      <c r="F183" s="39"/>
      <c r="G183" s="39"/>
      <c r="H183" s="39"/>
      <c r="I183" s="39"/>
      <c r="J183" s="39"/>
      <c r="K183" s="39"/>
      <c r="L183" s="39"/>
      <c r="M183" s="40"/>
      <c r="N183" s="113"/>
    </row>
    <row r="184" spans="1:14" ht="18" customHeight="1" x14ac:dyDescent="0.2">
      <c r="A184" s="105"/>
      <c r="B184" s="113"/>
      <c r="C184" s="39"/>
      <c r="D184" s="39"/>
      <c r="E184" s="39"/>
      <c r="F184" s="39"/>
      <c r="G184" s="39"/>
      <c r="H184" s="39"/>
      <c r="I184" s="39"/>
      <c r="J184" s="39"/>
      <c r="K184" s="39"/>
      <c r="L184" s="39"/>
      <c r="M184" s="40"/>
      <c r="N184" s="113"/>
    </row>
    <row r="185" spans="1:14" ht="18" customHeight="1" x14ac:dyDescent="0.2">
      <c r="A185" s="105"/>
      <c r="B185" s="113"/>
      <c r="C185" s="39"/>
      <c r="D185" s="39"/>
      <c r="E185" s="39"/>
      <c r="F185" s="39"/>
      <c r="G185" s="39"/>
      <c r="H185" s="39"/>
      <c r="I185" s="39"/>
      <c r="J185" s="39"/>
      <c r="K185" s="39"/>
      <c r="L185" s="39"/>
      <c r="M185" s="40"/>
      <c r="N185" s="113"/>
    </row>
    <row r="186" spans="1:14" ht="36" customHeight="1" x14ac:dyDescent="0.2">
      <c r="A186" s="95"/>
      <c r="B186" s="113"/>
      <c r="C186" s="221"/>
      <c r="D186" s="238">
        <f ca="1">NOW()</f>
        <v>43732.517108796295</v>
      </c>
      <c r="E186" s="221"/>
      <c r="F186" s="221"/>
      <c r="G186" s="221"/>
      <c r="H186" s="221"/>
      <c r="I186" s="221"/>
      <c r="J186" s="221"/>
      <c r="K186" s="221"/>
      <c r="L186" s="236" t="str">
        <f>CONCATENATE("Controleoverzicht ",LOWER(A146))</f>
        <v>Controleoverzicht pagina 4</v>
      </c>
      <c r="M186" s="221"/>
      <c r="N186" s="113"/>
    </row>
    <row r="187" spans="1:14" x14ac:dyDescent="0.2">
      <c r="A187" s="220"/>
      <c r="B187" s="113"/>
      <c r="C187" s="113"/>
      <c r="D187" s="113"/>
      <c r="E187" s="113"/>
      <c r="F187" s="113"/>
      <c r="G187" s="113"/>
      <c r="H187" s="113"/>
      <c r="I187" s="113"/>
      <c r="J187" s="113"/>
      <c r="K187" s="113"/>
      <c r="L187" s="113"/>
      <c r="M187" s="113"/>
      <c r="N187" s="113"/>
    </row>
  </sheetData>
  <sheetProtection algorithmName="SHA-512" hashValue="EySpGsM2lAcia/v2bZzvgKRq0ggjOlk3cMUW4dQOzbg66Mx0jcF0LecQGstDckMPUnB2D0d/vosLapDZqjxn4A==" saltValue="ZZV1XxlXWip3AKPkHpdcWw==" spinCount="100000" sheet="1" objects="1" scenarios="1"/>
  <mergeCells count="161">
    <mergeCell ref="D97:I97"/>
    <mergeCell ref="D121:I121"/>
    <mergeCell ref="L16:L17"/>
    <mergeCell ref="J16:J17"/>
    <mergeCell ref="D182:I182"/>
    <mergeCell ref="D175:I176"/>
    <mergeCell ref="J175:J176"/>
    <mergeCell ref="K175:K176"/>
    <mergeCell ref="L175:L176"/>
    <mergeCell ref="D177:I177"/>
    <mergeCell ref="D178:I178"/>
    <mergeCell ref="D179:I179"/>
    <mergeCell ref="D180:I180"/>
    <mergeCell ref="D181:I181"/>
    <mergeCell ref="D89:I89"/>
    <mergeCell ref="D90:I90"/>
    <mergeCell ref="D91:I91"/>
    <mergeCell ref="D92:I92"/>
    <mergeCell ref="D93:I93"/>
    <mergeCell ref="D94:I94"/>
    <mergeCell ref="D75:I75"/>
    <mergeCell ref="D72:I72"/>
    <mergeCell ref="D74:I74"/>
    <mergeCell ref="D73:I73"/>
    <mergeCell ref="D88:I88"/>
    <mergeCell ref="D95:I95"/>
    <mergeCell ref="D16:I17"/>
    <mergeCell ref="D13:I13"/>
    <mergeCell ref="D14:I14"/>
    <mergeCell ref="D30:I30"/>
    <mergeCell ref="D31:I31"/>
    <mergeCell ref="D29:I29"/>
    <mergeCell ref="K10:K11"/>
    <mergeCell ref="D25:I25"/>
    <mergeCell ref="D27:I27"/>
    <mergeCell ref="D24:I24"/>
    <mergeCell ref="D26:I26"/>
    <mergeCell ref="D77:I77"/>
    <mergeCell ref="D76:I76"/>
    <mergeCell ref="D41:I41"/>
    <mergeCell ref="D42:I42"/>
    <mergeCell ref="D57:I58"/>
    <mergeCell ref="D45:I45"/>
    <mergeCell ref="D47:I47"/>
    <mergeCell ref="D48:I48"/>
    <mergeCell ref="L80:L81"/>
    <mergeCell ref="D66:I66"/>
    <mergeCell ref="D71:I71"/>
    <mergeCell ref="D64:I64"/>
    <mergeCell ref="D32:I32"/>
    <mergeCell ref="D34:I34"/>
    <mergeCell ref="D39:I39"/>
    <mergeCell ref="D69:I69"/>
    <mergeCell ref="D62:I62"/>
    <mergeCell ref="D37:I37"/>
    <mergeCell ref="D35:I35"/>
    <mergeCell ref="D60:I60"/>
    <mergeCell ref="D36:I36"/>
    <mergeCell ref="D33:I33"/>
    <mergeCell ref="D43:I43"/>
    <mergeCell ref="D44:I44"/>
    <mergeCell ref="D40:I40"/>
    <mergeCell ref="D67:I67"/>
    <mergeCell ref="D65:I65"/>
    <mergeCell ref="D61:I61"/>
    <mergeCell ref="D59:I59"/>
    <mergeCell ref="D46:I46"/>
    <mergeCell ref="D63:I63"/>
    <mergeCell ref="D70:I70"/>
    <mergeCell ref="D138:I138"/>
    <mergeCell ref="D131:I131"/>
    <mergeCell ref="D135:I136"/>
    <mergeCell ref="D132:I132"/>
    <mergeCell ref="D133:I133"/>
    <mergeCell ref="D142:I142"/>
    <mergeCell ref="K80:K81"/>
    <mergeCell ref="D120:I120"/>
    <mergeCell ref="D118:I118"/>
    <mergeCell ref="D124:I124"/>
    <mergeCell ref="D109:I109"/>
    <mergeCell ref="D80:I81"/>
    <mergeCell ref="K106:K107"/>
    <mergeCell ref="D130:I130"/>
    <mergeCell ref="D129:I129"/>
    <mergeCell ref="D128:I128"/>
    <mergeCell ref="J80:J81"/>
    <mergeCell ref="D82:I82"/>
    <mergeCell ref="D83:I83"/>
    <mergeCell ref="D84:I84"/>
    <mergeCell ref="D85:I85"/>
    <mergeCell ref="D96:I96"/>
    <mergeCell ref="D86:I86"/>
    <mergeCell ref="D87:I87"/>
    <mergeCell ref="D172:L172"/>
    <mergeCell ref="L161:L162"/>
    <mergeCell ref="K161:K162"/>
    <mergeCell ref="D167:I167"/>
    <mergeCell ref="J161:J162"/>
    <mergeCell ref="D171:K171"/>
    <mergeCell ref="D161:I162"/>
    <mergeCell ref="D170:K170"/>
    <mergeCell ref="D38:I38"/>
    <mergeCell ref="D68:I68"/>
    <mergeCell ref="L152:L153"/>
    <mergeCell ref="K152:K153"/>
    <mergeCell ref="J152:J153"/>
    <mergeCell ref="D152:I153"/>
    <mergeCell ref="D108:I108"/>
    <mergeCell ref="J106:J107"/>
    <mergeCell ref="L135:L136"/>
    <mergeCell ref="J135:J136"/>
    <mergeCell ref="K135:K136"/>
    <mergeCell ref="D139:I139"/>
    <mergeCell ref="D137:I137"/>
    <mergeCell ref="D141:I141"/>
    <mergeCell ref="D140:I140"/>
    <mergeCell ref="D154:I154"/>
    <mergeCell ref="D168:I168"/>
    <mergeCell ref="D157:I157"/>
    <mergeCell ref="D156:I156"/>
    <mergeCell ref="D155:I155"/>
    <mergeCell ref="D166:I166"/>
    <mergeCell ref="D165:I165"/>
    <mergeCell ref="D164:I164"/>
    <mergeCell ref="D163:I163"/>
    <mergeCell ref="D159:I159"/>
    <mergeCell ref="D158:I158"/>
    <mergeCell ref="L126:L127"/>
    <mergeCell ref="D123:I123"/>
    <mergeCell ref="D106:I107"/>
    <mergeCell ref="D110:I110"/>
    <mergeCell ref="L116:L117"/>
    <mergeCell ref="K116:K117"/>
    <mergeCell ref="D116:I117"/>
    <mergeCell ref="D111:I111"/>
    <mergeCell ref="L106:L107"/>
    <mergeCell ref="D119:I119"/>
    <mergeCell ref="K126:K127"/>
    <mergeCell ref="D122:I122"/>
    <mergeCell ref="J126:J127"/>
    <mergeCell ref="J116:J117"/>
    <mergeCell ref="D126:I127"/>
    <mergeCell ref="D113:I113"/>
    <mergeCell ref="D112:I112"/>
    <mergeCell ref="D114:I114"/>
    <mergeCell ref="L57:L58"/>
    <mergeCell ref="K57:K58"/>
    <mergeCell ref="J57:J58"/>
    <mergeCell ref="J10:J11"/>
    <mergeCell ref="D10:I11"/>
    <mergeCell ref="D12:I12"/>
    <mergeCell ref="L10:L11"/>
    <mergeCell ref="L20:L21"/>
    <mergeCell ref="J20:J21"/>
    <mergeCell ref="K20:K21"/>
    <mergeCell ref="D22:I22"/>
    <mergeCell ref="D18:I18"/>
    <mergeCell ref="D20:I21"/>
    <mergeCell ref="D28:I28"/>
    <mergeCell ref="D23:I23"/>
    <mergeCell ref="K16:K17"/>
  </mergeCells>
  <phoneticPr fontId="5" type="noConversion"/>
  <conditionalFormatting sqref="J22:L37 J46:L48 J61:L77">
    <cfRule type="cellIs" dxfId="32" priority="41" stopIfTrue="1" operator="lessThan">
      <formula>0</formula>
    </cfRule>
  </conditionalFormatting>
  <conditionalFormatting sqref="K94:L95">
    <cfRule type="cellIs" dxfId="31" priority="39" stopIfTrue="1" operator="lessThan">
      <formula>0</formula>
    </cfRule>
  </conditionalFormatting>
  <conditionalFormatting sqref="J94:J95">
    <cfRule type="cellIs" dxfId="30" priority="38" stopIfTrue="1" operator="lessThan">
      <formula>0</formula>
    </cfRule>
  </conditionalFormatting>
  <conditionalFormatting sqref="J128:L132">
    <cfRule type="cellIs" dxfId="29" priority="34" stopIfTrue="1" operator="lessThan">
      <formula>0</formula>
    </cfRule>
  </conditionalFormatting>
  <conditionalFormatting sqref="J118:L123">
    <cfRule type="cellIs" dxfId="28" priority="32" stopIfTrue="1" operator="lessThan">
      <formula>0</formula>
    </cfRule>
  </conditionalFormatting>
  <conditionalFormatting sqref="J163:L167">
    <cfRule type="cellIs" dxfId="27" priority="29" stopIfTrue="1" operator="lessThan">
      <formula>0</formula>
    </cfRule>
  </conditionalFormatting>
  <conditionalFormatting sqref="J137:L141">
    <cfRule type="cellIs" dxfId="26" priority="33" stopIfTrue="1" operator="lessThan">
      <formula>0</formula>
    </cfRule>
  </conditionalFormatting>
  <conditionalFormatting sqref="J108:L110">
    <cfRule type="cellIs" dxfId="25" priority="31" stopIfTrue="1" operator="lessThan">
      <formula>0</formula>
    </cfRule>
  </conditionalFormatting>
  <conditionalFormatting sqref="J154:L158">
    <cfRule type="cellIs" dxfId="24" priority="30" stopIfTrue="1" operator="lessThan">
      <formula>0</formula>
    </cfRule>
  </conditionalFormatting>
  <conditionalFormatting sqref="J38:L39 J41:L45 J40:K40">
    <cfRule type="cellIs" dxfId="23" priority="28" stopIfTrue="1" operator="lessThan">
      <formula>0</formula>
    </cfRule>
  </conditionalFormatting>
  <conditionalFormatting sqref="J59:L60">
    <cfRule type="cellIs" dxfId="22" priority="27" stopIfTrue="1" operator="lessThan">
      <formula>0</formula>
    </cfRule>
  </conditionalFormatting>
  <conditionalFormatting sqref="J82:L82">
    <cfRule type="cellIs" dxfId="21" priority="25" stopIfTrue="1" operator="lessThan">
      <formula>0</formula>
    </cfRule>
  </conditionalFormatting>
  <conditionalFormatting sqref="J83:L91">
    <cfRule type="cellIs" dxfId="20" priority="24" stopIfTrue="1" operator="lessThan">
      <formula>0</formula>
    </cfRule>
  </conditionalFormatting>
  <conditionalFormatting sqref="K92:L92">
    <cfRule type="cellIs" dxfId="19" priority="23" stopIfTrue="1" operator="lessThan">
      <formula>0</formula>
    </cfRule>
  </conditionalFormatting>
  <conditionalFormatting sqref="J92">
    <cfRule type="cellIs" dxfId="18" priority="22" stopIfTrue="1" operator="lessThan">
      <formula>0</formula>
    </cfRule>
  </conditionalFormatting>
  <conditionalFormatting sqref="K93:L93">
    <cfRule type="cellIs" dxfId="17" priority="21" stopIfTrue="1" operator="lessThan">
      <formula>0</formula>
    </cfRule>
  </conditionalFormatting>
  <conditionalFormatting sqref="J93">
    <cfRule type="cellIs" dxfId="16" priority="20" stopIfTrue="1" operator="lessThan">
      <formula>0</formula>
    </cfRule>
  </conditionalFormatting>
  <conditionalFormatting sqref="J111:L111">
    <cfRule type="cellIs" dxfId="15" priority="18" stopIfTrue="1" operator="lessThan">
      <formula>0</formula>
    </cfRule>
  </conditionalFormatting>
  <conditionalFormatting sqref="J112:L112">
    <cfRule type="cellIs" dxfId="14" priority="16" stopIfTrue="1" operator="lessThan">
      <formula>0</formula>
    </cfRule>
  </conditionalFormatting>
  <conditionalFormatting sqref="J113:L113">
    <cfRule type="cellIs" dxfId="13" priority="15" stopIfTrue="1" operator="lessThan">
      <formula>0</formula>
    </cfRule>
  </conditionalFormatting>
  <conditionalFormatting sqref="J177:L177">
    <cfRule type="cellIs" dxfId="12" priority="14" stopIfTrue="1" operator="lessThan">
      <formula>0</formula>
    </cfRule>
  </conditionalFormatting>
  <conditionalFormatting sqref="J178:L182">
    <cfRule type="cellIs" dxfId="11" priority="13" stopIfTrue="1" operator="lessThan">
      <formula>0</formula>
    </cfRule>
  </conditionalFormatting>
  <conditionalFormatting sqref="J114:L114">
    <cfRule type="cellIs" dxfId="10" priority="11" stopIfTrue="1" operator="lessThan">
      <formula>0</formula>
    </cfRule>
  </conditionalFormatting>
  <conditionalFormatting sqref="J124:L124">
    <cfRule type="cellIs" dxfId="9" priority="10" stopIfTrue="1" operator="lessThan">
      <formula>0</formula>
    </cfRule>
  </conditionalFormatting>
  <conditionalFormatting sqref="J142:L142">
    <cfRule type="cellIs" dxfId="8" priority="9" stopIfTrue="1" operator="lessThan">
      <formula>0</formula>
    </cfRule>
  </conditionalFormatting>
  <conditionalFormatting sqref="J159:L159">
    <cfRule type="cellIs" dxfId="7" priority="8" stopIfTrue="1" operator="lessThan">
      <formula>0</formula>
    </cfRule>
  </conditionalFormatting>
  <conditionalFormatting sqref="J168:L168">
    <cfRule type="cellIs" dxfId="6" priority="7" stopIfTrue="1" operator="lessThan">
      <formula>0</formula>
    </cfRule>
  </conditionalFormatting>
  <conditionalFormatting sqref="J133:L133">
    <cfRule type="cellIs" dxfId="5" priority="6" stopIfTrue="1" operator="lessThan">
      <formula>0</formula>
    </cfRule>
  </conditionalFormatting>
  <conditionalFormatting sqref="L40">
    <cfRule type="cellIs" dxfId="4" priority="5" stopIfTrue="1" operator="lessThan">
      <formula>0</formula>
    </cfRule>
  </conditionalFormatting>
  <conditionalFormatting sqref="K97:L97">
    <cfRule type="cellIs" dxfId="3" priority="4" stopIfTrue="1" operator="lessThan">
      <formula>0</formula>
    </cfRule>
  </conditionalFormatting>
  <conditionalFormatting sqref="J97">
    <cfRule type="cellIs" dxfId="2" priority="3" stopIfTrue="1" operator="lessThan">
      <formula>0</formula>
    </cfRule>
  </conditionalFormatting>
  <conditionalFormatting sqref="K96:L96">
    <cfRule type="cellIs" dxfId="1" priority="2" stopIfTrue="1" operator="lessThan">
      <formula>0</formula>
    </cfRule>
  </conditionalFormatting>
  <conditionalFormatting sqref="J96">
    <cfRule type="cellIs" dxfId="0" priority="1" stopIfTrue="1" operator="lessThan">
      <formula>0</formula>
    </cfRule>
  </conditionalFormatting>
  <pageMargins left="0" right="0" top="0.16" bottom="0" header="0" footer="0"/>
  <pageSetup paperSize="9" scale="89" orientation="portrait" blackAndWhite="1" r:id="rId1"/>
  <headerFooter alignWithMargins="0"/>
  <rowBreaks count="2" manualBreakCount="2">
    <brk id="51" max="16383" man="1"/>
    <brk id="98"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F600"/>
  <sheetViews>
    <sheetView workbookViewId="0"/>
  </sheetViews>
  <sheetFormatPr defaultColWidth="8.85546875" defaultRowHeight="12.75" x14ac:dyDescent="0.2"/>
  <cols>
    <col min="1" max="1" width="8.85546875" style="15"/>
    <col min="2" max="2" width="10" style="15" bestFit="1" customWidth="1"/>
    <col min="3" max="5" width="8.85546875" style="15"/>
    <col min="6" max="6" width="10" style="15" bestFit="1" customWidth="1"/>
    <col min="7" max="16384" width="8.85546875" style="15"/>
  </cols>
  <sheetData>
    <row r="1" spans="1:6" x14ac:dyDescent="0.2">
      <c r="A1" s="15">
        <v>70131822</v>
      </c>
      <c r="B1" s="15">
        <f>Kostenverzamelstaat!$I$16</f>
        <v>0</v>
      </c>
      <c r="F1" s="15" t="s">
        <v>618</v>
      </c>
    </row>
    <row r="2" spans="1:6" x14ac:dyDescent="0.2">
      <c r="A2" s="15">
        <v>70131823</v>
      </c>
      <c r="B2" s="15">
        <f>Kostenverzamelstaat!$J$16</f>
        <v>0</v>
      </c>
      <c r="F2" s="15" t="s">
        <v>619</v>
      </c>
    </row>
    <row r="3" spans="1:6" x14ac:dyDescent="0.2">
      <c r="A3" s="15">
        <v>70131824</v>
      </c>
      <c r="B3" s="15">
        <f>Kostenverzamelstaat!$K$16</f>
        <v>0</v>
      </c>
      <c r="F3" s="15" t="s">
        <v>620</v>
      </c>
    </row>
    <row r="4" spans="1:6" x14ac:dyDescent="0.2">
      <c r="A4" s="15">
        <v>70131825</v>
      </c>
      <c r="B4" s="15">
        <f>Kostenverzamelstaat!$L$16</f>
        <v>0</v>
      </c>
      <c r="F4" s="15" t="s">
        <v>621</v>
      </c>
    </row>
    <row r="5" spans="1:6" x14ac:dyDescent="0.2">
      <c r="A5" s="15">
        <v>70131826</v>
      </c>
      <c r="B5" s="15">
        <f>Kostenverzamelstaat!$M$16</f>
        <v>0</v>
      </c>
      <c r="F5" s="15" t="s">
        <v>622</v>
      </c>
    </row>
    <row r="6" spans="1:6" x14ac:dyDescent="0.2">
      <c r="A6" s="15">
        <v>70131827</v>
      </c>
      <c r="B6" s="15">
        <f>Kostenverzamelstaat!$N$16</f>
        <v>0</v>
      </c>
      <c r="F6" s="15" t="s">
        <v>623</v>
      </c>
    </row>
    <row r="7" spans="1:6" x14ac:dyDescent="0.2">
      <c r="A7" s="15">
        <v>70131828</v>
      </c>
      <c r="B7" s="15">
        <f>Kostenverzamelstaat!$I$17</f>
        <v>0</v>
      </c>
      <c r="F7" s="15" t="s">
        <v>624</v>
      </c>
    </row>
    <row r="8" spans="1:6" x14ac:dyDescent="0.2">
      <c r="A8" s="15">
        <v>70131829</v>
      </c>
      <c r="B8" s="15">
        <f>Kostenverzamelstaat!$J$17</f>
        <v>0</v>
      </c>
      <c r="F8" s="15" t="s">
        <v>625</v>
      </c>
    </row>
    <row r="9" spans="1:6" x14ac:dyDescent="0.2">
      <c r="A9" s="15">
        <v>70131830</v>
      </c>
      <c r="B9" s="15">
        <f>Kostenverzamelstaat!$K$17</f>
        <v>0</v>
      </c>
      <c r="F9" s="15" t="s">
        <v>626</v>
      </c>
    </row>
    <row r="10" spans="1:6" x14ac:dyDescent="0.2">
      <c r="A10" s="15">
        <v>70131831</v>
      </c>
      <c r="B10" s="15">
        <f>Kostenverzamelstaat!$L$17</f>
        <v>0</v>
      </c>
      <c r="F10" s="15" t="s">
        <v>627</v>
      </c>
    </row>
    <row r="11" spans="1:6" x14ac:dyDescent="0.2">
      <c r="A11" s="15">
        <v>70131832</v>
      </c>
      <c r="B11" s="15">
        <f>Kostenverzamelstaat!$M$17</f>
        <v>0</v>
      </c>
      <c r="F11" s="15" t="s">
        <v>628</v>
      </c>
    </row>
    <row r="12" spans="1:6" x14ac:dyDescent="0.2">
      <c r="A12" s="15">
        <v>70131833</v>
      </c>
      <c r="B12" s="15">
        <f>Kostenverzamelstaat!$N$17</f>
        <v>0</v>
      </c>
      <c r="F12" s="15" t="s">
        <v>629</v>
      </c>
    </row>
    <row r="13" spans="1:6" x14ac:dyDescent="0.2">
      <c r="A13" s="15">
        <v>70131834</v>
      </c>
      <c r="B13" s="15">
        <f>Kostenverzamelstaat!$I$18</f>
        <v>0</v>
      </c>
      <c r="F13" s="15" t="s">
        <v>630</v>
      </c>
    </row>
    <row r="14" spans="1:6" x14ac:dyDescent="0.2">
      <c r="A14" s="15">
        <v>70131835</v>
      </c>
      <c r="B14" s="15">
        <f>Kostenverzamelstaat!$J$18</f>
        <v>0</v>
      </c>
      <c r="F14" s="15" t="s">
        <v>631</v>
      </c>
    </row>
    <row r="15" spans="1:6" x14ac:dyDescent="0.2">
      <c r="A15" s="15">
        <v>70131836</v>
      </c>
      <c r="B15" s="15">
        <f>Kostenverzamelstaat!$K$18</f>
        <v>0</v>
      </c>
      <c r="F15" s="15" t="s">
        <v>632</v>
      </c>
    </row>
    <row r="16" spans="1:6" x14ac:dyDescent="0.2">
      <c r="A16" s="15">
        <v>70131837</v>
      </c>
      <c r="B16" s="15">
        <f>Kostenverzamelstaat!$L$18</f>
        <v>0</v>
      </c>
      <c r="F16" s="15" t="s">
        <v>633</v>
      </c>
    </row>
    <row r="17" spans="1:6" x14ac:dyDescent="0.2">
      <c r="A17" s="15">
        <v>70131838</v>
      </c>
      <c r="B17" s="15">
        <f>Kostenverzamelstaat!$M$18</f>
        <v>0</v>
      </c>
      <c r="F17" s="15" t="s">
        <v>634</v>
      </c>
    </row>
    <row r="18" spans="1:6" x14ac:dyDescent="0.2">
      <c r="A18" s="15">
        <v>70131839</v>
      </c>
      <c r="B18" s="15">
        <f>Kostenverzamelstaat!$N$18</f>
        <v>0</v>
      </c>
      <c r="F18" s="15" t="s">
        <v>635</v>
      </c>
    </row>
    <row r="19" spans="1:6" x14ac:dyDescent="0.2">
      <c r="A19" s="15">
        <v>70131840</v>
      </c>
      <c r="B19" s="15">
        <f>Kostenverzamelstaat!$I$19</f>
        <v>0</v>
      </c>
      <c r="F19" s="15" t="s">
        <v>636</v>
      </c>
    </row>
    <row r="20" spans="1:6" x14ac:dyDescent="0.2">
      <c r="A20" s="15">
        <v>70131841</v>
      </c>
      <c r="B20" s="15">
        <f>Kostenverzamelstaat!$J$19</f>
        <v>0</v>
      </c>
      <c r="F20" s="15" t="s">
        <v>637</v>
      </c>
    </row>
    <row r="21" spans="1:6" x14ac:dyDescent="0.2">
      <c r="A21" s="15">
        <v>70131842</v>
      </c>
      <c r="B21" s="15">
        <f>Kostenverzamelstaat!$K$19</f>
        <v>0</v>
      </c>
      <c r="F21" s="15" t="s">
        <v>638</v>
      </c>
    </row>
    <row r="22" spans="1:6" x14ac:dyDescent="0.2">
      <c r="A22" s="15">
        <v>70131843</v>
      </c>
      <c r="B22" s="15">
        <f>Kostenverzamelstaat!$L$19</f>
        <v>0</v>
      </c>
      <c r="F22" s="15" t="s">
        <v>639</v>
      </c>
    </row>
    <row r="23" spans="1:6" x14ac:dyDescent="0.2">
      <c r="A23" s="15">
        <v>70131844</v>
      </c>
      <c r="B23" s="15">
        <f>Kostenverzamelstaat!$M$19</f>
        <v>0</v>
      </c>
      <c r="F23" s="15" t="s">
        <v>640</v>
      </c>
    </row>
    <row r="24" spans="1:6" x14ac:dyDescent="0.2">
      <c r="A24" s="15">
        <v>70131845</v>
      </c>
      <c r="B24" s="15">
        <f>Kostenverzamelstaat!$N$19</f>
        <v>0</v>
      </c>
      <c r="F24" s="15" t="s">
        <v>641</v>
      </c>
    </row>
    <row r="25" spans="1:6" x14ac:dyDescent="0.2">
      <c r="A25" s="15">
        <v>70131846</v>
      </c>
      <c r="B25" s="15">
        <f>Kostenverzamelstaat!$I$20</f>
        <v>0</v>
      </c>
      <c r="F25" s="15" t="s">
        <v>642</v>
      </c>
    </row>
    <row r="26" spans="1:6" x14ac:dyDescent="0.2">
      <c r="A26" s="15">
        <v>70131847</v>
      </c>
      <c r="B26" s="15">
        <f>Kostenverzamelstaat!$J$20</f>
        <v>0</v>
      </c>
      <c r="F26" s="15" t="s">
        <v>643</v>
      </c>
    </row>
    <row r="27" spans="1:6" x14ac:dyDescent="0.2">
      <c r="A27" s="15">
        <v>70131848</v>
      </c>
      <c r="B27" s="15">
        <f>Kostenverzamelstaat!$K$20</f>
        <v>0</v>
      </c>
      <c r="F27" s="15" t="s">
        <v>644</v>
      </c>
    </row>
    <row r="28" spans="1:6" x14ac:dyDescent="0.2">
      <c r="A28" s="15">
        <v>70131849</v>
      </c>
      <c r="B28" s="15">
        <f>Kostenverzamelstaat!$L$20</f>
        <v>0</v>
      </c>
      <c r="F28" s="15" t="s">
        <v>645</v>
      </c>
    </row>
    <row r="29" spans="1:6" x14ac:dyDescent="0.2">
      <c r="A29" s="15">
        <v>70131850</v>
      </c>
      <c r="B29" s="15">
        <f>Kostenverzamelstaat!$M$20</f>
        <v>0</v>
      </c>
      <c r="F29" s="15" t="s">
        <v>646</v>
      </c>
    </row>
    <row r="30" spans="1:6" x14ac:dyDescent="0.2">
      <c r="A30" s="15">
        <v>70131851</v>
      </c>
      <c r="B30" s="15">
        <f>Kostenverzamelstaat!$N$20</f>
        <v>0</v>
      </c>
      <c r="F30" s="15" t="s">
        <v>647</v>
      </c>
    </row>
    <row r="31" spans="1:6" x14ac:dyDescent="0.2">
      <c r="A31" s="15">
        <v>70131852</v>
      </c>
      <c r="B31" s="15">
        <f>Kostenverzamelstaat!$I$21</f>
        <v>0</v>
      </c>
      <c r="F31" s="15" t="s">
        <v>648</v>
      </c>
    </row>
    <row r="32" spans="1:6" x14ac:dyDescent="0.2">
      <c r="A32" s="15">
        <v>70131853</v>
      </c>
      <c r="B32" s="15">
        <f>Kostenverzamelstaat!$J$21</f>
        <v>0</v>
      </c>
      <c r="F32" s="15" t="s">
        <v>649</v>
      </c>
    </row>
    <row r="33" spans="1:6" x14ac:dyDescent="0.2">
      <c r="A33" s="15">
        <v>70131854</v>
      </c>
      <c r="B33" s="15">
        <f>Kostenverzamelstaat!$K$21</f>
        <v>0</v>
      </c>
      <c r="F33" s="15" t="s">
        <v>650</v>
      </c>
    </row>
    <row r="34" spans="1:6" x14ac:dyDescent="0.2">
      <c r="A34" s="15">
        <v>70131855</v>
      </c>
      <c r="B34" s="15">
        <f>Kostenverzamelstaat!$L$21</f>
        <v>0</v>
      </c>
      <c r="F34" s="15" t="s">
        <v>651</v>
      </c>
    </row>
    <row r="35" spans="1:6" x14ac:dyDescent="0.2">
      <c r="A35" s="15">
        <v>70131856</v>
      </c>
      <c r="B35" s="15">
        <f>Kostenverzamelstaat!$M$21</f>
        <v>0</v>
      </c>
      <c r="F35" s="15" t="s">
        <v>652</v>
      </c>
    </row>
    <row r="36" spans="1:6" x14ac:dyDescent="0.2">
      <c r="A36" s="15">
        <v>70131857</v>
      </c>
      <c r="B36" s="15">
        <f>Kostenverzamelstaat!$N$21</f>
        <v>0</v>
      </c>
      <c r="F36" s="15" t="s">
        <v>653</v>
      </c>
    </row>
    <row r="37" spans="1:6" x14ac:dyDescent="0.2">
      <c r="A37" s="15">
        <v>70131858</v>
      </c>
      <c r="B37" s="15">
        <f>Kostenverzamelstaat!$I$22</f>
        <v>0</v>
      </c>
      <c r="F37" s="15" t="s">
        <v>654</v>
      </c>
    </row>
    <row r="38" spans="1:6" x14ac:dyDescent="0.2">
      <c r="A38" s="15">
        <v>70131859</v>
      </c>
      <c r="B38" s="15">
        <f>Kostenverzamelstaat!$J$22</f>
        <v>0</v>
      </c>
      <c r="F38" s="15" t="s">
        <v>655</v>
      </c>
    </row>
    <row r="39" spans="1:6" x14ac:dyDescent="0.2">
      <c r="A39" s="15">
        <v>70131860</v>
      </c>
      <c r="B39" s="15">
        <f>Kostenverzamelstaat!$K$22</f>
        <v>0</v>
      </c>
      <c r="F39" s="15" t="s">
        <v>656</v>
      </c>
    </row>
    <row r="40" spans="1:6" x14ac:dyDescent="0.2">
      <c r="A40" s="15">
        <v>70131861</v>
      </c>
      <c r="B40" s="15">
        <f>Kostenverzamelstaat!$L$22</f>
        <v>0</v>
      </c>
      <c r="F40" s="15" t="s">
        <v>657</v>
      </c>
    </row>
    <row r="41" spans="1:6" x14ac:dyDescent="0.2">
      <c r="A41" s="15">
        <v>70131862</v>
      </c>
      <c r="B41" s="15">
        <f>Kostenverzamelstaat!$M$22</f>
        <v>0</v>
      </c>
      <c r="F41" s="15" t="s">
        <v>658</v>
      </c>
    </row>
    <row r="42" spans="1:6" x14ac:dyDescent="0.2">
      <c r="A42" s="15">
        <v>70131863</v>
      </c>
      <c r="B42" s="15">
        <f>Kostenverzamelstaat!$N$22</f>
        <v>0</v>
      </c>
      <c r="F42" s="15" t="s">
        <v>659</v>
      </c>
    </row>
    <row r="43" spans="1:6" x14ac:dyDescent="0.2">
      <c r="A43" s="15">
        <v>70131864</v>
      </c>
      <c r="B43" s="15">
        <f>Kostenverzamelstaat!$I$23</f>
        <v>0</v>
      </c>
      <c r="F43" s="15" t="s">
        <v>660</v>
      </c>
    </row>
    <row r="44" spans="1:6" x14ac:dyDescent="0.2">
      <c r="A44" s="15">
        <v>70131865</v>
      </c>
      <c r="B44" s="15">
        <f>Kostenverzamelstaat!$J$23</f>
        <v>0</v>
      </c>
      <c r="F44" s="15" t="s">
        <v>661</v>
      </c>
    </row>
    <row r="45" spans="1:6" x14ac:dyDescent="0.2">
      <c r="A45" s="15">
        <v>70131866</v>
      </c>
      <c r="B45" s="15">
        <f>Kostenverzamelstaat!$K$23</f>
        <v>0</v>
      </c>
      <c r="F45" s="15" t="s">
        <v>662</v>
      </c>
    </row>
    <row r="46" spans="1:6" x14ac:dyDescent="0.2">
      <c r="A46" s="15">
        <v>70131867</v>
      </c>
      <c r="B46" s="15">
        <f>Kostenverzamelstaat!$L$23</f>
        <v>0</v>
      </c>
      <c r="F46" s="15" t="s">
        <v>663</v>
      </c>
    </row>
    <row r="47" spans="1:6" x14ac:dyDescent="0.2">
      <c r="A47" s="15">
        <v>70131868</v>
      </c>
      <c r="B47" s="15">
        <f>Kostenverzamelstaat!$M$23</f>
        <v>0</v>
      </c>
      <c r="F47" s="15" t="s">
        <v>664</v>
      </c>
    </row>
    <row r="48" spans="1:6" x14ac:dyDescent="0.2">
      <c r="A48" s="15">
        <v>70131869</v>
      </c>
      <c r="B48" s="15">
        <f>Kostenverzamelstaat!$N$23</f>
        <v>0</v>
      </c>
      <c r="F48" s="15" t="s">
        <v>665</v>
      </c>
    </row>
    <row r="49" spans="1:6" x14ac:dyDescent="0.2">
      <c r="A49" s="15">
        <v>70131888</v>
      </c>
      <c r="B49" s="15">
        <f>Kostenverzamelstaat!$I$26</f>
        <v>0</v>
      </c>
      <c r="F49" s="15" t="s">
        <v>666</v>
      </c>
    </row>
    <row r="50" spans="1:6" x14ac:dyDescent="0.2">
      <c r="A50" s="15">
        <v>70131889</v>
      </c>
      <c r="B50" s="15">
        <f>Kostenverzamelstaat!$J$26</f>
        <v>0</v>
      </c>
      <c r="F50" s="15" t="s">
        <v>667</v>
      </c>
    </row>
    <row r="51" spans="1:6" x14ac:dyDescent="0.2">
      <c r="A51" s="15">
        <v>70131890</v>
      </c>
      <c r="B51" s="15">
        <f>Kostenverzamelstaat!$K$26</f>
        <v>0</v>
      </c>
      <c r="F51" s="15" t="s">
        <v>668</v>
      </c>
    </row>
    <row r="52" spans="1:6" x14ac:dyDescent="0.2">
      <c r="A52" s="15">
        <v>70131891</v>
      </c>
      <c r="B52" s="15">
        <f>Kostenverzamelstaat!$L$26</f>
        <v>0</v>
      </c>
      <c r="F52" s="15" t="s">
        <v>669</v>
      </c>
    </row>
    <row r="53" spans="1:6" x14ac:dyDescent="0.2">
      <c r="A53" s="15">
        <v>70131892</v>
      </c>
      <c r="B53" s="15">
        <f>Kostenverzamelstaat!$M$26</f>
        <v>0</v>
      </c>
      <c r="F53" s="15" t="s">
        <v>670</v>
      </c>
    </row>
    <row r="54" spans="1:6" x14ac:dyDescent="0.2">
      <c r="A54" s="15">
        <v>70131893</v>
      </c>
      <c r="B54" s="15">
        <f>Kostenverzamelstaat!$N$26</f>
        <v>0</v>
      </c>
      <c r="F54" s="15" t="s">
        <v>671</v>
      </c>
    </row>
    <row r="55" spans="1:6" x14ac:dyDescent="0.2">
      <c r="A55" s="15">
        <v>70131901</v>
      </c>
      <c r="B55" s="15">
        <f>Kostenverzamelstaat!$I$30</f>
        <v>0</v>
      </c>
      <c r="F55" s="15" t="s">
        <v>672</v>
      </c>
    </row>
    <row r="56" spans="1:6" x14ac:dyDescent="0.2">
      <c r="A56" s="15">
        <v>70131902</v>
      </c>
      <c r="B56" s="15">
        <f>Kostenverzamelstaat!$J$30</f>
        <v>0</v>
      </c>
      <c r="F56" s="15" t="s">
        <v>673</v>
      </c>
    </row>
    <row r="57" spans="1:6" x14ac:dyDescent="0.2">
      <c r="A57" s="15">
        <v>70131903</v>
      </c>
      <c r="B57" s="15">
        <f>Kostenverzamelstaat!$K$30</f>
        <v>0</v>
      </c>
      <c r="F57" s="15" t="s">
        <v>674</v>
      </c>
    </row>
    <row r="58" spans="1:6" x14ac:dyDescent="0.2">
      <c r="A58" s="15">
        <v>70131904</v>
      </c>
      <c r="B58" s="15">
        <f>Kostenverzamelstaat!$L$30</f>
        <v>0</v>
      </c>
      <c r="F58" s="15" t="s">
        <v>675</v>
      </c>
    </row>
    <row r="59" spans="1:6" x14ac:dyDescent="0.2">
      <c r="A59" s="15">
        <v>70131905</v>
      </c>
      <c r="B59" s="15">
        <f>Kostenverzamelstaat!$M$30</f>
        <v>0</v>
      </c>
      <c r="F59" s="15" t="s">
        <v>676</v>
      </c>
    </row>
    <row r="60" spans="1:6" x14ac:dyDescent="0.2">
      <c r="A60" s="15">
        <v>70131906</v>
      </c>
      <c r="B60" s="15">
        <f>Kostenverzamelstaat!$N$30</f>
        <v>0</v>
      </c>
      <c r="F60" s="15" t="s">
        <v>677</v>
      </c>
    </row>
    <row r="61" spans="1:6" x14ac:dyDescent="0.2">
      <c r="A61" s="15">
        <v>70131907</v>
      </c>
      <c r="B61" s="15">
        <f>Kostenverzamelstaat!$I$31</f>
        <v>0</v>
      </c>
      <c r="F61" s="15" t="s">
        <v>678</v>
      </c>
    </row>
    <row r="62" spans="1:6" x14ac:dyDescent="0.2">
      <c r="A62" s="15">
        <v>70131908</v>
      </c>
      <c r="B62" s="15">
        <f>Kostenverzamelstaat!$J$31</f>
        <v>0</v>
      </c>
      <c r="F62" s="15" t="s">
        <v>679</v>
      </c>
    </row>
    <row r="63" spans="1:6" x14ac:dyDescent="0.2">
      <c r="A63" s="15">
        <v>70131909</v>
      </c>
      <c r="B63" s="15">
        <f>Kostenverzamelstaat!$K$31</f>
        <v>0</v>
      </c>
      <c r="F63" s="15" t="s">
        <v>680</v>
      </c>
    </row>
    <row r="64" spans="1:6" x14ac:dyDescent="0.2">
      <c r="A64" s="15">
        <v>70131910</v>
      </c>
      <c r="B64" s="15">
        <f>Kostenverzamelstaat!$L$31</f>
        <v>0</v>
      </c>
      <c r="F64" s="15" t="s">
        <v>681</v>
      </c>
    </row>
    <row r="65" spans="1:6" x14ac:dyDescent="0.2">
      <c r="A65" s="15">
        <v>70131911</v>
      </c>
      <c r="B65" s="15">
        <f>Kostenverzamelstaat!$M$31</f>
        <v>0</v>
      </c>
      <c r="F65" s="15" t="s">
        <v>682</v>
      </c>
    </row>
    <row r="66" spans="1:6" x14ac:dyDescent="0.2">
      <c r="A66" s="15">
        <v>70131912</v>
      </c>
      <c r="B66" s="15">
        <f>Kostenverzamelstaat!$N$31</f>
        <v>0</v>
      </c>
      <c r="F66" s="15" t="s">
        <v>683</v>
      </c>
    </row>
    <row r="67" spans="1:6" x14ac:dyDescent="0.2">
      <c r="A67" s="15">
        <v>70131913</v>
      </c>
      <c r="B67" s="15">
        <f>Kostenverzamelstaat!$I$32</f>
        <v>0</v>
      </c>
      <c r="F67" s="15" t="s">
        <v>684</v>
      </c>
    </row>
    <row r="68" spans="1:6" x14ac:dyDescent="0.2">
      <c r="A68" s="15">
        <v>70131914</v>
      </c>
      <c r="B68" s="15">
        <f>Kostenverzamelstaat!$J$32</f>
        <v>0</v>
      </c>
      <c r="F68" s="15" t="s">
        <v>685</v>
      </c>
    </row>
    <row r="69" spans="1:6" x14ac:dyDescent="0.2">
      <c r="A69" s="15">
        <v>70131915</v>
      </c>
      <c r="B69" s="15">
        <f>Kostenverzamelstaat!$K$32</f>
        <v>0</v>
      </c>
      <c r="F69" s="15" t="s">
        <v>686</v>
      </c>
    </row>
    <row r="70" spans="1:6" x14ac:dyDescent="0.2">
      <c r="A70" s="15">
        <v>70131916</v>
      </c>
      <c r="B70" s="15">
        <f>Kostenverzamelstaat!$L$32</f>
        <v>0</v>
      </c>
      <c r="F70" s="15" t="s">
        <v>687</v>
      </c>
    </row>
    <row r="71" spans="1:6" x14ac:dyDescent="0.2">
      <c r="A71" s="15">
        <v>70131917</v>
      </c>
      <c r="B71" s="15">
        <f>Kostenverzamelstaat!$M$32</f>
        <v>0</v>
      </c>
      <c r="F71" s="15" t="s">
        <v>688</v>
      </c>
    </row>
    <row r="72" spans="1:6" x14ac:dyDescent="0.2">
      <c r="A72" s="15">
        <v>70131918</v>
      </c>
      <c r="B72" s="15">
        <f>Kostenverzamelstaat!$N$32</f>
        <v>0</v>
      </c>
      <c r="F72" s="15" t="s">
        <v>689</v>
      </c>
    </row>
    <row r="73" spans="1:6" x14ac:dyDescent="0.2">
      <c r="A73" s="15">
        <v>70131925</v>
      </c>
      <c r="B73" s="15">
        <f>Kostenverzamelstaat!$I$35</f>
        <v>0</v>
      </c>
      <c r="F73" s="15" t="s">
        <v>690</v>
      </c>
    </row>
    <row r="74" spans="1:6" x14ac:dyDescent="0.2">
      <c r="A74" s="15">
        <v>70131926</v>
      </c>
      <c r="B74" s="15">
        <f>Kostenverzamelstaat!$J$35</f>
        <v>0</v>
      </c>
      <c r="F74" s="15" t="s">
        <v>691</v>
      </c>
    </row>
    <row r="75" spans="1:6" x14ac:dyDescent="0.2">
      <c r="A75" s="15">
        <v>70131927</v>
      </c>
      <c r="B75" s="15">
        <f>Kostenverzamelstaat!$K$35</f>
        <v>0</v>
      </c>
      <c r="F75" s="15" t="s">
        <v>692</v>
      </c>
    </row>
    <row r="76" spans="1:6" x14ac:dyDescent="0.2">
      <c r="A76" s="15">
        <v>70131928</v>
      </c>
      <c r="B76" s="15">
        <f>Kostenverzamelstaat!$L$35</f>
        <v>0</v>
      </c>
      <c r="F76" s="15" t="s">
        <v>693</v>
      </c>
    </row>
    <row r="77" spans="1:6" x14ac:dyDescent="0.2">
      <c r="A77" s="15">
        <v>70131929</v>
      </c>
      <c r="B77" s="15">
        <f>Kostenverzamelstaat!$M$35</f>
        <v>0</v>
      </c>
      <c r="F77" s="15" t="s">
        <v>694</v>
      </c>
    </row>
    <row r="78" spans="1:6" x14ac:dyDescent="0.2">
      <c r="A78" s="15">
        <v>70131930</v>
      </c>
      <c r="B78" s="15">
        <f>Kostenverzamelstaat!$N$35</f>
        <v>0</v>
      </c>
      <c r="F78" s="15" t="s">
        <v>695</v>
      </c>
    </row>
    <row r="79" spans="1:6" x14ac:dyDescent="0.2">
      <c r="A79" s="15">
        <v>70131921</v>
      </c>
      <c r="B79" s="15">
        <f>Kostenverzamelstaat!$K$36</f>
        <v>0</v>
      </c>
      <c r="F79" s="15" t="s">
        <v>696</v>
      </c>
    </row>
    <row r="80" spans="1:6" x14ac:dyDescent="0.2">
      <c r="A80" s="15">
        <v>70131922</v>
      </c>
      <c r="B80" s="15">
        <f>Kostenverzamelstaat!$L$36</f>
        <v>0</v>
      </c>
      <c r="F80" s="15" t="s">
        <v>697</v>
      </c>
    </row>
    <row r="81" spans="1:6" x14ac:dyDescent="0.2">
      <c r="A81" s="15">
        <v>70131923</v>
      </c>
      <c r="B81" s="15">
        <f>Kostenverzamelstaat!$M$36</f>
        <v>0</v>
      </c>
      <c r="F81" s="15" t="s">
        <v>698</v>
      </c>
    </row>
    <row r="82" spans="1:6" x14ac:dyDescent="0.2">
      <c r="A82" s="15">
        <v>70131924</v>
      </c>
      <c r="B82" s="15">
        <f>Kostenverzamelstaat!$N$36</f>
        <v>0</v>
      </c>
      <c r="F82" s="15" t="s">
        <v>699</v>
      </c>
    </row>
    <row r="83" spans="1:6" x14ac:dyDescent="0.2">
      <c r="A83" s="15">
        <v>70132308</v>
      </c>
      <c r="B83" s="15">
        <f>Kostenverzamelstaat!$I$52</f>
        <v>0</v>
      </c>
      <c r="F83" s="15" t="s">
        <v>700</v>
      </c>
    </row>
    <row r="84" spans="1:6" x14ac:dyDescent="0.2">
      <c r="A84" s="15">
        <v>70132309</v>
      </c>
      <c r="B84" s="15">
        <f>Kostenverzamelstaat!$J$52</f>
        <v>0</v>
      </c>
      <c r="F84" s="15" t="s">
        <v>701</v>
      </c>
    </row>
    <row r="85" spans="1:6" x14ac:dyDescent="0.2">
      <c r="A85" s="15">
        <v>70132310</v>
      </c>
      <c r="B85" s="15">
        <f>Kostenverzamelstaat!$K$52</f>
        <v>0</v>
      </c>
      <c r="F85" s="15" t="s">
        <v>702</v>
      </c>
    </row>
    <row r="86" spans="1:6" x14ac:dyDescent="0.2">
      <c r="A86" s="15">
        <v>70132311</v>
      </c>
      <c r="B86" s="15">
        <f>Kostenverzamelstaat!$L$52</f>
        <v>0</v>
      </c>
      <c r="F86" s="15" t="s">
        <v>703</v>
      </c>
    </row>
    <row r="87" spans="1:6" x14ac:dyDescent="0.2">
      <c r="A87" s="15">
        <v>70132312</v>
      </c>
      <c r="B87" s="15">
        <f>Kostenverzamelstaat!$M$52</f>
        <v>0</v>
      </c>
      <c r="F87" s="15" t="s">
        <v>704</v>
      </c>
    </row>
    <row r="88" spans="1:6" x14ac:dyDescent="0.2">
      <c r="A88" s="15">
        <v>70132313</v>
      </c>
      <c r="B88" s="15">
        <f>Kostenverzamelstaat!$N$52</f>
        <v>0</v>
      </c>
      <c r="F88" s="15" t="s">
        <v>705</v>
      </c>
    </row>
    <row r="89" spans="1:6" x14ac:dyDescent="0.2">
      <c r="A89" s="15">
        <v>70132314</v>
      </c>
      <c r="B89" s="15">
        <f>Kostenverzamelstaat!$I$53</f>
        <v>0</v>
      </c>
      <c r="F89" s="15" t="s">
        <v>706</v>
      </c>
    </row>
    <row r="90" spans="1:6" x14ac:dyDescent="0.2">
      <c r="A90" s="15">
        <v>70132315</v>
      </c>
      <c r="B90" s="15">
        <f>Kostenverzamelstaat!$J$53</f>
        <v>0</v>
      </c>
      <c r="F90" s="15" t="s">
        <v>707</v>
      </c>
    </row>
    <row r="91" spans="1:6" x14ac:dyDescent="0.2">
      <c r="A91" s="15">
        <v>70132316</v>
      </c>
      <c r="B91" s="15">
        <f>Kostenverzamelstaat!$K$53</f>
        <v>0</v>
      </c>
      <c r="F91" s="15" t="s">
        <v>708</v>
      </c>
    </row>
    <row r="92" spans="1:6" x14ac:dyDescent="0.2">
      <c r="A92" s="15">
        <v>70132317</v>
      </c>
      <c r="B92" s="15">
        <f>Kostenverzamelstaat!$L$53</f>
        <v>0</v>
      </c>
      <c r="F92" s="15" t="s">
        <v>709</v>
      </c>
    </row>
    <row r="93" spans="1:6" x14ac:dyDescent="0.2">
      <c r="A93" s="15">
        <v>70132318</v>
      </c>
      <c r="B93" s="15">
        <f>Kostenverzamelstaat!$M$53</f>
        <v>0</v>
      </c>
      <c r="F93" s="15" t="s">
        <v>710</v>
      </c>
    </row>
    <row r="94" spans="1:6" x14ac:dyDescent="0.2">
      <c r="A94" s="15">
        <v>70132319</v>
      </c>
      <c r="B94" s="15">
        <f>Kostenverzamelstaat!$N$53</f>
        <v>0</v>
      </c>
      <c r="F94" s="15" t="s">
        <v>711</v>
      </c>
    </row>
    <row r="95" spans="1:6" x14ac:dyDescent="0.2">
      <c r="A95" s="15">
        <v>70132290</v>
      </c>
      <c r="B95" s="15">
        <f>Kostenverzamelstaat!$I$54</f>
        <v>0</v>
      </c>
      <c r="F95" s="15" t="s">
        <v>712</v>
      </c>
    </row>
    <row r="96" spans="1:6" x14ac:dyDescent="0.2">
      <c r="A96" s="15">
        <v>70132291</v>
      </c>
      <c r="B96" s="15">
        <f>Kostenverzamelstaat!$J$54</f>
        <v>0</v>
      </c>
      <c r="F96" s="15" t="s">
        <v>713</v>
      </c>
    </row>
    <row r="97" spans="1:6" x14ac:dyDescent="0.2">
      <c r="A97" s="15">
        <v>70132292</v>
      </c>
      <c r="B97" s="15">
        <f>Kostenverzamelstaat!$K$54</f>
        <v>0</v>
      </c>
      <c r="F97" s="15" t="s">
        <v>714</v>
      </c>
    </row>
    <row r="98" spans="1:6" x14ac:dyDescent="0.2">
      <c r="A98" s="15">
        <v>70132293</v>
      </c>
      <c r="B98" s="15">
        <f>Kostenverzamelstaat!$L$54</f>
        <v>0</v>
      </c>
      <c r="F98" s="15" t="s">
        <v>715</v>
      </c>
    </row>
    <row r="99" spans="1:6" x14ac:dyDescent="0.2">
      <c r="A99" s="15">
        <v>70132294</v>
      </c>
      <c r="B99" s="15">
        <f>Kostenverzamelstaat!$M$54</f>
        <v>0</v>
      </c>
      <c r="F99" s="15" t="s">
        <v>716</v>
      </c>
    </row>
    <row r="100" spans="1:6" x14ac:dyDescent="0.2">
      <c r="A100" s="15">
        <v>70132295</v>
      </c>
      <c r="B100" s="15">
        <f>Kostenverzamelstaat!$N$54</f>
        <v>0</v>
      </c>
      <c r="F100" s="15" t="s">
        <v>717</v>
      </c>
    </row>
    <row r="101" spans="1:6" x14ac:dyDescent="0.2">
      <c r="A101" s="15">
        <v>70132298</v>
      </c>
      <c r="B101" s="15">
        <f>Kostenverzamelstaat!$K$55</f>
        <v>0</v>
      </c>
      <c r="F101" s="15" t="s">
        <v>718</v>
      </c>
    </row>
    <row r="102" spans="1:6" x14ac:dyDescent="0.2">
      <c r="A102" s="15">
        <v>70132299</v>
      </c>
      <c r="B102" s="15">
        <f>Kostenverzamelstaat!$L$55</f>
        <v>0</v>
      </c>
      <c r="F102" s="15" t="s">
        <v>719</v>
      </c>
    </row>
    <row r="103" spans="1:6" x14ac:dyDescent="0.2">
      <c r="A103" s="15">
        <v>70132300</v>
      </c>
      <c r="B103" s="15">
        <f>Kostenverzamelstaat!$M$55</f>
        <v>0</v>
      </c>
      <c r="F103" s="15" t="s">
        <v>720</v>
      </c>
    </row>
    <row r="104" spans="1:6" x14ac:dyDescent="0.2">
      <c r="A104" s="15">
        <v>70132301</v>
      </c>
      <c r="B104" s="15">
        <f>Kostenverzamelstaat!$N$55</f>
        <v>0</v>
      </c>
      <c r="F104" s="15" t="s">
        <v>721</v>
      </c>
    </row>
    <row r="105" spans="1:6" x14ac:dyDescent="0.2">
      <c r="A105" s="15">
        <v>70132320</v>
      </c>
      <c r="B105" s="15">
        <f>Kostenverzamelstaat!$I$56</f>
        <v>0</v>
      </c>
      <c r="F105" s="15" t="s">
        <v>722</v>
      </c>
    </row>
    <row r="106" spans="1:6" x14ac:dyDescent="0.2">
      <c r="A106" s="15">
        <v>70132321</v>
      </c>
      <c r="B106" s="15">
        <f>Kostenverzamelstaat!$J$56</f>
        <v>0</v>
      </c>
      <c r="F106" s="15" t="s">
        <v>723</v>
      </c>
    </row>
    <row r="107" spans="1:6" x14ac:dyDescent="0.2">
      <c r="A107" s="15">
        <v>70132326</v>
      </c>
      <c r="B107" s="15">
        <f>Kostenverzamelstaat!$I$57</f>
        <v>0</v>
      </c>
      <c r="F107" s="15" t="s">
        <v>724</v>
      </c>
    </row>
    <row r="108" spans="1:6" x14ac:dyDescent="0.2">
      <c r="A108" s="15">
        <v>70132327</v>
      </c>
      <c r="B108" s="15">
        <f>Kostenverzamelstaat!$J$57</f>
        <v>0</v>
      </c>
      <c r="F108" s="15" t="s">
        <v>725</v>
      </c>
    </row>
    <row r="109" spans="1:6" x14ac:dyDescent="0.2">
      <c r="A109" s="15">
        <v>70132278</v>
      </c>
      <c r="B109" s="15">
        <f>Kostenverzamelstaat!$I$58</f>
        <v>0</v>
      </c>
      <c r="F109" s="15" t="s">
        <v>726</v>
      </c>
    </row>
    <row r="110" spans="1:6" x14ac:dyDescent="0.2">
      <c r="A110" s="15">
        <v>70132279</v>
      </c>
      <c r="B110" s="15">
        <f>Kostenverzamelstaat!$J$58</f>
        <v>0</v>
      </c>
      <c r="F110" s="15" t="s">
        <v>727</v>
      </c>
    </row>
    <row r="111" spans="1:6" x14ac:dyDescent="0.2">
      <c r="A111" s="15">
        <v>70132280</v>
      </c>
      <c r="B111" s="15">
        <f>Kostenverzamelstaat!$K$58</f>
        <v>0</v>
      </c>
      <c r="F111" s="15" t="s">
        <v>728</v>
      </c>
    </row>
    <row r="112" spans="1:6" x14ac:dyDescent="0.2">
      <c r="A112" s="15">
        <v>70132281</v>
      </c>
      <c r="B112" s="15">
        <f>Kostenverzamelstaat!$L$58</f>
        <v>0</v>
      </c>
      <c r="F112" s="15" t="s">
        <v>729</v>
      </c>
    </row>
    <row r="113" spans="1:6" x14ac:dyDescent="0.2">
      <c r="A113" s="15">
        <v>70132282</v>
      </c>
      <c r="B113" s="15">
        <f>Kostenverzamelstaat!$M$58</f>
        <v>0</v>
      </c>
      <c r="F113" s="15" t="s">
        <v>730</v>
      </c>
    </row>
    <row r="114" spans="1:6" x14ac:dyDescent="0.2">
      <c r="A114" s="15">
        <v>70132283</v>
      </c>
      <c r="B114" s="15">
        <f>Kostenverzamelstaat!$N$58</f>
        <v>0</v>
      </c>
      <c r="F114" s="15" t="s">
        <v>731</v>
      </c>
    </row>
    <row r="115" spans="1:6" x14ac:dyDescent="0.2">
      <c r="A115" s="15">
        <v>70132284</v>
      </c>
      <c r="B115" s="15">
        <f>Kostenverzamelstaat!$I$59</f>
        <v>0</v>
      </c>
      <c r="F115" s="15" t="s">
        <v>732</v>
      </c>
    </row>
    <row r="116" spans="1:6" x14ac:dyDescent="0.2">
      <c r="A116" s="15">
        <v>70132285</v>
      </c>
      <c r="B116" s="15">
        <f>Kostenverzamelstaat!$J$59</f>
        <v>0</v>
      </c>
      <c r="F116" s="15" t="s">
        <v>733</v>
      </c>
    </row>
    <row r="117" spans="1:6" x14ac:dyDescent="0.2">
      <c r="A117" s="15">
        <v>70132286</v>
      </c>
      <c r="B117" s="15">
        <f>Kostenverzamelstaat!$K$59</f>
        <v>0</v>
      </c>
      <c r="F117" s="15" t="s">
        <v>734</v>
      </c>
    </row>
    <row r="118" spans="1:6" x14ac:dyDescent="0.2">
      <c r="A118" s="15">
        <v>70132287</v>
      </c>
      <c r="B118" s="15">
        <f>Kostenverzamelstaat!$L$59</f>
        <v>0</v>
      </c>
      <c r="F118" s="15" t="s">
        <v>735</v>
      </c>
    </row>
    <row r="119" spans="1:6" x14ac:dyDescent="0.2">
      <c r="A119" s="15">
        <v>70132288</v>
      </c>
      <c r="B119" s="15">
        <f>Kostenverzamelstaat!$M$59</f>
        <v>0</v>
      </c>
      <c r="F119" s="15" t="s">
        <v>736</v>
      </c>
    </row>
    <row r="120" spans="1:6" x14ac:dyDescent="0.2">
      <c r="A120" s="15">
        <v>70132289</v>
      </c>
      <c r="B120" s="15">
        <f>Kostenverzamelstaat!$N$59</f>
        <v>0</v>
      </c>
      <c r="F120" s="15" t="s">
        <v>737</v>
      </c>
    </row>
    <row r="121" spans="1:6" x14ac:dyDescent="0.2">
      <c r="A121" s="15">
        <v>70132302</v>
      </c>
      <c r="B121" s="15">
        <f>Kostenverzamelstaat!$I$60</f>
        <v>0</v>
      </c>
      <c r="F121" s="15" t="s">
        <v>738</v>
      </c>
    </row>
    <row r="122" spans="1:6" x14ac:dyDescent="0.2">
      <c r="A122" s="15">
        <v>70132303</v>
      </c>
      <c r="B122" s="15">
        <f>Kostenverzamelstaat!$J$60</f>
        <v>0</v>
      </c>
      <c r="F122" s="15" t="s">
        <v>739</v>
      </c>
    </row>
    <row r="123" spans="1:6" x14ac:dyDescent="0.2">
      <c r="A123" s="15">
        <v>70132304</v>
      </c>
      <c r="B123" s="15">
        <f>Kostenverzamelstaat!$K$60</f>
        <v>0</v>
      </c>
      <c r="F123" s="15" t="s">
        <v>740</v>
      </c>
    </row>
    <row r="124" spans="1:6" x14ac:dyDescent="0.2">
      <c r="A124" s="15">
        <v>70132305</v>
      </c>
      <c r="B124" s="15">
        <f>Kostenverzamelstaat!$L$60</f>
        <v>0</v>
      </c>
      <c r="F124" s="15" t="s">
        <v>741</v>
      </c>
    </row>
    <row r="125" spans="1:6" x14ac:dyDescent="0.2">
      <c r="A125" s="15">
        <v>70132306</v>
      </c>
      <c r="B125" s="15">
        <f>Kostenverzamelstaat!$M$60</f>
        <v>0</v>
      </c>
      <c r="F125" s="15" t="s">
        <v>742</v>
      </c>
    </row>
    <row r="126" spans="1:6" x14ac:dyDescent="0.2">
      <c r="A126" s="15">
        <v>70132307</v>
      </c>
      <c r="B126" s="15">
        <f>Kostenverzamelstaat!$N$60</f>
        <v>0</v>
      </c>
      <c r="F126" s="15" t="s">
        <v>743</v>
      </c>
    </row>
    <row r="127" spans="1:6" x14ac:dyDescent="0.2">
      <c r="A127" s="15">
        <v>70132332</v>
      </c>
      <c r="B127" s="15">
        <f>Kostenverzamelstaat!$I$63</f>
        <v>0</v>
      </c>
      <c r="F127" s="15" t="s">
        <v>744</v>
      </c>
    </row>
    <row r="128" spans="1:6" x14ac:dyDescent="0.2">
      <c r="A128" s="15">
        <v>70132333</v>
      </c>
      <c r="B128" s="15">
        <f>Kostenverzamelstaat!$J$63</f>
        <v>0</v>
      </c>
      <c r="F128" s="15" t="s">
        <v>745</v>
      </c>
    </row>
    <row r="129" spans="1:6" x14ac:dyDescent="0.2">
      <c r="A129" s="15">
        <v>70132334</v>
      </c>
      <c r="B129" s="15">
        <f>Kostenverzamelstaat!$K$63</f>
        <v>0</v>
      </c>
      <c r="F129" s="15" t="s">
        <v>746</v>
      </c>
    </row>
    <row r="130" spans="1:6" x14ac:dyDescent="0.2">
      <c r="A130" s="15">
        <v>70132335</v>
      </c>
      <c r="B130" s="15">
        <f>Kostenverzamelstaat!$L$63</f>
        <v>0</v>
      </c>
      <c r="F130" s="15" t="s">
        <v>747</v>
      </c>
    </row>
    <row r="131" spans="1:6" x14ac:dyDescent="0.2">
      <c r="A131" s="15">
        <v>70132336</v>
      </c>
      <c r="B131" s="15">
        <f>Kostenverzamelstaat!$M$63</f>
        <v>0</v>
      </c>
      <c r="F131" s="15" t="s">
        <v>748</v>
      </c>
    </row>
    <row r="132" spans="1:6" x14ac:dyDescent="0.2">
      <c r="A132" s="15">
        <v>70132337</v>
      </c>
      <c r="B132" s="15">
        <f>Kostenverzamelstaat!$N$63</f>
        <v>0</v>
      </c>
      <c r="F132" s="15" t="s">
        <v>749</v>
      </c>
    </row>
    <row r="133" spans="1:6" x14ac:dyDescent="0.2">
      <c r="A133" s="15">
        <v>70132356</v>
      </c>
      <c r="B133" s="15">
        <f>Kostenverzamelstaat!$I$64</f>
        <v>0</v>
      </c>
      <c r="F133" s="15" t="s">
        <v>750</v>
      </c>
    </row>
    <row r="134" spans="1:6" x14ac:dyDescent="0.2">
      <c r="A134" s="15">
        <v>70132357</v>
      </c>
      <c r="B134" s="15">
        <f>Kostenverzamelstaat!$J$64</f>
        <v>0</v>
      </c>
      <c r="F134" s="15" t="s">
        <v>751</v>
      </c>
    </row>
    <row r="135" spans="1:6" x14ac:dyDescent="0.2">
      <c r="A135" s="15">
        <v>70132358</v>
      </c>
      <c r="B135" s="15">
        <f>Kostenverzamelstaat!$K$64</f>
        <v>0</v>
      </c>
      <c r="F135" s="15" t="s">
        <v>752</v>
      </c>
    </row>
    <row r="136" spans="1:6" x14ac:dyDescent="0.2">
      <c r="A136" s="15">
        <v>70132359</v>
      </c>
      <c r="B136" s="15">
        <f>Kostenverzamelstaat!$L$64</f>
        <v>0</v>
      </c>
      <c r="F136" s="15" t="s">
        <v>753</v>
      </c>
    </row>
    <row r="137" spans="1:6" x14ac:dyDescent="0.2">
      <c r="A137" s="15">
        <v>70132360</v>
      </c>
      <c r="B137" s="15">
        <f>Kostenverzamelstaat!$M$64</f>
        <v>0</v>
      </c>
      <c r="F137" s="15" t="s">
        <v>754</v>
      </c>
    </row>
    <row r="138" spans="1:6" x14ac:dyDescent="0.2">
      <c r="A138" s="15">
        <v>70132361</v>
      </c>
      <c r="B138" s="15">
        <f>Kostenverzamelstaat!$N$64</f>
        <v>0</v>
      </c>
      <c r="F138" s="15" t="s">
        <v>755</v>
      </c>
    </row>
    <row r="139" spans="1:6" x14ac:dyDescent="0.2">
      <c r="A139" s="15">
        <v>70132350</v>
      </c>
      <c r="B139" s="15">
        <f>Kostenverzamelstaat!$I$65</f>
        <v>0</v>
      </c>
      <c r="F139" s="15" t="s">
        <v>756</v>
      </c>
    </row>
    <row r="140" spans="1:6" x14ac:dyDescent="0.2">
      <c r="A140" s="15">
        <v>70132351</v>
      </c>
      <c r="B140" s="15">
        <f>Kostenverzamelstaat!$J$65</f>
        <v>0</v>
      </c>
      <c r="F140" s="15" t="s">
        <v>757</v>
      </c>
    </row>
    <row r="141" spans="1:6" x14ac:dyDescent="0.2">
      <c r="A141" s="15">
        <v>70132352</v>
      </c>
      <c r="B141" s="15">
        <f>Kostenverzamelstaat!$K$65</f>
        <v>0</v>
      </c>
      <c r="F141" s="15" t="s">
        <v>758</v>
      </c>
    </row>
    <row r="142" spans="1:6" x14ac:dyDescent="0.2">
      <c r="A142" s="15">
        <v>70132353</v>
      </c>
      <c r="B142" s="15">
        <f>Kostenverzamelstaat!$L$65</f>
        <v>0</v>
      </c>
      <c r="F142" s="15" t="s">
        <v>759</v>
      </c>
    </row>
    <row r="143" spans="1:6" x14ac:dyDescent="0.2">
      <c r="A143" s="15">
        <v>70132354</v>
      </c>
      <c r="B143" s="15">
        <f>Kostenverzamelstaat!$M$65</f>
        <v>0</v>
      </c>
      <c r="F143" s="15" t="s">
        <v>760</v>
      </c>
    </row>
    <row r="144" spans="1:6" x14ac:dyDescent="0.2">
      <c r="A144" s="15">
        <v>70132355</v>
      </c>
      <c r="B144" s="15">
        <f>Kostenverzamelstaat!$N$65</f>
        <v>0</v>
      </c>
      <c r="F144" s="15" t="s">
        <v>761</v>
      </c>
    </row>
    <row r="145" spans="1:6" x14ac:dyDescent="0.2">
      <c r="A145" s="15">
        <v>70132338</v>
      </c>
      <c r="B145" s="15">
        <f>Kostenverzamelstaat!$I$66</f>
        <v>0</v>
      </c>
      <c r="F145" s="15" t="s">
        <v>762</v>
      </c>
    </row>
    <row r="146" spans="1:6" x14ac:dyDescent="0.2">
      <c r="A146" s="15">
        <v>70132339</v>
      </c>
      <c r="B146" s="15">
        <f>Kostenverzamelstaat!$J$66</f>
        <v>0</v>
      </c>
      <c r="F146" s="15" t="s">
        <v>763</v>
      </c>
    </row>
    <row r="147" spans="1:6" x14ac:dyDescent="0.2">
      <c r="A147" s="15">
        <v>70132340</v>
      </c>
      <c r="B147" s="15">
        <f>Kostenverzamelstaat!$K$66</f>
        <v>0</v>
      </c>
      <c r="F147" s="15" t="s">
        <v>764</v>
      </c>
    </row>
    <row r="148" spans="1:6" x14ac:dyDescent="0.2">
      <c r="A148" s="15">
        <v>70132341</v>
      </c>
      <c r="B148" s="15">
        <f>Kostenverzamelstaat!$L$66</f>
        <v>0</v>
      </c>
      <c r="F148" s="15" t="s">
        <v>765</v>
      </c>
    </row>
    <row r="149" spans="1:6" x14ac:dyDescent="0.2">
      <c r="A149" s="15">
        <v>70132342</v>
      </c>
      <c r="B149" s="15">
        <f>Kostenverzamelstaat!$M$66</f>
        <v>0</v>
      </c>
      <c r="F149" s="15" t="s">
        <v>766</v>
      </c>
    </row>
    <row r="150" spans="1:6" x14ac:dyDescent="0.2">
      <c r="A150" s="15">
        <v>70132343</v>
      </c>
      <c r="B150" s="15">
        <f>Kostenverzamelstaat!$N$66</f>
        <v>0</v>
      </c>
      <c r="F150" s="15" t="s">
        <v>767</v>
      </c>
    </row>
    <row r="151" spans="1:6" x14ac:dyDescent="0.2">
      <c r="A151" s="15">
        <v>70132344</v>
      </c>
      <c r="B151" s="15">
        <f>Kostenverzamelstaat!$I$67</f>
        <v>0</v>
      </c>
      <c r="F151" s="15" t="s">
        <v>768</v>
      </c>
    </row>
    <row r="152" spans="1:6" x14ac:dyDescent="0.2">
      <c r="A152" s="15">
        <v>70132345</v>
      </c>
      <c r="B152" s="15">
        <f>Kostenverzamelstaat!$J$67</f>
        <v>0</v>
      </c>
      <c r="F152" s="15" t="s">
        <v>769</v>
      </c>
    </row>
    <row r="153" spans="1:6" x14ac:dyDescent="0.2">
      <c r="A153" s="15">
        <v>70132346</v>
      </c>
      <c r="B153" s="15">
        <f>Kostenverzamelstaat!$K$67</f>
        <v>0</v>
      </c>
      <c r="F153" s="15" t="s">
        <v>770</v>
      </c>
    </row>
    <row r="154" spans="1:6" x14ac:dyDescent="0.2">
      <c r="A154" s="15">
        <v>70132347</v>
      </c>
      <c r="B154" s="15">
        <f>Kostenverzamelstaat!$L$67</f>
        <v>0</v>
      </c>
      <c r="F154" s="15" t="s">
        <v>771</v>
      </c>
    </row>
    <row r="155" spans="1:6" x14ac:dyDescent="0.2">
      <c r="A155" s="15">
        <v>70132348</v>
      </c>
      <c r="B155" s="15">
        <f>Kostenverzamelstaat!$M$67</f>
        <v>0</v>
      </c>
      <c r="F155" s="15" t="s">
        <v>772</v>
      </c>
    </row>
    <row r="156" spans="1:6" x14ac:dyDescent="0.2">
      <c r="A156" s="15">
        <v>70132349</v>
      </c>
      <c r="B156" s="15">
        <f>Kostenverzamelstaat!$N$67</f>
        <v>0</v>
      </c>
      <c r="F156" s="15" t="s">
        <v>773</v>
      </c>
    </row>
    <row r="157" spans="1:6" x14ac:dyDescent="0.2">
      <c r="A157" s="15">
        <v>70132132</v>
      </c>
      <c r="B157" s="15">
        <f>Kostenverzamelstaat!$I$70</f>
        <v>0</v>
      </c>
      <c r="F157" s="15" t="s">
        <v>774</v>
      </c>
    </row>
    <row r="158" spans="1:6" x14ac:dyDescent="0.2">
      <c r="A158" s="15">
        <v>70132133</v>
      </c>
      <c r="B158" s="15">
        <f>Kostenverzamelstaat!$J$70</f>
        <v>0</v>
      </c>
      <c r="F158" s="15" t="s">
        <v>775</v>
      </c>
    </row>
    <row r="159" spans="1:6" x14ac:dyDescent="0.2">
      <c r="A159" s="15">
        <v>70132134</v>
      </c>
      <c r="B159" s="15">
        <f>Kostenverzamelstaat!$K$70</f>
        <v>0</v>
      </c>
      <c r="F159" s="15" t="s">
        <v>776</v>
      </c>
    </row>
    <row r="160" spans="1:6" x14ac:dyDescent="0.2">
      <c r="A160" s="15">
        <v>70132135</v>
      </c>
      <c r="B160" s="15">
        <f>Kostenverzamelstaat!$L$70</f>
        <v>0</v>
      </c>
      <c r="F160" s="15" t="s">
        <v>777</v>
      </c>
    </row>
    <row r="161" spans="1:6" x14ac:dyDescent="0.2">
      <c r="A161" s="15">
        <v>70132136</v>
      </c>
      <c r="B161" s="15">
        <f>Kostenverzamelstaat!$M$70</f>
        <v>0</v>
      </c>
      <c r="F161" s="15" t="s">
        <v>778</v>
      </c>
    </row>
    <row r="162" spans="1:6" x14ac:dyDescent="0.2">
      <c r="A162" s="15">
        <v>70132137</v>
      </c>
      <c r="B162" s="15">
        <f>Kostenverzamelstaat!$N$70</f>
        <v>0</v>
      </c>
      <c r="F162" s="15" t="s">
        <v>779</v>
      </c>
    </row>
    <row r="163" spans="1:6" x14ac:dyDescent="0.2">
      <c r="A163" s="15">
        <v>70132368</v>
      </c>
      <c r="B163" s="15">
        <f>Kostenverzamelstaat!$I$72</f>
        <v>0</v>
      </c>
      <c r="F163" s="15" t="s">
        <v>780</v>
      </c>
    </row>
    <row r="164" spans="1:6" x14ac:dyDescent="0.2">
      <c r="A164" s="15">
        <v>70132369</v>
      </c>
      <c r="B164" s="15">
        <f>Kostenverzamelstaat!$J$72</f>
        <v>0</v>
      </c>
      <c r="F164" s="15" t="s">
        <v>781</v>
      </c>
    </row>
    <row r="165" spans="1:6" x14ac:dyDescent="0.2">
      <c r="A165" s="15">
        <v>70132370</v>
      </c>
      <c r="B165" s="15">
        <f>Kostenverzamelstaat!$K$72</f>
        <v>0</v>
      </c>
      <c r="F165" s="15" t="s">
        <v>782</v>
      </c>
    </row>
    <row r="166" spans="1:6" x14ac:dyDescent="0.2">
      <c r="A166" s="15">
        <v>70132371</v>
      </c>
      <c r="B166" s="15">
        <f>Kostenverzamelstaat!$L$72</f>
        <v>0</v>
      </c>
      <c r="F166" s="15" t="s">
        <v>783</v>
      </c>
    </row>
    <row r="167" spans="1:6" x14ac:dyDescent="0.2">
      <c r="A167" s="15">
        <v>70132372</v>
      </c>
      <c r="B167" s="15">
        <f>Kostenverzamelstaat!$M$72</f>
        <v>0</v>
      </c>
      <c r="F167" s="15" t="s">
        <v>784</v>
      </c>
    </row>
    <row r="168" spans="1:6" x14ac:dyDescent="0.2">
      <c r="A168" s="15">
        <v>70132373</v>
      </c>
      <c r="B168" s="15">
        <f>Kostenverzamelstaat!$N$72</f>
        <v>0</v>
      </c>
      <c r="F168" s="15" t="s">
        <v>785</v>
      </c>
    </row>
    <row r="169" spans="1:6" x14ac:dyDescent="0.2">
      <c r="A169" s="15">
        <v>70132374</v>
      </c>
      <c r="B169" s="15">
        <f>Kostenverzamelstaat!$I$73</f>
        <v>0</v>
      </c>
      <c r="F169" s="15" t="s">
        <v>786</v>
      </c>
    </row>
    <row r="170" spans="1:6" x14ac:dyDescent="0.2">
      <c r="A170" s="15">
        <v>70132375</v>
      </c>
      <c r="B170" s="15">
        <f>Kostenverzamelstaat!$J$73</f>
        <v>0</v>
      </c>
      <c r="F170" s="15" t="s">
        <v>787</v>
      </c>
    </row>
    <row r="171" spans="1:6" x14ac:dyDescent="0.2">
      <c r="A171" s="15">
        <v>70132376</v>
      </c>
      <c r="B171" s="15">
        <f>Kostenverzamelstaat!$K$73</f>
        <v>0</v>
      </c>
      <c r="F171" s="15" t="s">
        <v>788</v>
      </c>
    </row>
    <row r="172" spans="1:6" x14ac:dyDescent="0.2">
      <c r="A172" s="15">
        <v>70132377</v>
      </c>
      <c r="B172" s="15">
        <f>Kostenverzamelstaat!$L$73</f>
        <v>0</v>
      </c>
      <c r="F172" s="15" t="s">
        <v>789</v>
      </c>
    </row>
    <row r="173" spans="1:6" x14ac:dyDescent="0.2">
      <c r="A173" s="15">
        <v>70132378</v>
      </c>
      <c r="B173" s="15">
        <f>Kostenverzamelstaat!$M$73</f>
        <v>0</v>
      </c>
      <c r="F173" s="15" t="s">
        <v>790</v>
      </c>
    </row>
    <row r="174" spans="1:6" x14ac:dyDescent="0.2">
      <c r="A174" s="15">
        <v>70132379</v>
      </c>
      <c r="B174" s="15">
        <f>Kostenverzamelstaat!$N$73</f>
        <v>0</v>
      </c>
      <c r="F174" s="15" t="s">
        <v>791</v>
      </c>
    </row>
    <row r="175" spans="1:6" x14ac:dyDescent="0.2">
      <c r="A175" s="15">
        <v>70132362</v>
      </c>
      <c r="B175" s="15">
        <f>Kostenverzamelstaat!$I$74</f>
        <v>0</v>
      </c>
      <c r="F175" s="15" t="s">
        <v>792</v>
      </c>
    </row>
    <row r="176" spans="1:6" x14ac:dyDescent="0.2">
      <c r="A176" s="15">
        <v>70132363</v>
      </c>
      <c r="B176" s="15">
        <f>Kostenverzamelstaat!$J$74</f>
        <v>0</v>
      </c>
      <c r="F176" s="15" t="s">
        <v>793</v>
      </c>
    </row>
    <row r="177" spans="1:6" x14ac:dyDescent="0.2">
      <c r="A177" s="15">
        <v>70132364</v>
      </c>
      <c r="B177" s="15">
        <f>Kostenverzamelstaat!$K$74</f>
        <v>0</v>
      </c>
      <c r="F177" s="15" t="s">
        <v>794</v>
      </c>
    </row>
    <row r="178" spans="1:6" x14ac:dyDescent="0.2">
      <c r="A178" s="15">
        <v>70132365</v>
      </c>
      <c r="B178" s="15">
        <f>Kostenverzamelstaat!$L$74</f>
        <v>0</v>
      </c>
      <c r="F178" s="15" t="s">
        <v>795</v>
      </c>
    </row>
    <row r="179" spans="1:6" x14ac:dyDescent="0.2">
      <c r="A179" s="15">
        <v>70132366</v>
      </c>
      <c r="B179" s="15">
        <f>Kostenverzamelstaat!$M$74</f>
        <v>0</v>
      </c>
      <c r="F179" s="15" t="s">
        <v>796</v>
      </c>
    </row>
    <row r="180" spans="1:6" x14ac:dyDescent="0.2">
      <c r="A180" s="15">
        <v>70132367</v>
      </c>
      <c r="B180" s="15">
        <f>Kostenverzamelstaat!$N$74</f>
        <v>0</v>
      </c>
      <c r="F180" s="15" t="s">
        <v>797</v>
      </c>
    </row>
    <row r="181" spans="1:6" x14ac:dyDescent="0.2">
      <c r="A181" s="15">
        <v>70132187</v>
      </c>
      <c r="B181" s="15">
        <f>Kostenverzamelstaat!$I$88</f>
        <v>0</v>
      </c>
      <c r="F181" s="15" t="s">
        <v>798</v>
      </c>
    </row>
    <row r="182" spans="1:6" x14ac:dyDescent="0.2">
      <c r="A182" s="15">
        <v>70132188</v>
      </c>
      <c r="B182" s="15">
        <f>Kostenverzamelstaat!$J$88</f>
        <v>0</v>
      </c>
      <c r="F182" s="15" t="s">
        <v>799</v>
      </c>
    </row>
    <row r="183" spans="1:6" x14ac:dyDescent="0.2">
      <c r="A183" s="15">
        <v>70132189</v>
      </c>
      <c r="B183" s="15">
        <f>Kostenverzamelstaat!$K$88</f>
        <v>0</v>
      </c>
      <c r="F183" s="15" t="s">
        <v>800</v>
      </c>
    </row>
    <row r="184" spans="1:6" x14ac:dyDescent="0.2">
      <c r="A184" s="15">
        <v>70132190</v>
      </c>
      <c r="B184" s="15">
        <f>Kostenverzamelstaat!$L$88</f>
        <v>0</v>
      </c>
      <c r="F184" s="15" t="s">
        <v>801</v>
      </c>
    </row>
    <row r="185" spans="1:6" x14ac:dyDescent="0.2">
      <c r="A185" s="15">
        <v>70132191</v>
      </c>
      <c r="B185" s="15">
        <f>Kostenverzamelstaat!$M$88</f>
        <v>0</v>
      </c>
      <c r="F185" s="15" t="s">
        <v>802</v>
      </c>
    </row>
    <row r="186" spans="1:6" x14ac:dyDescent="0.2">
      <c r="A186" s="15">
        <v>70132192</v>
      </c>
      <c r="B186" s="15">
        <f>Kostenverzamelstaat!$N$88</f>
        <v>0</v>
      </c>
      <c r="F186" s="15" t="s">
        <v>803</v>
      </c>
    </row>
    <row r="187" spans="1:6" x14ac:dyDescent="0.2">
      <c r="A187" s="15">
        <v>70132181</v>
      </c>
      <c r="B187" s="15">
        <f>Kostenverzamelstaat!$I$89</f>
        <v>0</v>
      </c>
      <c r="F187" s="15" t="s">
        <v>804</v>
      </c>
    </row>
    <row r="188" spans="1:6" x14ac:dyDescent="0.2">
      <c r="A188" s="15">
        <v>70132182</v>
      </c>
      <c r="B188" s="15">
        <f>Kostenverzamelstaat!$J$89</f>
        <v>0</v>
      </c>
      <c r="F188" s="15" t="s">
        <v>805</v>
      </c>
    </row>
    <row r="189" spans="1:6" x14ac:dyDescent="0.2">
      <c r="A189" s="15">
        <v>70132183</v>
      </c>
      <c r="B189" s="15">
        <f>Kostenverzamelstaat!$K$89</f>
        <v>0</v>
      </c>
      <c r="F189" s="15" t="s">
        <v>806</v>
      </c>
    </row>
    <row r="190" spans="1:6" x14ac:dyDescent="0.2">
      <c r="A190" s="15">
        <v>70132184</v>
      </c>
      <c r="B190" s="15">
        <f>Kostenverzamelstaat!$L$89</f>
        <v>0</v>
      </c>
      <c r="F190" s="15" t="s">
        <v>807</v>
      </c>
    </row>
    <row r="191" spans="1:6" x14ac:dyDescent="0.2">
      <c r="A191" s="15">
        <v>70132185</v>
      </c>
      <c r="B191" s="15">
        <f>Kostenverzamelstaat!$M$89</f>
        <v>0</v>
      </c>
      <c r="F191" s="15" t="s">
        <v>808</v>
      </c>
    </row>
    <row r="192" spans="1:6" x14ac:dyDescent="0.2">
      <c r="A192" s="15">
        <v>70132186</v>
      </c>
      <c r="B192" s="15">
        <f>Kostenverzamelstaat!$N$89</f>
        <v>0</v>
      </c>
      <c r="F192" s="15" t="s">
        <v>809</v>
      </c>
    </row>
    <row r="193" spans="1:6" x14ac:dyDescent="0.2">
      <c r="A193" s="15">
        <v>70132193</v>
      </c>
      <c r="B193" s="15">
        <f>Kostenverzamelstaat!$I$90</f>
        <v>0</v>
      </c>
      <c r="F193" s="15" t="s">
        <v>810</v>
      </c>
    </row>
    <row r="194" spans="1:6" x14ac:dyDescent="0.2">
      <c r="A194" s="15">
        <v>70132194</v>
      </c>
      <c r="B194" s="15">
        <f>Kostenverzamelstaat!$J$90</f>
        <v>0</v>
      </c>
      <c r="F194" s="15" t="s">
        <v>811</v>
      </c>
    </row>
    <row r="195" spans="1:6" x14ac:dyDescent="0.2">
      <c r="A195" s="15">
        <v>70132195</v>
      </c>
      <c r="B195" s="15">
        <f>Kostenverzamelstaat!$K$90</f>
        <v>0</v>
      </c>
      <c r="F195" s="15" t="s">
        <v>812</v>
      </c>
    </row>
    <row r="196" spans="1:6" x14ac:dyDescent="0.2">
      <c r="A196" s="15">
        <v>70132196</v>
      </c>
      <c r="B196" s="15">
        <f>Kostenverzamelstaat!$L$90</f>
        <v>0</v>
      </c>
      <c r="F196" s="15" t="s">
        <v>813</v>
      </c>
    </row>
    <row r="197" spans="1:6" x14ac:dyDescent="0.2">
      <c r="A197" s="15">
        <v>70132197</v>
      </c>
      <c r="B197" s="15">
        <f>Kostenverzamelstaat!$M$90</f>
        <v>0</v>
      </c>
      <c r="F197" s="15" t="s">
        <v>814</v>
      </c>
    </row>
    <row r="198" spans="1:6" x14ac:dyDescent="0.2">
      <c r="A198" s="15">
        <v>70132198</v>
      </c>
      <c r="B198" s="15">
        <f>Kostenverzamelstaat!$N$90</f>
        <v>0</v>
      </c>
      <c r="F198" s="15" t="s">
        <v>815</v>
      </c>
    </row>
    <row r="199" spans="1:6" x14ac:dyDescent="0.2">
      <c r="A199" s="15">
        <v>70132199</v>
      </c>
      <c r="B199" s="15">
        <f>Kostenverzamelstaat!$I$91</f>
        <v>0</v>
      </c>
      <c r="F199" s="15" t="s">
        <v>816</v>
      </c>
    </row>
    <row r="200" spans="1:6" x14ac:dyDescent="0.2">
      <c r="A200" s="15">
        <v>70132200</v>
      </c>
      <c r="B200" s="15">
        <f>Kostenverzamelstaat!$J$91</f>
        <v>0</v>
      </c>
      <c r="F200" s="15" t="s">
        <v>817</v>
      </c>
    </row>
    <row r="201" spans="1:6" x14ac:dyDescent="0.2">
      <c r="A201" s="15">
        <v>70132201</v>
      </c>
      <c r="B201" s="15">
        <f>Kostenverzamelstaat!$K$91</f>
        <v>0</v>
      </c>
      <c r="F201" s="15" t="s">
        <v>818</v>
      </c>
    </row>
    <row r="202" spans="1:6" x14ac:dyDescent="0.2">
      <c r="A202" s="15">
        <v>70132202</v>
      </c>
      <c r="B202" s="15">
        <f>Kostenverzamelstaat!$L$91</f>
        <v>0</v>
      </c>
      <c r="F202" s="15" t="s">
        <v>819</v>
      </c>
    </row>
    <row r="203" spans="1:6" x14ac:dyDescent="0.2">
      <c r="A203" s="15">
        <v>70132203</v>
      </c>
      <c r="B203" s="15">
        <f>Kostenverzamelstaat!$M$91</f>
        <v>0</v>
      </c>
      <c r="F203" s="15" t="s">
        <v>820</v>
      </c>
    </row>
    <row r="204" spans="1:6" x14ac:dyDescent="0.2">
      <c r="A204" s="15">
        <v>70132204</v>
      </c>
      <c r="B204" s="15">
        <f>Kostenverzamelstaat!$N$91</f>
        <v>0</v>
      </c>
      <c r="F204" s="15" t="s">
        <v>821</v>
      </c>
    </row>
    <row r="205" spans="1:6" x14ac:dyDescent="0.2">
      <c r="A205" s="15">
        <v>70132380</v>
      </c>
      <c r="B205" s="15">
        <f>Kostenverzamelstaat!$I$98</f>
        <v>0</v>
      </c>
      <c r="F205" s="15" t="s">
        <v>822</v>
      </c>
    </row>
    <row r="206" spans="1:6" x14ac:dyDescent="0.2">
      <c r="A206" s="15">
        <v>70132381</v>
      </c>
      <c r="B206" s="15">
        <f>Kostenverzamelstaat!$J$98</f>
        <v>0</v>
      </c>
      <c r="F206" s="15" t="s">
        <v>823</v>
      </c>
    </row>
    <row r="207" spans="1:6" x14ac:dyDescent="0.2">
      <c r="A207" s="15">
        <v>70132382</v>
      </c>
      <c r="B207" s="15">
        <f>Kostenverzamelstaat!$K$98</f>
        <v>0</v>
      </c>
      <c r="F207" s="15" t="s">
        <v>824</v>
      </c>
    </row>
    <row r="208" spans="1:6" x14ac:dyDescent="0.2">
      <c r="A208" s="15">
        <v>70132383</v>
      </c>
      <c r="B208" s="15">
        <f>Kostenverzamelstaat!$L$98</f>
        <v>0</v>
      </c>
      <c r="F208" s="15" t="s">
        <v>825</v>
      </c>
    </row>
    <row r="209" spans="1:6" x14ac:dyDescent="0.2">
      <c r="A209" s="15">
        <v>70132384</v>
      </c>
      <c r="B209" s="15">
        <f>Kostenverzamelstaat!$M$98</f>
        <v>0</v>
      </c>
      <c r="F209" s="15" t="s">
        <v>826</v>
      </c>
    </row>
    <row r="210" spans="1:6" x14ac:dyDescent="0.2">
      <c r="A210" s="15">
        <v>70132385</v>
      </c>
      <c r="B210" s="15">
        <f>Kostenverzamelstaat!$N$98</f>
        <v>0</v>
      </c>
      <c r="F210" s="15" t="s">
        <v>827</v>
      </c>
    </row>
    <row r="211" spans="1:6" x14ac:dyDescent="0.2">
      <c r="A211" s="15">
        <v>70131870</v>
      </c>
      <c r="B211" s="15">
        <f>Kostenverzamelstaat!$I$100</f>
        <v>0</v>
      </c>
      <c r="F211" s="15" t="s">
        <v>828</v>
      </c>
    </row>
    <row r="212" spans="1:6" x14ac:dyDescent="0.2">
      <c r="A212" s="15">
        <v>70131871</v>
      </c>
      <c r="B212" s="15">
        <f>Kostenverzamelstaat!$J$100</f>
        <v>0</v>
      </c>
      <c r="F212" s="15" t="s">
        <v>829</v>
      </c>
    </row>
    <row r="213" spans="1:6" x14ac:dyDescent="0.2">
      <c r="A213" s="15">
        <v>70131872</v>
      </c>
      <c r="B213" s="15">
        <f>Kostenverzamelstaat!$K$100</f>
        <v>0</v>
      </c>
      <c r="F213" s="15" t="s">
        <v>830</v>
      </c>
    </row>
    <row r="214" spans="1:6" x14ac:dyDescent="0.2">
      <c r="A214" s="15">
        <v>70131873</v>
      </c>
      <c r="B214" s="15">
        <f>Kostenverzamelstaat!$L$100</f>
        <v>0</v>
      </c>
      <c r="F214" s="15" t="s">
        <v>831</v>
      </c>
    </row>
    <row r="215" spans="1:6" x14ac:dyDescent="0.2">
      <c r="A215" s="15">
        <v>70131874</v>
      </c>
      <c r="B215" s="15">
        <f>Kostenverzamelstaat!$M$100</f>
        <v>0</v>
      </c>
      <c r="F215" s="15" t="s">
        <v>832</v>
      </c>
    </row>
    <row r="216" spans="1:6" x14ac:dyDescent="0.2">
      <c r="A216" s="15">
        <v>70131875</v>
      </c>
      <c r="B216" s="15">
        <f>Kostenverzamelstaat!$N$100</f>
        <v>0</v>
      </c>
      <c r="F216" s="15" t="s">
        <v>833</v>
      </c>
    </row>
    <row r="217" spans="1:6" x14ac:dyDescent="0.2">
      <c r="A217" s="15">
        <v>70131876</v>
      </c>
      <c r="B217" s="15">
        <f>Kostenverzamelstaat!$I$101</f>
        <v>0</v>
      </c>
      <c r="F217" s="15" t="s">
        <v>834</v>
      </c>
    </row>
    <row r="218" spans="1:6" x14ac:dyDescent="0.2">
      <c r="A218" s="15">
        <v>70131877</v>
      </c>
      <c r="B218" s="15">
        <f>Kostenverzamelstaat!$J$101</f>
        <v>0</v>
      </c>
      <c r="F218" s="15" t="s">
        <v>835</v>
      </c>
    </row>
    <row r="219" spans="1:6" x14ac:dyDescent="0.2">
      <c r="A219" s="15">
        <v>70131878</v>
      </c>
      <c r="B219" s="15">
        <f>Kostenverzamelstaat!$K$101</f>
        <v>0</v>
      </c>
      <c r="F219" s="15" t="s">
        <v>836</v>
      </c>
    </row>
    <row r="220" spans="1:6" x14ac:dyDescent="0.2">
      <c r="A220" s="15">
        <v>70131879</v>
      </c>
      <c r="B220" s="15">
        <f>Kostenverzamelstaat!$L$101</f>
        <v>0</v>
      </c>
      <c r="F220" s="15" t="s">
        <v>837</v>
      </c>
    </row>
    <row r="221" spans="1:6" x14ac:dyDescent="0.2">
      <c r="A221" s="15">
        <v>70131880</v>
      </c>
      <c r="B221" s="15">
        <f>Kostenverzamelstaat!$M$101</f>
        <v>0</v>
      </c>
      <c r="F221" s="15" t="s">
        <v>838</v>
      </c>
    </row>
    <row r="222" spans="1:6" x14ac:dyDescent="0.2">
      <c r="A222" s="15">
        <v>70131881</v>
      </c>
      <c r="B222" s="15">
        <f>Kostenverzamelstaat!$N$101</f>
        <v>0</v>
      </c>
      <c r="F222" s="15" t="s">
        <v>839</v>
      </c>
    </row>
    <row r="223" spans="1:6" x14ac:dyDescent="0.2">
      <c r="A223" s="15">
        <v>70131882</v>
      </c>
      <c r="B223" s="15">
        <f>Kostenverzamelstaat!$I$102</f>
        <v>0</v>
      </c>
      <c r="F223" s="15" t="s">
        <v>840</v>
      </c>
    </row>
    <row r="224" spans="1:6" x14ac:dyDescent="0.2">
      <c r="A224" s="15">
        <v>70131883</v>
      </c>
      <c r="B224" s="15">
        <f>Kostenverzamelstaat!$J$102</f>
        <v>0</v>
      </c>
      <c r="F224" s="15" t="s">
        <v>841</v>
      </c>
    </row>
    <row r="225" spans="1:6" x14ac:dyDescent="0.2">
      <c r="A225" s="15">
        <v>70131884</v>
      </c>
      <c r="B225" s="15">
        <f>Kostenverzamelstaat!$K$102</f>
        <v>0</v>
      </c>
      <c r="F225" s="15" t="s">
        <v>842</v>
      </c>
    </row>
    <row r="226" spans="1:6" x14ac:dyDescent="0.2">
      <c r="A226" s="15">
        <v>70131885</v>
      </c>
      <c r="B226" s="15">
        <f>Kostenverzamelstaat!$L$102</f>
        <v>0</v>
      </c>
      <c r="F226" s="15" t="s">
        <v>843</v>
      </c>
    </row>
    <row r="227" spans="1:6" x14ac:dyDescent="0.2">
      <c r="A227" s="15">
        <v>70131886</v>
      </c>
      <c r="B227" s="15">
        <f>Kostenverzamelstaat!$M$102</f>
        <v>0</v>
      </c>
      <c r="F227" s="15" t="s">
        <v>844</v>
      </c>
    </row>
    <row r="228" spans="1:6" x14ac:dyDescent="0.2">
      <c r="A228" s="15">
        <v>70131887</v>
      </c>
      <c r="B228" s="15">
        <f>Kostenverzamelstaat!$N$102</f>
        <v>0</v>
      </c>
      <c r="F228" s="15" t="s">
        <v>845</v>
      </c>
    </row>
    <row r="229" spans="1:6" x14ac:dyDescent="0.2">
      <c r="A229" s="15">
        <v>70132386</v>
      </c>
      <c r="B229" s="15">
        <f>Kostenverzamelstaat!$I$105</f>
        <v>0</v>
      </c>
      <c r="F229" s="15" t="s">
        <v>846</v>
      </c>
    </row>
    <row r="230" spans="1:6" x14ac:dyDescent="0.2">
      <c r="A230" s="15">
        <v>70132387</v>
      </c>
      <c r="B230" s="15">
        <f>Kostenverzamelstaat!$J$105</f>
        <v>0</v>
      </c>
      <c r="F230" s="15" t="s">
        <v>847</v>
      </c>
    </row>
    <row r="231" spans="1:6" x14ac:dyDescent="0.2">
      <c r="A231" s="15">
        <v>70132388</v>
      </c>
      <c r="B231" s="15">
        <f>Kostenverzamelstaat!$K$105</f>
        <v>0</v>
      </c>
      <c r="F231" s="15" t="s">
        <v>848</v>
      </c>
    </row>
    <row r="232" spans="1:6" x14ac:dyDescent="0.2">
      <c r="A232" s="15">
        <v>70132389</v>
      </c>
      <c r="B232" s="15">
        <f>Kostenverzamelstaat!$L$105</f>
        <v>0</v>
      </c>
      <c r="F232" s="15" t="s">
        <v>849</v>
      </c>
    </row>
    <row r="233" spans="1:6" x14ac:dyDescent="0.2">
      <c r="A233" s="15">
        <v>70132390</v>
      </c>
      <c r="B233" s="15">
        <f>Kostenverzamelstaat!$M$105</f>
        <v>0</v>
      </c>
      <c r="F233" s="15" t="s">
        <v>850</v>
      </c>
    </row>
    <row r="234" spans="1:6" x14ac:dyDescent="0.2">
      <c r="A234" s="15">
        <v>70132391</v>
      </c>
      <c r="B234" s="15">
        <f>Kostenverzamelstaat!$N$105</f>
        <v>0</v>
      </c>
      <c r="F234" s="15" t="s">
        <v>851</v>
      </c>
    </row>
    <row r="235" spans="1:6" x14ac:dyDescent="0.2">
      <c r="A235" s="15">
        <v>70132392</v>
      </c>
      <c r="B235" s="15">
        <f>Kostenverzamelstaat!$I$106</f>
        <v>0</v>
      </c>
      <c r="F235" s="15" t="s">
        <v>852</v>
      </c>
    </row>
    <row r="236" spans="1:6" x14ac:dyDescent="0.2">
      <c r="A236" s="15">
        <v>70132393</v>
      </c>
      <c r="B236" s="15">
        <f>Kostenverzamelstaat!$J$106</f>
        <v>0</v>
      </c>
      <c r="F236" s="15" t="s">
        <v>853</v>
      </c>
    </row>
    <row r="237" spans="1:6" x14ac:dyDescent="0.2">
      <c r="A237" s="15">
        <v>70132394</v>
      </c>
      <c r="B237" s="15">
        <f>Kostenverzamelstaat!$K$106</f>
        <v>0</v>
      </c>
      <c r="F237" s="15" t="s">
        <v>854</v>
      </c>
    </row>
    <row r="238" spans="1:6" x14ac:dyDescent="0.2">
      <c r="A238" s="15">
        <v>70132395</v>
      </c>
      <c r="B238" s="15">
        <f>Kostenverzamelstaat!$L$106</f>
        <v>0</v>
      </c>
      <c r="F238" s="15" t="s">
        <v>855</v>
      </c>
    </row>
    <row r="239" spans="1:6" x14ac:dyDescent="0.2">
      <c r="A239" s="15">
        <v>70132396</v>
      </c>
      <c r="B239" s="15">
        <f>Kostenverzamelstaat!$M$106</f>
        <v>0</v>
      </c>
      <c r="F239" s="15" t="s">
        <v>856</v>
      </c>
    </row>
    <row r="240" spans="1:6" x14ac:dyDescent="0.2">
      <c r="A240" s="15">
        <v>70132397</v>
      </c>
      <c r="B240" s="15">
        <f>Kostenverzamelstaat!$N$106</f>
        <v>0</v>
      </c>
      <c r="F240" s="15" t="s">
        <v>857</v>
      </c>
    </row>
    <row r="241" spans="1:6" x14ac:dyDescent="0.2">
      <c r="A241" s="15">
        <v>70132398</v>
      </c>
      <c r="B241" s="15">
        <f>Kostenverzamelstaat!$I$109</f>
        <v>0</v>
      </c>
      <c r="F241" s="15" t="s">
        <v>858</v>
      </c>
    </row>
    <row r="242" spans="1:6" x14ac:dyDescent="0.2">
      <c r="A242" s="15">
        <v>70132399</v>
      </c>
      <c r="B242" s="15">
        <f>Kostenverzamelstaat!$J$109</f>
        <v>0</v>
      </c>
      <c r="F242" s="15" t="s">
        <v>859</v>
      </c>
    </row>
    <row r="243" spans="1:6" x14ac:dyDescent="0.2">
      <c r="A243" s="15">
        <v>70132400</v>
      </c>
      <c r="B243" s="15">
        <f>Kostenverzamelstaat!$K$109</f>
        <v>0</v>
      </c>
      <c r="F243" s="15" t="s">
        <v>860</v>
      </c>
    </row>
    <row r="244" spans="1:6" x14ac:dyDescent="0.2">
      <c r="A244" s="15">
        <v>70132401</v>
      </c>
      <c r="B244" s="15">
        <f>Kostenverzamelstaat!$L$109</f>
        <v>0</v>
      </c>
      <c r="F244" s="15" t="s">
        <v>861</v>
      </c>
    </row>
    <row r="245" spans="1:6" x14ac:dyDescent="0.2">
      <c r="A245" s="15">
        <v>70132402</v>
      </c>
      <c r="B245" s="15">
        <f>Kostenverzamelstaat!$M$109</f>
        <v>0</v>
      </c>
      <c r="F245" s="15" t="s">
        <v>862</v>
      </c>
    </row>
    <row r="246" spans="1:6" x14ac:dyDescent="0.2">
      <c r="A246" s="15">
        <v>70132403</v>
      </c>
      <c r="B246" s="15">
        <f>Kostenverzamelstaat!$N$109</f>
        <v>0</v>
      </c>
      <c r="F246" s="15" t="s">
        <v>863</v>
      </c>
    </row>
    <row r="247" spans="1:6" x14ac:dyDescent="0.2">
      <c r="A247" s="15">
        <v>70132248</v>
      </c>
      <c r="B247" s="15">
        <f>Kostenverzamelstaat!$I$94</f>
        <v>0</v>
      </c>
      <c r="F247" s="15" t="s">
        <v>864</v>
      </c>
    </row>
    <row r="248" spans="1:6" x14ac:dyDescent="0.2">
      <c r="A248" s="15">
        <v>70132249</v>
      </c>
      <c r="B248" s="15">
        <f>Kostenverzamelstaat!$J$94</f>
        <v>0</v>
      </c>
      <c r="F248" s="15" t="s">
        <v>865</v>
      </c>
    </row>
    <row r="249" spans="1:6" x14ac:dyDescent="0.2">
      <c r="A249" s="15">
        <v>70132250</v>
      </c>
      <c r="B249" s="15">
        <f>Kostenverzamelstaat!$K$94</f>
        <v>0</v>
      </c>
      <c r="F249" s="15" t="s">
        <v>866</v>
      </c>
    </row>
    <row r="250" spans="1:6" x14ac:dyDescent="0.2">
      <c r="A250" s="15">
        <v>70132251</v>
      </c>
      <c r="B250" s="15">
        <f>Kostenverzamelstaat!$L$94</f>
        <v>0</v>
      </c>
      <c r="F250" s="15" t="s">
        <v>867</v>
      </c>
    </row>
    <row r="251" spans="1:6" x14ac:dyDescent="0.2">
      <c r="A251" s="15">
        <v>70132252</v>
      </c>
      <c r="B251" s="15">
        <f>Kostenverzamelstaat!$M$94</f>
        <v>0</v>
      </c>
      <c r="F251" s="15" t="s">
        <v>868</v>
      </c>
    </row>
    <row r="252" spans="1:6" x14ac:dyDescent="0.2">
      <c r="A252" s="15">
        <v>70132253</v>
      </c>
      <c r="B252" s="15">
        <f>Kostenverzamelstaat!$N$94</f>
        <v>0</v>
      </c>
      <c r="F252" s="15" t="s">
        <v>869</v>
      </c>
    </row>
    <row r="253" spans="1:6" x14ac:dyDescent="0.2">
      <c r="A253" s="15">
        <v>70132254</v>
      </c>
      <c r="B253" s="15">
        <f>Kostenverzamelstaat!$I$95</f>
        <v>0</v>
      </c>
      <c r="F253" s="15" t="s">
        <v>870</v>
      </c>
    </row>
    <row r="254" spans="1:6" x14ac:dyDescent="0.2">
      <c r="A254" s="15">
        <v>70132255</v>
      </c>
      <c r="B254" s="15">
        <f>Kostenverzamelstaat!$J$95</f>
        <v>0</v>
      </c>
      <c r="F254" s="15" t="s">
        <v>871</v>
      </c>
    </row>
    <row r="255" spans="1:6" x14ac:dyDescent="0.2">
      <c r="A255" s="15">
        <v>70132256</v>
      </c>
      <c r="B255" s="15">
        <f>Kostenverzamelstaat!$K$95</f>
        <v>0</v>
      </c>
      <c r="F255" s="15" t="s">
        <v>872</v>
      </c>
    </row>
    <row r="256" spans="1:6" x14ac:dyDescent="0.2">
      <c r="A256" s="15">
        <v>70132257</v>
      </c>
      <c r="B256" s="15">
        <f>Kostenverzamelstaat!$L$95</f>
        <v>0</v>
      </c>
      <c r="F256" s="15" t="s">
        <v>873</v>
      </c>
    </row>
    <row r="257" spans="1:6" x14ac:dyDescent="0.2">
      <c r="A257" s="15">
        <v>70132404</v>
      </c>
      <c r="B257" s="15">
        <f>Kostenverzamelstaat!$I$121</f>
        <v>0</v>
      </c>
      <c r="F257" s="15" t="s">
        <v>874</v>
      </c>
    </row>
    <row r="258" spans="1:6" x14ac:dyDescent="0.2">
      <c r="A258" s="15">
        <v>70132405</v>
      </c>
      <c r="B258" s="15">
        <f>Kostenverzamelstaat!$J$121</f>
        <v>0</v>
      </c>
      <c r="F258" s="15" t="s">
        <v>875</v>
      </c>
    </row>
    <row r="259" spans="1:6" x14ac:dyDescent="0.2">
      <c r="A259" s="15">
        <v>70132406</v>
      </c>
      <c r="B259" s="15">
        <f>Kostenverzamelstaat!$K$121</f>
        <v>0</v>
      </c>
      <c r="F259" s="15" t="s">
        <v>876</v>
      </c>
    </row>
    <row r="260" spans="1:6" x14ac:dyDescent="0.2">
      <c r="A260" s="15">
        <v>70132407</v>
      </c>
      <c r="B260" s="15">
        <f>Kostenverzamelstaat!$L$121</f>
        <v>0</v>
      </c>
      <c r="F260" s="15" t="s">
        <v>877</v>
      </c>
    </row>
    <row r="261" spans="1:6" x14ac:dyDescent="0.2">
      <c r="A261" s="15">
        <v>70132408</v>
      </c>
      <c r="B261" s="15">
        <f>Kostenverzamelstaat!$M$121</f>
        <v>0</v>
      </c>
      <c r="F261" s="15" t="s">
        <v>878</v>
      </c>
    </row>
    <row r="262" spans="1:6" x14ac:dyDescent="0.2">
      <c r="A262" s="15">
        <v>70132409</v>
      </c>
      <c r="B262" s="15">
        <f>Kostenverzamelstaat!$N$121</f>
        <v>0</v>
      </c>
      <c r="F262" s="15" t="s">
        <v>879</v>
      </c>
    </row>
    <row r="263" spans="1:6" x14ac:dyDescent="0.2">
      <c r="A263" s="15">
        <v>70131652</v>
      </c>
      <c r="B263" s="15">
        <f>Kostenverzamelstaat!$I$122</f>
        <v>0</v>
      </c>
      <c r="F263" s="15" t="s">
        <v>880</v>
      </c>
    </row>
    <row r="264" spans="1:6" x14ac:dyDescent="0.2">
      <c r="A264" s="15">
        <v>70131653</v>
      </c>
      <c r="B264" s="15">
        <f>Kostenverzamelstaat!$J$122</f>
        <v>0</v>
      </c>
      <c r="F264" s="15" t="s">
        <v>881</v>
      </c>
    </row>
    <row r="265" spans="1:6" x14ac:dyDescent="0.2">
      <c r="A265" s="15">
        <v>70131654</v>
      </c>
      <c r="B265" s="15">
        <f>Kostenverzamelstaat!$K$122</f>
        <v>0</v>
      </c>
      <c r="F265" s="15" t="s">
        <v>882</v>
      </c>
    </row>
    <row r="266" spans="1:6" x14ac:dyDescent="0.2">
      <c r="A266" s="15">
        <v>70131655</v>
      </c>
      <c r="B266" s="15">
        <f>Kostenverzamelstaat!$L$122</f>
        <v>0</v>
      </c>
      <c r="F266" s="15" t="s">
        <v>883</v>
      </c>
    </row>
    <row r="267" spans="1:6" x14ac:dyDescent="0.2">
      <c r="A267" s="15">
        <v>70131656</v>
      </c>
      <c r="B267" s="15">
        <f>Kostenverzamelstaat!$M$122</f>
        <v>0</v>
      </c>
      <c r="F267" s="15" t="s">
        <v>884</v>
      </c>
    </row>
    <row r="268" spans="1:6" x14ac:dyDescent="0.2">
      <c r="A268" s="15">
        <v>70131657</v>
      </c>
      <c r="B268" s="15">
        <f>Kostenverzamelstaat!$N$122</f>
        <v>0</v>
      </c>
      <c r="F268" s="15" t="s">
        <v>885</v>
      </c>
    </row>
    <row r="269" spans="1:6" x14ac:dyDescent="0.2">
      <c r="A269" s="15">
        <v>70131702</v>
      </c>
      <c r="B269" s="15">
        <f>Kostenverzamelstaat!$I$123</f>
        <v>0</v>
      </c>
      <c r="F269" s="15" t="s">
        <v>886</v>
      </c>
    </row>
    <row r="270" spans="1:6" x14ac:dyDescent="0.2">
      <c r="A270" s="15">
        <v>70131703</v>
      </c>
      <c r="B270" s="15">
        <f>Kostenverzamelstaat!$J$123</f>
        <v>0</v>
      </c>
      <c r="F270" s="15" t="s">
        <v>887</v>
      </c>
    </row>
    <row r="271" spans="1:6" x14ac:dyDescent="0.2">
      <c r="A271" s="15">
        <v>70131704</v>
      </c>
      <c r="B271" s="15">
        <f>Kostenverzamelstaat!$K$123</f>
        <v>0</v>
      </c>
      <c r="F271" s="15" t="s">
        <v>888</v>
      </c>
    </row>
    <row r="272" spans="1:6" x14ac:dyDescent="0.2">
      <c r="A272" s="15">
        <v>70131705</v>
      </c>
      <c r="B272" s="15">
        <f>Kostenverzamelstaat!$L$123</f>
        <v>0</v>
      </c>
      <c r="F272" s="15" t="s">
        <v>889</v>
      </c>
    </row>
    <row r="273" spans="1:6" x14ac:dyDescent="0.2">
      <c r="A273" s="15">
        <v>70131706</v>
      </c>
      <c r="B273" s="15">
        <f>Kostenverzamelstaat!$M$123</f>
        <v>0</v>
      </c>
      <c r="F273" s="15" t="s">
        <v>890</v>
      </c>
    </row>
    <row r="274" spans="1:6" x14ac:dyDescent="0.2">
      <c r="A274" s="15">
        <v>70131707</v>
      </c>
      <c r="B274" s="15">
        <f>Kostenverzamelstaat!$N$123</f>
        <v>0</v>
      </c>
      <c r="F274" s="15" t="s">
        <v>891</v>
      </c>
    </row>
    <row r="275" spans="1:6" x14ac:dyDescent="0.2">
      <c r="A275" s="15">
        <v>70131658</v>
      </c>
      <c r="B275" s="15">
        <f>Kostenverzamelstaat!$I$124</f>
        <v>0</v>
      </c>
      <c r="F275" s="15" t="s">
        <v>892</v>
      </c>
    </row>
    <row r="276" spans="1:6" x14ac:dyDescent="0.2">
      <c r="A276" s="15">
        <v>70131659</v>
      </c>
      <c r="B276" s="15">
        <f>Kostenverzamelstaat!$J$124</f>
        <v>0</v>
      </c>
      <c r="F276" s="15" t="s">
        <v>893</v>
      </c>
    </row>
    <row r="277" spans="1:6" x14ac:dyDescent="0.2">
      <c r="A277" s="15">
        <v>70131660</v>
      </c>
      <c r="B277" s="15">
        <f>Kostenverzamelstaat!$K$124</f>
        <v>0</v>
      </c>
      <c r="F277" s="15" t="s">
        <v>894</v>
      </c>
    </row>
    <row r="278" spans="1:6" x14ac:dyDescent="0.2">
      <c r="A278" s="15">
        <v>70131661</v>
      </c>
      <c r="B278" s="15">
        <f>Kostenverzamelstaat!$L$124</f>
        <v>0</v>
      </c>
      <c r="F278" s="15" t="s">
        <v>895</v>
      </c>
    </row>
    <row r="279" spans="1:6" x14ac:dyDescent="0.2">
      <c r="A279" s="15">
        <v>70131662</v>
      </c>
      <c r="B279" s="15">
        <f>Kostenverzamelstaat!$M$124</f>
        <v>0</v>
      </c>
      <c r="F279" s="15" t="s">
        <v>896</v>
      </c>
    </row>
    <row r="280" spans="1:6" x14ac:dyDescent="0.2">
      <c r="A280" s="15">
        <v>70131663</v>
      </c>
      <c r="B280" s="15">
        <f>Kostenverzamelstaat!$N$124</f>
        <v>0</v>
      </c>
      <c r="F280" s="15" t="s">
        <v>897</v>
      </c>
    </row>
    <row r="281" spans="1:6" x14ac:dyDescent="0.2">
      <c r="A281" s="15">
        <v>70131750</v>
      </c>
      <c r="B281" s="15">
        <f>'Specifieke informatie A'!$L$14</f>
        <v>0</v>
      </c>
      <c r="F281" s="15" t="s">
        <v>898</v>
      </c>
    </row>
    <row r="282" spans="1:6" x14ac:dyDescent="0.2">
      <c r="A282" s="15">
        <v>70131751</v>
      </c>
      <c r="B282" s="15">
        <f>'Specifieke informatie A'!$L$15</f>
        <v>0</v>
      </c>
      <c r="F282" s="15" t="s">
        <v>899</v>
      </c>
    </row>
    <row r="283" spans="1:6" x14ac:dyDescent="0.2">
      <c r="A283" s="15">
        <v>70131752</v>
      </c>
      <c r="B283" s="15">
        <f>'Specifieke informatie A'!$L$16</f>
        <v>0</v>
      </c>
      <c r="F283" s="15" t="s">
        <v>900</v>
      </c>
    </row>
    <row r="284" spans="1:6" x14ac:dyDescent="0.2">
      <c r="A284" s="15">
        <v>70131728</v>
      </c>
      <c r="B284" s="15">
        <f>'Specifieke informatie A'!$J$59</f>
        <v>0</v>
      </c>
      <c r="F284" s="15" t="s">
        <v>901</v>
      </c>
    </row>
    <row r="285" spans="1:6" x14ac:dyDescent="0.2">
      <c r="A285" s="15">
        <v>70131729</v>
      </c>
      <c r="B285" s="15">
        <f>'Specifieke informatie A'!$K$59</f>
        <v>0</v>
      </c>
      <c r="F285" s="15" t="s">
        <v>902</v>
      </c>
    </row>
    <row r="286" spans="1:6" x14ac:dyDescent="0.2">
      <c r="A286" s="15">
        <v>70131730</v>
      </c>
      <c r="B286" s="15">
        <f>'Specifieke informatie A'!$J$60</f>
        <v>0</v>
      </c>
      <c r="F286" s="15" t="s">
        <v>903</v>
      </c>
    </row>
    <row r="287" spans="1:6" x14ac:dyDescent="0.2">
      <c r="A287" s="15">
        <v>70131731</v>
      </c>
      <c r="B287" s="15">
        <f>'Specifieke informatie A'!$K$60</f>
        <v>0</v>
      </c>
      <c r="F287" s="15" t="s">
        <v>904</v>
      </c>
    </row>
    <row r="288" spans="1:6" x14ac:dyDescent="0.2">
      <c r="A288" s="15">
        <v>70131732</v>
      </c>
      <c r="B288" s="15">
        <f>'Specifieke informatie A'!$J$61</f>
        <v>0</v>
      </c>
      <c r="F288" s="15" t="s">
        <v>905</v>
      </c>
    </row>
    <row r="289" spans="1:6" x14ac:dyDescent="0.2">
      <c r="A289" s="15">
        <v>70131733</v>
      </c>
      <c r="B289" s="15">
        <f>'Specifieke informatie A'!$K$61</f>
        <v>0</v>
      </c>
      <c r="F289" s="15" t="s">
        <v>906</v>
      </c>
    </row>
    <row r="290" spans="1:6" x14ac:dyDescent="0.2">
      <c r="A290" s="15">
        <v>70131726</v>
      </c>
      <c r="B290" s="15">
        <f>'Specifieke informatie A'!$J$62</f>
        <v>0</v>
      </c>
      <c r="F290" s="15" t="s">
        <v>907</v>
      </c>
    </row>
    <row r="291" spans="1:6" x14ac:dyDescent="0.2">
      <c r="A291" s="15">
        <v>70131727</v>
      </c>
      <c r="B291" s="15">
        <f>'Specifieke informatie A'!$K$62</f>
        <v>0</v>
      </c>
      <c r="F291" s="15" t="s">
        <v>908</v>
      </c>
    </row>
    <row r="292" spans="1:6" x14ac:dyDescent="0.2">
      <c r="A292" s="15">
        <v>70131734</v>
      </c>
      <c r="B292" s="15">
        <f>'Specifieke informatie A'!$J$63</f>
        <v>0</v>
      </c>
      <c r="F292" s="15" t="s">
        <v>909</v>
      </c>
    </row>
    <row r="293" spans="1:6" x14ac:dyDescent="0.2">
      <c r="A293" s="15">
        <v>70131735</v>
      </c>
      <c r="B293" s="15">
        <f>'Specifieke informatie A'!$K$63</f>
        <v>0</v>
      </c>
      <c r="F293" s="15" t="s">
        <v>910</v>
      </c>
    </row>
    <row r="294" spans="1:6" x14ac:dyDescent="0.2">
      <c r="A294" s="15">
        <v>70131736</v>
      </c>
      <c r="B294" s="15">
        <f>'Specifieke informatie A'!$J$64</f>
        <v>0</v>
      </c>
      <c r="F294" s="15" t="s">
        <v>911</v>
      </c>
    </row>
    <row r="295" spans="1:6" x14ac:dyDescent="0.2">
      <c r="A295" s="15">
        <v>70131737</v>
      </c>
      <c r="B295" s="15">
        <f>'Specifieke informatie A'!$K$64</f>
        <v>0</v>
      </c>
      <c r="F295" s="15" t="s">
        <v>912</v>
      </c>
    </row>
    <row r="296" spans="1:6" x14ac:dyDescent="0.2">
      <c r="A296" s="15">
        <v>70131738</v>
      </c>
      <c r="B296" s="15">
        <f>'Specifieke informatie A'!$J$65</f>
        <v>0</v>
      </c>
      <c r="F296" s="15" t="s">
        <v>913</v>
      </c>
    </row>
    <row r="297" spans="1:6" x14ac:dyDescent="0.2">
      <c r="A297" s="15">
        <v>70131739</v>
      </c>
      <c r="B297" s="15">
        <f>'Specifieke informatie A'!$K$65</f>
        <v>0</v>
      </c>
      <c r="F297" s="15" t="s">
        <v>914</v>
      </c>
    </row>
    <row r="298" spans="1:6" x14ac:dyDescent="0.2">
      <c r="A298" s="15">
        <v>70131740</v>
      </c>
      <c r="B298" s="15">
        <f>'Specifieke informatie A'!$J$66</f>
        <v>0</v>
      </c>
      <c r="F298" s="15" t="s">
        <v>915</v>
      </c>
    </row>
    <row r="299" spans="1:6" x14ac:dyDescent="0.2">
      <c r="A299" s="15">
        <v>70131741</v>
      </c>
      <c r="B299" s="15">
        <f>'Specifieke informatie A'!$K$66</f>
        <v>0</v>
      </c>
      <c r="F299" s="15" t="s">
        <v>916</v>
      </c>
    </row>
    <row r="300" spans="1:6" x14ac:dyDescent="0.2">
      <c r="A300" s="15">
        <v>70131742</v>
      </c>
      <c r="B300" s="15">
        <f>'Specifieke informatie A'!$J$67</f>
        <v>0</v>
      </c>
      <c r="F300" s="15" t="s">
        <v>917</v>
      </c>
    </row>
    <row r="301" spans="1:6" x14ac:dyDescent="0.2">
      <c r="A301" s="15">
        <v>70131743</v>
      </c>
      <c r="B301" s="15">
        <f>'Specifieke informatie A'!$K$67</f>
        <v>0</v>
      </c>
      <c r="F301" s="15" t="s">
        <v>918</v>
      </c>
    </row>
    <row r="302" spans="1:6" x14ac:dyDescent="0.2">
      <c r="A302" s="15">
        <v>70131744</v>
      </c>
      <c r="B302" s="15">
        <f>'Specifieke informatie A'!$J$68</f>
        <v>0</v>
      </c>
      <c r="F302" s="15" t="s">
        <v>919</v>
      </c>
    </row>
    <row r="303" spans="1:6" x14ac:dyDescent="0.2">
      <c r="A303" s="15">
        <v>70131745</v>
      </c>
      <c r="B303" s="15">
        <f>'Specifieke informatie A'!$K$68</f>
        <v>0</v>
      </c>
      <c r="F303" s="15" t="s">
        <v>920</v>
      </c>
    </row>
    <row r="304" spans="1:6" x14ac:dyDescent="0.2">
      <c r="A304" s="15">
        <v>70131746</v>
      </c>
      <c r="B304" s="15">
        <f>'Specifieke informatie A'!$J$69</f>
        <v>0</v>
      </c>
      <c r="F304" s="15" t="s">
        <v>921</v>
      </c>
    </row>
    <row r="305" spans="1:6" x14ac:dyDescent="0.2">
      <c r="A305" s="15">
        <v>70131747</v>
      </c>
      <c r="B305" s="15">
        <f>'Specifieke informatie A'!$K$69</f>
        <v>0</v>
      </c>
      <c r="F305" s="15" t="s">
        <v>922</v>
      </c>
    </row>
    <row r="306" spans="1:6" x14ac:dyDescent="0.2">
      <c r="A306" s="15">
        <v>70131708</v>
      </c>
      <c r="B306" s="15">
        <f>'Specifieke informatie A'!$J$70</f>
        <v>0</v>
      </c>
      <c r="F306" s="15" t="s">
        <v>923</v>
      </c>
    </row>
    <row r="307" spans="1:6" x14ac:dyDescent="0.2">
      <c r="A307" s="15">
        <v>70131709</v>
      </c>
      <c r="B307" s="15">
        <f>'Specifieke informatie A'!$K$70</f>
        <v>0</v>
      </c>
      <c r="F307" s="15" t="s">
        <v>924</v>
      </c>
    </row>
    <row r="308" spans="1:6" x14ac:dyDescent="0.2">
      <c r="A308" s="15">
        <v>70131710</v>
      </c>
      <c r="B308" s="15">
        <f>'Specifieke informatie A'!$J$71</f>
        <v>0</v>
      </c>
      <c r="F308" s="15" t="s">
        <v>925</v>
      </c>
    </row>
    <row r="309" spans="1:6" x14ac:dyDescent="0.2">
      <c r="A309" s="15">
        <v>70131711</v>
      </c>
      <c r="B309" s="15">
        <f>'Specifieke informatie A'!$K$71</f>
        <v>0</v>
      </c>
      <c r="F309" s="15" t="s">
        <v>926</v>
      </c>
    </row>
    <row r="310" spans="1:6" x14ac:dyDescent="0.2">
      <c r="A310" s="15">
        <v>70131712</v>
      </c>
      <c r="B310" s="15">
        <f>'Specifieke informatie A'!$J$72</f>
        <v>0</v>
      </c>
      <c r="F310" s="15" t="s">
        <v>927</v>
      </c>
    </row>
    <row r="311" spans="1:6" x14ac:dyDescent="0.2">
      <c r="A311" s="15">
        <v>70131713</v>
      </c>
      <c r="B311" s="15">
        <f>'Specifieke informatie A'!$K$72</f>
        <v>0</v>
      </c>
      <c r="F311" s="15" t="s">
        <v>928</v>
      </c>
    </row>
    <row r="312" spans="1:6" x14ac:dyDescent="0.2">
      <c r="A312" s="15">
        <v>70131714</v>
      </c>
      <c r="B312" s="15">
        <f>'Specifieke informatie A'!$J$73</f>
        <v>0</v>
      </c>
      <c r="F312" s="15" t="s">
        <v>929</v>
      </c>
    </row>
    <row r="313" spans="1:6" x14ac:dyDescent="0.2">
      <c r="A313" s="15">
        <v>70131715</v>
      </c>
      <c r="B313" s="15">
        <f>'Specifieke informatie A'!$K$73</f>
        <v>0</v>
      </c>
      <c r="F313" s="15" t="s">
        <v>930</v>
      </c>
    </row>
    <row r="314" spans="1:6" x14ac:dyDescent="0.2">
      <c r="A314" s="15">
        <v>70131716</v>
      </c>
      <c r="B314" s="15">
        <f>'Specifieke informatie A'!$J$74</f>
        <v>0</v>
      </c>
      <c r="F314" s="15" t="s">
        <v>931</v>
      </c>
    </row>
    <row r="315" spans="1:6" x14ac:dyDescent="0.2">
      <c r="A315" s="15">
        <v>70131717</v>
      </c>
      <c r="B315" s="15">
        <f>'Specifieke informatie A'!$K$74</f>
        <v>0</v>
      </c>
      <c r="F315" s="15" t="s">
        <v>932</v>
      </c>
    </row>
    <row r="316" spans="1:6" x14ac:dyDescent="0.2">
      <c r="A316" s="15">
        <v>70131718</v>
      </c>
      <c r="B316" s="15">
        <f>'Specifieke informatie A'!$J$75</f>
        <v>0</v>
      </c>
      <c r="F316" s="15" t="s">
        <v>933</v>
      </c>
    </row>
    <row r="317" spans="1:6" x14ac:dyDescent="0.2">
      <c r="A317" s="15">
        <v>70131719</v>
      </c>
      <c r="B317" s="15">
        <f>'Specifieke informatie A'!$K$75</f>
        <v>0</v>
      </c>
      <c r="F317" s="15" t="s">
        <v>934</v>
      </c>
    </row>
    <row r="318" spans="1:6" x14ac:dyDescent="0.2">
      <c r="A318" s="15">
        <v>70131720</v>
      </c>
      <c r="B318" s="15">
        <f>'Specifieke informatie A'!$J$76</f>
        <v>0</v>
      </c>
      <c r="F318" s="15" t="s">
        <v>935</v>
      </c>
    </row>
    <row r="319" spans="1:6" x14ac:dyDescent="0.2">
      <c r="A319" s="15">
        <v>70131721</v>
      </c>
      <c r="B319" s="15">
        <f>'Specifieke informatie A'!$K$76</f>
        <v>0</v>
      </c>
      <c r="F319" s="15" t="s">
        <v>936</v>
      </c>
    </row>
    <row r="320" spans="1:6" x14ac:dyDescent="0.2">
      <c r="A320" s="15">
        <v>70131722</v>
      </c>
      <c r="B320" s="15">
        <f>'Specifieke informatie A'!$J$77</f>
        <v>0</v>
      </c>
      <c r="F320" s="15" t="s">
        <v>937</v>
      </c>
    </row>
    <row r="321" spans="1:6" x14ac:dyDescent="0.2">
      <c r="A321" s="15">
        <v>70131723</v>
      </c>
      <c r="B321" s="15">
        <f>'Specifieke informatie A'!$K$77</f>
        <v>0</v>
      </c>
      <c r="F321" s="15" t="s">
        <v>938</v>
      </c>
    </row>
    <row r="322" spans="1:6" x14ac:dyDescent="0.2">
      <c r="A322" s="15">
        <v>70131724</v>
      </c>
      <c r="B322" s="15">
        <f>'Specifieke informatie A'!$J$78</f>
        <v>0</v>
      </c>
      <c r="F322" s="15" t="s">
        <v>939</v>
      </c>
    </row>
    <row r="323" spans="1:6" x14ac:dyDescent="0.2">
      <c r="A323" s="15">
        <v>70131725</v>
      </c>
      <c r="B323" s="15">
        <f>'Specifieke informatie A'!$K$78</f>
        <v>0</v>
      </c>
      <c r="F323" s="15" t="s">
        <v>940</v>
      </c>
    </row>
    <row r="324" spans="1:6" x14ac:dyDescent="0.2">
      <c r="A324" s="15">
        <v>70131748</v>
      </c>
      <c r="B324" s="15">
        <f>'Specifieke informatie A'!$L$84</f>
        <v>0</v>
      </c>
      <c r="F324" s="15" t="s">
        <v>941</v>
      </c>
    </row>
    <row r="325" spans="1:6" x14ac:dyDescent="0.2">
      <c r="A325" s="15">
        <v>70131749</v>
      </c>
      <c r="B325" s="15">
        <f>'Specifieke informatie A'!$L$85</f>
        <v>0</v>
      </c>
      <c r="F325" s="15" t="s">
        <v>942</v>
      </c>
    </row>
    <row r="326" spans="1:6" x14ac:dyDescent="0.2">
      <c r="A326" s="15">
        <v>70132148</v>
      </c>
      <c r="B326" s="15">
        <f>'Specifieke informatie A'!$J$104</f>
        <v>0</v>
      </c>
      <c r="F326" s="15" t="s">
        <v>943</v>
      </c>
    </row>
    <row r="327" spans="1:6" x14ac:dyDescent="0.2">
      <c r="A327" s="15">
        <v>70132149</v>
      </c>
      <c r="B327" s="15">
        <f>'Specifieke informatie A'!$K$104</f>
        <v>0</v>
      </c>
      <c r="F327" s="15" t="s">
        <v>944</v>
      </c>
    </row>
    <row r="328" spans="1:6" x14ac:dyDescent="0.2">
      <c r="A328" s="15">
        <v>70132150</v>
      </c>
      <c r="B328" s="15">
        <f>'Specifieke informatie A'!$J$105</f>
        <v>0</v>
      </c>
      <c r="F328" s="15" t="s">
        <v>945</v>
      </c>
    </row>
    <row r="329" spans="1:6" x14ac:dyDescent="0.2">
      <c r="A329" s="15">
        <v>70132151</v>
      </c>
      <c r="B329" s="15">
        <f>'Specifieke informatie A'!$K$105</f>
        <v>0</v>
      </c>
      <c r="F329" s="15" t="s">
        <v>946</v>
      </c>
    </row>
    <row r="330" spans="1:6" x14ac:dyDescent="0.2">
      <c r="A330" s="15">
        <v>70132152</v>
      </c>
      <c r="B330" s="15">
        <f>'Specifieke informatie A'!$J$106</f>
        <v>0</v>
      </c>
      <c r="F330" s="15" t="s">
        <v>947</v>
      </c>
    </row>
    <row r="331" spans="1:6" x14ac:dyDescent="0.2">
      <c r="A331" s="15">
        <v>70132153</v>
      </c>
      <c r="B331" s="15">
        <f>'Specifieke informatie A'!$K$106</f>
        <v>0</v>
      </c>
      <c r="F331" s="15" t="s">
        <v>948</v>
      </c>
    </row>
    <row r="332" spans="1:6" x14ac:dyDescent="0.2">
      <c r="A332" s="15">
        <v>70132154</v>
      </c>
      <c r="B332" s="15">
        <f>'Specifieke informatie A'!$J$107</f>
        <v>0</v>
      </c>
      <c r="F332" s="15" t="s">
        <v>949</v>
      </c>
    </row>
    <row r="333" spans="1:6" x14ac:dyDescent="0.2">
      <c r="A333" s="15">
        <v>70132155</v>
      </c>
      <c r="B333" s="15">
        <f>'Specifieke informatie A'!$K$107</f>
        <v>0</v>
      </c>
      <c r="F333" s="15" t="s">
        <v>950</v>
      </c>
    </row>
    <row r="334" spans="1:6" x14ac:dyDescent="0.2">
      <c r="A334" s="15">
        <v>70132156</v>
      </c>
      <c r="B334" s="15">
        <f>'Specifieke informatie A'!$J$108</f>
        <v>0</v>
      </c>
      <c r="F334" s="15" t="s">
        <v>951</v>
      </c>
    </row>
    <row r="335" spans="1:6" x14ac:dyDescent="0.2">
      <c r="A335" s="15">
        <v>70132157</v>
      </c>
      <c r="B335" s="15">
        <f>'Specifieke informatie A'!$K$108</f>
        <v>0</v>
      </c>
      <c r="F335" s="15" t="s">
        <v>952</v>
      </c>
    </row>
    <row r="336" spans="1:6" x14ac:dyDescent="0.2">
      <c r="A336" s="15">
        <v>70132158</v>
      </c>
      <c r="B336" s="15">
        <f>'Specifieke informatie A'!$J$109</f>
        <v>0</v>
      </c>
      <c r="F336" s="15" t="s">
        <v>953</v>
      </c>
    </row>
    <row r="337" spans="1:6" x14ac:dyDescent="0.2">
      <c r="A337" s="15">
        <v>70132159</v>
      </c>
      <c r="B337" s="15">
        <f>'Specifieke informatie A'!$K$109</f>
        <v>0</v>
      </c>
      <c r="F337" s="15" t="s">
        <v>954</v>
      </c>
    </row>
    <row r="338" spans="1:6" x14ac:dyDescent="0.2">
      <c r="A338" s="15">
        <v>70132160</v>
      </c>
      <c r="B338" s="15">
        <f>'Specifieke informatie A'!$J$110</f>
        <v>0</v>
      </c>
      <c r="F338" s="15" t="s">
        <v>955</v>
      </c>
    </row>
    <row r="339" spans="1:6" x14ac:dyDescent="0.2">
      <c r="A339" s="15">
        <v>70132161</v>
      </c>
      <c r="B339" s="15">
        <f>'Specifieke informatie A'!$K$110</f>
        <v>0</v>
      </c>
      <c r="F339" s="15" t="s">
        <v>956</v>
      </c>
    </row>
    <row r="340" spans="1:6" x14ac:dyDescent="0.2">
      <c r="A340" s="15">
        <v>70132162</v>
      </c>
      <c r="B340" s="15">
        <f>'Specifieke informatie A'!$J$111</f>
        <v>0</v>
      </c>
      <c r="F340" s="15" t="s">
        <v>957</v>
      </c>
    </row>
    <row r="341" spans="1:6" x14ac:dyDescent="0.2">
      <c r="A341" s="15">
        <v>70132163</v>
      </c>
      <c r="B341" s="15">
        <f>'Specifieke informatie A'!$K$111</f>
        <v>0</v>
      </c>
      <c r="F341" s="15" t="s">
        <v>958</v>
      </c>
    </row>
    <row r="342" spans="1:6" x14ac:dyDescent="0.2">
      <c r="A342" s="15">
        <v>70132164</v>
      </c>
      <c r="B342" s="15">
        <f>'Specifieke informatie A'!$J$112</f>
        <v>0</v>
      </c>
      <c r="F342" s="15" t="s">
        <v>959</v>
      </c>
    </row>
    <row r="343" spans="1:6" x14ac:dyDescent="0.2">
      <c r="A343" s="15">
        <v>70132165</v>
      </c>
      <c r="B343" s="15">
        <f>'Specifieke informatie A'!$K$112</f>
        <v>0</v>
      </c>
      <c r="F343" s="15" t="s">
        <v>960</v>
      </c>
    </row>
    <row r="344" spans="1:6" x14ac:dyDescent="0.2">
      <c r="A344" s="15">
        <v>70132166</v>
      </c>
      <c r="B344" s="15">
        <f>'Specifieke informatie A'!$J$113</f>
        <v>0</v>
      </c>
      <c r="F344" s="15" t="s">
        <v>961</v>
      </c>
    </row>
    <row r="345" spans="1:6" x14ac:dyDescent="0.2">
      <c r="A345" s="15">
        <v>70132167</v>
      </c>
      <c r="B345" s="15">
        <f>'Specifieke informatie A'!$K$113</f>
        <v>0</v>
      </c>
      <c r="F345" s="15" t="s">
        <v>962</v>
      </c>
    </row>
    <row r="346" spans="1:6" x14ac:dyDescent="0.2">
      <c r="A346" s="15">
        <v>70132168</v>
      </c>
      <c r="B346" s="15">
        <f>'Specifieke informatie A'!$J$114</f>
        <v>0</v>
      </c>
      <c r="F346" s="15" t="s">
        <v>963</v>
      </c>
    </row>
    <row r="347" spans="1:6" x14ac:dyDescent="0.2">
      <c r="A347" s="15">
        <v>70132169</v>
      </c>
      <c r="B347" s="15">
        <f>'Specifieke informatie A'!$K$114</f>
        <v>0</v>
      </c>
      <c r="F347" s="15" t="s">
        <v>964</v>
      </c>
    </row>
    <row r="348" spans="1:6" x14ac:dyDescent="0.2">
      <c r="A348" s="15">
        <v>70132170</v>
      </c>
      <c r="B348" s="15">
        <f>'Specifieke informatie A'!$J$115</f>
        <v>0</v>
      </c>
      <c r="F348" s="15" t="s">
        <v>965</v>
      </c>
    </row>
    <row r="349" spans="1:6" x14ac:dyDescent="0.2">
      <c r="A349" s="15">
        <v>70132171</v>
      </c>
      <c r="B349" s="15">
        <f>'Specifieke informatie A'!$K$115</f>
        <v>0</v>
      </c>
      <c r="F349" s="15" t="s">
        <v>966</v>
      </c>
    </row>
    <row r="350" spans="1:6" x14ac:dyDescent="0.2">
      <c r="A350" s="15">
        <v>70132172</v>
      </c>
      <c r="B350" s="15">
        <f>'Specifieke informatie A'!$J$116</f>
        <v>0</v>
      </c>
      <c r="F350" s="15" t="s">
        <v>967</v>
      </c>
    </row>
    <row r="351" spans="1:6" x14ac:dyDescent="0.2">
      <c r="A351" s="15">
        <v>70132173</v>
      </c>
      <c r="B351" s="15">
        <f>'Specifieke informatie A'!$K$116</f>
        <v>0</v>
      </c>
      <c r="F351" s="15" t="s">
        <v>968</v>
      </c>
    </row>
    <row r="352" spans="1:6" x14ac:dyDescent="0.2">
      <c r="A352" s="15">
        <v>70132174</v>
      </c>
      <c r="B352" s="15">
        <f>'Specifieke informatie A'!$J$117</f>
        <v>0</v>
      </c>
      <c r="F352" s="15" t="s">
        <v>969</v>
      </c>
    </row>
    <row r="353" spans="1:6" x14ac:dyDescent="0.2">
      <c r="A353" s="15">
        <v>70132175</v>
      </c>
      <c r="B353" s="15">
        <f>'Specifieke informatie A'!$K$117</f>
        <v>0</v>
      </c>
      <c r="F353" s="15" t="s">
        <v>970</v>
      </c>
    </row>
    <row r="354" spans="1:6" x14ac:dyDescent="0.2">
      <c r="A354" s="15">
        <v>70132176</v>
      </c>
      <c r="B354" s="15">
        <f>'Specifieke informatie A'!$J$118</f>
        <v>0</v>
      </c>
      <c r="F354" s="15" t="s">
        <v>971</v>
      </c>
    </row>
    <row r="355" spans="1:6" x14ac:dyDescent="0.2">
      <c r="A355" s="15">
        <v>70132177</v>
      </c>
      <c r="B355" s="15">
        <f>'Specifieke informatie A'!$K$118</f>
        <v>0</v>
      </c>
      <c r="F355" s="15" t="s">
        <v>972</v>
      </c>
    </row>
    <row r="356" spans="1:6" x14ac:dyDescent="0.2">
      <c r="A356" s="15">
        <v>70132146</v>
      </c>
      <c r="B356" s="15">
        <f>'Specifieke informatie A'!$J$119</f>
        <v>0</v>
      </c>
      <c r="F356" s="15" t="s">
        <v>973</v>
      </c>
    </row>
    <row r="357" spans="1:6" x14ac:dyDescent="0.2">
      <c r="A357" s="15">
        <v>70132147</v>
      </c>
      <c r="B357" s="15">
        <f>'Specifieke informatie A'!$K$119</f>
        <v>0</v>
      </c>
      <c r="F357" s="15" t="s">
        <v>974</v>
      </c>
    </row>
    <row r="358" spans="1:6" x14ac:dyDescent="0.2">
      <c r="A358" s="15">
        <v>70132138</v>
      </c>
      <c r="B358" s="15">
        <f>'Specifieke informatie A'!$J$120</f>
        <v>0</v>
      </c>
      <c r="F358" s="15" t="s">
        <v>975</v>
      </c>
    </row>
    <row r="359" spans="1:6" x14ac:dyDescent="0.2">
      <c r="A359" s="15">
        <v>70132139</v>
      </c>
      <c r="B359" s="15">
        <f>'Specifieke informatie A'!$K$120</f>
        <v>0</v>
      </c>
      <c r="F359" s="15" t="s">
        <v>976</v>
      </c>
    </row>
    <row r="360" spans="1:6" x14ac:dyDescent="0.2">
      <c r="A360" s="15">
        <v>70132140</v>
      </c>
      <c r="B360" s="15">
        <f>'Specifieke informatie A'!$J$121</f>
        <v>0</v>
      </c>
      <c r="F360" s="15" t="s">
        <v>977</v>
      </c>
    </row>
    <row r="361" spans="1:6" x14ac:dyDescent="0.2">
      <c r="A361" s="15">
        <v>70132141</v>
      </c>
      <c r="B361" s="15">
        <f>'Specifieke informatie A'!$K$121</f>
        <v>0</v>
      </c>
      <c r="F361" s="15" t="s">
        <v>978</v>
      </c>
    </row>
    <row r="362" spans="1:6" x14ac:dyDescent="0.2">
      <c r="A362" s="15">
        <v>70132142</v>
      </c>
      <c r="B362" s="15">
        <f>'Specifieke informatie A'!$J$122</f>
        <v>0</v>
      </c>
      <c r="F362" s="15" t="s">
        <v>979</v>
      </c>
    </row>
    <row r="363" spans="1:6" x14ac:dyDescent="0.2">
      <c r="A363" s="15">
        <v>70132143</v>
      </c>
      <c r="B363" s="15">
        <f>'Specifieke informatie A'!$K$122</f>
        <v>0</v>
      </c>
      <c r="F363" s="15" t="s">
        <v>980</v>
      </c>
    </row>
    <row r="364" spans="1:6" x14ac:dyDescent="0.2">
      <c r="A364" s="15">
        <v>70132144</v>
      </c>
      <c r="B364" s="15">
        <f>'Specifieke informatie A'!$J$123</f>
        <v>0</v>
      </c>
      <c r="F364" s="15" t="s">
        <v>981</v>
      </c>
    </row>
    <row r="365" spans="1:6" x14ac:dyDescent="0.2">
      <c r="A365" s="15">
        <v>70132145</v>
      </c>
      <c r="B365" s="15">
        <f>'Specifieke informatie A'!$K$123</f>
        <v>0</v>
      </c>
      <c r="F365" s="15" t="s">
        <v>982</v>
      </c>
    </row>
    <row r="366" spans="1:6" x14ac:dyDescent="0.2">
      <c r="A366" s="15">
        <v>70132205</v>
      </c>
      <c r="B366" s="15">
        <f>'Specifieke informatie A'!$L$129</f>
        <v>0</v>
      </c>
      <c r="F366" s="15" t="s">
        <v>983</v>
      </c>
    </row>
    <row r="367" spans="1:6" x14ac:dyDescent="0.2">
      <c r="A367" s="15">
        <v>70132206</v>
      </c>
      <c r="B367" s="15">
        <f>'Specifieke informatie A'!$L$130</f>
        <v>0</v>
      </c>
      <c r="F367" s="15" t="s">
        <v>984</v>
      </c>
    </row>
    <row r="368" spans="1:6" x14ac:dyDescent="0.2">
      <c r="A368" s="15">
        <v>70132260</v>
      </c>
      <c r="B368" s="15">
        <f>'Specifieke informatie C'!$G$159</f>
        <v>0</v>
      </c>
      <c r="F368" s="15" t="s">
        <v>985</v>
      </c>
    </row>
    <row r="369" spans="1:6" x14ac:dyDescent="0.2">
      <c r="A369" s="15">
        <v>70132261</v>
      </c>
      <c r="B369" s="15">
        <f>'Specifieke informatie C'!$H$159</f>
        <v>0</v>
      </c>
      <c r="F369" s="15" t="s">
        <v>986</v>
      </c>
    </row>
    <row r="370" spans="1:6" x14ac:dyDescent="0.2">
      <c r="A370" s="15">
        <v>70132262</v>
      </c>
      <c r="B370" s="15">
        <f>'Specifieke informatie C'!$I$159</f>
        <v>0</v>
      </c>
      <c r="F370" s="15" t="s">
        <v>987</v>
      </c>
    </row>
    <row r="371" spans="1:6" x14ac:dyDescent="0.2">
      <c r="A371" s="15">
        <v>70132263</v>
      </c>
      <c r="B371" s="15">
        <f>'Specifieke informatie C'!$J$159</f>
        <v>0</v>
      </c>
      <c r="F371" s="15" t="s">
        <v>988</v>
      </c>
    </row>
    <row r="372" spans="1:6" x14ac:dyDescent="0.2">
      <c r="A372" s="15">
        <v>70132264</v>
      </c>
      <c r="B372" s="15">
        <f>'Specifieke informatie C'!$K$159</f>
        <v>0</v>
      </c>
      <c r="F372" s="15" t="s">
        <v>989</v>
      </c>
    </row>
    <row r="373" spans="1:6" x14ac:dyDescent="0.2">
      <c r="A373" s="15">
        <v>70132265</v>
      </c>
      <c r="B373" s="15">
        <f>'Specifieke informatie C'!$L$159</f>
        <v>0</v>
      </c>
      <c r="F373" s="15" t="s">
        <v>990</v>
      </c>
    </row>
    <row r="374" spans="1:6" x14ac:dyDescent="0.2">
      <c r="A374" s="15">
        <v>70132266</v>
      </c>
      <c r="B374" s="15">
        <f>'Specifieke informatie C'!$G$160</f>
        <v>0</v>
      </c>
      <c r="F374" s="15" t="s">
        <v>991</v>
      </c>
    </row>
    <row r="375" spans="1:6" x14ac:dyDescent="0.2">
      <c r="A375" s="15">
        <v>70132267</v>
      </c>
      <c r="B375" s="15">
        <f>'Specifieke informatie C'!$H$160</f>
        <v>0</v>
      </c>
      <c r="F375" s="15" t="s">
        <v>992</v>
      </c>
    </row>
    <row r="376" spans="1:6" x14ac:dyDescent="0.2">
      <c r="A376" s="15">
        <v>70132268</v>
      </c>
      <c r="B376" s="15">
        <f>'Specifieke informatie C'!$I$160</f>
        <v>0</v>
      </c>
      <c r="F376" s="15" t="s">
        <v>993</v>
      </c>
    </row>
    <row r="377" spans="1:6" x14ac:dyDescent="0.2">
      <c r="A377" s="15">
        <v>70132269</v>
      </c>
      <c r="B377" s="15">
        <f>'Specifieke informatie C'!$J$160</f>
        <v>0</v>
      </c>
      <c r="F377" s="15" t="s">
        <v>994</v>
      </c>
    </row>
    <row r="378" spans="1:6" x14ac:dyDescent="0.2">
      <c r="A378" s="15">
        <v>70132270</v>
      </c>
      <c r="B378" s="15">
        <f>'Specifieke informatie C'!$K$160</f>
        <v>0</v>
      </c>
      <c r="F378" s="15" t="s">
        <v>995</v>
      </c>
    </row>
    <row r="379" spans="1:6" x14ac:dyDescent="0.2">
      <c r="A379" s="15">
        <v>70132271</v>
      </c>
      <c r="B379" s="15">
        <f>'Specifieke informatie C'!$L$160</f>
        <v>0</v>
      </c>
      <c r="F379" s="15" t="s">
        <v>996</v>
      </c>
    </row>
    <row r="380" spans="1:6" x14ac:dyDescent="0.2">
      <c r="A380" s="15">
        <v>70132272</v>
      </c>
      <c r="B380" s="15">
        <f>'Specifieke informatie C'!$G$161</f>
        <v>0</v>
      </c>
      <c r="F380" s="15" t="s">
        <v>997</v>
      </c>
    </row>
    <row r="381" spans="1:6" x14ac:dyDescent="0.2">
      <c r="A381" s="15">
        <v>70132273</v>
      </c>
      <c r="B381" s="15">
        <f>'Specifieke informatie C'!$H$161</f>
        <v>0</v>
      </c>
      <c r="F381" s="15" t="s">
        <v>998</v>
      </c>
    </row>
    <row r="382" spans="1:6" x14ac:dyDescent="0.2">
      <c r="A382" s="15">
        <v>70132274</v>
      </c>
      <c r="B382" s="15">
        <f>'Specifieke informatie C'!$I$161</f>
        <v>0</v>
      </c>
      <c r="F382" s="15" t="s">
        <v>999</v>
      </c>
    </row>
    <row r="383" spans="1:6" x14ac:dyDescent="0.2">
      <c r="A383" s="15">
        <v>70132275</v>
      </c>
      <c r="B383" s="15">
        <f>'Specifieke informatie C'!$J$161</f>
        <v>0</v>
      </c>
      <c r="F383" s="15" t="s">
        <v>1000</v>
      </c>
    </row>
    <row r="384" spans="1:6" x14ac:dyDescent="0.2">
      <c r="A384" s="15">
        <v>70132276</v>
      </c>
      <c r="B384" s="15">
        <f>'Specifieke informatie C'!$K$161</f>
        <v>0</v>
      </c>
      <c r="F384" s="15" t="s">
        <v>1001</v>
      </c>
    </row>
    <row r="385" spans="1:6" x14ac:dyDescent="0.2">
      <c r="A385" s="15">
        <v>70132277</v>
      </c>
      <c r="B385" s="15">
        <f>'Specifieke informatie C'!$L$161</f>
        <v>0</v>
      </c>
      <c r="F385" s="15" t="s">
        <v>1002</v>
      </c>
    </row>
    <row r="386" spans="1:6" x14ac:dyDescent="0.2">
      <c r="A386" s="15">
        <v>70131700</v>
      </c>
      <c r="B386" s="15">
        <f>'Specifieke informatie C'!$L$243</f>
        <v>0</v>
      </c>
      <c r="F386" s="15" t="s">
        <v>1003</v>
      </c>
    </row>
    <row r="387" spans="1:6" x14ac:dyDescent="0.2">
      <c r="A387" s="15">
        <v>70131701</v>
      </c>
      <c r="B387" s="15">
        <f>'Specifieke informatie C'!$L$244</f>
        <v>0</v>
      </c>
      <c r="F387" s="15" t="s">
        <v>1224</v>
      </c>
    </row>
    <row r="388" spans="1:6" x14ac:dyDescent="0.2">
      <c r="A388" s="15">
        <v>70131753</v>
      </c>
      <c r="B388" s="15">
        <f>Kostenverzamelstaat!$I$28</f>
        <v>0</v>
      </c>
      <c r="F388" s="15" t="s">
        <v>1004</v>
      </c>
    </row>
    <row r="389" spans="1:6" x14ac:dyDescent="0.2">
      <c r="A389" s="15">
        <v>70131754</v>
      </c>
      <c r="B389" s="15">
        <f>Kostenverzamelstaat!$J$28</f>
        <v>0</v>
      </c>
      <c r="F389" s="15" t="s">
        <v>1005</v>
      </c>
    </row>
    <row r="390" spans="1:6" x14ac:dyDescent="0.2">
      <c r="A390" s="15">
        <v>70131755</v>
      </c>
      <c r="B390" s="15">
        <f>Kostenverzamelstaat!$K$28</f>
        <v>0</v>
      </c>
      <c r="F390" s="15" t="s">
        <v>1006</v>
      </c>
    </row>
    <row r="391" spans="1:6" x14ac:dyDescent="0.2">
      <c r="A391" s="15">
        <v>70131756</v>
      </c>
      <c r="B391" s="15">
        <f>Kostenverzamelstaat!$L$28</f>
        <v>0</v>
      </c>
      <c r="F391" s="15" t="s">
        <v>1007</v>
      </c>
    </row>
    <row r="392" spans="1:6" x14ac:dyDescent="0.2">
      <c r="A392" s="15">
        <v>70131757</v>
      </c>
      <c r="B392" s="15">
        <f>Kostenverzamelstaat!$M$28</f>
        <v>0</v>
      </c>
      <c r="F392" s="15" t="s">
        <v>1008</v>
      </c>
    </row>
    <row r="393" spans="1:6" x14ac:dyDescent="0.2">
      <c r="A393" s="15">
        <v>70131758</v>
      </c>
      <c r="B393" s="15">
        <f>Kostenverzamelstaat!$N$28</f>
        <v>0</v>
      </c>
      <c r="F393" s="15" t="s">
        <v>1009</v>
      </c>
    </row>
    <row r="394" spans="1:6" x14ac:dyDescent="0.2">
      <c r="A394" s="15">
        <v>70132225</v>
      </c>
      <c r="B394" s="15">
        <f>'Specifieke informatie C'!$G$168</f>
        <v>0</v>
      </c>
      <c r="F394" s="15" t="s">
        <v>1010</v>
      </c>
    </row>
    <row r="395" spans="1:6" x14ac:dyDescent="0.2">
      <c r="A395" s="15">
        <v>70132226</v>
      </c>
      <c r="B395" s="15">
        <f>'Specifieke informatie C'!$H$168</f>
        <v>0</v>
      </c>
      <c r="F395" s="15" t="s">
        <v>1011</v>
      </c>
    </row>
    <row r="396" spans="1:6" x14ac:dyDescent="0.2">
      <c r="A396" s="15">
        <v>70132227</v>
      </c>
      <c r="B396" s="15">
        <f>'Specifieke informatie C'!$I$168</f>
        <v>0</v>
      </c>
      <c r="F396" s="15" t="s">
        <v>1012</v>
      </c>
    </row>
    <row r="397" spans="1:6" x14ac:dyDescent="0.2">
      <c r="A397" s="15">
        <v>70132228</v>
      </c>
      <c r="B397" s="15">
        <f>'Specifieke informatie C'!$J$168</f>
        <v>0</v>
      </c>
      <c r="F397" s="15" t="s">
        <v>1013</v>
      </c>
    </row>
    <row r="398" spans="1:6" x14ac:dyDescent="0.2">
      <c r="A398" s="15">
        <v>70132229</v>
      </c>
      <c r="B398" s="15">
        <f>'Specifieke informatie C'!$K$168</f>
        <v>0</v>
      </c>
      <c r="F398" s="15" t="s">
        <v>1014</v>
      </c>
    </row>
    <row r="399" spans="1:6" x14ac:dyDescent="0.2">
      <c r="A399" s="15">
        <v>70132230</v>
      </c>
      <c r="B399" s="15">
        <f>'Specifieke informatie C'!$L$168</f>
        <v>0</v>
      </c>
      <c r="F399" s="15" t="s">
        <v>1015</v>
      </c>
    </row>
    <row r="400" spans="1:6" x14ac:dyDescent="0.2">
      <c r="A400" s="15">
        <v>70132207</v>
      </c>
      <c r="B400" s="15">
        <f>'Specifieke informatie C'!$G$169</f>
        <v>0</v>
      </c>
      <c r="F400" s="15" t="s">
        <v>1016</v>
      </c>
    </row>
    <row r="401" spans="1:6" x14ac:dyDescent="0.2">
      <c r="A401" s="15">
        <v>70132208</v>
      </c>
      <c r="B401" s="15">
        <f>'Specifieke informatie C'!$H$169</f>
        <v>0</v>
      </c>
      <c r="F401" s="15" t="s">
        <v>1017</v>
      </c>
    </row>
    <row r="402" spans="1:6" x14ac:dyDescent="0.2">
      <c r="A402" s="15">
        <v>70132209</v>
      </c>
      <c r="B402" s="15">
        <f>'Specifieke informatie C'!$I$169</f>
        <v>0</v>
      </c>
      <c r="F402" s="15" t="s">
        <v>1018</v>
      </c>
    </row>
    <row r="403" spans="1:6" x14ac:dyDescent="0.2">
      <c r="A403" s="15">
        <v>70132210</v>
      </c>
      <c r="B403" s="15">
        <f>'Specifieke informatie C'!$J$169</f>
        <v>0</v>
      </c>
      <c r="F403" s="15" t="s">
        <v>1019</v>
      </c>
    </row>
    <row r="404" spans="1:6" x14ac:dyDescent="0.2">
      <c r="A404" s="15">
        <v>70132211</v>
      </c>
      <c r="B404" s="15">
        <f>'Specifieke informatie C'!$K$169</f>
        <v>0</v>
      </c>
      <c r="F404" s="15" t="s">
        <v>1020</v>
      </c>
    </row>
    <row r="405" spans="1:6" x14ac:dyDescent="0.2">
      <c r="A405" s="15">
        <v>70132212</v>
      </c>
      <c r="B405" s="15">
        <f>'Specifieke informatie C'!$L$169</f>
        <v>0</v>
      </c>
      <c r="F405" s="15" t="s">
        <v>1021</v>
      </c>
    </row>
    <row r="406" spans="1:6" x14ac:dyDescent="0.2">
      <c r="A406" s="15">
        <v>70132213</v>
      </c>
      <c r="B406" s="15">
        <f>'Specifieke informatie C'!$G$170</f>
        <v>0</v>
      </c>
      <c r="F406" s="15" t="s">
        <v>1022</v>
      </c>
    </row>
    <row r="407" spans="1:6" x14ac:dyDescent="0.2">
      <c r="A407" s="15">
        <v>70132214</v>
      </c>
      <c r="B407" s="15">
        <f>'Specifieke informatie C'!$H$170</f>
        <v>0</v>
      </c>
      <c r="F407" s="15" t="s">
        <v>1023</v>
      </c>
    </row>
    <row r="408" spans="1:6" x14ac:dyDescent="0.2">
      <c r="A408" s="15">
        <v>70132215</v>
      </c>
      <c r="B408" s="15">
        <f>'Specifieke informatie C'!$I$170</f>
        <v>0</v>
      </c>
      <c r="F408" s="15" t="s">
        <v>1024</v>
      </c>
    </row>
    <row r="409" spans="1:6" x14ac:dyDescent="0.2">
      <c r="A409" s="15">
        <v>70132216</v>
      </c>
      <c r="B409" s="15">
        <f>'Specifieke informatie C'!$J$170</f>
        <v>0</v>
      </c>
      <c r="F409" s="15" t="s">
        <v>1025</v>
      </c>
    </row>
    <row r="410" spans="1:6" x14ac:dyDescent="0.2">
      <c r="A410" s="15">
        <v>70132217</v>
      </c>
      <c r="B410" s="15">
        <f>'Specifieke informatie C'!$K$170</f>
        <v>0</v>
      </c>
      <c r="F410" s="15" t="s">
        <v>1026</v>
      </c>
    </row>
    <row r="411" spans="1:6" x14ac:dyDescent="0.2">
      <c r="A411" s="15">
        <v>70132218</v>
      </c>
      <c r="B411" s="15">
        <f>'Specifieke informatie C'!$L$170</f>
        <v>0</v>
      </c>
      <c r="F411" s="15" t="s">
        <v>1027</v>
      </c>
    </row>
    <row r="412" spans="1:6" x14ac:dyDescent="0.2">
      <c r="A412" s="15">
        <v>70132219</v>
      </c>
      <c r="B412" s="15">
        <f>'Specifieke informatie C'!$G$171</f>
        <v>0</v>
      </c>
      <c r="F412" s="15" t="s">
        <v>1028</v>
      </c>
    </row>
    <row r="413" spans="1:6" x14ac:dyDescent="0.2">
      <c r="A413" s="15">
        <v>70132220</v>
      </c>
      <c r="B413" s="15">
        <f>'Specifieke informatie C'!$H$171</f>
        <v>0</v>
      </c>
      <c r="F413" s="15" t="s">
        <v>1029</v>
      </c>
    </row>
    <row r="414" spans="1:6" x14ac:dyDescent="0.2">
      <c r="A414" s="15">
        <v>70132221</v>
      </c>
      <c r="B414" s="15">
        <f>'Specifieke informatie C'!$I$171</f>
        <v>0</v>
      </c>
      <c r="F414" s="15" t="s">
        <v>1030</v>
      </c>
    </row>
    <row r="415" spans="1:6" x14ac:dyDescent="0.2">
      <c r="A415" s="15">
        <v>70132222</v>
      </c>
      <c r="B415" s="15">
        <f>'Specifieke informatie C'!$J$171</f>
        <v>0</v>
      </c>
      <c r="F415" s="15" t="s">
        <v>1031</v>
      </c>
    </row>
    <row r="416" spans="1:6" x14ac:dyDescent="0.2">
      <c r="A416" s="15">
        <v>70132223</v>
      </c>
      <c r="B416" s="15">
        <f>'Specifieke informatie C'!$K$171</f>
        <v>0</v>
      </c>
      <c r="F416" s="15" t="s">
        <v>1032</v>
      </c>
    </row>
    <row r="417" spans="1:6" x14ac:dyDescent="0.2">
      <c r="A417" s="15">
        <v>70132224</v>
      </c>
      <c r="B417" s="15">
        <f>'Specifieke informatie C'!$L$171</f>
        <v>0</v>
      </c>
      <c r="F417" s="15" t="s">
        <v>1033</v>
      </c>
    </row>
    <row r="418" spans="1:6" x14ac:dyDescent="0.2">
      <c r="A418" s="15">
        <v>70131960</v>
      </c>
      <c r="B418" s="15">
        <f>'Specifieke informatie C'!$G$190</f>
        <v>0</v>
      </c>
      <c r="F418" s="15" t="s">
        <v>1034</v>
      </c>
    </row>
    <row r="419" spans="1:6" x14ac:dyDescent="0.2">
      <c r="A419" s="15">
        <v>70131961</v>
      </c>
      <c r="B419" s="15">
        <f>'Specifieke informatie C'!$H$190</f>
        <v>0</v>
      </c>
      <c r="F419" s="15" t="s">
        <v>1035</v>
      </c>
    </row>
    <row r="420" spans="1:6" x14ac:dyDescent="0.2">
      <c r="A420" s="15">
        <v>70131962</v>
      </c>
      <c r="B420" s="15">
        <f>'Specifieke informatie C'!$I$190</f>
        <v>0</v>
      </c>
      <c r="F420" s="15" t="s">
        <v>1036</v>
      </c>
    </row>
    <row r="421" spans="1:6" x14ac:dyDescent="0.2">
      <c r="A421" s="15">
        <v>70131963</v>
      </c>
      <c r="B421" s="15">
        <f>'Specifieke informatie C'!$J$190</f>
        <v>0</v>
      </c>
      <c r="F421" s="15" t="s">
        <v>1037</v>
      </c>
    </row>
    <row r="422" spans="1:6" x14ac:dyDescent="0.2">
      <c r="A422" s="15">
        <v>70131964</v>
      </c>
      <c r="B422" s="15">
        <f>'Specifieke informatie C'!$K$190</f>
        <v>0</v>
      </c>
      <c r="F422" s="15" t="s">
        <v>1038</v>
      </c>
    </row>
    <row r="423" spans="1:6" x14ac:dyDescent="0.2">
      <c r="A423" s="15">
        <v>70131965</v>
      </c>
      <c r="B423" s="15">
        <f>'Specifieke informatie C'!$L$190</f>
        <v>0</v>
      </c>
      <c r="F423" s="15" t="s">
        <v>1039</v>
      </c>
    </row>
    <row r="424" spans="1:6" x14ac:dyDescent="0.2">
      <c r="A424" s="15">
        <v>70131966</v>
      </c>
      <c r="B424" s="15">
        <f>'Specifieke informatie C'!$G$191</f>
        <v>0</v>
      </c>
      <c r="F424" s="15" t="s">
        <v>1040</v>
      </c>
    </row>
    <row r="425" spans="1:6" x14ac:dyDescent="0.2">
      <c r="A425" s="15">
        <v>70131967</v>
      </c>
      <c r="B425" s="15">
        <f>'Specifieke informatie C'!$H$191</f>
        <v>0</v>
      </c>
      <c r="F425" s="15" t="s">
        <v>1041</v>
      </c>
    </row>
    <row r="426" spans="1:6" x14ac:dyDescent="0.2">
      <c r="A426" s="15">
        <v>70131968</v>
      </c>
      <c r="B426" s="15">
        <f>'Specifieke informatie C'!$I$191</f>
        <v>0</v>
      </c>
      <c r="F426" s="15" t="s">
        <v>1042</v>
      </c>
    </row>
    <row r="427" spans="1:6" x14ac:dyDescent="0.2">
      <c r="A427" s="15">
        <v>70131969</v>
      </c>
      <c r="B427" s="15">
        <f>'Specifieke informatie C'!$J$191</f>
        <v>0</v>
      </c>
      <c r="F427" s="15" t="s">
        <v>1043</v>
      </c>
    </row>
    <row r="428" spans="1:6" x14ac:dyDescent="0.2">
      <c r="A428" s="15">
        <v>70131970</v>
      </c>
      <c r="B428" s="15">
        <f>'Specifieke informatie C'!$K$191</f>
        <v>0</v>
      </c>
      <c r="F428" s="15" t="s">
        <v>1044</v>
      </c>
    </row>
    <row r="429" spans="1:6" x14ac:dyDescent="0.2">
      <c r="A429" s="15">
        <v>70131971</v>
      </c>
      <c r="B429" s="15">
        <f>'Specifieke informatie C'!$L$191</f>
        <v>0</v>
      </c>
      <c r="F429" s="15" t="s">
        <v>1045</v>
      </c>
    </row>
    <row r="430" spans="1:6" x14ac:dyDescent="0.2">
      <c r="A430" s="15">
        <v>70131972</v>
      </c>
      <c r="B430" s="15">
        <f>'Specifieke informatie C'!$G$192</f>
        <v>0</v>
      </c>
      <c r="F430" s="15" t="s">
        <v>1046</v>
      </c>
    </row>
    <row r="431" spans="1:6" x14ac:dyDescent="0.2">
      <c r="A431" s="15">
        <v>70131973</v>
      </c>
      <c r="B431" s="15">
        <f>'Specifieke informatie C'!$H$192</f>
        <v>0</v>
      </c>
      <c r="F431" s="15" t="s">
        <v>1047</v>
      </c>
    </row>
    <row r="432" spans="1:6" x14ac:dyDescent="0.2">
      <c r="A432" s="15">
        <v>70131974</v>
      </c>
      <c r="B432" s="15">
        <f>'Specifieke informatie C'!$I$192</f>
        <v>0</v>
      </c>
      <c r="F432" s="15" t="s">
        <v>1048</v>
      </c>
    </row>
    <row r="433" spans="1:6" x14ac:dyDescent="0.2">
      <c r="A433" s="15">
        <v>70131975</v>
      </c>
      <c r="B433" s="15">
        <f>'Specifieke informatie C'!$J$192</f>
        <v>0</v>
      </c>
      <c r="F433" s="15" t="s">
        <v>1049</v>
      </c>
    </row>
    <row r="434" spans="1:6" x14ac:dyDescent="0.2">
      <c r="A434" s="15">
        <v>70131976</v>
      </c>
      <c r="B434" s="15">
        <f>'Specifieke informatie C'!$K$192</f>
        <v>0</v>
      </c>
      <c r="F434" s="15" t="s">
        <v>1050</v>
      </c>
    </row>
    <row r="435" spans="1:6" x14ac:dyDescent="0.2">
      <c r="A435" s="15">
        <v>70131977</v>
      </c>
      <c r="B435" s="15">
        <f>'Specifieke informatie C'!$L$192</f>
        <v>0</v>
      </c>
      <c r="F435" s="15" t="s">
        <v>1051</v>
      </c>
    </row>
    <row r="436" spans="1:6" x14ac:dyDescent="0.2">
      <c r="A436" s="15">
        <v>70131978</v>
      </c>
      <c r="B436" s="15">
        <f>'Specifieke informatie C'!$G$193</f>
        <v>0</v>
      </c>
      <c r="F436" s="15" t="s">
        <v>1052</v>
      </c>
    </row>
    <row r="437" spans="1:6" x14ac:dyDescent="0.2">
      <c r="A437" s="15">
        <v>70131979</v>
      </c>
      <c r="B437" s="15">
        <f>'Specifieke informatie C'!$H$193</f>
        <v>0</v>
      </c>
      <c r="F437" s="15" t="s">
        <v>1053</v>
      </c>
    </row>
    <row r="438" spans="1:6" x14ac:dyDescent="0.2">
      <c r="A438" s="15">
        <v>70131980</v>
      </c>
      <c r="B438" s="15">
        <f>'Specifieke informatie C'!$I$193</f>
        <v>0</v>
      </c>
      <c r="F438" s="15" t="s">
        <v>1054</v>
      </c>
    </row>
    <row r="439" spans="1:6" x14ac:dyDescent="0.2">
      <c r="A439" s="15">
        <v>70131981</v>
      </c>
      <c r="B439" s="15">
        <f>'Specifieke informatie C'!$J$193</f>
        <v>0</v>
      </c>
      <c r="F439" s="15" t="s">
        <v>1055</v>
      </c>
    </row>
    <row r="440" spans="1:6" x14ac:dyDescent="0.2">
      <c r="A440" s="15">
        <v>70131982</v>
      </c>
      <c r="B440" s="15">
        <f>'Specifieke informatie C'!$K$193</f>
        <v>0</v>
      </c>
      <c r="F440" s="15" t="s">
        <v>1056</v>
      </c>
    </row>
    <row r="441" spans="1:6" x14ac:dyDescent="0.2">
      <c r="A441" s="15">
        <v>70131983</v>
      </c>
      <c r="B441" s="15">
        <f>'Specifieke informatie C'!$L$193</f>
        <v>0</v>
      </c>
      <c r="F441" s="15" t="s">
        <v>1057</v>
      </c>
    </row>
    <row r="442" spans="1:6" s="644" customFormat="1" x14ac:dyDescent="0.2">
      <c r="A442" s="644">
        <v>70131990</v>
      </c>
      <c r="B442" s="644">
        <f>Wanbetalers!$I$12</f>
        <v>0</v>
      </c>
      <c r="F442" s="644" t="s">
        <v>1058</v>
      </c>
    </row>
    <row r="443" spans="1:6" s="644" customFormat="1" x14ac:dyDescent="0.2">
      <c r="A443" s="644">
        <v>70131991</v>
      </c>
      <c r="B443" s="644">
        <f>Wanbetalers!$J$12</f>
        <v>0</v>
      </c>
      <c r="F443" s="644" t="s">
        <v>1059</v>
      </c>
    </row>
    <row r="444" spans="1:6" s="644" customFormat="1" x14ac:dyDescent="0.2">
      <c r="A444" s="644">
        <v>70131992</v>
      </c>
      <c r="B444" s="644">
        <f>Wanbetalers!$K$12</f>
        <v>0</v>
      </c>
      <c r="F444" s="644" t="s">
        <v>1060</v>
      </c>
    </row>
    <row r="445" spans="1:6" s="644" customFormat="1" x14ac:dyDescent="0.2">
      <c r="A445" s="644">
        <v>70132002</v>
      </c>
      <c r="B445" s="644">
        <f>Wanbetalers!$I$13</f>
        <v>0</v>
      </c>
      <c r="F445" s="644" t="s">
        <v>1061</v>
      </c>
    </row>
    <row r="446" spans="1:6" s="644" customFormat="1" x14ac:dyDescent="0.2">
      <c r="A446" s="644">
        <v>70132003</v>
      </c>
      <c r="B446" s="644">
        <f>Wanbetalers!$J$13</f>
        <v>0</v>
      </c>
      <c r="F446" s="644" t="s">
        <v>1062</v>
      </c>
    </row>
    <row r="447" spans="1:6" s="644" customFormat="1" x14ac:dyDescent="0.2">
      <c r="A447" s="644">
        <v>70132004</v>
      </c>
      <c r="B447" s="644">
        <f>Wanbetalers!$K$13</f>
        <v>0</v>
      </c>
      <c r="F447" s="644" t="s">
        <v>1063</v>
      </c>
    </row>
    <row r="448" spans="1:6" s="644" customFormat="1" x14ac:dyDescent="0.2">
      <c r="A448" s="644">
        <v>70132014</v>
      </c>
      <c r="B448" s="644">
        <f>Wanbetalers!$I$14</f>
        <v>0</v>
      </c>
      <c r="F448" s="644" t="s">
        <v>1064</v>
      </c>
    </row>
    <row r="449" spans="1:6" s="644" customFormat="1" x14ac:dyDescent="0.2">
      <c r="A449" s="644">
        <v>70132015</v>
      </c>
      <c r="B449" s="644">
        <f>Wanbetalers!$J$14</f>
        <v>0</v>
      </c>
      <c r="F449" s="644" t="s">
        <v>1065</v>
      </c>
    </row>
    <row r="450" spans="1:6" s="644" customFormat="1" x14ac:dyDescent="0.2">
      <c r="A450" s="644">
        <v>70132016</v>
      </c>
      <c r="B450" s="644">
        <f>Wanbetalers!$K$14</f>
        <v>0</v>
      </c>
      <c r="F450" s="644" t="s">
        <v>1066</v>
      </c>
    </row>
    <row r="451" spans="1:6" s="644" customFormat="1" x14ac:dyDescent="0.2">
      <c r="A451" s="644">
        <v>70132026</v>
      </c>
      <c r="B451" s="644">
        <f>Wanbetalers!$I$17</f>
        <v>0</v>
      </c>
      <c r="F451" s="644" t="s">
        <v>1067</v>
      </c>
    </row>
    <row r="452" spans="1:6" s="644" customFormat="1" x14ac:dyDescent="0.2">
      <c r="A452" s="644">
        <v>70132027</v>
      </c>
      <c r="B452" s="644">
        <f>Wanbetalers!$J$17</f>
        <v>0</v>
      </c>
      <c r="F452" s="644" t="s">
        <v>1068</v>
      </c>
    </row>
    <row r="453" spans="1:6" s="644" customFormat="1" x14ac:dyDescent="0.2">
      <c r="A453" s="644">
        <v>70132028</v>
      </c>
      <c r="B453" s="644">
        <f>Wanbetalers!$K$17</f>
        <v>0</v>
      </c>
      <c r="F453" s="644" t="s">
        <v>1069</v>
      </c>
    </row>
    <row r="454" spans="1:6" s="644" customFormat="1" x14ac:dyDescent="0.2">
      <c r="A454" s="644">
        <v>70132038</v>
      </c>
      <c r="B454" s="644">
        <f>Wanbetalers!$I$18</f>
        <v>0</v>
      </c>
      <c r="F454" s="644" t="s">
        <v>1070</v>
      </c>
    </row>
    <row r="455" spans="1:6" s="644" customFormat="1" x14ac:dyDescent="0.2">
      <c r="A455" s="644">
        <v>70132039</v>
      </c>
      <c r="B455" s="644">
        <f>Wanbetalers!$J$18</f>
        <v>0</v>
      </c>
      <c r="F455" s="644" t="s">
        <v>1071</v>
      </c>
    </row>
    <row r="456" spans="1:6" s="644" customFormat="1" x14ac:dyDescent="0.2">
      <c r="A456" s="644">
        <v>70132040</v>
      </c>
      <c r="B456" s="644">
        <f>Wanbetalers!$K$18</f>
        <v>0</v>
      </c>
      <c r="F456" s="644" t="s">
        <v>1072</v>
      </c>
    </row>
    <row r="457" spans="1:6" s="644" customFormat="1" x14ac:dyDescent="0.2">
      <c r="A457" s="644">
        <v>70132110</v>
      </c>
      <c r="B457" s="644">
        <f>Wanbetalers!$I$21</f>
        <v>0</v>
      </c>
      <c r="F457" s="644" t="s">
        <v>1073</v>
      </c>
    </row>
    <row r="458" spans="1:6" s="644" customFormat="1" x14ac:dyDescent="0.2">
      <c r="A458" s="644">
        <v>70132111</v>
      </c>
      <c r="B458" s="644">
        <f>Wanbetalers!$J$21</f>
        <v>0</v>
      </c>
      <c r="F458" s="644" t="s">
        <v>1074</v>
      </c>
    </row>
    <row r="459" spans="1:6" s="644" customFormat="1" x14ac:dyDescent="0.2">
      <c r="A459" s="644">
        <v>70132112</v>
      </c>
      <c r="B459" s="644">
        <f>Wanbetalers!$K$21</f>
        <v>0</v>
      </c>
      <c r="F459" s="644" t="s">
        <v>1075</v>
      </c>
    </row>
    <row r="460" spans="1:6" s="644" customFormat="1" x14ac:dyDescent="0.2">
      <c r="A460" s="644">
        <v>70132050</v>
      </c>
      <c r="B460" s="644">
        <f>Wanbetalers!$I$22</f>
        <v>0</v>
      </c>
      <c r="F460" s="644" t="s">
        <v>1076</v>
      </c>
    </row>
    <row r="461" spans="1:6" s="644" customFormat="1" x14ac:dyDescent="0.2">
      <c r="A461" s="644">
        <v>70132051</v>
      </c>
      <c r="B461" s="644">
        <f>Wanbetalers!$J$22</f>
        <v>0</v>
      </c>
      <c r="F461" s="644" t="s">
        <v>1077</v>
      </c>
    </row>
    <row r="462" spans="1:6" s="644" customFormat="1" x14ac:dyDescent="0.2">
      <c r="A462" s="644">
        <v>70132052</v>
      </c>
      <c r="B462" s="644">
        <f>Wanbetalers!$K$22</f>
        <v>0</v>
      </c>
      <c r="F462" s="644" t="s">
        <v>1078</v>
      </c>
    </row>
    <row r="463" spans="1:6" s="644" customFormat="1" x14ac:dyDescent="0.2">
      <c r="A463" s="644">
        <v>70132062</v>
      </c>
      <c r="B463" s="644">
        <f>Wanbetalers!$I$23</f>
        <v>0</v>
      </c>
      <c r="F463" s="644" t="s">
        <v>1079</v>
      </c>
    </row>
    <row r="464" spans="1:6" s="644" customFormat="1" x14ac:dyDescent="0.2">
      <c r="A464" s="644">
        <v>70132063</v>
      </c>
      <c r="B464" s="644">
        <f>Wanbetalers!$J$23</f>
        <v>0</v>
      </c>
      <c r="F464" s="644" t="s">
        <v>1080</v>
      </c>
    </row>
    <row r="465" spans="1:6" s="644" customFormat="1" x14ac:dyDescent="0.2">
      <c r="A465" s="644">
        <v>70132064</v>
      </c>
      <c r="B465" s="644">
        <f>Wanbetalers!$K$23</f>
        <v>0</v>
      </c>
      <c r="F465" s="644" t="s">
        <v>1081</v>
      </c>
    </row>
    <row r="466" spans="1:6" s="644" customFormat="1" x14ac:dyDescent="0.2">
      <c r="A466" s="644">
        <v>70132074</v>
      </c>
      <c r="B466" s="644">
        <f>Wanbetalers!$I$26</f>
        <v>0</v>
      </c>
      <c r="F466" s="644" t="s">
        <v>1082</v>
      </c>
    </row>
    <row r="467" spans="1:6" s="644" customFormat="1" x14ac:dyDescent="0.2">
      <c r="A467" s="644">
        <v>70132075</v>
      </c>
      <c r="B467" s="644">
        <f>Wanbetalers!$J$26</f>
        <v>0</v>
      </c>
      <c r="F467" s="644" t="s">
        <v>1083</v>
      </c>
    </row>
    <row r="468" spans="1:6" s="644" customFormat="1" x14ac:dyDescent="0.2">
      <c r="A468" s="644">
        <v>70132076</v>
      </c>
      <c r="B468" s="644">
        <f>Wanbetalers!$K$26</f>
        <v>0</v>
      </c>
      <c r="F468" s="644" t="s">
        <v>1084</v>
      </c>
    </row>
    <row r="469" spans="1:6" s="644" customFormat="1" x14ac:dyDescent="0.2">
      <c r="A469" s="644">
        <v>70132086</v>
      </c>
      <c r="B469" s="644">
        <f>Wanbetalers!$I$27</f>
        <v>0</v>
      </c>
      <c r="F469" s="644" t="s">
        <v>1085</v>
      </c>
    </row>
    <row r="470" spans="1:6" s="644" customFormat="1" x14ac:dyDescent="0.2">
      <c r="A470" s="644">
        <v>70132087</v>
      </c>
      <c r="B470" s="644">
        <f>Wanbetalers!$J$27</f>
        <v>0</v>
      </c>
      <c r="F470" s="644" t="s">
        <v>1086</v>
      </c>
    </row>
    <row r="471" spans="1:6" s="644" customFormat="1" x14ac:dyDescent="0.2">
      <c r="A471" s="644">
        <v>70132088</v>
      </c>
      <c r="B471" s="644">
        <f>Wanbetalers!$K$27</f>
        <v>0</v>
      </c>
      <c r="F471" s="644" t="s">
        <v>1087</v>
      </c>
    </row>
    <row r="472" spans="1:6" s="644" customFormat="1" x14ac:dyDescent="0.2">
      <c r="A472" s="644">
        <v>70132098</v>
      </c>
      <c r="B472" s="644">
        <f>Wanbetalers!$I$28</f>
        <v>0</v>
      </c>
      <c r="F472" s="644" t="s">
        <v>1088</v>
      </c>
    </row>
    <row r="473" spans="1:6" s="644" customFormat="1" x14ac:dyDescent="0.2">
      <c r="A473" s="644">
        <v>70132099</v>
      </c>
      <c r="B473" s="644">
        <f>Wanbetalers!$J$28</f>
        <v>0</v>
      </c>
      <c r="F473" s="644" t="s">
        <v>1089</v>
      </c>
    </row>
    <row r="474" spans="1:6" s="644" customFormat="1" x14ac:dyDescent="0.2">
      <c r="A474" s="644">
        <v>70132100</v>
      </c>
      <c r="B474" s="644">
        <f>Wanbetalers!$K$28</f>
        <v>0</v>
      </c>
      <c r="F474" s="644" t="s">
        <v>1090</v>
      </c>
    </row>
    <row r="475" spans="1:6" x14ac:dyDescent="0.2">
      <c r="A475" s="15">
        <v>70131764</v>
      </c>
      <c r="B475" s="15">
        <f>'Specifieke informatie C'!$G$209</f>
        <v>0</v>
      </c>
      <c r="F475" s="15" t="s">
        <v>1091</v>
      </c>
    </row>
    <row r="476" spans="1:6" x14ac:dyDescent="0.2">
      <c r="A476" s="15">
        <v>70131765</v>
      </c>
      <c r="B476" s="15">
        <f>'Specifieke informatie C'!$H$209</f>
        <v>0</v>
      </c>
      <c r="F476" s="15" t="s">
        <v>1092</v>
      </c>
    </row>
    <row r="477" spans="1:6" x14ac:dyDescent="0.2">
      <c r="A477" s="15">
        <v>70131766</v>
      </c>
      <c r="B477" s="15">
        <f>'Specifieke informatie C'!$I$209</f>
        <v>0</v>
      </c>
      <c r="F477" s="15" t="s">
        <v>1093</v>
      </c>
    </row>
    <row r="478" spans="1:6" x14ac:dyDescent="0.2">
      <c r="A478" s="15">
        <v>70131767</v>
      </c>
      <c r="B478" s="15">
        <f>'Specifieke informatie C'!$J$209</f>
        <v>0</v>
      </c>
      <c r="F478" s="15" t="s">
        <v>1094</v>
      </c>
    </row>
    <row r="479" spans="1:6" x14ac:dyDescent="0.2">
      <c r="A479" s="15">
        <v>70131768</v>
      </c>
      <c r="B479" s="15">
        <f>'Specifieke informatie C'!$K$209</f>
        <v>0</v>
      </c>
      <c r="F479" s="15" t="s">
        <v>1095</v>
      </c>
    </row>
    <row r="480" spans="1:6" x14ac:dyDescent="0.2">
      <c r="A480" s="15">
        <v>70131769</v>
      </c>
      <c r="B480" s="15">
        <f>'Specifieke informatie C'!$L$209</f>
        <v>0</v>
      </c>
      <c r="F480" s="15" t="s">
        <v>1096</v>
      </c>
    </row>
    <row r="481" spans="1:6" x14ac:dyDescent="0.2">
      <c r="A481" s="15">
        <v>70131770</v>
      </c>
      <c r="B481" s="15">
        <f>'Specifieke informatie C'!$G$210</f>
        <v>0</v>
      </c>
      <c r="F481" s="15" t="s">
        <v>1097</v>
      </c>
    </row>
    <row r="482" spans="1:6" x14ac:dyDescent="0.2">
      <c r="A482" s="15">
        <v>70131771</v>
      </c>
      <c r="B482" s="15">
        <f>'Specifieke informatie C'!$H$210</f>
        <v>0</v>
      </c>
      <c r="F482" s="15" t="s">
        <v>1098</v>
      </c>
    </row>
    <row r="483" spans="1:6" x14ac:dyDescent="0.2">
      <c r="A483" s="15">
        <v>70131772</v>
      </c>
      <c r="B483" s="15">
        <f>'Specifieke informatie C'!$I$210</f>
        <v>0</v>
      </c>
      <c r="F483" s="15" t="s">
        <v>1099</v>
      </c>
    </row>
    <row r="484" spans="1:6" x14ac:dyDescent="0.2">
      <c r="A484" s="15">
        <v>70131773</v>
      </c>
      <c r="B484" s="15">
        <f>'Specifieke informatie C'!$J$210</f>
        <v>0</v>
      </c>
      <c r="F484" s="15" t="s">
        <v>1100</v>
      </c>
    </row>
    <row r="485" spans="1:6" x14ac:dyDescent="0.2">
      <c r="A485" s="15">
        <v>70131774</v>
      </c>
      <c r="B485" s="15">
        <f>'Specifieke informatie C'!$K$210</f>
        <v>0</v>
      </c>
      <c r="F485" s="15" t="s">
        <v>1101</v>
      </c>
    </row>
    <row r="486" spans="1:6" x14ac:dyDescent="0.2">
      <c r="A486" s="15">
        <v>70131775</v>
      </c>
      <c r="B486" s="15">
        <f>'Specifieke informatie C'!$L$210</f>
        <v>0</v>
      </c>
      <c r="F486" s="15" t="s">
        <v>1102</v>
      </c>
    </row>
    <row r="487" spans="1:6" x14ac:dyDescent="0.2">
      <c r="A487" s="15">
        <v>70131776</v>
      </c>
      <c r="B487" s="15">
        <f>'Specifieke informatie C'!$G$211</f>
        <v>0</v>
      </c>
      <c r="F487" s="15" t="s">
        <v>1103</v>
      </c>
    </row>
    <row r="488" spans="1:6" x14ac:dyDescent="0.2">
      <c r="A488" s="15">
        <v>70131777</v>
      </c>
      <c r="B488" s="15">
        <f>'Specifieke informatie C'!$H$211</f>
        <v>0</v>
      </c>
      <c r="F488" s="15" t="s">
        <v>1104</v>
      </c>
    </row>
    <row r="489" spans="1:6" x14ac:dyDescent="0.2">
      <c r="A489" s="15">
        <v>70131778</v>
      </c>
      <c r="B489" s="15">
        <f>'Specifieke informatie C'!$I$211</f>
        <v>0</v>
      </c>
      <c r="F489" s="15" t="s">
        <v>1105</v>
      </c>
    </row>
    <row r="490" spans="1:6" x14ac:dyDescent="0.2">
      <c r="A490" s="15">
        <v>70131779</v>
      </c>
      <c r="B490" s="15">
        <f>'Specifieke informatie C'!$J$211</f>
        <v>0</v>
      </c>
      <c r="F490" s="15" t="s">
        <v>1106</v>
      </c>
    </row>
    <row r="491" spans="1:6" x14ac:dyDescent="0.2">
      <c r="A491" s="15">
        <v>70131780</v>
      </c>
      <c r="B491" s="15">
        <f>'Specifieke informatie C'!$K$211</f>
        <v>0</v>
      </c>
      <c r="F491" s="15" t="s">
        <v>1107</v>
      </c>
    </row>
    <row r="492" spans="1:6" x14ac:dyDescent="0.2">
      <c r="A492" s="15">
        <v>70131781</v>
      </c>
      <c r="B492" s="15">
        <f>'Specifieke informatie C'!$L$211</f>
        <v>0</v>
      </c>
      <c r="F492" s="15" t="s">
        <v>1108</v>
      </c>
    </row>
    <row r="493" spans="1:6" x14ac:dyDescent="0.2">
      <c r="A493" s="15">
        <v>70131782</v>
      </c>
      <c r="B493" s="15">
        <f>'Specifieke informatie C'!$G$212</f>
        <v>0</v>
      </c>
      <c r="F493" s="15" t="s">
        <v>1225</v>
      </c>
    </row>
    <row r="494" spans="1:6" x14ac:dyDescent="0.2">
      <c r="A494" s="15">
        <v>70131783</v>
      </c>
      <c r="B494" s="15">
        <f>'Specifieke informatie C'!$H$212</f>
        <v>0</v>
      </c>
      <c r="F494" s="15" t="s">
        <v>1226</v>
      </c>
    </row>
    <row r="495" spans="1:6" x14ac:dyDescent="0.2">
      <c r="A495" s="15">
        <v>70131784</v>
      </c>
      <c r="B495" s="15">
        <f>'Specifieke informatie C'!$I$212</f>
        <v>0</v>
      </c>
      <c r="F495" s="15" t="s">
        <v>1227</v>
      </c>
    </row>
    <row r="496" spans="1:6" x14ac:dyDescent="0.2">
      <c r="A496" s="15">
        <v>70131785</v>
      </c>
      <c r="B496" s="15">
        <f>'Specifieke informatie C'!$J$212</f>
        <v>0</v>
      </c>
      <c r="F496" s="15" t="s">
        <v>1228</v>
      </c>
    </row>
    <row r="497" spans="1:6" x14ac:dyDescent="0.2">
      <c r="A497" s="15">
        <v>70131786</v>
      </c>
      <c r="B497" s="15">
        <f>'Specifieke informatie C'!$K$212</f>
        <v>0</v>
      </c>
      <c r="F497" s="15" t="s">
        <v>1229</v>
      </c>
    </row>
    <row r="498" spans="1:6" x14ac:dyDescent="0.2">
      <c r="A498" s="15">
        <v>70131787</v>
      </c>
      <c r="B498" s="15">
        <f>'Specifieke informatie C'!$L$212</f>
        <v>0</v>
      </c>
      <c r="F498" s="15" t="s">
        <v>1230</v>
      </c>
    </row>
    <row r="499" spans="1:6" x14ac:dyDescent="0.2">
      <c r="A499" s="15">
        <v>70131788</v>
      </c>
      <c r="B499" s="15">
        <f>'Specifieke informatie C'!$G$234</f>
        <v>0</v>
      </c>
      <c r="F499" s="15" t="s">
        <v>1109</v>
      </c>
    </row>
    <row r="500" spans="1:6" x14ac:dyDescent="0.2">
      <c r="A500" s="15">
        <v>70131789</v>
      </c>
      <c r="B500" s="15">
        <f>'Specifieke informatie C'!$H$234</f>
        <v>0</v>
      </c>
      <c r="F500" s="15" t="s">
        <v>1110</v>
      </c>
    </row>
    <row r="501" spans="1:6" x14ac:dyDescent="0.2">
      <c r="A501" s="15">
        <v>70131790</v>
      </c>
      <c r="B501" s="15">
        <f>'Specifieke informatie C'!$I$234</f>
        <v>0</v>
      </c>
      <c r="F501" s="15" t="s">
        <v>1111</v>
      </c>
    </row>
    <row r="502" spans="1:6" x14ac:dyDescent="0.2">
      <c r="A502" s="15">
        <v>70131791</v>
      </c>
      <c r="B502" s="15">
        <f>'Specifieke informatie C'!$J$234</f>
        <v>0</v>
      </c>
      <c r="F502" s="15" t="s">
        <v>1112</v>
      </c>
    </row>
    <row r="503" spans="1:6" x14ac:dyDescent="0.2">
      <c r="A503" s="15">
        <v>70131792</v>
      </c>
      <c r="B503" s="15">
        <f>'Specifieke informatie C'!$K$234</f>
        <v>0</v>
      </c>
      <c r="F503" s="15" t="s">
        <v>1113</v>
      </c>
    </row>
    <row r="504" spans="1:6" x14ac:dyDescent="0.2">
      <c r="A504" s="15">
        <v>70131793</v>
      </c>
      <c r="B504" s="15">
        <f>'Specifieke informatie C'!$L$234</f>
        <v>0</v>
      </c>
      <c r="F504" s="15" t="s">
        <v>1114</v>
      </c>
    </row>
    <row r="505" spans="1:6" x14ac:dyDescent="0.2">
      <c r="A505" s="15">
        <v>70131794</v>
      </c>
      <c r="B505" s="15">
        <f>'Specifieke informatie C'!$G$235</f>
        <v>0</v>
      </c>
      <c r="F505" s="15" t="s">
        <v>1115</v>
      </c>
    </row>
    <row r="506" spans="1:6" x14ac:dyDescent="0.2">
      <c r="A506" s="15">
        <v>70131795</v>
      </c>
      <c r="B506" s="15">
        <f>'Specifieke informatie C'!$H$235</f>
        <v>0</v>
      </c>
      <c r="F506" s="15" t="s">
        <v>1116</v>
      </c>
    </row>
    <row r="507" spans="1:6" x14ac:dyDescent="0.2">
      <c r="A507" s="15">
        <v>70131796</v>
      </c>
      <c r="B507" s="15">
        <f>'Specifieke informatie C'!$I$235</f>
        <v>0</v>
      </c>
      <c r="F507" s="15" t="s">
        <v>1117</v>
      </c>
    </row>
    <row r="508" spans="1:6" x14ac:dyDescent="0.2">
      <c r="A508" s="15">
        <v>70131797</v>
      </c>
      <c r="B508" s="15">
        <f>'Specifieke informatie C'!$J$235</f>
        <v>0</v>
      </c>
      <c r="F508" s="15" t="s">
        <v>1118</v>
      </c>
    </row>
    <row r="509" spans="1:6" x14ac:dyDescent="0.2">
      <c r="A509" s="15">
        <v>70131798</v>
      </c>
      <c r="B509" s="15">
        <f>'Specifieke informatie C'!$K$235</f>
        <v>0</v>
      </c>
      <c r="F509" s="15" t="s">
        <v>1119</v>
      </c>
    </row>
    <row r="510" spans="1:6" x14ac:dyDescent="0.2">
      <c r="A510" s="15">
        <v>70131799</v>
      </c>
      <c r="B510" s="15">
        <f>'Specifieke informatie C'!$L$235</f>
        <v>0</v>
      </c>
      <c r="F510" s="15" t="s">
        <v>1120</v>
      </c>
    </row>
    <row r="511" spans="1:6" x14ac:dyDescent="0.2">
      <c r="A511" s="15">
        <v>70131800</v>
      </c>
      <c r="B511" s="15">
        <f>'Specifieke informatie C'!$G$236</f>
        <v>0</v>
      </c>
      <c r="F511" s="15" t="s">
        <v>1121</v>
      </c>
    </row>
    <row r="512" spans="1:6" x14ac:dyDescent="0.2">
      <c r="A512" s="15">
        <v>70131801</v>
      </c>
      <c r="B512" s="15">
        <f>'Specifieke informatie C'!$H$236</f>
        <v>0</v>
      </c>
      <c r="F512" s="15" t="s">
        <v>1122</v>
      </c>
    </row>
    <row r="513" spans="1:6" x14ac:dyDescent="0.2">
      <c r="A513" s="15">
        <v>70131802</v>
      </c>
      <c r="B513" s="15">
        <f>'Specifieke informatie C'!$I$236</f>
        <v>0</v>
      </c>
      <c r="F513" s="15" t="s">
        <v>1123</v>
      </c>
    </row>
    <row r="514" spans="1:6" x14ac:dyDescent="0.2">
      <c r="A514" s="15">
        <v>70131803</v>
      </c>
      <c r="B514" s="15">
        <f>'Specifieke informatie C'!$J$236</f>
        <v>0</v>
      </c>
      <c r="F514" s="15" t="s">
        <v>1124</v>
      </c>
    </row>
    <row r="515" spans="1:6" x14ac:dyDescent="0.2">
      <c r="A515" s="15">
        <v>70131804</v>
      </c>
      <c r="B515" s="15">
        <f>'Specifieke informatie C'!$K$236</f>
        <v>0</v>
      </c>
      <c r="F515" s="15" t="s">
        <v>1125</v>
      </c>
    </row>
    <row r="516" spans="1:6" x14ac:dyDescent="0.2">
      <c r="A516" s="15">
        <v>70131805</v>
      </c>
      <c r="B516" s="15">
        <f>'Specifieke informatie C'!$L$236</f>
        <v>0</v>
      </c>
      <c r="F516" s="15" t="s">
        <v>1126</v>
      </c>
    </row>
    <row r="517" spans="1:6" x14ac:dyDescent="0.2">
      <c r="A517" s="15">
        <v>70131806</v>
      </c>
      <c r="B517" s="15">
        <f>'Specifieke informatie C'!$G$237</f>
        <v>0</v>
      </c>
      <c r="F517" s="15" t="s">
        <v>1231</v>
      </c>
    </row>
    <row r="518" spans="1:6" x14ac:dyDescent="0.2">
      <c r="A518" s="15">
        <v>70131807</v>
      </c>
      <c r="B518" s="15">
        <f>'Specifieke informatie C'!$H$237</f>
        <v>0</v>
      </c>
      <c r="F518" s="15" t="s">
        <v>1232</v>
      </c>
    </row>
    <row r="519" spans="1:6" x14ac:dyDescent="0.2">
      <c r="A519" s="15">
        <v>70131808</v>
      </c>
      <c r="B519" s="15">
        <f>'Specifieke informatie C'!$I$237</f>
        <v>0</v>
      </c>
      <c r="F519" s="15" t="s">
        <v>1233</v>
      </c>
    </row>
    <row r="520" spans="1:6" x14ac:dyDescent="0.2">
      <c r="A520" s="15">
        <v>70131809</v>
      </c>
      <c r="B520" s="15">
        <f>'Specifieke informatie C'!$J$237</f>
        <v>0</v>
      </c>
      <c r="F520" s="15" t="s">
        <v>1234</v>
      </c>
    </row>
    <row r="521" spans="1:6" x14ac:dyDescent="0.2">
      <c r="A521" s="15">
        <v>70131810</v>
      </c>
      <c r="B521" s="15">
        <f>'Specifieke informatie C'!$K$237</f>
        <v>0</v>
      </c>
      <c r="F521" s="15" t="s">
        <v>1235</v>
      </c>
    </row>
    <row r="522" spans="1:6" x14ac:dyDescent="0.2">
      <c r="A522" s="15">
        <v>70131811</v>
      </c>
      <c r="B522" s="15">
        <f>'Specifieke informatie C'!$L$237</f>
        <v>0</v>
      </c>
      <c r="F522" s="15" t="s">
        <v>1236</v>
      </c>
    </row>
    <row r="523" spans="1:6" x14ac:dyDescent="0.2">
      <c r="A523" s="15">
        <v>70132120</v>
      </c>
      <c r="B523" s="15">
        <f>'Specifieke informatie C'!$L$249</f>
        <v>0</v>
      </c>
      <c r="F523" s="15" t="s">
        <v>1127</v>
      </c>
    </row>
    <row r="524" spans="1:6" x14ac:dyDescent="0.2">
      <c r="A524" s="15">
        <v>70132121</v>
      </c>
      <c r="B524" s="15">
        <f>'Specifieke informatie C'!$L$250</f>
        <v>0</v>
      </c>
      <c r="F524" s="15" t="s">
        <v>1237</v>
      </c>
    </row>
    <row r="525" spans="1:6" x14ac:dyDescent="0.2">
      <c r="A525" s="15">
        <v>70132123</v>
      </c>
      <c r="B525" s="15">
        <f>'Specifieke informatie C'!$L$255</f>
        <v>0</v>
      </c>
      <c r="F525" s="15" t="s">
        <v>1128</v>
      </c>
    </row>
    <row r="526" spans="1:6" x14ac:dyDescent="0.2">
      <c r="A526" s="15">
        <v>70132124</v>
      </c>
      <c r="B526" s="15">
        <f>'Specifieke informatie C'!$L$256</f>
        <v>0</v>
      </c>
      <c r="F526" s="15" t="s">
        <v>1129</v>
      </c>
    </row>
    <row r="527" spans="1:6" x14ac:dyDescent="0.2">
      <c r="A527" s="15">
        <v>70132125</v>
      </c>
      <c r="B527" s="15">
        <f>'Specifieke informatie C'!$L$257</f>
        <v>0</v>
      </c>
      <c r="F527" s="15" t="s">
        <v>1130</v>
      </c>
    </row>
    <row r="528" spans="1:6" x14ac:dyDescent="0.2">
      <c r="A528" s="15">
        <v>70132126</v>
      </c>
      <c r="B528" s="15">
        <f>'Specifieke informatie C'!$L$258</f>
        <v>0</v>
      </c>
      <c r="F528" s="15" t="s">
        <v>1131</v>
      </c>
    </row>
    <row r="529" spans="1:6" x14ac:dyDescent="0.2">
      <c r="A529" s="15">
        <v>70132122</v>
      </c>
      <c r="B529" s="15">
        <f>'Specifieke informatie C'!$L$259</f>
        <v>0</v>
      </c>
      <c r="F529" s="15" t="s">
        <v>1238</v>
      </c>
    </row>
    <row r="530" spans="1:6" x14ac:dyDescent="0.2">
      <c r="A530" s="15">
        <v>70132128</v>
      </c>
      <c r="B530" s="15">
        <f>'Specifieke informatie C'!$L$276</f>
        <v>0</v>
      </c>
      <c r="F530" s="15" t="s">
        <v>1132</v>
      </c>
    </row>
    <row r="531" spans="1:6" x14ac:dyDescent="0.2">
      <c r="A531" s="15">
        <v>70132129</v>
      </c>
      <c r="B531" s="15">
        <f>'Specifieke informatie C'!$L$277</f>
        <v>0</v>
      </c>
      <c r="F531" s="15" t="s">
        <v>1133</v>
      </c>
    </row>
    <row r="532" spans="1:6" x14ac:dyDescent="0.2">
      <c r="A532" s="15">
        <v>70132130</v>
      </c>
      <c r="B532" s="15">
        <f>'Specifieke informatie C'!$L$278</f>
        <v>0</v>
      </c>
      <c r="F532" s="15" t="s">
        <v>1134</v>
      </c>
    </row>
    <row r="533" spans="1:6" x14ac:dyDescent="0.2">
      <c r="A533" s="15">
        <v>70132131</v>
      </c>
      <c r="B533" s="15">
        <f>'Specifieke informatie C'!$L$279</f>
        <v>0</v>
      </c>
      <c r="F533" s="15" t="s">
        <v>1135</v>
      </c>
    </row>
    <row r="534" spans="1:6" x14ac:dyDescent="0.2">
      <c r="A534" s="15">
        <v>70132127</v>
      </c>
      <c r="B534" s="15">
        <f>'Specifieke informatie C'!$L$280</f>
        <v>0</v>
      </c>
      <c r="F534" s="15" t="s">
        <v>1239</v>
      </c>
    </row>
    <row r="535" spans="1:6" x14ac:dyDescent="0.2">
      <c r="A535" s="15">
        <v>70131676</v>
      </c>
      <c r="B535" s="15">
        <f>'Specifieke informatie C'!$G$199</f>
        <v>0</v>
      </c>
      <c r="F535" s="15" t="s">
        <v>1136</v>
      </c>
    </row>
    <row r="536" spans="1:6" x14ac:dyDescent="0.2">
      <c r="A536" s="15">
        <v>70131677</v>
      </c>
      <c r="B536" s="15">
        <f>'Specifieke informatie C'!$H$199</f>
        <v>0</v>
      </c>
      <c r="F536" s="15" t="s">
        <v>1137</v>
      </c>
    </row>
    <row r="537" spans="1:6" x14ac:dyDescent="0.2">
      <c r="A537" s="15">
        <v>70131678</v>
      </c>
      <c r="B537" s="15">
        <f>'Specifieke informatie C'!$I$199</f>
        <v>0</v>
      </c>
      <c r="F537" s="15" t="s">
        <v>1138</v>
      </c>
    </row>
    <row r="538" spans="1:6" x14ac:dyDescent="0.2">
      <c r="A538" s="15">
        <v>70131679</v>
      </c>
      <c r="B538" s="15">
        <f>'Specifieke informatie C'!$J$199</f>
        <v>0</v>
      </c>
      <c r="F538" s="15" t="s">
        <v>1139</v>
      </c>
    </row>
    <row r="539" spans="1:6" x14ac:dyDescent="0.2">
      <c r="A539" s="15">
        <v>70131680</v>
      </c>
      <c r="B539" s="15">
        <f>'Specifieke informatie C'!$K$199</f>
        <v>0</v>
      </c>
      <c r="F539" s="15" t="s">
        <v>1140</v>
      </c>
    </row>
    <row r="540" spans="1:6" x14ac:dyDescent="0.2">
      <c r="A540" s="15">
        <v>70131681</v>
      </c>
      <c r="B540" s="15">
        <f>'Specifieke informatie C'!$L$199</f>
        <v>0</v>
      </c>
      <c r="F540" s="15" t="s">
        <v>1141</v>
      </c>
    </row>
    <row r="541" spans="1:6" x14ac:dyDescent="0.2">
      <c r="A541" s="15">
        <v>70131682</v>
      </c>
      <c r="B541" s="15">
        <f>'Specifieke informatie C'!$G$200</f>
        <v>0</v>
      </c>
      <c r="F541" s="15" t="s">
        <v>1142</v>
      </c>
    </row>
    <row r="542" spans="1:6" x14ac:dyDescent="0.2">
      <c r="A542" s="15">
        <v>70131683</v>
      </c>
      <c r="B542" s="15">
        <f>'Specifieke informatie C'!$H$200</f>
        <v>0</v>
      </c>
      <c r="F542" s="15" t="s">
        <v>1143</v>
      </c>
    </row>
    <row r="543" spans="1:6" x14ac:dyDescent="0.2">
      <c r="A543" s="15">
        <v>70131684</v>
      </c>
      <c r="B543" s="15">
        <f>'Specifieke informatie C'!$I$200</f>
        <v>0</v>
      </c>
      <c r="F543" s="15" t="s">
        <v>1144</v>
      </c>
    </row>
    <row r="544" spans="1:6" x14ac:dyDescent="0.2">
      <c r="A544" s="15">
        <v>70131685</v>
      </c>
      <c r="B544" s="15">
        <f>'Specifieke informatie C'!$J$200</f>
        <v>0</v>
      </c>
      <c r="F544" s="15" t="s">
        <v>1145</v>
      </c>
    </row>
    <row r="545" spans="1:6" x14ac:dyDescent="0.2">
      <c r="A545" s="15">
        <v>70131686</v>
      </c>
      <c r="B545" s="15">
        <f>'Specifieke informatie C'!$K$200</f>
        <v>0</v>
      </c>
      <c r="F545" s="15" t="s">
        <v>1146</v>
      </c>
    </row>
    <row r="546" spans="1:6" x14ac:dyDescent="0.2">
      <c r="A546" s="15">
        <v>70131687</v>
      </c>
      <c r="B546" s="15">
        <f>'Specifieke informatie C'!$L$200</f>
        <v>0</v>
      </c>
      <c r="F546" s="15" t="s">
        <v>1147</v>
      </c>
    </row>
    <row r="547" spans="1:6" x14ac:dyDescent="0.2">
      <c r="A547" s="15">
        <v>70131688</v>
      </c>
      <c r="B547" s="15">
        <f>'Specifieke informatie C'!$G$201</f>
        <v>0</v>
      </c>
      <c r="F547" s="15" t="s">
        <v>1148</v>
      </c>
    </row>
    <row r="548" spans="1:6" x14ac:dyDescent="0.2">
      <c r="A548" s="15">
        <v>70131689</v>
      </c>
      <c r="B548" s="15">
        <f>'Specifieke informatie C'!$H$201</f>
        <v>0</v>
      </c>
      <c r="F548" s="15" t="s">
        <v>1149</v>
      </c>
    </row>
    <row r="549" spans="1:6" x14ac:dyDescent="0.2">
      <c r="A549" s="15">
        <v>70131690</v>
      </c>
      <c r="B549" s="15">
        <f>'Specifieke informatie C'!$I$201</f>
        <v>0</v>
      </c>
      <c r="F549" s="15" t="s">
        <v>1150</v>
      </c>
    </row>
    <row r="550" spans="1:6" x14ac:dyDescent="0.2">
      <c r="A550" s="15">
        <v>70131691</v>
      </c>
      <c r="B550" s="15">
        <f>'Specifieke informatie C'!$J$201</f>
        <v>0</v>
      </c>
      <c r="F550" s="15" t="s">
        <v>1151</v>
      </c>
    </row>
    <row r="551" spans="1:6" x14ac:dyDescent="0.2">
      <c r="A551" s="15">
        <v>70131692</v>
      </c>
      <c r="B551" s="15">
        <f>'Specifieke informatie C'!$K$201</f>
        <v>0</v>
      </c>
      <c r="F551" s="15" t="s">
        <v>1152</v>
      </c>
    </row>
    <row r="552" spans="1:6" x14ac:dyDescent="0.2">
      <c r="A552" s="15">
        <v>70131693</v>
      </c>
      <c r="B552" s="15">
        <f>'Specifieke informatie C'!$L$201</f>
        <v>0</v>
      </c>
      <c r="F552" s="15" t="s">
        <v>1153</v>
      </c>
    </row>
    <row r="553" spans="1:6" x14ac:dyDescent="0.2">
      <c r="A553" s="15">
        <v>70131694</v>
      </c>
      <c r="B553" s="15">
        <f>'Specifieke informatie C'!$G$202</f>
        <v>0</v>
      </c>
      <c r="F553" s="15" t="s">
        <v>1154</v>
      </c>
    </row>
    <row r="554" spans="1:6" x14ac:dyDescent="0.2">
      <c r="A554" s="15">
        <v>70131695</v>
      </c>
      <c r="B554" s="15">
        <f>'Specifieke informatie C'!$H$202</f>
        <v>0</v>
      </c>
      <c r="F554" s="15" t="s">
        <v>1155</v>
      </c>
    </row>
    <row r="555" spans="1:6" x14ac:dyDescent="0.2">
      <c r="A555" s="15">
        <v>70131696</v>
      </c>
      <c r="B555" s="15">
        <f>'Specifieke informatie C'!$I$202</f>
        <v>0</v>
      </c>
      <c r="F555" s="15" t="s">
        <v>1156</v>
      </c>
    </row>
    <row r="556" spans="1:6" x14ac:dyDescent="0.2">
      <c r="A556" s="15">
        <v>70131697</v>
      </c>
      <c r="B556" s="15">
        <f>'Specifieke informatie C'!$J$202</f>
        <v>0</v>
      </c>
      <c r="F556" s="15" t="s">
        <v>1157</v>
      </c>
    </row>
    <row r="557" spans="1:6" x14ac:dyDescent="0.2">
      <c r="A557" s="15">
        <v>70131698</v>
      </c>
      <c r="B557" s="15">
        <f>'Specifieke informatie C'!$K$202</f>
        <v>0</v>
      </c>
      <c r="F557" s="15" t="s">
        <v>1158</v>
      </c>
    </row>
    <row r="558" spans="1:6" x14ac:dyDescent="0.2">
      <c r="A558" s="15">
        <v>70131699</v>
      </c>
      <c r="B558" s="15">
        <f>'Specifieke informatie C'!$L$202</f>
        <v>0</v>
      </c>
      <c r="F558" s="15" t="s">
        <v>1159</v>
      </c>
    </row>
    <row r="559" spans="1:6" x14ac:dyDescent="0.2">
      <c r="A559" s="15">
        <v>70132425</v>
      </c>
      <c r="B559" s="15">
        <f>'Specifieke informatie A'!$J$149</f>
        <v>0</v>
      </c>
      <c r="F559" s="15" t="s">
        <v>1160</v>
      </c>
    </row>
    <row r="560" spans="1:6" x14ac:dyDescent="0.2">
      <c r="A560" s="15">
        <v>70132426</v>
      </c>
      <c r="B560" s="15">
        <f>'Specifieke informatie A'!$K$149</f>
        <v>0</v>
      </c>
      <c r="F560" s="15" t="s">
        <v>1161</v>
      </c>
    </row>
    <row r="561" spans="1:6" x14ac:dyDescent="0.2">
      <c r="A561" s="15">
        <v>70132427</v>
      </c>
      <c r="B561" s="15">
        <f>'Specifieke informatie A'!$J$150</f>
        <v>0</v>
      </c>
      <c r="F561" s="15" t="s">
        <v>1162</v>
      </c>
    </row>
    <row r="562" spans="1:6" x14ac:dyDescent="0.2">
      <c r="A562" s="15">
        <v>70132428</v>
      </c>
      <c r="B562" s="15">
        <f>'Specifieke informatie A'!$K$150</f>
        <v>0</v>
      </c>
      <c r="F562" s="15" t="s">
        <v>1163</v>
      </c>
    </row>
    <row r="563" spans="1:6" x14ac:dyDescent="0.2">
      <c r="A563" s="15">
        <v>70132429</v>
      </c>
      <c r="B563" s="15">
        <f>'Specifieke informatie A'!$J$151</f>
        <v>0</v>
      </c>
      <c r="F563" s="15" t="s">
        <v>1164</v>
      </c>
    </row>
    <row r="564" spans="1:6" x14ac:dyDescent="0.2">
      <c r="A564" s="15">
        <v>70132430</v>
      </c>
      <c r="B564" s="15">
        <f>'Specifieke informatie A'!$K$151</f>
        <v>0</v>
      </c>
      <c r="F564" s="15" t="s">
        <v>1165</v>
      </c>
    </row>
    <row r="565" spans="1:6" x14ac:dyDescent="0.2">
      <c r="A565" s="15">
        <v>70132431</v>
      </c>
      <c r="B565" s="15">
        <f>'Specifieke informatie A'!$J$152</f>
        <v>0</v>
      </c>
      <c r="F565" s="15" t="s">
        <v>1166</v>
      </c>
    </row>
    <row r="566" spans="1:6" x14ac:dyDescent="0.2">
      <c r="A566" s="15">
        <v>70132432</v>
      </c>
      <c r="B566" s="15">
        <f>'Specifieke informatie A'!$K$152</f>
        <v>0</v>
      </c>
      <c r="F566" s="15" t="s">
        <v>1167</v>
      </c>
    </row>
    <row r="567" spans="1:6" x14ac:dyDescent="0.2">
      <c r="A567" s="15">
        <v>70132433</v>
      </c>
      <c r="B567" s="15">
        <f>'Specifieke informatie A'!$J$153</f>
        <v>0</v>
      </c>
      <c r="F567" s="15" t="s">
        <v>1168</v>
      </c>
    </row>
    <row r="568" spans="1:6" x14ac:dyDescent="0.2">
      <c r="A568" s="15">
        <v>70132434</v>
      </c>
      <c r="B568" s="15">
        <f>'Specifieke informatie A'!$K$153</f>
        <v>0</v>
      </c>
      <c r="F568" s="15" t="s">
        <v>1169</v>
      </c>
    </row>
    <row r="569" spans="1:6" x14ac:dyDescent="0.2">
      <c r="A569" s="15">
        <v>70132435</v>
      </c>
      <c r="B569" s="15">
        <f>'Specifieke informatie A'!$J$154</f>
        <v>0</v>
      </c>
      <c r="F569" s="15" t="s">
        <v>1170</v>
      </c>
    </row>
    <row r="570" spans="1:6" x14ac:dyDescent="0.2">
      <c r="A570" s="15">
        <v>70132436</v>
      </c>
      <c r="B570" s="15">
        <f>'Specifieke informatie A'!$K$154</f>
        <v>0</v>
      </c>
      <c r="F570" s="15" t="s">
        <v>1171</v>
      </c>
    </row>
    <row r="571" spans="1:6" x14ac:dyDescent="0.2">
      <c r="A571" s="15">
        <v>70132437</v>
      </c>
      <c r="B571" s="15">
        <f>'Specifieke informatie A'!$J$155</f>
        <v>0</v>
      </c>
      <c r="F571" s="15" t="s">
        <v>1172</v>
      </c>
    </row>
    <row r="572" spans="1:6" x14ac:dyDescent="0.2">
      <c r="A572" s="15">
        <v>70132438</v>
      </c>
      <c r="B572" s="15">
        <f>'Specifieke informatie A'!$K$155</f>
        <v>0</v>
      </c>
      <c r="F572" s="15" t="s">
        <v>1173</v>
      </c>
    </row>
    <row r="573" spans="1:6" x14ac:dyDescent="0.2">
      <c r="A573" s="15">
        <v>70132439</v>
      </c>
      <c r="B573" s="15">
        <f>'Specifieke informatie A'!$J$156</f>
        <v>0</v>
      </c>
      <c r="F573" s="15" t="s">
        <v>1174</v>
      </c>
    </row>
    <row r="574" spans="1:6" x14ac:dyDescent="0.2">
      <c r="A574" s="15">
        <v>70132440</v>
      </c>
      <c r="B574" s="15">
        <f>'Specifieke informatie A'!$K$156</f>
        <v>0</v>
      </c>
      <c r="F574" s="15" t="s">
        <v>1175</v>
      </c>
    </row>
    <row r="575" spans="1:6" x14ac:dyDescent="0.2">
      <c r="A575" s="15">
        <v>70132441</v>
      </c>
      <c r="B575" s="15">
        <f>'Specifieke informatie A'!$J$157</f>
        <v>0</v>
      </c>
      <c r="F575" s="15" t="s">
        <v>1176</v>
      </c>
    </row>
    <row r="576" spans="1:6" x14ac:dyDescent="0.2">
      <c r="A576" s="15">
        <v>70132442</v>
      </c>
      <c r="B576" s="15">
        <f>'Specifieke informatie A'!$K$157</f>
        <v>0</v>
      </c>
      <c r="F576" s="15" t="s">
        <v>1177</v>
      </c>
    </row>
    <row r="577" spans="1:6" x14ac:dyDescent="0.2">
      <c r="A577" s="15">
        <v>70132443</v>
      </c>
      <c r="B577" s="15">
        <f>'Specifieke informatie A'!$J$158</f>
        <v>0</v>
      </c>
      <c r="F577" s="15" t="s">
        <v>1178</v>
      </c>
    </row>
    <row r="578" spans="1:6" x14ac:dyDescent="0.2">
      <c r="A578" s="15">
        <v>70132444</v>
      </c>
      <c r="B578" s="15">
        <f>'Specifieke informatie A'!$K$158</f>
        <v>0</v>
      </c>
      <c r="F578" s="15" t="s">
        <v>1179</v>
      </c>
    </row>
    <row r="579" spans="1:6" x14ac:dyDescent="0.2">
      <c r="A579" s="15">
        <v>70132445</v>
      </c>
      <c r="B579" s="15">
        <f>'Specifieke informatie A'!$J$159</f>
        <v>0</v>
      </c>
      <c r="F579" s="15" t="s">
        <v>1180</v>
      </c>
    </row>
    <row r="580" spans="1:6" x14ac:dyDescent="0.2">
      <c r="A580" s="15">
        <v>70132446</v>
      </c>
      <c r="B580" s="15">
        <f>'Specifieke informatie A'!$K$159</f>
        <v>0</v>
      </c>
      <c r="F580" s="15" t="s">
        <v>1181</v>
      </c>
    </row>
    <row r="581" spans="1:6" x14ac:dyDescent="0.2">
      <c r="A581" s="15">
        <v>70132447</v>
      </c>
      <c r="B581" s="15">
        <f>'Specifieke informatie A'!$J$160</f>
        <v>0</v>
      </c>
      <c r="F581" s="15" t="s">
        <v>1182</v>
      </c>
    </row>
    <row r="582" spans="1:6" x14ac:dyDescent="0.2">
      <c r="A582" s="15">
        <v>70132448</v>
      </c>
      <c r="B582" s="15">
        <f>'Specifieke informatie A'!$K$160</f>
        <v>0</v>
      </c>
      <c r="F582" s="15" t="s">
        <v>1183</v>
      </c>
    </row>
    <row r="583" spans="1:6" x14ac:dyDescent="0.2">
      <c r="A583" s="15">
        <v>70132449</v>
      </c>
      <c r="B583" s="15">
        <f>'Specifieke informatie A'!$J$161</f>
        <v>0</v>
      </c>
      <c r="F583" s="15" t="s">
        <v>1184</v>
      </c>
    </row>
    <row r="584" spans="1:6" x14ac:dyDescent="0.2">
      <c r="A584" s="15">
        <v>70132450</v>
      </c>
      <c r="B584" s="15">
        <f>'Specifieke informatie A'!$K$161</f>
        <v>0</v>
      </c>
      <c r="F584" s="15" t="s">
        <v>1185</v>
      </c>
    </row>
    <row r="585" spans="1:6" x14ac:dyDescent="0.2">
      <c r="A585" s="15">
        <v>70132451</v>
      </c>
      <c r="B585" s="15">
        <f>'Specifieke informatie A'!$J$162</f>
        <v>0</v>
      </c>
      <c r="F585" s="15" t="s">
        <v>1186</v>
      </c>
    </row>
    <row r="586" spans="1:6" x14ac:dyDescent="0.2">
      <c r="A586" s="15">
        <v>70132452</v>
      </c>
      <c r="B586" s="15">
        <f>'Specifieke informatie A'!$K$162</f>
        <v>0</v>
      </c>
      <c r="F586" s="15" t="s">
        <v>1187</v>
      </c>
    </row>
    <row r="587" spans="1:6" x14ac:dyDescent="0.2">
      <c r="A587" s="15">
        <v>70132453</v>
      </c>
      <c r="B587" s="15">
        <f>'Specifieke informatie A'!$J$163</f>
        <v>0</v>
      </c>
      <c r="F587" s="15" t="s">
        <v>1188</v>
      </c>
    </row>
    <row r="588" spans="1:6" x14ac:dyDescent="0.2">
      <c r="A588" s="15">
        <v>70132454</v>
      </c>
      <c r="B588" s="15">
        <f>'Specifieke informatie A'!$K$163</f>
        <v>0</v>
      </c>
      <c r="F588" s="15" t="s">
        <v>1189</v>
      </c>
    </row>
    <row r="589" spans="1:6" x14ac:dyDescent="0.2">
      <c r="A589" s="15">
        <v>70132455</v>
      </c>
      <c r="B589" s="15">
        <f>'Specifieke informatie A'!$J$164</f>
        <v>0</v>
      </c>
      <c r="F589" s="15" t="s">
        <v>1190</v>
      </c>
    </row>
    <row r="590" spans="1:6" x14ac:dyDescent="0.2">
      <c r="A590" s="15">
        <v>70132456</v>
      </c>
      <c r="B590" s="15">
        <f>'Specifieke informatie A'!$K$164</f>
        <v>0</v>
      </c>
      <c r="F590" s="15" t="s">
        <v>1191</v>
      </c>
    </row>
    <row r="591" spans="1:6" x14ac:dyDescent="0.2">
      <c r="A591" s="15">
        <v>70132457</v>
      </c>
      <c r="B591" s="15">
        <f>'Specifieke informatie A'!$J$165</f>
        <v>0</v>
      </c>
      <c r="F591" s="15" t="s">
        <v>1192</v>
      </c>
    </row>
    <row r="592" spans="1:6" x14ac:dyDescent="0.2">
      <c r="A592" s="15">
        <v>70132458</v>
      </c>
      <c r="B592" s="15">
        <f>'Specifieke informatie A'!$K$165</f>
        <v>0</v>
      </c>
      <c r="F592" s="15" t="s">
        <v>1193</v>
      </c>
    </row>
    <row r="593" spans="1:6" x14ac:dyDescent="0.2">
      <c r="A593" s="15">
        <v>70132459</v>
      </c>
      <c r="B593" s="15">
        <f>'Specifieke informatie A'!$J$166</f>
        <v>0</v>
      </c>
      <c r="F593" s="15" t="s">
        <v>1194</v>
      </c>
    </row>
    <row r="594" spans="1:6" x14ac:dyDescent="0.2">
      <c r="A594" s="15">
        <v>70132460</v>
      </c>
      <c r="B594" s="15">
        <f>'Specifieke informatie A'!$K$166</f>
        <v>0</v>
      </c>
      <c r="F594" s="15" t="s">
        <v>1195</v>
      </c>
    </row>
    <row r="595" spans="1:6" x14ac:dyDescent="0.2">
      <c r="A595" s="15">
        <v>70132461</v>
      </c>
      <c r="B595" s="15">
        <f>'Specifieke informatie A'!$J$167</f>
        <v>0</v>
      </c>
      <c r="F595" s="15" t="s">
        <v>1196</v>
      </c>
    </row>
    <row r="596" spans="1:6" x14ac:dyDescent="0.2">
      <c r="A596" s="15">
        <v>70132462</v>
      </c>
      <c r="B596" s="15">
        <f>'Specifieke informatie A'!$K$167</f>
        <v>0</v>
      </c>
      <c r="F596" s="15" t="s">
        <v>1197</v>
      </c>
    </row>
    <row r="597" spans="1:6" x14ac:dyDescent="0.2">
      <c r="A597" s="15">
        <v>70132463</v>
      </c>
      <c r="B597" s="15">
        <f>'Specifieke informatie A'!$J$168</f>
        <v>0</v>
      </c>
      <c r="F597" s="15" t="s">
        <v>1198</v>
      </c>
    </row>
    <row r="598" spans="1:6" x14ac:dyDescent="0.2">
      <c r="A598" s="15">
        <v>70132464</v>
      </c>
      <c r="B598" s="15">
        <f>'Specifieke informatie A'!$K$168</f>
        <v>0</v>
      </c>
      <c r="F598" s="15" t="s">
        <v>1199</v>
      </c>
    </row>
    <row r="599" spans="1:6" x14ac:dyDescent="0.2">
      <c r="A599" s="15">
        <v>70132465</v>
      </c>
      <c r="B599" s="15">
        <f>'Specifieke informatie A'!$L$174</f>
        <v>0</v>
      </c>
      <c r="F599" s="15" t="s">
        <v>1200</v>
      </c>
    </row>
    <row r="600" spans="1:6" x14ac:dyDescent="0.2">
      <c r="A600" s="15">
        <v>70132466</v>
      </c>
      <c r="B600" s="15">
        <f>'Specifieke informatie A'!$L$175</f>
        <v>0</v>
      </c>
      <c r="F600" s="15" t="s">
        <v>1201</v>
      </c>
    </row>
  </sheetData>
  <phoneticPr fontId="13"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B2:G43"/>
  <sheetViews>
    <sheetView showGridLines="0" workbookViewId="0">
      <selection activeCell="C6" sqref="C6"/>
    </sheetView>
  </sheetViews>
  <sheetFormatPr defaultColWidth="9.140625" defaultRowHeight="12.75" x14ac:dyDescent="0.2"/>
  <cols>
    <col min="1" max="1" width="1.7109375" style="13" customWidth="1"/>
    <col min="2" max="2" width="22.140625" style="13" customWidth="1"/>
    <col min="3" max="3" width="55" style="13" customWidth="1"/>
    <col min="4" max="4" width="34.5703125" style="13" bestFit="1" customWidth="1"/>
    <col min="5" max="5" width="38.140625" style="13" bestFit="1" customWidth="1"/>
    <col min="6" max="8" width="9.140625" style="13"/>
    <col min="9" max="9" width="38.140625" style="13" bestFit="1" customWidth="1"/>
    <col min="10" max="16384" width="9.140625" style="13"/>
  </cols>
  <sheetData>
    <row r="2" spans="2:7" x14ac:dyDescent="0.2">
      <c r="B2" s="143" t="s">
        <v>259</v>
      </c>
      <c r="C2" s="149">
        <v>3</v>
      </c>
      <c r="E2" s="642" t="s">
        <v>473</v>
      </c>
      <c r="F2" s="643"/>
    </row>
    <row r="3" spans="2:7" x14ac:dyDescent="0.2">
      <c r="B3" s="144" t="s">
        <v>271</v>
      </c>
      <c r="C3" s="150">
        <v>2019</v>
      </c>
      <c r="E3" s="154" t="s">
        <v>474</v>
      </c>
      <c r="F3" s="155" t="e">
        <f>ROUND(SUM(alle_cellen_info_a),0)</f>
        <v>#REF!</v>
      </c>
      <c r="G3" s="14" t="s">
        <v>477</v>
      </c>
    </row>
    <row r="4" spans="2:7" x14ac:dyDescent="0.2">
      <c r="B4" s="144" t="s">
        <v>272</v>
      </c>
      <c r="C4" s="150" t="s">
        <v>273</v>
      </c>
      <c r="E4" s="154" t="s">
        <v>475</v>
      </c>
      <c r="F4" s="155">
        <f ca="1">ROUND(SUM(alle_cellen_info_c),0)</f>
        <v>174930</v>
      </c>
      <c r="G4" s="14" t="s">
        <v>477</v>
      </c>
    </row>
    <row r="5" spans="2:7" x14ac:dyDescent="0.2">
      <c r="B5" s="144" t="s">
        <v>274</v>
      </c>
      <c r="C5" s="151" t="str">
        <f>CONCATENATE("KS",jaar_id,wet_id,".",kwartaal_id)</f>
        <v>KS2019ZVW.3</v>
      </c>
      <c r="E5" s="156" t="s">
        <v>476</v>
      </c>
      <c r="F5" s="157" t="e">
        <f>SUM(F3:F4)</f>
        <v>#REF!</v>
      </c>
      <c r="G5" s="14" t="s">
        <v>477</v>
      </c>
    </row>
    <row r="6" spans="2:7" x14ac:dyDescent="0.2">
      <c r="B6" s="144" t="s">
        <v>275</v>
      </c>
      <c r="C6" s="150" t="s">
        <v>1244</v>
      </c>
    </row>
    <row r="7" spans="2:7" x14ac:dyDescent="0.2">
      <c r="B7" s="144" t="s">
        <v>276</v>
      </c>
      <c r="C7" s="152">
        <v>43678</v>
      </c>
    </row>
    <row r="8" spans="2:7" x14ac:dyDescent="0.2">
      <c r="B8" s="145" t="s">
        <v>277</v>
      </c>
      <c r="C8" s="153">
        <f>F16</f>
        <v>0</v>
      </c>
    </row>
    <row r="9" spans="2:7" x14ac:dyDescent="0.2">
      <c r="B9" s="145" t="s">
        <v>1219</v>
      </c>
      <c r="C9" s="150" t="str">
        <f>CONCATENATE("Ontvangen en geaccepteerde declaraties t/m"," ",kwartaal_id,"e Kwartaal"," ",jaar_id)</f>
        <v>Ontvangen en geaccepteerde declaraties t/m 3e Kwartaal 2019</v>
      </c>
      <c r="D9" s="13" t="s">
        <v>1223</v>
      </c>
    </row>
    <row r="10" spans="2:7" x14ac:dyDescent="0.2">
      <c r="B10" s="326" t="s">
        <v>1220</v>
      </c>
      <c r="C10" s="150" t="str">
        <f>CONCATENATE("waarvan ontvangen  t/m ",kwartaal_id,"e Kwartaal"," ",jaar_id)</f>
        <v>waarvan ontvangen  t/m 3e Kwartaal 2019</v>
      </c>
      <c r="D10" s="13" t="s">
        <v>1223</v>
      </c>
    </row>
    <row r="11" spans="2:7" x14ac:dyDescent="0.2">
      <c r="B11" s="326" t="s">
        <v>1221</v>
      </c>
      <c r="C11" s="150" t="str">
        <f>CONCATENATE("AANTAL tot en met "," ",kwartaal_id,"e Kwartaal"," ",jaar_id)</f>
        <v>AANTAL tot en met  3e Kwartaal 2019</v>
      </c>
      <c r="D11" s="13" t="s">
        <v>1223</v>
      </c>
    </row>
    <row r="12" spans="2:7" x14ac:dyDescent="0.2">
      <c r="B12" s="326" t="s">
        <v>1222</v>
      </c>
      <c r="C12" s="150" t="str">
        <f>CONCATENATE("Lasten ",jaar_id,"  t/m ",kwartaal_id,"e Kwartaal",)</f>
        <v>Lasten 2019  t/m 3e Kwartaal</v>
      </c>
      <c r="D12" s="13" t="s">
        <v>1223</v>
      </c>
    </row>
    <row r="13" spans="2:7" x14ac:dyDescent="0.2">
      <c r="B13" s="14"/>
      <c r="C13" s="14"/>
      <c r="D13" s="14"/>
    </row>
    <row r="14" spans="2:7" s="14" customFormat="1" x14ac:dyDescent="0.2">
      <c r="B14" s="146" t="s">
        <v>311</v>
      </c>
      <c r="C14" s="147" t="s">
        <v>278</v>
      </c>
      <c r="D14" s="148" t="s">
        <v>279</v>
      </c>
      <c r="E14" s="13"/>
      <c r="F14" s="13"/>
    </row>
    <row r="15" spans="2:7" s="14" customFormat="1" x14ac:dyDescent="0.2">
      <c r="B15" s="158" t="s">
        <v>280</v>
      </c>
      <c r="C15" s="159" t="s">
        <v>281</v>
      </c>
      <c r="D15" s="160" t="str">
        <f t="shared" ref="D15:D43" si="0">CONCATENATE(B15," ",C15)</f>
        <v>0000 KIES UW UZOVI-NUMMER</v>
      </c>
      <c r="E15" s="13"/>
      <c r="F15" s="13"/>
    </row>
    <row r="16" spans="2:7" s="14" customFormat="1" x14ac:dyDescent="0.2">
      <c r="B16" s="161" t="s">
        <v>150</v>
      </c>
      <c r="C16" s="159" t="s">
        <v>282</v>
      </c>
      <c r="D16" s="160" t="str">
        <f t="shared" si="0"/>
        <v>0101 UNIVÉ ZORG</v>
      </c>
      <c r="E16" s="13"/>
      <c r="F16" s="13"/>
    </row>
    <row r="17" spans="2:6" s="14" customFormat="1" x14ac:dyDescent="0.2">
      <c r="B17" s="161" t="s">
        <v>152</v>
      </c>
      <c r="C17" s="159" t="s">
        <v>594</v>
      </c>
      <c r="D17" s="160" t="str">
        <f t="shared" si="0"/>
        <v>0104 NATIONALE-NEDERLANDEN ZORG</v>
      </c>
      <c r="E17" s="13"/>
      <c r="F17" s="13"/>
    </row>
    <row r="18" spans="2:6" s="14" customFormat="1" x14ac:dyDescent="0.2">
      <c r="B18" s="161" t="s">
        <v>153</v>
      </c>
      <c r="C18" s="159" t="s">
        <v>283</v>
      </c>
      <c r="D18" s="160" t="str">
        <f t="shared" si="0"/>
        <v>0201 OHRA ZIEKTEKOSTENVERZEKERINGEN</v>
      </c>
      <c r="E18" s="13"/>
      <c r="F18" s="13"/>
    </row>
    <row r="19" spans="2:6" s="14" customFormat="1" x14ac:dyDescent="0.2">
      <c r="B19" s="161" t="s">
        <v>595</v>
      </c>
      <c r="C19" s="159" t="s">
        <v>284</v>
      </c>
      <c r="D19" s="160" t="str">
        <f t="shared" si="0"/>
        <v>0211 FBTO</v>
      </c>
      <c r="E19" s="13"/>
      <c r="F19" s="13"/>
    </row>
    <row r="20" spans="2:6" s="14" customFormat="1" x14ac:dyDescent="0.2">
      <c r="B20" s="161" t="s">
        <v>157</v>
      </c>
      <c r="C20" s="159" t="s">
        <v>486</v>
      </c>
      <c r="D20" s="160" t="str">
        <f t="shared" si="0"/>
        <v xml:space="preserve">0403 ASR </v>
      </c>
      <c r="E20" s="13"/>
      <c r="F20" s="13"/>
    </row>
    <row r="21" spans="2:6" s="14" customFormat="1" x14ac:dyDescent="0.2">
      <c r="B21" s="161" t="s">
        <v>159</v>
      </c>
      <c r="C21" s="159" t="s">
        <v>66</v>
      </c>
      <c r="D21" s="160" t="str">
        <f t="shared" si="0"/>
        <v xml:space="preserve">0420 CARES </v>
      </c>
      <c r="E21" s="13"/>
      <c r="F21" s="13"/>
    </row>
    <row r="22" spans="2:6" s="14" customFormat="1" x14ac:dyDescent="0.2">
      <c r="B22" s="161" t="s">
        <v>163</v>
      </c>
      <c r="C22" s="159" t="s">
        <v>287</v>
      </c>
      <c r="D22" s="160" t="str">
        <f t="shared" si="0"/>
        <v>0699 IZA</v>
      </c>
      <c r="E22" s="13"/>
      <c r="F22" s="13"/>
    </row>
    <row r="23" spans="2:6" s="14" customFormat="1" x14ac:dyDescent="0.2">
      <c r="B23" s="161" t="s">
        <v>165</v>
      </c>
      <c r="C23" s="159" t="s">
        <v>288</v>
      </c>
      <c r="D23" s="160" t="str">
        <f t="shared" si="0"/>
        <v>0736 UMC</v>
      </c>
      <c r="E23" s="13"/>
      <c r="F23" s="13"/>
    </row>
    <row r="24" spans="2:6" s="14" customFormat="1" x14ac:dyDescent="0.2">
      <c r="B24" s="161" t="s">
        <v>167</v>
      </c>
      <c r="C24" s="159" t="s">
        <v>289</v>
      </c>
      <c r="D24" s="160" t="str">
        <f t="shared" si="0"/>
        <v>3311 ZILVEREN KRUIS</v>
      </c>
      <c r="F24" s="13"/>
    </row>
    <row r="25" spans="2:6" s="14" customFormat="1" x14ac:dyDescent="0.2">
      <c r="B25" s="161" t="s">
        <v>169</v>
      </c>
      <c r="C25" s="159" t="s">
        <v>290</v>
      </c>
      <c r="D25" s="160" t="str">
        <f t="shared" si="0"/>
        <v>3313 INTERPOLIS</v>
      </c>
      <c r="E25" s="13"/>
      <c r="F25" s="13"/>
    </row>
    <row r="26" spans="2:6" s="14" customFormat="1" x14ac:dyDescent="0.2">
      <c r="B26" s="161" t="s">
        <v>1240</v>
      </c>
      <c r="C26" s="159" t="s">
        <v>1241</v>
      </c>
      <c r="D26" s="160" t="str">
        <f t="shared" si="0"/>
        <v>3314 OZF</v>
      </c>
      <c r="E26" s="13"/>
      <c r="F26" s="13"/>
    </row>
    <row r="27" spans="2:6" s="14" customFormat="1" x14ac:dyDescent="0.2">
      <c r="B27" s="161" t="s">
        <v>487</v>
      </c>
      <c r="C27" s="159" t="s">
        <v>286</v>
      </c>
      <c r="D27" s="160" t="str">
        <f>CONCATENATE(B27," ",C27)</f>
        <v>3329 AVERO</v>
      </c>
      <c r="E27" s="13"/>
      <c r="F27" s="13"/>
    </row>
    <row r="28" spans="2:6" s="14" customFormat="1" x14ac:dyDescent="0.2">
      <c r="B28" s="161" t="s">
        <v>64</v>
      </c>
      <c r="C28" s="159" t="s">
        <v>291</v>
      </c>
      <c r="D28" s="160" t="str">
        <f t="shared" si="0"/>
        <v>3332 MENZIS</v>
      </c>
      <c r="E28" s="13"/>
      <c r="F28" s="13"/>
    </row>
    <row r="29" spans="2:6" s="14" customFormat="1" x14ac:dyDescent="0.2">
      <c r="B29" s="161" t="s">
        <v>65</v>
      </c>
      <c r="C29" s="159" t="s">
        <v>292</v>
      </c>
      <c r="D29" s="160" t="str">
        <f t="shared" si="0"/>
        <v>3333 ANDERZORG</v>
      </c>
      <c r="E29" s="13"/>
      <c r="F29" s="13"/>
    </row>
    <row r="30" spans="2:6" s="14" customFormat="1" x14ac:dyDescent="0.2">
      <c r="B30" s="161" t="s">
        <v>23</v>
      </c>
      <c r="C30" s="159" t="s">
        <v>285</v>
      </c>
      <c r="D30" s="160" t="str">
        <f>CONCATENATE(B30," ",C30)</f>
        <v>3343 ONVZ</v>
      </c>
      <c r="E30" s="13"/>
      <c r="F30" s="13"/>
    </row>
    <row r="31" spans="2:6" s="14" customFormat="1" x14ac:dyDescent="0.2">
      <c r="B31" s="161" t="s">
        <v>522</v>
      </c>
      <c r="C31" s="159" t="s">
        <v>284</v>
      </c>
      <c r="D31" s="160" t="str">
        <f>CONCATENATE(B31," ",C31)</f>
        <v>3351 FBTO</v>
      </c>
      <c r="E31" s="13"/>
      <c r="F31" s="13"/>
    </row>
    <row r="32" spans="2:6" s="14" customFormat="1" x14ac:dyDescent="0.2">
      <c r="B32" s="161" t="s">
        <v>523</v>
      </c>
      <c r="C32" s="159" t="s">
        <v>524</v>
      </c>
      <c r="D32" s="160" t="str">
        <f>CONCATENATE(B32," ",C32)</f>
        <v>3352 IPTIQ</v>
      </c>
      <c r="E32" s="13"/>
      <c r="F32" s="13"/>
    </row>
    <row r="33" spans="2:6" s="14" customFormat="1" x14ac:dyDescent="0.2">
      <c r="B33" s="161" t="s">
        <v>596</v>
      </c>
      <c r="C33" s="159" t="s">
        <v>295</v>
      </c>
      <c r="D33" s="160" t="str">
        <f>CONCATENATE(B33," ",C33)</f>
        <v>3358 DE FRIESLAND</v>
      </c>
      <c r="E33" s="13"/>
      <c r="F33" s="13"/>
    </row>
    <row r="34" spans="2:6" s="14" customFormat="1" x14ac:dyDescent="0.2">
      <c r="B34" s="161" t="s">
        <v>597</v>
      </c>
      <c r="C34" s="159" t="s">
        <v>598</v>
      </c>
      <c r="D34" s="160" t="str">
        <f>CONCATENATE(B34," ",C34)</f>
        <v>3359 EUCARE INSURANCE PCC LTD</v>
      </c>
      <c r="E34" s="13"/>
      <c r="F34" s="13"/>
    </row>
    <row r="35" spans="2:6" s="14" customFormat="1" x14ac:dyDescent="0.2">
      <c r="B35" s="161" t="s">
        <v>171</v>
      </c>
      <c r="C35" s="159" t="s">
        <v>293</v>
      </c>
      <c r="D35" s="160" t="str">
        <f t="shared" si="0"/>
        <v>7029 DSW</v>
      </c>
      <c r="E35" s="13"/>
      <c r="F35" s="13"/>
    </row>
    <row r="36" spans="2:6" s="14" customFormat="1" x14ac:dyDescent="0.2">
      <c r="B36" s="161" t="s">
        <v>174</v>
      </c>
      <c r="C36" s="159" t="s">
        <v>70</v>
      </c>
      <c r="D36" s="160" t="str">
        <f t="shared" si="0"/>
        <v>7032 ENO</v>
      </c>
      <c r="E36" s="13"/>
      <c r="F36" s="13"/>
    </row>
    <row r="37" spans="2:6" s="14" customFormat="1" x14ac:dyDescent="0.2">
      <c r="B37" s="161" t="s">
        <v>176</v>
      </c>
      <c r="C37" s="159" t="s">
        <v>337</v>
      </c>
      <c r="D37" s="160" t="str">
        <f t="shared" si="0"/>
        <v>7037 STAD HOLLAND</v>
      </c>
      <c r="E37" s="13"/>
      <c r="F37" s="13"/>
    </row>
    <row r="38" spans="2:6" s="14" customFormat="1" x14ac:dyDescent="0.2">
      <c r="B38" s="161" t="s">
        <v>177</v>
      </c>
      <c r="C38" s="159" t="s">
        <v>294</v>
      </c>
      <c r="D38" s="160" t="str">
        <f t="shared" si="0"/>
        <v>7053 OHRA ZORGVERZEKERINGEN</v>
      </c>
      <c r="E38" s="13"/>
      <c r="F38" s="13"/>
    </row>
    <row r="39" spans="2:6" s="14" customFormat="1" x14ac:dyDescent="0.2">
      <c r="B39" s="161" t="s">
        <v>178</v>
      </c>
      <c r="C39" s="159" t="s">
        <v>295</v>
      </c>
      <c r="D39" s="160" t="str">
        <f t="shared" si="0"/>
        <v>7084 DE FRIESLAND</v>
      </c>
      <c r="E39" s="13"/>
      <c r="F39" s="13"/>
    </row>
    <row r="40" spans="2:6" s="14" customFormat="1" x14ac:dyDescent="0.2">
      <c r="B40" s="161" t="s">
        <v>179</v>
      </c>
      <c r="C40" s="159" t="s">
        <v>296</v>
      </c>
      <c r="D40" s="160" t="str">
        <f t="shared" si="0"/>
        <v>7085 ZORG EN ZEKERHEID</v>
      </c>
      <c r="E40" s="13"/>
      <c r="F40" s="13"/>
    </row>
    <row r="41" spans="2:6" s="14" customFormat="1" x14ac:dyDescent="0.2">
      <c r="B41" s="161" t="s">
        <v>182</v>
      </c>
      <c r="C41" s="159" t="s">
        <v>515</v>
      </c>
      <c r="D41" s="160" t="str">
        <f t="shared" si="0"/>
        <v>7095 VGZ ZORGVERZEKERAAR</v>
      </c>
      <c r="E41" s="13"/>
      <c r="F41" s="13"/>
    </row>
    <row r="42" spans="2:6" s="14" customFormat="1" ht="11.25" x14ac:dyDescent="0.2">
      <c r="B42" s="161" t="s">
        <v>184</v>
      </c>
      <c r="C42" s="159" t="s">
        <v>338</v>
      </c>
      <c r="D42" s="160" t="str">
        <f t="shared" si="0"/>
        <v>7119 CZ</v>
      </c>
    </row>
    <row r="43" spans="2:6" x14ac:dyDescent="0.2">
      <c r="B43" s="162" t="s">
        <v>186</v>
      </c>
      <c r="C43" s="163" t="s">
        <v>513</v>
      </c>
      <c r="D43" s="164" t="str">
        <f t="shared" si="0"/>
        <v>9015 VGZ VOOR DE ZORG</v>
      </c>
    </row>
  </sheetData>
  <mergeCells count="1">
    <mergeCell ref="E2:F2"/>
  </mergeCells>
  <phoneticPr fontId="5"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pageSetUpPr fitToPage="1"/>
  </sheetPr>
  <dimension ref="B1:P73"/>
  <sheetViews>
    <sheetView showGridLines="0" zoomScaleNormal="100" workbookViewId="0">
      <pane xSplit="1" ySplit="2" topLeftCell="B3" activePane="bottomRight" state="frozen"/>
      <selection pane="topRight" activeCell="B1" sqref="B1"/>
      <selection pane="bottomLeft" activeCell="A3" sqref="A3"/>
      <selection pane="bottomRight" activeCell="B4" sqref="B4"/>
    </sheetView>
  </sheetViews>
  <sheetFormatPr defaultColWidth="9.140625" defaultRowHeight="12.75" x14ac:dyDescent="0.2"/>
  <cols>
    <col min="1" max="1" width="8" style="51" customWidth="1"/>
    <col min="2" max="11" width="9.140625" style="51"/>
    <col min="12" max="12" width="8.140625" style="51" customWidth="1"/>
    <col min="13" max="16384" width="9.140625" style="51"/>
  </cols>
  <sheetData>
    <row r="1" spans="2:16" ht="18" customHeight="1" x14ac:dyDescent="0.2"/>
    <row r="2" spans="2:16" ht="18" customHeight="1" x14ac:dyDescent="0.2"/>
    <row r="3" spans="2:16" ht="12.75" customHeight="1" x14ac:dyDescent="0.2">
      <c r="B3" s="167"/>
      <c r="C3" s="168"/>
      <c r="D3" s="169"/>
      <c r="E3" s="170"/>
      <c r="F3" s="168"/>
      <c r="G3" s="168"/>
      <c r="H3" s="168"/>
      <c r="I3" s="168"/>
      <c r="J3" s="168"/>
      <c r="K3" s="168"/>
      <c r="L3" s="171"/>
    </row>
    <row r="4" spans="2:16" ht="12.75" customHeight="1" x14ac:dyDescent="0.2">
      <c r="B4" s="172" t="str">
        <f>CONCATENATE(" KWARTAALSTAAT ZVW ",jaar_id," ",kwartaal_id,"E KWARTAAL (VERSIE: ",revisie_id,")")</f>
        <v xml:space="preserve"> KWARTAALSTAAT ZVW 2019 3E KWARTAAL (VERSIE: B)</v>
      </c>
      <c r="C4" s="173"/>
      <c r="D4" s="174"/>
      <c r="E4" s="175"/>
      <c r="F4" s="173"/>
      <c r="G4" s="173"/>
      <c r="H4" s="173"/>
      <c r="I4" s="173"/>
      <c r="J4" s="173"/>
      <c r="K4" s="173"/>
      <c r="L4" s="176"/>
    </row>
    <row r="5" spans="2:16" ht="12.75" customHeight="1" x14ac:dyDescent="0.2">
      <c r="B5" s="177"/>
      <c r="C5" s="173"/>
      <c r="D5" s="173"/>
      <c r="E5" s="173"/>
      <c r="F5" s="173"/>
      <c r="G5" s="173"/>
      <c r="H5" s="173"/>
      <c r="I5" s="173"/>
      <c r="J5" s="173"/>
      <c r="K5" s="173"/>
      <c r="L5" s="176"/>
    </row>
    <row r="6" spans="2:16" x14ac:dyDescent="0.2">
      <c r="B6" s="178"/>
      <c r="C6" s="173"/>
      <c r="D6" s="173"/>
      <c r="E6" s="173"/>
      <c r="F6" s="173"/>
      <c r="G6" s="173"/>
      <c r="H6" s="173"/>
      <c r="I6" s="173"/>
      <c r="J6" s="173"/>
      <c r="K6" s="173"/>
      <c r="L6" s="176"/>
      <c r="P6" s="75"/>
    </row>
    <row r="7" spans="2:16" x14ac:dyDescent="0.2">
      <c r="B7" s="177"/>
      <c r="C7" s="173"/>
      <c r="D7" s="173"/>
      <c r="E7" s="173"/>
      <c r="F7" s="173"/>
      <c r="G7" s="173"/>
      <c r="H7" s="173"/>
      <c r="I7" s="173"/>
      <c r="J7" s="173"/>
      <c r="K7" s="173"/>
      <c r="L7" s="176"/>
    </row>
    <row r="8" spans="2:16" x14ac:dyDescent="0.2">
      <c r="B8" s="177"/>
      <c r="C8" s="173"/>
      <c r="D8" s="173"/>
      <c r="E8" s="173"/>
      <c r="F8" s="173"/>
      <c r="G8" s="173"/>
      <c r="H8" s="173"/>
      <c r="I8" s="173"/>
      <c r="J8" s="173"/>
      <c r="K8" s="173"/>
      <c r="L8" s="176"/>
    </row>
    <row r="9" spans="2:16" x14ac:dyDescent="0.2">
      <c r="B9" s="177"/>
      <c r="C9" s="173"/>
      <c r="D9" s="173"/>
      <c r="E9" s="173"/>
      <c r="F9" s="173"/>
      <c r="G9" s="173"/>
      <c r="H9" s="173"/>
      <c r="I9" s="173"/>
      <c r="J9" s="173"/>
      <c r="K9" s="173"/>
      <c r="L9" s="176"/>
    </row>
    <row r="10" spans="2:16" x14ac:dyDescent="0.2">
      <c r="B10" s="177"/>
      <c r="C10" s="173"/>
      <c r="D10" s="173"/>
      <c r="E10" s="173"/>
      <c r="F10" s="173"/>
      <c r="G10" s="173"/>
      <c r="H10" s="173"/>
      <c r="I10" s="173"/>
      <c r="J10" s="173"/>
      <c r="K10" s="173"/>
      <c r="L10" s="176"/>
    </row>
    <row r="11" spans="2:16" x14ac:dyDescent="0.2">
      <c r="B11" s="177"/>
      <c r="C11" s="173"/>
      <c r="D11" s="173"/>
      <c r="E11" s="173"/>
      <c r="F11" s="173"/>
      <c r="G11" s="173"/>
      <c r="H11" s="173"/>
      <c r="I11" s="173"/>
      <c r="J11" s="173"/>
      <c r="K11" s="173"/>
      <c r="L11" s="176"/>
    </row>
    <row r="12" spans="2:16" x14ac:dyDescent="0.2">
      <c r="B12" s="177"/>
      <c r="C12" s="173"/>
      <c r="D12" s="173"/>
      <c r="E12" s="173"/>
      <c r="F12" s="173"/>
      <c r="G12" s="173"/>
      <c r="H12" s="173"/>
      <c r="I12" s="173"/>
      <c r="J12" s="173"/>
      <c r="K12" s="173"/>
      <c r="L12" s="176"/>
    </row>
    <row r="13" spans="2:16" x14ac:dyDescent="0.2">
      <c r="B13" s="177"/>
      <c r="C13" s="173"/>
      <c r="D13" s="173"/>
      <c r="E13" s="173"/>
      <c r="F13" s="173"/>
      <c r="G13" s="173"/>
      <c r="H13" s="173"/>
      <c r="I13" s="173"/>
      <c r="J13" s="173"/>
      <c r="K13" s="173"/>
      <c r="L13" s="176"/>
    </row>
    <row r="14" spans="2:16" x14ac:dyDescent="0.2">
      <c r="B14" s="177"/>
      <c r="C14" s="173"/>
      <c r="D14" s="173"/>
      <c r="E14" s="173"/>
      <c r="F14" s="173"/>
      <c r="G14" s="173"/>
      <c r="H14" s="173"/>
      <c r="I14" s="173"/>
      <c r="J14" s="173"/>
      <c r="K14" s="173"/>
      <c r="L14" s="176"/>
    </row>
    <row r="15" spans="2:16" x14ac:dyDescent="0.2">
      <c r="B15" s="177"/>
      <c r="C15" s="173"/>
      <c r="D15" s="173"/>
      <c r="E15" s="173"/>
      <c r="F15" s="173"/>
      <c r="G15" s="173"/>
      <c r="H15" s="173"/>
      <c r="I15" s="173"/>
      <c r="J15" s="173"/>
      <c r="K15" s="173"/>
      <c r="L15" s="176"/>
    </row>
    <row r="16" spans="2:16" x14ac:dyDescent="0.2">
      <c r="B16" s="177"/>
      <c r="C16" s="173"/>
      <c r="D16" s="173"/>
      <c r="E16" s="173"/>
      <c r="F16" s="173"/>
      <c r="G16" s="173"/>
      <c r="H16" s="173"/>
      <c r="I16" s="173"/>
      <c r="J16" s="173"/>
      <c r="K16" s="173"/>
      <c r="L16" s="176"/>
    </row>
    <row r="17" spans="2:12" x14ac:dyDescent="0.2">
      <c r="B17" s="177"/>
      <c r="C17" s="173"/>
      <c r="D17" s="173"/>
      <c r="E17" s="173"/>
      <c r="F17" s="173"/>
      <c r="G17" s="173"/>
      <c r="H17" s="173"/>
      <c r="I17" s="173"/>
      <c r="J17" s="173"/>
      <c r="K17" s="173"/>
      <c r="L17" s="176"/>
    </row>
    <row r="18" spans="2:12" x14ac:dyDescent="0.2">
      <c r="B18" s="177"/>
      <c r="C18" s="173"/>
      <c r="D18" s="173"/>
      <c r="E18" s="173"/>
      <c r="F18" s="173"/>
      <c r="G18" s="173"/>
      <c r="H18" s="173"/>
      <c r="I18" s="173"/>
      <c r="J18" s="173"/>
      <c r="K18" s="173"/>
      <c r="L18" s="176"/>
    </row>
    <row r="19" spans="2:12" x14ac:dyDescent="0.2">
      <c r="B19" s="178"/>
      <c r="C19" s="173"/>
      <c r="D19" s="173"/>
      <c r="E19" s="173"/>
      <c r="F19" s="173"/>
      <c r="G19" s="173"/>
      <c r="H19" s="173"/>
      <c r="I19" s="173"/>
      <c r="J19" s="173"/>
      <c r="K19" s="173"/>
      <c r="L19" s="176"/>
    </row>
    <row r="20" spans="2:12" x14ac:dyDescent="0.2">
      <c r="B20" s="177"/>
      <c r="C20" s="173"/>
      <c r="D20" s="173"/>
      <c r="E20" s="173"/>
      <c r="F20" s="173"/>
      <c r="G20" s="173"/>
      <c r="H20" s="173"/>
      <c r="I20" s="173"/>
      <c r="J20" s="173"/>
      <c r="K20" s="173"/>
      <c r="L20" s="176"/>
    </row>
    <row r="21" spans="2:12" x14ac:dyDescent="0.2">
      <c r="B21" s="177"/>
      <c r="C21" s="173"/>
      <c r="D21" s="173"/>
      <c r="E21" s="173"/>
      <c r="F21" s="173"/>
      <c r="G21" s="173"/>
      <c r="H21" s="173"/>
      <c r="I21" s="173"/>
      <c r="J21" s="173"/>
      <c r="K21" s="173"/>
      <c r="L21" s="176"/>
    </row>
    <row r="22" spans="2:12" x14ac:dyDescent="0.2">
      <c r="B22" s="177"/>
      <c r="C22" s="173"/>
      <c r="D22" s="173"/>
      <c r="E22" s="173"/>
      <c r="F22" s="173"/>
      <c r="G22" s="173"/>
      <c r="H22" s="173"/>
      <c r="I22" s="173"/>
      <c r="J22" s="173"/>
      <c r="K22" s="173"/>
      <c r="L22" s="176"/>
    </row>
    <row r="23" spans="2:12" x14ac:dyDescent="0.2">
      <c r="B23" s="178"/>
      <c r="C23" s="173"/>
      <c r="D23" s="173"/>
      <c r="E23" s="173"/>
      <c r="F23" s="173"/>
      <c r="G23" s="173"/>
      <c r="H23" s="173"/>
      <c r="I23" s="173"/>
      <c r="J23" s="173"/>
      <c r="K23" s="173"/>
      <c r="L23" s="176"/>
    </row>
    <row r="24" spans="2:12" x14ac:dyDescent="0.2">
      <c r="B24" s="177"/>
      <c r="C24" s="173"/>
      <c r="D24" s="173"/>
      <c r="E24" s="173"/>
      <c r="F24" s="173"/>
      <c r="G24" s="173"/>
      <c r="H24" s="173"/>
      <c r="I24" s="173"/>
      <c r="J24" s="173"/>
      <c r="K24" s="173"/>
      <c r="L24" s="176"/>
    </row>
    <row r="25" spans="2:12" x14ac:dyDescent="0.2">
      <c r="B25" s="177"/>
      <c r="C25" s="173"/>
      <c r="D25" s="173"/>
      <c r="E25" s="173"/>
      <c r="F25" s="173"/>
      <c r="G25" s="173"/>
      <c r="H25" s="173"/>
      <c r="I25" s="173"/>
      <c r="J25" s="173"/>
      <c r="K25" s="173"/>
      <c r="L25" s="176"/>
    </row>
    <row r="26" spans="2:12" x14ac:dyDescent="0.2">
      <c r="B26" s="177"/>
      <c r="C26" s="173"/>
      <c r="D26" s="173"/>
      <c r="E26" s="173"/>
      <c r="F26" s="173"/>
      <c r="G26" s="173"/>
      <c r="H26" s="173"/>
      <c r="I26" s="173"/>
      <c r="J26" s="173"/>
      <c r="K26" s="173"/>
      <c r="L26" s="176"/>
    </row>
    <row r="27" spans="2:12" x14ac:dyDescent="0.2">
      <c r="B27" s="179"/>
      <c r="C27" s="175"/>
      <c r="D27" s="175"/>
      <c r="E27" s="173"/>
      <c r="F27" s="173"/>
      <c r="G27" s="175"/>
      <c r="H27" s="175"/>
      <c r="I27" s="175"/>
      <c r="J27" s="175"/>
      <c r="K27" s="175"/>
      <c r="L27" s="176"/>
    </row>
    <row r="28" spans="2:12" x14ac:dyDescent="0.2">
      <c r="B28" s="179"/>
      <c r="C28" s="175"/>
      <c r="D28" s="175"/>
      <c r="E28" s="173"/>
      <c r="F28" s="173"/>
      <c r="G28" s="175"/>
      <c r="H28" s="175"/>
      <c r="I28" s="175"/>
      <c r="J28" s="175"/>
      <c r="K28" s="175"/>
      <c r="L28" s="176"/>
    </row>
    <row r="29" spans="2:12" x14ac:dyDescent="0.2">
      <c r="B29" s="179"/>
      <c r="C29" s="175"/>
      <c r="D29" s="175"/>
      <c r="E29" s="173"/>
      <c r="F29" s="173"/>
      <c r="G29" s="175"/>
      <c r="H29" s="175"/>
      <c r="I29" s="175"/>
      <c r="J29" s="175"/>
      <c r="K29" s="175"/>
      <c r="L29" s="176"/>
    </row>
    <row r="30" spans="2:12" x14ac:dyDescent="0.2">
      <c r="B30" s="180"/>
      <c r="C30" s="181"/>
      <c r="D30" s="181"/>
      <c r="E30" s="181"/>
      <c r="F30" s="181"/>
      <c r="G30" s="181"/>
      <c r="H30" s="181"/>
      <c r="I30" s="181"/>
      <c r="J30" s="181"/>
      <c r="K30" s="181"/>
      <c r="L30" s="182"/>
    </row>
    <row r="31" spans="2:12" x14ac:dyDescent="0.2">
      <c r="B31" s="183"/>
      <c r="C31" s="184"/>
      <c r="D31" s="184"/>
      <c r="E31" s="184"/>
      <c r="F31" s="184"/>
      <c r="G31" s="184"/>
      <c r="H31" s="184"/>
      <c r="I31" s="184"/>
      <c r="J31" s="184"/>
      <c r="K31" s="184"/>
      <c r="L31" s="182"/>
    </row>
    <row r="32" spans="2:12" x14ac:dyDescent="0.2">
      <c r="B32" s="183"/>
      <c r="C32" s="184"/>
      <c r="D32" s="184"/>
      <c r="E32" s="184"/>
      <c r="F32" s="184"/>
      <c r="G32" s="184"/>
      <c r="H32" s="184"/>
      <c r="I32" s="184"/>
      <c r="J32" s="184"/>
      <c r="K32" s="184"/>
      <c r="L32" s="182"/>
    </row>
    <row r="33" spans="2:12" x14ac:dyDescent="0.2">
      <c r="B33" s="180"/>
      <c r="C33" s="181"/>
      <c r="D33" s="181"/>
      <c r="E33" s="181"/>
      <c r="F33" s="181"/>
      <c r="G33" s="181"/>
      <c r="H33" s="181"/>
      <c r="I33" s="181"/>
      <c r="J33" s="181"/>
      <c r="K33" s="181"/>
      <c r="L33" s="182"/>
    </row>
    <row r="34" spans="2:12" x14ac:dyDescent="0.2">
      <c r="B34" s="185"/>
      <c r="C34" s="181"/>
      <c r="D34" s="181"/>
      <c r="E34" s="181"/>
      <c r="F34" s="181"/>
      <c r="G34" s="181"/>
      <c r="H34" s="181"/>
      <c r="I34" s="181"/>
      <c r="J34" s="181"/>
      <c r="K34" s="181"/>
      <c r="L34" s="182"/>
    </row>
    <row r="35" spans="2:12" x14ac:dyDescent="0.2">
      <c r="B35" s="185"/>
      <c r="C35" s="181"/>
      <c r="D35" s="181"/>
      <c r="E35" s="181"/>
      <c r="F35" s="181"/>
      <c r="G35" s="181"/>
      <c r="H35" s="181"/>
      <c r="I35" s="181"/>
      <c r="J35" s="181"/>
      <c r="K35" s="181"/>
      <c r="L35" s="182"/>
    </row>
    <row r="36" spans="2:12" x14ac:dyDescent="0.2">
      <c r="B36" s="185"/>
      <c r="C36" s="181"/>
      <c r="D36" s="181"/>
      <c r="E36" s="181"/>
      <c r="F36" s="181"/>
      <c r="G36" s="181"/>
      <c r="H36" s="181"/>
      <c r="I36" s="181"/>
      <c r="J36" s="181"/>
      <c r="K36" s="181"/>
      <c r="L36" s="182"/>
    </row>
    <row r="37" spans="2:12" x14ac:dyDescent="0.2">
      <c r="B37" s="185"/>
      <c r="C37" s="181"/>
      <c r="D37" s="181"/>
      <c r="E37" s="181"/>
      <c r="F37" s="181"/>
      <c r="G37" s="181"/>
      <c r="H37" s="181"/>
      <c r="I37" s="181"/>
      <c r="J37" s="181"/>
      <c r="K37" s="181"/>
      <c r="L37" s="182"/>
    </row>
    <row r="38" spans="2:12" x14ac:dyDescent="0.2">
      <c r="B38" s="185"/>
      <c r="C38" s="181"/>
      <c r="D38" s="181"/>
      <c r="E38" s="181"/>
      <c r="F38" s="181"/>
      <c r="G38" s="181"/>
      <c r="H38" s="181"/>
      <c r="I38" s="181"/>
      <c r="J38" s="181"/>
      <c r="K38" s="181"/>
      <c r="L38" s="182"/>
    </row>
    <row r="39" spans="2:12" x14ac:dyDescent="0.2">
      <c r="B39" s="185"/>
      <c r="C39" s="181"/>
      <c r="D39" s="181"/>
      <c r="E39" s="181"/>
      <c r="F39" s="181"/>
      <c r="G39" s="181"/>
      <c r="H39" s="181"/>
      <c r="I39" s="181"/>
      <c r="J39" s="181"/>
      <c r="K39" s="181"/>
      <c r="L39" s="182"/>
    </row>
    <row r="40" spans="2:12" x14ac:dyDescent="0.2">
      <c r="B40" s="185"/>
      <c r="C40" s="181"/>
      <c r="D40" s="181"/>
      <c r="E40" s="181"/>
      <c r="F40" s="181"/>
      <c r="G40" s="181"/>
      <c r="H40" s="181"/>
      <c r="I40" s="181"/>
      <c r="J40" s="181"/>
      <c r="K40" s="181"/>
      <c r="L40" s="182"/>
    </row>
    <row r="41" spans="2:12" x14ac:dyDescent="0.2">
      <c r="B41" s="185"/>
      <c r="C41" s="181"/>
      <c r="D41" s="181"/>
      <c r="E41" s="181"/>
      <c r="F41" s="181"/>
      <c r="G41" s="181"/>
      <c r="H41" s="181"/>
      <c r="I41" s="181"/>
      <c r="J41" s="181"/>
      <c r="K41" s="181"/>
      <c r="L41" s="182"/>
    </row>
    <row r="42" spans="2:12" x14ac:dyDescent="0.2">
      <c r="B42" s="185"/>
      <c r="C42" s="181"/>
      <c r="D42" s="181"/>
      <c r="E42" s="181"/>
      <c r="F42" s="181"/>
      <c r="G42" s="181"/>
      <c r="H42" s="181"/>
      <c r="I42" s="181"/>
      <c r="J42" s="181"/>
      <c r="K42" s="181"/>
      <c r="L42" s="182"/>
    </row>
    <row r="43" spans="2:12" x14ac:dyDescent="0.2">
      <c r="B43" s="185"/>
      <c r="C43" s="181"/>
      <c r="D43" s="181"/>
      <c r="E43" s="181"/>
      <c r="F43" s="181"/>
      <c r="G43" s="181"/>
      <c r="H43" s="181"/>
      <c r="I43" s="181"/>
      <c r="J43" s="181"/>
      <c r="K43" s="181"/>
      <c r="L43" s="182"/>
    </row>
    <row r="44" spans="2:12" x14ac:dyDescent="0.2">
      <c r="B44" s="185"/>
      <c r="C44" s="181"/>
      <c r="D44" s="181"/>
      <c r="E44" s="181"/>
      <c r="F44" s="181"/>
      <c r="G44" s="181"/>
      <c r="H44" s="181"/>
      <c r="I44" s="181"/>
      <c r="J44" s="181"/>
      <c r="K44" s="181"/>
      <c r="L44" s="182"/>
    </row>
    <row r="45" spans="2:12" x14ac:dyDescent="0.2">
      <c r="B45" s="186"/>
      <c r="C45" s="187"/>
      <c r="D45" s="187"/>
      <c r="E45" s="187"/>
      <c r="F45" s="187"/>
      <c r="G45" s="187"/>
      <c r="H45" s="187"/>
      <c r="I45" s="187"/>
      <c r="J45" s="187"/>
      <c r="K45" s="187"/>
      <c r="L45" s="188"/>
    </row>
    <row r="46" spans="2:12" x14ac:dyDescent="0.2">
      <c r="B46" s="53"/>
      <c r="C46" s="53"/>
      <c r="D46" s="53"/>
      <c r="E46" s="53"/>
      <c r="F46" s="53"/>
      <c r="G46" s="53"/>
      <c r="H46" s="53"/>
      <c r="I46" s="53"/>
      <c r="J46" s="53"/>
      <c r="K46" s="53"/>
      <c r="L46" s="53"/>
    </row>
    <row r="49" spans="2:13" x14ac:dyDescent="0.2">
      <c r="B49" s="53"/>
      <c r="C49" s="53"/>
      <c r="D49" s="53"/>
      <c r="E49" s="53"/>
      <c r="F49" s="53"/>
      <c r="G49" s="53"/>
      <c r="H49" s="53"/>
      <c r="I49" s="53"/>
      <c r="J49" s="53"/>
      <c r="K49" s="53"/>
      <c r="L49" s="53"/>
      <c r="M49" s="53"/>
    </row>
    <row r="50" spans="2:13" x14ac:dyDescent="0.2">
      <c r="B50" s="53"/>
      <c r="C50" s="53"/>
      <c r="D50" s="53"/>
      <c r="E50" s="53"/>
      <c r="F50" s="53"/>
      <c r="G50" s="53"/>
      <c r="H50" s="53"/>
      <c r="I50" s="53"/>
      <c r="J50" s="53"/>
      <c r="K50" s="53"/>
      <c r="L50" s="53"/>
      <c r="M50" s="53"/>
    </row>
    <row r="51" spans="2:13" x14ac:dyDescent="0.2">
      <c r="B51" s="53"/>
      <c r="C51" s="53"/>
      <c r="D51" s="53"/>
      <c r="E51" s="53"/>
      <c r="F51" s="53"/>
      <c r="G51" s="53"/>
      <c r="H51" s="53"/>
      <c r="I51" s="53"/>
      <c r="J51" s="53"/>
      <c r="K51" s="53"/>
      <c r="L51" s="53"/>
      <c r="M51" s="53"/>
    </row>
    <row r="52" spans="2:13" ht="12.75" customHeight="1" x14ac:dyDescent="0.2">
      <c r="B52" s="53"/>
      <c r="C52" s="53"/>
      <c r="D52" s="53"/>
      <c r="E52" s="53"/>
      <c r="F52" s="53"/>
      <c r="G52" s="53"/>
      <c r="H52" s="53"/>
      <c r="I52" s="53"/>
      <c r="J52" s="53"/>
      <c r="K52" s="53"/>
      <c r="L52" s="53"/>
      <c r="M52" s="53"/>
    </row>
    <row r="53" spans="2:13" x14ac:dyDescent="0.2">
      <c r="B53" s="55"/>
      <c r="C53" s="53"/>
      <c r="D53" s="53"/>
      <c r="E53" s="53"/>
      <c r="F53" s="53"/>
      <c r="G53" s="53"/>
      <c r="H53" s="53"/>
      <c r="I53" s="53"/>
      <c r="J53" s="53"/>
      <c r="K53" s="53"/>
      <c r="L53" s="53"/>
      <c r="M53" s="53"/>
    </row>
    <row r="54" spans="2:13" x14ac:dyDescent="0.2">
      <c r="B54" s="53"/>
      <c r="C54" s="53"/>
      <c r="D54" s="53"/>
      <c r="E54" s="53"/>
      <c r="F54" s="53"/>
      <c r="G54" s="53"/>
      <c r="H54" s="53"/>
      <c r="I54" s="53"/>
      <c r="J54" s="53"/>
      <c r="K54" s="53"/>
      <c r="L54" s="53"/>
      <c r="M54" s="53"/>
    </row>
    <row r="55" spans="2:13" x14ac:dyDescent="0.2">
      <c r="B55" s="53"/>
      <c r="C55" s="53"/>
      <c r="D55" s="53"/>
      <c r="E55" s="53"/>
      <c r="F55" s="53"/>
      <c r="G55" s="53"/>
      <c r="H55" s="53"/>
      <c r="I55" s="53"/>
      <c r="J55" s="53"/>
      <c r="K55" s="53"/>
      <c r="L55" s="53"/>
      <c r="M55" s="53"/>
    </row>
    <row r="56" spans="2:13" x14ac:dyDescent="0.2">
      <c r="B56" s="53"/>
      <c r="C56" s="53"/>
      <c r="D56" s="53"/>
      <c r="E56" s="53"/>
      <c r="F56" s="53"/>
      <c r="G56" s="53"/>
      <c r="H56" s="53"/>
      <c r="I56" s="53"/>
      <c r="J56" s="53"/>
      <c r="K56" s="53"/>
      <c r="L56" s="53"/>
      <c r="M56" s="53"/>
    </row>
    <row r="57" spans="2:13" x14ac:dyDescent="0.2">
      <c r="B57" s="53"/>
      <c r="C57" s="53"/>
      <c r="D57" s="53"/>
      <c r="E57" s="53"/>
      <c r="F57" s="53"/>
      <c r="G57" s="53"/>
      <c r="H57" s="53"/>
      <c r="I57" s="53"/>
      <c r="J57" s="53"/>
      <c r="K57" s="53"/>
      <c r="L57" s="53"/>
      <c r="M57" s="53"/>
    </row>
    <row r="58" spans="2:13" x14ac:dyDescent="0.2">
      <c r="B58" s="53"/>
      <c r="C58" s="53"/>
      <c r="D58" s="53"/>
      <c r="E58" s="53"/>
      <c r="F58" s="53"/>
      <c r="G58" s="53"/>
      <c r="H58" s="53"/>
      <c r="I58" s="53"/>
      <c r="J58" s="53"/>
      <c r="K58" s="53"/>
      <c r="L58" s="53"/>
      <c r="M58" s="53"/>
    </row>
    <row r="59" spans="2:13" x14ac:dyDescent="0.2">
      <c r="B59" s="53"/>
      <c r="C59" s="53"/>
      <c r="D59" s="53"/>
      <c r="E59" s="53"/>
      <c r="F59" s="53"/>
      <c r="G59" s="53"/>
      <c r="H59" s="53"/>
      <c r="I59" s="53"/>
      <c r="J59" s="53"/>
      <c r="K59" s="53"/>
      <c r="L59" s="53"/>
      <c r="M59" s="53"/>
    </row>
    <row r="60" spans="2:13" x14ac:dyDescent="0.2">
      <c r="B60" s="53"/>
      <c r="C60" s="53"/>
      <c r="D60" s="53"/>
      <c r="E60" s="53"/>
      <c r="F60" s="53"/>
      <c r="G60" s="53"/>
      <c r="H60" s="53"/>
      <c r="I60" s="53"/>
      <c r="J60" s="53"/>
      <c r="K60" s="53"/>
      <c r="L60" s="53"/>
      <c r="M60" s="53"/>
    </row>
    <row r="61" spans="2:13" x14ac:dyDescent="0.2">
      <c r="B61" s="53"/>
      <c r="C61" s="53"/>
      <c r="D61" s="53"/>
      <c r="E61" s="53"/>
      <c r="F61" s="53"/>
      <c r="G61" s="53"/>
      <c r="H61" s="53"/>
      <c r="I61" s="53"/>
      <c r="J61" s="53"/>
      <c r="K61" s="53"/>
      <c r="L61" s="53"/>
      <c r="M61" s="53"/>
    </row>
    <row r="62" spans="2:13" x14ac:dyDescent="0.2">
      <c r="B62" s="53"/>
      <c r="C62" s="53"/>
      <c r="D62" s="53"/>
      <c r="E62" s="53"/>
      <c r="F62" s="53"/>
      <c r="G62" s="53"/>
      <c r="H62" s="53"/>
      <c r="I62" s="53"/>
      <c r="J62" s="53"/>
      <c r="K62" s="53"/>
      <c r="L62" s="53"/>
      <c r="M62" s="53"/>
    </row>
    <row r="63" spans="2:13" x14ac:dyDescent="0.2">
      <c r="B63" s="53"/>
      <c r="C63" s="53"/>
      <c r="D63" s="53"/>
      <c r="E63" s="53"/>
      <c r="F63" s="53"/>
      <c r="G63" s="53"/>
      <c r="H63" s="53"/>
      <c r="I63" s="53"/>
      <c r="J63" s="53"/>
      <c r="K63" s="53"/>
      <c r="L63" s="53"/>
      <c r="M63" s="53"/>
    </row>
    <row r="64" spans="2:13" x14ac:dyDescent="0.2">
      <c r="B64" s="53"/>
      <c r="C64" s="53"/>
      <c r="D64" s="53"/>
      <c r="E64" s="53"/>
      <c r="F64" s="53"/>
      <c r="G64" s="53"/>
      <c r="H64" s="53"/>
      <c r="I64" s="53"/>
      <c r="J64" s="53"/>
      <c r="K64" s="53"/>
      <c r="L64" s="53"/>
      <c r="M64" s="53"/>
    </row>
    <row r="65" spans="2:13" x14ac:dyDescent="0.2">
      <c r="B65" s="53"/>
      <c r="C65" s="53"/>
      <c r="D65" s="53"/>
      <c r="E65" s="53"/>
      <c r="F65" s="53"/>
      <c r="G65" s="53"/>
      <c r="H65" s="53"/>
      <c r="I65" s="53"/>
      <c r="J65" s="53"/>
      <c r="K65" s="53"/>
      <c r="L65" s="53"/>
      <c r="M65" s="53"/>
    </row>
    <row r="66" spans="2:13" x14ac:dyDescent="0.2">
      <c r="B66" s="55"/>
      <c r="C66" s="53"/>
      <c r="D66" s="53"/>
      <c r="E66" s="53"/>
      <c r="F66" s="53"/>
      <c r="G66" s="53"/>
      <c r="H66" s="53"/>
      <c r="I66" s="53"/>
      <c r="J66" s="53"/>
      <c r="K66" s="53"/>
      <c r="L66" s="53"/>
      <c r="M66" s="53"/>
    </row>
    <row r="67" spans="2:13" x14ac:dyDescent="0.2">
      <c r="B67" s="53"/>
      <c r="C67" s="53"/>
      <c r="D67" s="53"/>
      <c r="E67" s="53"/>
      <c r="F67" s="53"/>
      <c r="G67" s="53"/>
      <c r="H67" s="53"/>
      <c r="I67" s="53"/>
      <c r="J67" s="53"/>
      <c r="K67" s="53"/>
      <c r="L67" s="53"/>
      <c r="M67" s="53"/>
    </row>
    <row r="68" spans="2:13" x14ac:dyDescent="0.2">
      <c r="B68" s="53"/>
      <c r="C68" s="53"/>
      <c r="D68" s="53"/>
      <c r="E68" s="53"/>
      <c r="F68" s="53"/>
      <c r="G68" s="53"/>
      <c r="H68" s="53"/>
      <c r="I68" s="53"/>
      <c r="J68" s="53"/>
      <c r="K68" s="53"/>
      <c r="L68" s="53"/>
      <c r="M68" s="53"/>
    </row>
    <row r="69" spans="2:13" x14ac:dyDescent="0.2">
      <c r="B69" s="53"/>
      <c r="C69" s="53"/>
      <c r="D69" s="53"/>
      <c r="E69" s="53"/>
      <c r="F69" s="53"/>
      <c r="G69" s="53"/>
      <c r="H69" s="53"/>
      <c r="I69" s="53"/>
      <c r="J69" s="53"/>
      <c r="K69" s="53"/>
      <c r="L69" s="53"/>
      <c r="M69" s="53"/>
    </row>
    <row r="70" spans="2:13" x14ac:dyDescent="0.2">
      <c r="B70" s="53"/>
      <c r="C70" s="53"/>
      <c r="D70" s="53"/>
      <c r="E70" s="53"/>
      <c r="F70" s="53"/>
      <c r="G70" s="53"/>
      <c r="H70" s="53"/>
      <c r="I70" s="53"/>
      <c r="J70" s="53"/>
      <c r="K70" s="53"/>
      <c r="L70" s="53"/>
      <c r="M70" s="53"/>
    </row>
    <row r="71" spans="2:13" x14ac:dyDescent="0.2">
      <c r="B71" s="53"/>
      <c r="C71" s="53"/>
      <c r="D71" s="53"/>
      <c r="E71" s="53"/>
      <c r="F71" s="53"/>
      <c r="G71" s="53"/>
      <c r="H71" s="53"/>
      <c r="I71" s="53"/>
      <c r="J71" s="53"/>
      <c r="K71" s="53"/>
      <c r="L71" s="53"/>
      <c r="M71" s="53"/>
    </row>
    <row r="72" spans="2:13" x14ac:dyDescent="0.2">
      <c r="B72" s="53"/>
      <c r="C72" s="53"/>
      <c r="D72" s="53"/>
      <c r="E72" s="53"/>
      <c r="F72" s="53"/>
      <c r="G72" s="53"/>
      <c r="H72" s="53"/>
      <c r="I72" s="53"/>
      <c r="J72" s="53"/>
      <c r="K72" s="53"/>
      <c r="L72" s="53"/>
      <c r="M72" s="53"/>
    </row>
    <row r="73" spans="2:13" x14ac:dyDescent="0.2">
      <c r="B73" s="53"/>
      <c r="C73" s="53"/>
      <c r="D73" s="53"/>
      <c r="E73" s="53"/>
      <c r="F73" s="53"/>
      <c r="G73" s="53"/>
      <c r="H73" s="53"/>
      <c r="I73" s="53"/>
      <c r="J73" s="53"/>
      <c r="K73" s="53"/>
      <c r="L73" s="53"/>
      <c r="M73" s="53"/>
    </row>
  </sheetData>
  <sheetProtection algorithmName="SHA-512" hashValue="N8bbvARqxocYDzJjP/albeXML1EYAhSDqD38ZfbHiiEj8waCpvGVAPTpjUd6xywPqtCQzppti+3g9WtM3Anxgg==" saltValue="UQoNk4rEvtQkvHjEaw6zcA==" spinCount="100000" sheet="1" objects="1" scenarios="1" selectLockedCells="1" selectUnlockedCells="1"/>
  <phoneticPr fontId="5" type="noConversion"/>
  <pageMargins left="0.27" right="0" top="0.39370078740157499"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O53"/>
  <sheetViews>
    <sheetView showGridLines="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7.7109375" style="1" customWidth="1"/>
    <col min="2" max="2" width="2.42578125" style="1" customWidth="1"/>
    <col min="3" max="3" width="3" style="1" customWidth="1"/>
    <col min="4" max="5" width="15.5703125" style="1" customWidth="1"/>
    <col min="6" max="6" width="6.42578125" style="1" customWidth="1"/>
    <col min="7" max="7" width="5.42578125" style="1" customWidth="1"/>
    <col min="8" max="8" width="3" style="1" customWidth="1"/>
    <col min="9" max="12" width="13.28515625" style="1" customWidth="1"/>
    <col min="13" max="13" width="1.5703125" style="1" customWidth="1"/>
    <col min="14" max="14" width="2.42578125" style="1" customWidth="1"/>
    <col min="15" max="15" width="8.140625" style="1" customWidth="1"/>
    <col min="16" max="16384" width="9.140625" style="1"/>
  </cols>
  <sheetData>
    <row r="1" spans="1:15" x14ac:dyDescent="0.2">
      <c r="A1" s="2"/>
      <c r="B1" s="4"/>
      <c r="C1" s="5" t="s">
        <v>307</v>
      </c>
      <c r="D1" s="6"/>
      <c r="E1" s="6"/>
      <c r="F1" s="6"/>
      <c r="G1" s="6"/>
      <c r="H1" s="6"/>
      <c r="I1" s="6"/>
      <c r="J1" s="6"/>
      <c r="K1" s="6"/>
      <c r="L1" s="6"/>
      <c r="M1" s="6"/>
      <c r="N1" s="4"/>
      <c r="O1" s="2"/>
    </row>
    <row r="2" spans="1:15" x14ac:dyDescent="0.2">
      <c r="A2" s="3"/>
      <c r="B2" s="4"/>
      <c r="C2" s="2"/>
      <c r="D2" s="2"/>
      <c r="E2" s="2"/>
      <c r="F2" s="2"/>
      <c r="G2" s="2"/>
      <c r="H2" s="2"/>
      <c r="I2" s="2"/>
      <c r="J2" s="2"/>
      <c r="K2" s="2"/>
      <c r="L2" s="2"/>
      <c r="M2" s="2"/>
      <c r="N2" s="4"/>
      <c r="O2" s="2"/>
    </row>
    <row r="3" spans="1:15" x14ac:dyDescent="0.2">
      <c r="A3" s="2"/>
      <c r="B3" s="4"/>
      <c r="C3" s="2"/>
      <c r="D3" s="7"/>
      <c r="E3" s="2"/>
      <c r="F3" s="2"/>
      <c r="G3" s="2"/>
      <c r="H3" s="2"/>
      <c r="I3" s="2"/>
      <c r="J3" s="2"/>
      <c r="K3" s="2"/>
      <c r="L3" s="2"/>
      <c r="M3" s="2"/>
      <c r="N3" s="4"/>
      <c r="O3" s="2"/>
    </row>
    <row r="4" spans="1:15" ht="12" customHeight="1" x14ac:dyDescent="0.2">
      <c r="A4" s="2"/>
      <c r="B4" s="4"/>
      <c r="C4" s="2"/>
      <c r="D4" s="2"/>
      <c r="E4" s="2"/>
      <c r="F4" s="2"/>
      <c r="G4" s="2"/>
      <c r="H4" s="2"/>
      <c r="I4" s="2"/>
      <c r="J4" s="2"/>
      <c r="K4" s="2"/>
      <c r="L4" s="2"/>
      <c r="M4" s="2"/>
      <c r="N4" s="4"/>
      <c r="O4" s="2"/>
    </row>
    <row r="5" spans="1:15" ht="12.75" customHeight="1" thickBot="1" x14ac:dyDescent="0.25">
      <c r="A5" s="8"/>
      <c r="B5" s="9"/>
      <c r="C5" s="9"/>
      <c r="D5" s="9"/>
      <c r="E5" s="9"/>
      <c r="F5" s="9"/>
      <c r="G5" s="9"/>
      <c r="H5" s="9"/>
      <c r="I5" s="9"/>
      <c r="J5" s="9"/>
      <c r="K5" s="9"/>
      <c r="L5" s="9"/>
      <c r="M5" s="9"/>
      <c r="N5" s="9"/>
      <c r="O5" s="2"/>
    </row>
    <row r="6" spans="1:15" ht="18" customHeight="1" thickTop="1" x14ac:dyDescent="0.2">
      <c r="A6" s="10" t="s">
        <v>187</v>
      </c>
      <c r="B6" s="9"/>
      <c r="C6" s="11"/>
      <c r="D6" s="62" t="s">
        <v>138</v>
      </c>
      <c r="E6" s="63"/>
      <c r="F6" s="63"/>
      <c r="G6" s="63"/>
      <c r="H6" s="63"/>
      <c r="I6" s="63"/>
      <c r="J6" s="63"/>
      <c r="K6" s="63"/>
      <c r="L6" s="64"/>
      <c r="M6" s="11"/>
      <c r="N6" s="9"/>
      <c r="O6" s="2"/>
    </row>
    <row r="7" spans="1:15" ht="18" customHeight="1" x14ac:dyDescent="0.2">
      <c r="A7" s="2"/>
      <c r="B7" s="9"/>
      <c r="C7" s="11"/>
      <c r="D7" s="65"/>
      <c r="E7" s="53"/>
      <c r="F7" s="53"/>
      <c r="G7" s="53"/>
      <c r="H7" s="53"/>
      <c r="I7" s="53"/>
      <c r="J7" s="53"/>
      <c r="K7" s="53"/>
      <c r="L7" s="66"/>
      <c r="M7" s="11"/>
      <c r="N7" s="9"/>
      <c r="O7" s="2"/>
    </row>
    <row r="8" spans="1:15" ht="18" customHeight="1" x14ac:dyDescent="0.2">
      <c r="A8" s="2"/>
      <c r="B8" s="9"/>
      <c r="C8" s="11"/>
      <c r="D8" s="65"/>
      <c r="E8" s="53"/>
      <c r="F8" s="53"/>
      <c r="G8" s="53"/>
      <c r="H8" s="53"/>
      <c r="I8" s="53"/>
      <c r="J8" s="53"/>
      <c r="K8" s="53"/>
      <c r="L8" s="66"/>
      <c r="M8" s="11"/>
      <c r="N8" s="9"/>
      <c r="O8" s="2"/>
    </row>
    <row r="9" spans="1:15" ht="18" customHeight="1" x14ac:dyDescent="0.2">
      <c r="A9" s="2"/>
      <c r="B9" s="9"/>
      <c r="C9" s="11"/>
      <c r="D9" s="65"/>
      <c r="E9" s="53"/>
      <c r="F9" s="53"/>
      <c r="G9" s="53"/>
      <c r="H9" s="53"/>
      <c r="I9" s="53"/>
      <c r="J9" s="53"/>
      <c r="K9" s="53"/>
      <c r="L9" s="66"/>
      <c r="M9" s="11"/>
      <c r="N9" s="9"/>
      <c r="O9" s="2"/>
    </row>
    <row r="10" spans="1:15" ht="18" customHeight="1" x14ac:dyDescent="0.2">
      <c r="A10" s="2"/>
      <c r="B10" s="9"/>
      <c r="C10" s="11"/>
      <c r="D10" s="65"/>
      <c r="E10" s="53"/>
      <c r="F10" s="53"/>
      <c r="G10" s="53"/>
      <c r="H10" s="53"/>
      <c r="I10" s="53"/>
      <c r="J10" s="53"/>
      <c r="K10" s="53"/>
      <c r="L10" s="66"/>
      <c r="M10" s="11"/>
      <c r="N10" s="9"/>
      <c r="O10" s="2"/>
    </row>
    <row r="11" spans="1:15" ht="18" customHeight="1" x14ac:dyDescent="0.2">
      <c r="A11" s="2"/>
      <c r="B11" s="9"/>
      <c r="C11" s="11"/>
      <c r="D11" s="65"/>
      <c r="E11" s="53"/>
      <c r="F11" s="53"/>
      <c r="G11" s="53"/>
      <c r="H11" s="53"/>
      <c r="I11" s="53"/>
      <c r="J11" s="53"/>
      <c r="K11" s="53"/>
      <c r="L11" s="66"/>
      <c r="M11" s="11"/>
      <c r="N11" s="9"/>
      <c r="O11" s="2"/>
    </row>
    <row r="12" spans="1:15" ht="18" customHeight="1" x14ac:dyDescent="0.2">
      <c r="A12" s="2"/>
      <c r="B12" s="9"/>
      <c r="C12" s="11"/>
      <c r="D12" s="65"/>
      <c r="E12" s="53"/>
      <c r="F12" s="53"/>
      <c r="G12" s="53"/>
      <c r="H12" s="53"/>
      <c r="I12" s="53"/>
      <c r="J12" s="53"/>
      <c r="K12" s="53"/>
      <c r="L12" s="66"/>
      <c r="M12" s="11"/>
      <c r="N12" s="9"/>
      <c r="O12" s="2"/>
    </row>
    <row r="13" spans="1:15" ht="18" customHeight="1" x14ac:dyDescent="0.2">
      <c r="A13" s="2"/>
      <c r="B13" s="9"/>
      <c r="C13" s="11"/>
      <c r="D13" s="65"/>
      <c r="E13" s="53"/>
      <c r="F13" s="53"/>
      <c r="G13" s="53"/>
      <c r="H13" s="53"/>
      <c r="I13" s="53"/>
      <c r="J13" s="53"/>
      <c r="K13" s="53"/>
      <c r="L13" s="66"/>
      <c r="M13" s="11"/>
      <c r="N13" s="9"/>
      <c r="O13" s="2"/>
    </row>
    <row r="14" spans="1:15" ht="18" customHeight="1" x14ac:dyDescent="0.2">
      <c r="A14" s="2"/>
      <c r="B14" s="9"/>
      <c r="C14" s="11"/>
      <c r="D14" s="345" t="str">
        <f>CONCATENATE("KWARTAALSTAAT ZVW ",jaar_id)</f>
        <v>KWARTAALSTAAT ZVW 2019</v>
      </c>
      <c r="E14" s="346"/>
      <c r="F14" s="346"/>
      <c r="G14" s="346"/>
      <c r="H14" s="346"/>
      <c r="I14" s="346"/>
      <c r="J14" s="346"/>
      <c r="K14" s="346"/>
      <c r="L14" s="347"/>
      <c r="M14" s="11"/>
      <c r="N14" s="9"/>
      <c r="O14" s="2"/>
    </row>
    <row r="15" spans="1:15" ht="18" customHeight="1" x14ac:dyDescent="0.2">
      <c r="A15" s="2"/>
      <c r="B15" s="9"/>
      <c r="C15" s="11"/>
      <c r="D15" s="348"/>
      <c r="E15" s="346"/>
      <c r="F15" s="346"/>
      <c r="G15" s="346"/>
      <c r="H15" s="346"/>
      <c r="I15" s="346"/>
      <c r="J15" s="346"/>
      <c r="K15" s="346"/>
      <c r="L15" s="347"/>
      <c r="M15" s="11"/>
      <c r="N15" s="9"/>
      <c r="O15" s="2"/>
    </row>
    <row r="16" spans="1:15" ht="18" customHeight="1" x14ac:dyDescent="0.2">
      <c r="A16" s="2"/>
      <c r="B16" s="9"/>
      <c r="C16" s="11"/>
      <c r="D16" s="341" t="str">
        <f>CONCATENATE(kwartaal_id,"E KWARTAAL")</f>
        <v>3E KWARTAAL</v>
      </c>
      <c r="E16" s="342"/>
      <c r="F16" s="342"/>
      <c r="G16" s="342"/>
      <c r="H16" s="342"/>
      <c r="I16" s="342"/>
      <c r="J16" s="342"/>
      <c r="K16" s="342"/>
      <c r="L16" s="343"/>
      <c r="M16" s="11"/>
      <c r="N16" s="9"/>
      <c r="O16" s="2"/>
    </row>
    <row r="17" spans="1:15" ht="18" customHeight="1" x14ac:dyDescent="0.2">
      <c r="A17" s="2"/>
      <c r="B17" s="9"/>
      <c r="C17" s="11"/>
      <c r="D17" s="344"/>
      <c r="E17" s="342"/>
      <c r="F17" s="342"/>
      <c r="G17" s="342"/>
      <c r="H17" s="342"/>
      <c r="I17" s="342"/>
      <c r="J17" s="342"/>
      <c r="K17" s="342"/>
      <c r="L17" s="343"/>
      <c r="M17" s="11"/>
      <c r="N17" s="9"/>
      <c r="O17" s="2"/>
    </row>
    <row r="18" spans="1:15" ht="18" customHeight="1" x14ac:dyDescent="0.2">
      <c r="A18" s="2"/>
      <c r="B18" s="9"/>
      <c r="C18" s="11"/>
      <c r="D18" s="341" t="s">
        <v>188</v>
      </c>
      <c r="E18" s="342"/>
      <c r="F18" s="342"/>
      <c r="G18" s="342"/>
      <c r="H18" s="342"/>
      <c r="I18" s="342"/>
      <c r="J18" s="342"/>
      <c r="K18" s="342"/>
      <c r="L18" s="343"/>
      <c r="M18" s="11"/>
      <c r="N18" s="9"/>
      <c r="O18" s="2"/>
    </row>
    <row r="19" spans="1:15" ht="18" customHeight="1" x14ac:dyDescent="0.2">
      <c r="A19" s="2"/>
      <c r="B19" s="9"/>
      <c r="C19" s="11"/>
      <c r="D19" s="344"/>
      <c r="E19" s="342"/>
      <c r="F19" s="342"/>
      <c r="G19" s="342"/>
      <c r="H19" s="342"/>
      <c r="I19" s="342"/>
      <c r="J19" s="342"/>
      <c r="K19" s="342"/>
      <c r="L19" s="343"/>
      <c r="M19" s="11"/>
      <c r="N19" s="9"/>
      <c r="O19" s="2"/>
    </row>
    <row r="20" spans="1:15" ht="18" customHeight="1" x14ac:dyDescent="0.2">
      <c r="A20" s="2"/>
      <c r="B20" s="9"/>
      <c r="C20" s="11"/>
      <c r="D20" s="65"/>
      <c r="E20" s="53"/>
      <c r="F20" s="53"/>
      <c r="G20" s="53"/>
      <c r="H20" s="53"/>
      <c r="I20" s="53"/>
      <c r="J20" s="53"/>
      <c r="K20" s="53"/>
      <c r="L20" s="66"/>
      <c r="M20" s="11"/>
      <c r="N20" s="9"/>
      <c r="O20" s="2"/>
    </row>
    <row r="21" spans="1:15" ht="18" customHeight="1" x14ac:dyDescent="0.2">
      <c r="A21" s="2"/>
      <c r="B21" s="9"/>
      <c r="C21" s="11"/>
      <c r="D21" s="65"/>
      <c r="E21" s="53"/>
      <c r="F21" s="53"/>
      <c r="G21" s="53"/>
      <c r="H21" s="53"/>
      <c r="I21" s="53"/>
      <c r="J21" s="53"/>
      <c r="K21" s="53"/>
      <c r="L21" s="66"/>
      <c r="M21" s="11"/>
      <c r="N21" s="9"/>
      <c r="O21" s="2"/>
    </row>
    <row r="22" spans="1:15" ht="18" customHeight="1" x14ac:dyDescent="0.25">
      <c r="A22" s="2"/>
      <c r="B22" s="9"/>
      <c r="C22" s="11"/>
      <c r="D22" s="67" t="s">
        <v>484</v>
      </c>
      <c r="E22" s="53"/>
      <c r="F22" s="68"/>
      <c r="G22" s="53"/>
      <c r="H22" s="53"/>
      <c r="I22" s="53"/>
      <c r="J22" s="53"/>
      <c r="K22" s="53"/>
      <c r="L22" s="66"/>
      <c r="M22" s="11"/>
      <c r="N22" s="9"/>
      <c r="O22" s="2"/>
    </row>
    <row r="23" spans="1:15" ht="18" customHeight="1" x14ac:dyDescent="0.2">
      <c r="A23" s="2"/>
      <c r="B23" s="9"/>
      <c r="C23" s="11"/>
      <c r="D23" s="67" t="s">
        <v>117</v>
      </c>
      <c r="E23" s="53"/>
      <c r="F23" s="69"/>
      <c r="G23" s="53"/>
      <c r="H23" s="53"/>
      <c r="I23" s="53"/>
      <c r="J23" s="53"/>
      <c r="K23" s="53"/>
      <c r="L23" s="66"/>
      <c r="M23" s="11"/>
      <c r="N23" s="9"/>
      <c r="O23" s="2"/>
    </row>
    <row r="24" spans="1:15" ht="18" customHeight="1" x14ac:dyDescent="0.2">
      <c r="A24" s="2"/>
      <c r="B24" s="9"/>
      <c r="C24" s="11"/>
      <c r="D24" s="67"/>
      <c r="E24" s="53"/>
      <c r="F24" s="69"/>
      <c r="G24" s="53"/>
      <c r="H24" s="53"/>
      <c r="I24" s="53"/>
      <c r="J24" s="53"/>
      <c r="K24" s="53"/>
      <c r="L24" s="66"/>
      <c r="M24" s="11"/>
      <c r="N24" s="9"/>
      <c r="O24" s="2"/>
    </row>
    <row r="25" spans="1:15" ht="18" customHeight="1" x14ac:dyDescent="0.25">
      <c r="A25" s="2"/>
      <c r="B25" s="9"/>
      <c r="C25" s="11"/>
      <c r="D25" s="67" t="s">
        <v>300</v>
      </c>
      <c r="E25" s="53"/>
      <c r="F25" s="68"/>
      <c r="G25" s="53"/>
      <c r="H25" s="53"/>
      <c r="I25" s="53"/>
      <c r="J25" s="53"/>
      <c r="K25" s="53"/>
      <c r="L25" s="66"/>
      <c r="M25" s="11"/>
      <c r="N25" s="9"/>
      <c r="O25" s="2"/>
    </row>
    <row r="26" spans="1:15" ht="18" customHeight="1" x14ac:dyDescent="0.2">
      <c r="A26" s="2"/>
      <c r="B26" s="9"/>
      <c r="C26" s="11"/>
      <c r="D26" s="67" t="s">
        <v>117</v>
      </c>
      <c r="E26" s="53"/>
      <c r="F26" s="69"/>
      <c r="G26" s="53"/>
      <c r="H26" s="53"/>
      <c r="I26" s="53"/>
      <c r="J26" s="53"/>
      <c r="K26" s="53"/>
      <c r="L26" s="66"/>
      <c r="M26" s="11"/>
      <c r="N26" s="9"/>
      <c r="O26" s="2"/>
    </row>
    <row r="27" spans="1:15" ht="18" customHeight="1" x14ac:dyDescent="0.25">
      <c r="A27" s="2"/>
      <c r="B27" s="9"/>
      <c r="C27" s="11"/>
      <c r="D27" s="67"/>
      <c r="E27" s="53"/>
      <c r="F27" s="70"/>
      <c r="G27" s="53"/>
      <c r="H27" s="53"/>
      <c r="I27" s="53"/>
      <c r="J27" s="53"/>
      <c r="K27" s="53"/>
      <c r="L27" s="66"/>
      <c r="M27" s="11"/>
      <c r="N27" s="9"/>
      <c r="O27" s="2"/>
    </row>
    <row r="28" spans="1:15" ht="18" customHeight="1" x14ac:dyDescent="0.2">
      <c r="A28" s="2"/>
      <c r="B28" s="9"/>
      <c r="C28" s="11"/>
      <c r="D28" s="67" t="s">
        <v>352</v>
      </c>
      <c r="E28" s="53"/>
      <c r="F28" s="69"/>
      <c r="G28" s="53"/>
      <c r="H28" s="53"/>
      <c r="I28" s="53"/>
      <c r="J28" s="53"/>
      <c r="K28" s="53"/>
      <c r="L28" s="66"/>
      <c r="M28" s="11"/>
      <c r="N28" s="9"/>
      <c r="O28" s="2"/>
    </row>
    <row r="29" spans="1:15" ht="18" customHeight="1" x14ac:dyDescent="0.2">
      <c r="A29" s="2"/>
      <c r="B29" s="9"/>
      <c r="C29" s="11"/>
      <c r="D29" s="67" t="s">
        <v>489</v>
      </c>
      <c r="E29" s="53"/>
      <c r="F29" s="69"/>
      <c r="G29" s="53"/>
      <c r="H29" s="53"/>
      <c r="I29" s="53"/>
      <c r="J29" s="53"/>
      <c r="K29" s="53"/>
      <c r="L29" s="66"/>
      <c r="M29" s="11"/>
      <c r="N29" s="9"/>
      <c r="O29" s="2"/>
    </row>
    <row r="30" spans="1:15" ht="18" customHeight="1" x14ac:dyDescent="0.2">
      <c r="A30" s="2"/>
      <c r="B30" s="9"/>
      <c r="C30" s="11"/>
      <c r="D30" s="67"/>
      <c r="E30" s="53"/>
      <c r="F30" s="69"/>
      <c r="G30" s="53"/>
      <c r="H30" s="53"/>
      <c r="I30" s="53"/>
      <c r="J30" s="53"/>
      <c r="K30" s="53"/>
      <c r="L30" s="66"/>
      <c r="M30" s="11"/>
      <c r="N30" s="9"/>
      <c r="O30" s="2"/>
    </row>
    <row r="31" spans="1:15" ht="18" customHeight="1" x14ac:dyDescent="0.2">
      <c r="A31" s="2"/>
      <c r="B31" s="9"/>
      <c r="C31" s="11"/>
      <c r="D31" s="67" t="s">
        <v>457</v>
      </c>
      <c r="E31" s="53"/>
      <c r="F31" s="69"/>
      <c r="G31" s="53"/>
      <c r="H31" s="53"/>
      <c r="I31" s="53"/>
      <c r="J31" s="53"/>
      <c r="K31" s="53"/>
      <c r="L31" s="66"/>
      <c r="M31" s="11"/>
      <c r="N31" s="9"/>
      <c r="O31" s="2"/>
    </row>
    <row r="32" spans="1:15" ht="18" customHeight="1" x14ac:dyDescent="0.2">
      <c r="A32" s="2"/>
      <c r="B32" s="9"/>
      <c r="C32" s="11"/>
      <c r="D32" s="67" t="s">
        <v>459</v>
      </c>
      <c r="E32" s="71"/>
      <c r="F32" s="71"/>
      <c r="G32" s="71"/>
      <c r="H32" s="71"/>
      <c r="I32" s="71"/>
      <c r="J32" s="71"/>
      <c r="K32" s="71"/>
      <c r="L32" s="66"/>
      <c r="M32" s="11"/>
      <c r="N32" s="9"/>
      <c r="O32" s="2"/>
    </row>
    <row r="33" spans="1:15" ht="18" customHeight="1" x14ac:dyDescent="0.2">
      <c r="A33" s="2"/>
      <c r="B33" s="9"/>
      <c r="C33" s="11"/>
      <c r="D33" s="65"/>
      <c r="E33" s="71"/>
      <c r="F33" s="71"/>
      <c r="G33" s="71"/>
      <c r="H33" s="71"/>
      <c r="I33" s="71"/>
      <c r="J33" s="71"/>
      <c r="K33" s="71"/>
      <c r="L33" s="66"/>
      <c r="M33" s="11"/>
      <c r="N33" s="9"/>
      <c r="O33" s="2"/>
    </row>
    <row r="34" spans="1:15" ht="18" customHeight="1" x14ac:dyDescent="0.2">
      <c r="A34" s="2"/>
      <c r="B34" s="9"/>
      <c r="C34" s="11"/>
      <c r="D34" s="67" t="s">
        <v>126</v>
      </c>
      <c r="E34" s="53"/>
      <c r="F34" s="69"/>
      <c r="G34" s="53"/>
      <c r="H34" s="53"/>
      <c r="I34" s="53"/>
      <c r="J34" s="53"/>
      <c r="K34" s="71"/>
      <c r="L34" s="66"/>
      <c r="M34" s="11"/>
      <c r="N34" s="9"/>
      <c r="O34" s="2"/>
    </row>
    <row r="35" spans="1:15" ht="18" customHeight="1" x14ac:dyDescent="0.2">
      <c r="A35" s="2"/>
      <c r="B35" s="9"/>
      <c r="C35" s="11"/>
      <c r="D35" s="67" t="s">
        <v>458</v>
      </c>
      <c r="E35" s="71"/>
      <c r="F35" s="71"/>
      <c r="G35" s="71"/>
      <c r="H35" s="71"/>
      <c r="I35" s="71"/>
      <c r="J35" s="71"/>
      <c r="K35" s="71"/>
      <c r="L35" s="66"/>
      <c r="M35" s="11"/>
      <c r="N35" s="9"/>
      <c r="O35" s="2"/>
    </row>
    <row r="36" spans="1:15" ht="18" customHeight="1" x14ac:dyDescent="0.2">
      <c r="A36" s="2"/>
      <c r="B36" s="9"/>
      <c r="C36" s="11"/>
      <c r="D36" s="65"/>
      <c r="E36" s="71"/>
      <c r="F36" s="71"/>
      <c r="G36" s="71"/>
      <c r="H36" s="71"/>
      <c r="I36" s="71"/>
      <c r="J36" s="71"/>
      <c r="K36" s="71"/>
      <c r="L36" s="66"/>
      <c r="M36" s="11"/>
      <c r="N36" s="9"/>
      <c r="O36" s="2"/>
    </row>
    <row r="37" spans="1:15" ht="18" customHeight="1" x14ac:dyDescent="0.2">
      <c r="A37" s="2"/>
      <c r="B37" s="9"/>
      <c r="C37" s="11"/>
      <c r="D37" s="65"/>
      <c r="E37" s="71"/>
      <c r="F37" s="71"/>
      <c r="G37" s="71"/>
      <c r="H37" s="71"/>
      <c r="I37" s="71"/>
      <c r="J37" s="71"/>
      <c r="K37" s="71"/>
      <c r="L37" s="66"/>
      <c r="M37" s="11"/>
      <c r="N37" s="9"/>
      <c r="O37" s="2"/>
    </row>
    <row r="38" spans="1:15" ht="18" customHeight="1" x14ac:dyDescent="0.2">
      <c r="A38" s="2"/>
      <c r="B38" s="9"/>
      <c r="C38" s="11"/>
      <c r="D38" s="65"/>
      <c r="E38" s="71"/>
      <c r="F38" s="71"/>
      <c r="G38" s="71"/>
      <c r="H38" s="71"/>
      <c r="I38" s="71"/>
      <c r="J38" s="71"/>
      <c r="K38" s="71"/>
      <c r="L38" s="66"/>
      <c r="M38" s="11"/>
      <c r="N38" s="9"/>
      <c r="O38" s="2"/>
    </row>
    <row r="39" spans="1:15" ht="18" customHeight="1" x14ac:dyDescent="0.2">
      <c r="A39" s="2"/>
      <c r="B39" s="9"/>
      <c r="C39" s="11"/>
      <c r="D39" s="65"/>
      <c r="E39" s="71"/>
      <c r="F39" s="71"/>
      <c r="G39" s="71"/>
      <c r="H39" s="71"/>
      <c r="I39" s="71"/>
      <c r="J39" s="71"/>
      <c r="K39" s="71"/>
      <c r="L39" s="66"/>
      <c r="M39" s="11"/>
      <c r="N39" s="9"/>
      <c r="O39" s="2"/>
    </row>
    <row r="40" spans="1:15" ht="18" customHeight="1" x14ac:dyDescent="0.2">
      <c r="A40" s="2"/>
      <c r="B40" s="9"/>
      <c r="C40" s="11"/>
      <c r="D40" s="65"/>
      <c r="E40" s="71"/>
      <c r="F40" s="71"/>
      <c r="G40" s="71"/>
      <c r="H40" s="71"/>
      <c r="I40" s="71"/>
      <c r="J40" s="71"/>
      <c r="K40" s="71"/>
      <c r="L40" s="66"/>
      <c r="M40" s="11"/>
      <c r="N40" s="9"/>
      <c r="O40" s="2"/>
    </row>
    <row r="41" spans="1:15" ht="18" customHeight="1" x14ac:dyDescent="0.2">
      <c r="A41" s="2"/>
      <c r="B41" s="9"/>
      <c r="C41" s="11"/>
      <c r="D41" s="65"/>
      <c r="E41" s="71"/>
      <c r="F41" s="71"/>
      <c r="G41" s="71"/>
      <c r="H41" s="71"/>
      <c r="I41" s="71"/>
      <c r="J41" s="71"/>
      <c r="K41" s="71"/>
      <c r="L41" s="66"/>
      <c r="M41" s="11"/>
      <c r="N41" s="9"/>
      <c r="O41" s="2"/>
    </row>
    <row r="42" spans="1:15" ht="18" customHeight="1" x14ac:dyDescent="0.2">
      <c r="A42" s="2"/>
      <c r="B42" s="9"/>
      <c r="C42" s="11"/>
      <c r="D42" s="65"/>
      <c r="E42" s="71"/>
      <c r="F42" s="71"/>
      <c r="G42" s="71"/>
      <c r="H42" s="71"/>
      <c r="I42" s="71"/>
      <c r="J42" s="71"/>
      <c r="K42" s="71"/>
      <c r="L42" s="66"/>
      <c r="M42" s="11"/>
      <c r="N42" s="9"/>
      <c r="O42" s="2"/>
    </row>
    <row r="43" spans="1:15" ht="18" customHeight="1" x14ac:dyDescent="0.2">
      <c r="A43" s="2"/>
      <c r="B43" s="9"/>
      <c r="C43" s="11"/>
      <c r="D43" s="65"/>
      <c r="E43" s="71"/>
      <c r="F43" s="71"/>
      <c r="G43" s="71"/>
      <c r="H43" s="71"/>
      <c r="I43" s="71"/>
      <c r="J43" s="71"/>
      <c r="K43" s="71"/>
      <c r="L43" s="66"/>
      <c r="M43" s="11"/>
      <c r="N43" s="9"/>
      <c r="O43" s="2"/>
    </row>
    <row r="44" spans="1:15" ht="18" customHeight="1" x14ac:dyDescent="0.2">
      <c r="A44" s="2"/>
      <c r="B44" s="9"/>
      <c r="C44" s="11"/>
      <c r="D44" s="65"/>
      <c r="E44" s="71"/>
      <c r="F44" s="71"/>
      <c r="G44" s="71"/>
      <c r="H44" s="71"/>
      <c r="I44" s="71"/>
      <c r="J44" s="71"/>
      <c r="K44" s="71"/>
      <c r="L44" s="66"/>
      <c r="M44" s="11"/>
      <c r="N44" s="9"/>
      <c r="O44" s="2"/>
    </row>
    <row r="45" spans="1:15" ht="18" customHeight="1" x14ac:dyDescent="0.2">
      <c r="A45" s="2"/>
      <c r="B45" s="9"/>
      <c r="C45" s="11"/>
      <c r="D45" s="65"/>
      <c r="E45" s="71"/>
      <c r="F45" s="71"/>
      <c r="G45" s="71"/>
      <c r="H45" s="71"/>
      <c r="I45" s="71"/>
      <c r="J45" s="71"/>
      <c r="K45" s="71"/>
      <c r="L45" s="66"/>
      <c r="M45" s="11"/>
      <c r="N45" s="9"/>
      <c r="O45" s="2"/>
    </row>
    <row r="46" spans="1:15" ht="18" customHeight="1" x14ac:dyDescent="0.2">
      <c r="A46" s="2"/>
      <c r="B46" s="9"/>
      <c r="C46" s="11"/>
      <c r="D46" s="65"/>
      <c r="E46" s="71"/>
      <c r="F46" s="71"/>
      <c r="G46" s="71"/>
      <c r="H46" s="71"/>
      <c r="I46" s="71"/>
      <c r="J46" s="71"/>
      <c r="K46" s="71"/>
      <c r="L46" s="66"/>
      <c r="M46" s="11"/>
      <c r="N46" s="9"/>
      <c r="O46" s="2"/>
    </row>
    <row r="47" spans="1:15" ht="18" customHeight="1" x14ac:dyDescent="0.2">
      <c r="A47" s="2"/>
      <c r="B47" s="9"/>
      <c r="C47" s="11"/>
      <c r="D47" s="65"/>
      <c r="E47" s="71"/>
      <c r="F47" s="71"/>
      <c r="G47" s="71"/>
      <c r="H47" s="71"/>
      <c r="I47" s="71"/>
      <c r="J47" s="71"/>
      <c r="K47" s="71"/>
      <c r="L47" s="66"/>
      <c r="M47" s="11"/>
      <c r="N47" s="9"/>
      <c r="O47" s="2"/>
    </row>
    <row r="48" spans="1:15" ht="18" customHeight="1" x14ac:dyDescent="0.2">
      <c r="A48" s="2"/>
      <c r="B48" s="9"/>
      <c r="C48" s="11"/>
      <c r="D48" s="65"/>
      <c r="E48" s="71"/>
      <c r="F48" s="71"/>
      <c r="G48" s="71"/>
      <c r="H48" s="71"/>
      <c r="I48" s="71"/>
      <c r="J48" s="71"/>
      <c r="K48" s="71"/>
      <c r="L48" s="66"/>
      <c r="M48" s="11"/>
      <c r="N48" s="9"/>
      <c r="O48" s="2"/>
    </row>
    <row r="49" spans="1:15" ht="18" customHeight="1" x14ac:dyDescent="0.2">
      <c r="A49" s="2"/>
      <c r="B49" s="9"/>
      <c r="C49" s="11"/>
      <c r="D49" s="65"/>
      <c r="E49" s="71"/>
      <c r="F49" s="71"/>
      <c r="G49" s="71"/>
      <c r="H49" s="71"/>
      <c r="I49" s="71"/>
      <c r="J49" s="71"/>
      <c r="K49" s="71"/>
      <c r="L49" s="66"/>
      <c r="M49" s="11"/>
      <c r="N49" s="9"/>
      <c r="O49" s="2"/>
    </row>
    <row r="50" spans="1:15" ht="18" customHeight="1" x14ac:dyDescent="0.2">
      <c r="A50" s="2"/>
      <c r="B50" s="9"/>
      <c r="C50" s="11"/>
      <c r="D50" s="65"/>
      <c r="E50" s="71"/>
      <c r="F50" s="71"/>
      <c r="G50" s="71"/>
      <c r="H50" s="71"/>
      <c r="I50" s="71"/>
      <c r="J50" s="71"/>
      <c r="K50" s="71"/>
      <c r="L50" s="66"/>
      <c r="M50" s="11"/>
      <c r="N50" s="9"/>
      <c r="O50" s="2"/>
    </row>
    <row r="51" spans="1:15" ht="18" customHeight="1" thickBot="1" x14ac:dyDescent="0.25">
      <c r="A51" s="2"/>
      <c r="B51" s="9"/>
      <c r="C51" s="11"/>
      <c r="D51" s="72"/>
      <c r="E51" s="73"/>
      <c r="F51" s="73"/>
      <c r="G51" s="73"/>
      <c r="H51" s="73"/>
      <c r="I51" s="73"/>
      <c r="J51" s="73"/>
      <c r="K51" s="73"/>
      <c r="L51" s="74"/>
      <c r="M51" s="11"/>
      <c r="N51" s="9"/>
      <c r="O51" s="2"/>
    </row>
    <row r="52" spans="1:15" ht="18" customHeight="1" thickTop="1" x14ac:dyDescent="0.2">
      <c r="A52" s="2"/>
      <c r="B52" s="9"/>
      <c r="C52" s="11"/>
      <c r="D52" s="11"/>
      <c r="E52" s="11"/>
      <c r="F52" s="11"/>
      <c r="G52" s="11"/>
      <c r="H52" s="11"/>
      <c r="I52" s="11"/>
      <c r="J52" s="11"/>
      <c r="K52" s="11"/>
      <c r="L52" s="11"/>
      <c r="M52" s="11"/>
      <c r="N52" s="9"/>
      <c r="O52" s="2"/>
    </row>
    <row r="53" spans="1:15" ht="12.75" customHeight="1" x14ac:dyDescent="0.2">
      <c r="A53" s="8"/>
      <c r="B53" s="9"/>
      <c r="C53" s="9"/>
      <c r="D53" s="9"/>
      <c r="E53" s="9"/>
      <c r="F53" s="9"/>
      <c r="G53" s="9"/>
      <c r="H53" s="9"/>
      <c r="I53" s="9"/>
      <c r="J53" s="9"/>
      <c r="K53" s="9"/>
      <c r="L53" s="9"/>
      <c r="M53" s="9"/>
      <c r="N53" s="9"/>
      <c r="O53" s="2"/>
    </row>
  </sheetData>
  <sheetProtection algorithmName="SHA-512" hashValue="0hSzAJ7078k3X8uljycMAGrl609lP52VV4RHKzUEfv1Y9vj0Vx0zWfjpPTfYyaAR+Xke8QCrhItM/Hq2ZJe+3A==" saltValue="xO8/QUC52I5hHPES1WJf3A==" spinCount="100000" sheet="1" objects="1" scenarios="1" selectLockedCells="1" selectUnlockedCells="1"/>
  <mergeCells count="3">
    <mergeCell ref="D16:L17"/>
    <mergeCell ref="D14:L15"/>
    <mergeCell ref="D18:L19"/>
  </mergeCells>
  <phoneticPr fontId="5" type="noConversion"/>
  <pageMargins left="0" right="0" top="0.39370078740157499" bottom="0" header="0" footer="0"/>
  <pageSetup paperSize="9" orientation="portrait" blackAndWhite="1"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P50"/>
  <sheetViews>
    <sheetView showGridLines="0" zoomScaleNormal="100" workbookViewId="0">
      <selection activeCell="Q15" sqref="Q15"/>
    </sheetView>
  </sheetViews>
  <sheetFormatPr defaultColWidth="9.140625" defaultRowHeight="12.75" x14ac:dyDescent="0.2"/>
  <cols>
    <col min="1" max="1" width="9" style="21" customWidth="1"/>
    <col min="2" max="2" width="2.42578125" style="21" customWidth="1"/>
    <col min="3" max="3" width="3" style="21" customWidth="1"/>
    <col min="4" max="5" width="15.5703125" style="21" customWidth="1"/>
    <col min="6" max="6" width="6.42578125" style="21" customWidth="1"/>
    <col min="7" max="12" width="13.28515625" style="21" customWidth="1"/>
    <col min="13" max="13" width="3" style="21" customWidth="1"/>
    <col min="14" max="14" width="2.42578125" style="21" customWidth="1"/>
    <col min="15" max="16384" width="9.140625" style="21"/>
  </cols>
  <sheetData>
    <row r="1" spans="1:15" x14ac:dyDescent="0.2">
      <c r="A1" s="17"/>
      <c r="B1" s="18"/>
      <c r="C1" s="19"/>
      <c r="D1" s="20"/>
      <c r="E1" s="20"/>
      <c r="F1" s="20"/>
      <c r="G1" s="20"/>
      <c r="H1" s="20"/>
      <c r="I1" s="20"/>
      <c r="J1" s="20"/>
      <c r="K1" s="20"/>
      <c r="L1" s="20"/>
      <c r="M1" s="20"/>
      <c r="N1" s="18"/>
    </row>
    <row r="2" spans="1:15" x14ac:dyDescent="0.2">
      <c r="A2" s="17"/>
      <c r="B2" s="18"/>
      <c r="C2" s="16"/>
      <c r="D2" s="16"/>
      <c r="E2" s="16"/>
      <c r="F2" s="16"/>
      <c r="G2" s="16"/>
      <c r="H2" s="16"/>
      <c r="I2" s="16"/>
      <c r="J2" s="16"/>
      <c r="K2" s="16"/>
      <c r="L2" s="16"/>
      <c r="M2" s="16"/>
      <c r="N2" s="18"/>
      <c r="O2" s="22"/>
    </row>
    <row r="3" spans="1:15" x14ac:dyDescent="0.2">
      <c r="A3" s="17"/>
      <c r="B3" s="18"/>
      <c r="C3" s="16"/>
      <c r="D3" s="23"/>
      <c r="E3" s="16"/>
      <c r="F3" s="16"/>
      <c r="G3" s="16"/>
      <c r="H3" s="16"/>
      <c r="I3" s="16"/>
      <c r="J3" s="16"/>
      <c r="K3" s="16"/>
      <c r="L3" s="16"/>
      <c r="M3" s="16"/>
      <c r="N3" s="18"/>
      <c r="O3" s="22"/>
    </row>
    <row r="4" spans="1:15" ht="12" customHeight="1" x14ac:dyDescent="0.2">
      <c r="A4" s="17"/>
      <c r="B4" s="18"/>
      <c r="C4" s="16"/>
      <c r="D4" s="16"/>
      <c r="E4" s="16"/>
      <c r="F4" s="16"/>
      <c r="G4" s="16"/>
      <c r="H4" s="16"/>
      <c r="I4" s="16"/>
      <c r="J4" s="16"/>
      <c r="K4" s="16"/>
      <c r="L4" s="16"/>
      <c r="M4" s="16"/>
      <c r="N4" s="18"/>
      <c r="O4" s="22"/>
    </row>
    <row r="5" spans="1:15" ht="12.75" customHeight="1" x14ac:dyDescent="0.2">
      <c r="A5" s="24"/>
      <c r="B5" s="25"/>
      <c r="C5" s="25"/>
      <c r="D5" s="25"/>
      <c r="E5" s="25"/>
      <c r="F5" s="25"/>
      <c r="G5" s="25"/>
      <c r="H5" s="25"/>
      <c r="I5" s="25"/>
      <c r="J5" s="25"/>
      <c r="K5" s="25"/>
      <c r="L5" s="25"/>
      <c r="M5" s="25"/>
      <c r="N5" s="25"/>
    </row>
    <row r="6" spans="1:15" s="16" customFormat="1" ht="18" customHeight="1" x14ac:dyDescent="0.2">
      <c r="A6" s="26" t="s">
        <v>187</v>
      </c>
      <c r="B6" s="25"/>
      <c r="C6" s="27"/>
      <c r="D6" s="28" t="str">
        <f>CONCATENATE("KWARTAALSTAAT ZVW ", jaar_id," ",kwartaal_id,"E KWARTAAL")</f>
        <v>KWARTAALSTAAT ZVW 2019 3E KWARTAAL</v>
      </c>
      <c r="E6" s="27"/>
      <c r="F6" s="27"/>
      <c r="G6" s="27"/>
      <c r="H6" s="27"/>
      <c r="I6" s="27"/>
      <c r="J6" s="29"/>
      <c r="K6" s="29"/>
      <c r="L6" s="27"/>
      <c r="M6" s="27"/>
      <c r="N6" s="25"/>
    </row>
    <row r="7" spans="1:15" ht="18" customHeight="1" x14ac:dyDescent="0.2">
      <c r="A7" s="17"/>
      <c r="B7" s="25"/>
      <c r="C7" s="27"/>
      <c r="D7" s="28" t="str">
        <f>IF(naw_uzovi_zorgverzekeraar&lt;&gt;"0000",CONCATENATE(UPPER(naw_naam_zorgverzekeraar),", ",UPPER(naw_plaats_zorgverzekeraar)),"")</f>
        <v/>
      </c>
      <c r="E7" s="28"/>
      <c r="F7" s="28"/>
      <c r="G7" s="28"/>
      <c r="H7" s="28"/>
      <c r="I7" s="28"/>
      <c r="J7" s="28"/>
      <c r="K7" s="28"/>
      <c r="L7" s="30" t="str">
        <f>CONCATENATE("UZOVI: ",naw_uzovi_zorgverzekeraar)</f>
        <v>UZOVI: 0000</v>
      </c>
      <c r="M7" s="28"/>
      <c r="N7" s="25"/>
      <c r="O7" s="16"/>
    </row>
    <row r="8" spans="1:15" ht="18" customHeight="1" x14ac:dyDescent="0.2">
      <c r="A8" s="16"/>
      <c r="B8" s="25"/>
      <c r="C8" s="35"/>
      <c r="D8" s="38" t="s">
        <v>127</v>
      </c>
      <c r="E8" s="28"/>
      <c r="F8" s="28"/>
      <c r="G8" s="28"/>
      <c r="H8" s="28"/>
      <c r="I8" s="28"/>
      <c r="J8" s="28"/>
      <c r="K8" s="28"/>
      <c r="L8" s="28"/>
      <c r="M8" s="28"/>
      <c r="N8" s="25"/>
      <c r="O8" s="16"/>
    </row>
    <row r="9" spans="1:15" ht="18" customHeight="1" x14ac:dyDescent="0.2">
      <c r="A9" s="16"/>
      <c r="B9" s="25"/>
      <c r="C9" s="35"/>
      <c r="D9" s="36"/>
      <c r="E9" s="28"/>
      <c r="F9" s="28"/>
      <c r="G9" s="28"/>
      <c r="H9" s="28"/>
      <c r="I9" s="28"/>
      <c r="J9" s="28"/>
      <c r="K9" s="28"/>
      <c r="L9" s="28"/>
      <c r="M9" s="28"/>
      <c r="N9" s="25"/>
      <c r="O9" s="16"/>
    </row>
    <row r="10" spans="1:15" ht="18" customHeight="1" x14ac:dyDescent="0.2">
      <c r="A10" s="16"/>
      <c r="B10" s="25"/>
      <c r="C10" s="35"/>
      <c r="D10" s="36"/>
      <c r="E10" s="28"/>
      <c r="F10" s="28"/>
      <c r="G10" s="28"/>
      <c r="H10" s="28"/>
      <c r="I10" s="28"/>
      <c r="J10" s="28"/>
      <c r="K10" s="28"/>
      <c r="L10" s="28"/>
      <c r="M10" s="28"/>
      <c r="N10" s="25"/>
      <c r="O10" s="16"/>
    </row>
    <row r="11" spans="1:15" ht="18" customHeight="1" x14ac:dyDescent="0.2">
      <c r="A11" s="16"/>
      <c r="B11" s="25"/>
      <c r="C11" s="35"/>
      <c r="D11" s="36"/>
      <c r="E11" s="28"/>
      <c r="F11" s="28"/>
      <c r="G11" s="28"/>
      <c r="H11" s="28"/>
      <c r="I11" s="28"/>
      <c r="J11" s="28"/>
      <c r="K11" s="28"/>
      <c r="L11" s="28"/>
      <c r="M11" s="28"/>
      <c r="N11" s="25"/>
      <c r="O11" s="16"/>
    </row>
    <row r="12" spans="1:15" ht="18" customHeight="1" x14ac:dyDescent="0.2">
      <c r="A12" s="16"/>
      <c r="B12" s="25"/>
      <c r="C12" s="35"/>
      <c r="D12" s="36"/>
      <c r="E12" s="28"/>
      <c r="F12" s="28"/>
      <c r="G12" s="28"/>
      <c r="H12" s="28"/>
      <c r="I12" s="28"/>
      <c r="J12" s="28"/>
      <c r="K12" s="28"/>
      <c r="L12" s="28"/>
      <c r="M12" s="28"/>
      <c r="N12" s="25"/>
      <c r="O12" s="16"/>
    </row>
    <row r="13" spans="1:15" ht="18" customHeight="1" x14ac:dyDescent="0.2">
      <c r="A13" s="16"/>
      <c r="B13" s="25"/>
      <c r="C13" s="35"/>
      <c r="D13" s="36"/>
      <c r="E13" s="28"/>
      <c r="F13" s="28"/>
      <c r="G13" s="28"/>
      <c r="H13" s="28"/>
      <c r="I13" s="28"/>
      <c r="J13" s="28"/>
      <c r="K13" s="28"/>
      <c r="L13" s="28"/>
      <c r="M13" s="28"/>
      <c r="N13" s="25"/>
      <c r="O13" s="16"/>
    </row>
    <row r="14" spans="1:15" ht="18" customHeight="1" x14ac:dyDescent="0.2">
      <c r="A14" s="16"/>
      <c r="B14" s="25"/>
      <c r="C14" s="35"/>
      <c r="D14" s="36"/>
      <c r="E14" s="28"/>
      <c r="F14" s="28"/>
      <c r="G14" s="28"/>
      <c r="H14" s="28"/>
      <c r="I14" s="28"/>
      <c r="J14" s="28"/>
      <c r="K14" s="28"/>
      <c r="L14" s="28"/>
      <c r="M14" s="28"/>
      <c r="N14" s="25"/>
      <c r="O14" s="16"/>
    </row>
    <row r="15" spans="1:15" ht="18" customHeight="1" x14ac:dyDescent="0.2">
      <c r="A15" s="16"/>
      <c r="B15" s="25"/>
      <c r="C15" s="35"/>
      <c r="D15" s="36"/>
      <c r="E15" s="28"/>
      <c r="F15" s="28"/>
      <c r="G15" s="28"/>
      <c r="H15" s="28"/>
      <c r="I15" s="28"/>
      <c r="J15" s="28"/>
      <c r="K15" s="28"/>
      <c r="L15" s="28"/>
      <c r="M15" s="28"/>
      <c r="N15" s="25"/>
      <c r="O15" s="16"/>
    </row>
    <row r="16" spans="1:15" ht="18" customHeight="1" x14ac:dyDescent="0.2">
      <c r="A16" s="16"/>
      <c r="B16" s="25"/>
      <c r="C16" s="35"/>
      <c r="D16" s="36"/>
      <c r="E16" s="28"/>
      <c r="F16" s="28"/>
      <c r="G16" s="28"/>
      <c r="H16" s="28"/>
      <c r="I16" s="28"/>
      <c r="J16" s="28"/>
      <c r="K16" s="28"/>
      <c r="L16" s="28"/>
      <c r="M16" s="28"/>
      <c r="N16" s="25"/>
      <c r="O16" s="16"/>
    </row>
    <row r="17" spans="1:16" ht="18" customHeight="1" x14ac:dyDescent="0.2">
      <c r="A17" s="16"/>
      <c r="B17" s="25"/>
      <c r="C17" s="35"/>
      <c r="D17" s="36"/>
      <c r="E17" s="28"/>
      <c r="F17" s="28"/>
      <c r="G17" s="28"/>
      <c r="H17" s="28"/>
      <c r="I17" s="28"/>
      <c r="J17" s="28"/>
      <c r="K17" s="28"/>
      <c r="L17" s="28"/>
      <c r="M17" s="28"/>
      <c r="N17" s="25"/>
      <c r="O17" s="16"/>
    </row>
    <row r="18" spans="1:16" ht="18" customHeight="1" x14ac:dyDescent="0.2">
      <c r="A18" s="16"/>
      <c r="B18" s="25"/>
      <c r="C18" s="35"/>
      <c r="D18" s="36"/>
      <c r="E18" s="28"/>
      <c r="F18" s="28"/>
      <c r="G18" s="28"/>
      <c r="H18" s="28"/>
      <c r="I18" s="28"/>
      <c r="J18" s="28"/>
      <c r="K18" s="28"/>
      <c r="L18" s="28"/>
      <c r="M18" s="28"/>
      <c r="N18" s="25"/>
      <c r="O18" s="16"/>
      <c r="P18" s="16"/>
    </row>
    <row r="19" spans="1:16" ht="18" customHeight="1" x14ac:dyDescent="0.2">
      <c r="A19" s="16"/>
      <c r="B19" s="25"/>
      <c r="C19" s="35"/>
      <c r="D19" s="36"/>
      <c r="E19" s="28"/>
      <c r="F19" s="28"/>
      <c r="G19" s="28"/>
      <c r="H19" s="28"/>
      <c r="I19" s="28"/>
      <c r="J19" s="28"/>
      <c r="K19" s="28"/>
      <c r="L19" s="28"/>
      <c r="M19" s="28"/>
      <c r="N19" s="25"/>
      <c r="O19" s="16"/>
    </row>
    <row r="20" spans="1:16" ht="18" customHeight="1" x14ac:dyDescent="0.2">
      <c r="A20" s="16"/>
      <c r="B20" s="25"/>
      <c r="C20" s="35"/>
      <c r="D20" s="36"/>
      <c r="E20" s="28"/>
      <c r="F20" s="28"/>
      <c r="G20" s="28"/>
      <c r="H20" s="28"/>
      <c r="I20" s="28"/>
      <c r="J20" s="28"/>
      <c r="K20" s="28"/>
      <c r="L20" s="28"/>
      <c r="M20" s="28"/>
      <c r="N20" s="25"/>
      <c r="O20" s="16"/>
    </row>
    <row r="21" spans="1:16" ht="18" customHeight="1" x14ac:dyDescent="0.2">
      <c r="A21" s="17"/>
      <c r="B21" s="25"/>
      <c r="C21" s="35"/>
      <c r="D21" s="36"/>
      <c r="E21" s="28"/>
      <c r="F21" s="28"/>
      <c r="G21" s="28"/>
      <c r="H21" s="28"/>
      <c r="I21" s="28"/>
      <c r="J21" s="28"/>
      <c r="K21" s="28"/>
      <c r="L21" s="28"/>
      <c r="M21" s="28"/>
      <c r="N21" s="25"/>
      <c r="O21" s="16"/>
    </row>
    <row r="22" spans="1:16" ht="18" customHeight="1" x14ac:dyDescent="0.2">
      <c r="A22" s="17"/>
      <c r="B22" s="25"/>
      <c r="C22" s="35"/>
      <c r="D22" s="36"/>
      <c r="E22" s="28"/>
      <c r="F22" s="28"/>
      <c r="G22" s="28"/>
      <c r="H22" s="28"/>
      <c r="I22" s="28"/>
      <c r="J22" s="28"/>
      <c r="K22" s="28"/>
      <c r="L22" s="28"/>
      <c r="M22" s="28"/>
      <c r="N22" s="25"/>
      <c r="O22" s="16"/>
    </row>
    <row r="23" spans="1:16" ht="18" customHeight="1" x14ac:dyDescent="0.2">
      <c r="A23" s="17"/>
      <c r="B23" s="25"/>
      <c r="C23" s="35"/>
      <c r="D23" s="36"/>
      <c r="E23" s="28"/>
      <c r="F23" s="28"/>
      <c r="G23" s="28"/>
      <c r="H23" s="28"/>
      <c r="I23" s="28"/>
      <c r="J23" s="28"/>
      <c r="K23" s="28"/>
      <c r="L23" s="28"/>
      <c r="M23" s="28"/>
      <c r="N23" s="25"/>
      <c r="O23" s="16"/>
    </row>
    <row r="24" spans="1:16" ht="18" customHeight="1" x14ac:dyDescent="0.2">
      <c r="A24" s="17"/>
      <c r="B24" s="25"/>
      <c r="C24" s="35"/>
      <c r="D24" s="36"/>
      <c r="E24" s="28"/>
      <c r="F24" s="28"/>
      <c r="G24" s="28"/>
      <c r="H24" s="28"/>
      <c r="I24" s="28"/>
      <c r="J24" s="28"/>
      <c r="K24" s="28"/>
      <c r="L24" s="28"/>
      <c r="M24" s="28"/>
      <c r="N24" s="25"/>
      <c r="O24" s="16"/>
    </row>
    <row r="25" spans="1:16" ht="18" customHeight="1" x14ac:dyDescent="0.2">
      <c r="A25" s="17"/>
      <c r="B25" s="25"/>
      <c r="C25" s="35"/>
      <c r="D25" s="36"/>
      <c r="E25" s="28"/>
      <c r="F25" s="28"/>
      <c r="G25" s="28"/>
      <c r="H25" s="28"/>
      <c r="I25" s="28"/>
      <c r="J25" s="28"/>
      <c r="K25" s="28"/>
      <c r="L25" s="28"/>
      <c r="M25" s="28"/>
      <c r="N25" s="25"/>
      <c r="O25" s="16"/>
    </row>
    <row r="26" spans="1:16" ht="18" customHeight="1" x14ac:dyDescent="0.2">
      <c r="A26" s="17"/>
      <c r="B26" s="25"/>
      <c r="C26" s="35"/>
      <c r="D26" s="36"/>
      <c r="E26" s="28"/>
      <c r="F26" s="28"/>
      <c r="G26" s="28"/>
      <c r="H26" s="28"/>
      <c r="I26" s="28"/>
      <c r="J26" s="28"/>
      <c r="K26" s="28"/>
      <c r="L26" s="28"/>
      <c r="M26" s="28"/>
      <c r="N26" s="25"/>
      <c r="O26" s="16"/>
    </row>
    <row r="27" spans="1:16" ht="18" customHeight="1" x14ac:dyDescent="0.2">
      <c r="A27" s="17"/>
      <c r="B27" s="25"/>
      <c r="C27" s="35"/>
      <c r="D27" s="36"/>
      <c r="E27" s="28"/>
      <c r="F27" s="28"/>
      <c r="G27" s="28"/>
      <c r="H27" s="28"/>
      <c r="I27" s="28"/>
      <c r="J27" s="28"/>
      <c r="K27" s="28"/>
      <c r="L27" s="28"/>
      <c r="M27" s="28"/>
      <c r="N27" s="25"/>
      <c r="O27" s="16"/>
    </row>
    <row r="28" spans="1:16" ht="18" customHeight="1" x14ac:dyDescent="0.2">
      <c r="A28" s="17"/>
      <c r="B28" s="25"/>
      <c r="C28" s="35"/>
      <c r="D28" s="36"/>
      <c r="E28" s="28"/>
      <c r="F28" s="28"/>
      <c r="G28" s="28"/>
      <c r="H28" s="28"/>
      <c r="I28" s="28"/>
      <c r="J28" s="28"/>
      <c r="K28" s="28"/>
      <c r="L28" s="28"/>
      <c r="M28" s="28"/>
      <c r="N28" s="25"/>
      <c r="O28" s="16"/>
    </row>
    <row r="29" spans="1:16" ht="18" customHeight="1" x14ac:dyDescent="0.2">
      <c r="A29" s="17"/>
      <c r="B29" s="25"/>
      <c r="C29" s="35"/>
      <c r="D29" s="36"/>
      <c r="E29" s="28"/>
      <c r="F29" s="28"/>
      <c r="G29" s="28"/>
      <c r="H29" s="28"/>
      <c r="I29" s="28"/>
      <c r="J29" s="28"/>
      <c r="K29" s="28"/>
      <c r="L29" s="28"/>
      <c r="M29" s="28"/>
      <c r="N29" s="25"/>
      <c r="O29" s="16"/>
    </row>
    <row r="30" spans="1:16" ht="18" customHeight="1" x14ac:dyDescent="0.2">
      <c r="A30" s="16"/>
      <c r="B30" s="25"/>
      <c r="C30" s="35"/>
      <c r="D30" s="36"/>
      <c r="E30" s="28"/>
      <c r="F30" s="28"/>
      <c r="G30" s="28"/>
      <c r="H30" s="28"/>
      <c r="I30" s="28"/>
      <c r="J30" s="28"/>
      <c r="K30" s="28"/>
      <c r="L30" s="28"/>
      <c r="M30" s="28"/>
      <c r="N30" s="25"/>
      <c r="O30" s="16"/>
    </row>
    <row r="31" spans="1:16" ht="18" customHeight="1" x14ac:dyDescent="0.2">
      <c r="A31" s="16"/>
      <c r="B31" s="25"/>
      <c r="C31" s="35"/>
      <c r="D31" s="36"/>
      <c r="E31" s="28"/>
      <c r="F31" s="28"/>
      <c r="G31" s="28"/>
      <c r="H31" s="28"/>
      <c r="I31" s="28"/>
      <c r="J31" s="28"/>
      <c r="K31" s="28"/>
      <c r="L31" s="28"/>
      <c r="M31" s="28"/>
      <c r="N31" s="25"/>
      <c r="O31" s="16"/>
    </row>
    <row r="32" spans="1:16" ht="18" customHeight="1" x14ac:dyDescent="0.2">
      <c r="A32" s="16"/>
      <c r="B32" s="25"/>
      <c r="C32" s="35"/>
      <c r="D32" s="36"/>
      <c r="E32" s="28"/>
      <c r="F32" s="28"/>
      <c r="G32" s="28"/>
      <c r="H32" s="28"/>
      <c r="I32" s="28"/>
      <c r="J32" s="28"/>
      <c r="K32" s="28"/>
      <c r="L32" s="28"/>
      <c r="M32" s="28"/>
      <c r="N32" s="25"/>
      <c r="O32" s="16"/>
    </row>
    <row r="33" spans="1:15" ht="18" customHeight="1" x14ac:dyDescent="0.2">
      <c r="A33" s="16"/>
      <c r="B33" s="25"/>
      <c r="C33" s="35"/>
      <c r="D33" s="36"/>
      <c r="E33" s="28"/>
      <c r="F33" s="28"/>
      <c r="G33" s="28"/>
      <c r="H33" s="28"/>
      <c r="I33" s="28"/>
      <c r="J33" s="28"/>
      <c r="K33" s="28"/>
      <c r="L33" s="28"/>
      <c r="M33" s="28"/>
      <c r="N33" s="25"/>
      <c r="O33" s="16"/>
    </row>
    <row r="34" spans="1:15" ht="18" customHeight="1" x14ac:dyDescent="0.2">
      <c r="A34" s="16"/>
      <c r="B34" s="25"/>
      <c r="C34" s="35"/>
      <c r="D34" s="36"/>
      <c r="E34" s="28"/>
      <c r="F34" s="28"/>
      <c r="G34" s="28"/>
      <c r="H34" s="28"/>
      <c r="I34" s="28"/>
      <c r="J34" s="28"/>
      <c r="K34" s="28"/>
      <c r="L34" s="28"/>
      <c r="M34" s="28"/>
      <c r="N34" s="25"/>
      <c r="O34" s="16"/>
    </row>
    <row r="35" spans="1:15" ht="18" customHeight="1" x14ac:dyDescent="0.2">
      <c r="A35" s="16"/>
      <c r="B35" s="25"/>
      <c r="C35" s="35"/>
      <c r="D35" s="36"/>
      <c r="E35" s="28"/>
      <c r="F35" s="28"/>
      <c r="G35" s="28"/>
      <c r="H35" s="28"/>
      <c r="I35" s="28"/>
      <c r="J35" s="28"/>
      <c r="K35" s="28"/>
      <c r="L35" s="28"/>
      <c r="M35" s="28"/>
      <c r="N35" s="25"/>
      <c r="O35" s="16"/>
    </row>
    <row r="36" spans="1:15" ht="18" customHeight="1" x14ac:dyDescent="0.2">
      <c r="A36" s="16"/>
      <c r="B36" s="25"/>
      <c r="C36" s="35"/>
      <c r="D36" s="36"/>
      <c r="E36" s="28"/>
      <c r="F36" s="28"/>
      <c r="G36" s="28"/>
      <c r="H36" s="28"/>
      <c r="I36" s="28"/>
      <c r="J36" s="28"/>
      <c r="K36" s="28"/>
      <c r="L36" s="28"/>
      <c r="M36" s="28"/>
      <c r="N36" s="25"/>
      <c r="O36" s="16"/>
    </row>
    <row r="37" spans="1:15" ht="18" customHeight="1" x14ac:dyDescent="0.2">
      <c r="A37" s="16"/>
      <c r="B37" s="25"/>
      <c r="C37" s="35"/>
      <c r="D37" s="36"/>
      <c r="E37" s="28"/>
      <c r="F37" s="28"/>
      <c r="G37" s="28"/>
      <c r="H37" s="28"/>
      <c r="I37" s="28"/>
      <c r="J37" s="28"/>
      <c r="K37" s="28"/>
      <c r="L37" s="28"/>
      <c r="M37" s="28"/>
      <c r="N37" s="25"/>
      <c r="O37" s="16"/>
    </row>
    <row r="38" spans="1:15" ht="18" customHeight="1" x14ac:dyDescent="0.2">
      <c r="A38" s="17"/>
      <c r="B38" s="25"/>
      <c r="C38" s="35"/>
      <c r="D38" s="36"/>
      <c r="E38" s="28"/>
      <c r="F38" s="28"/>
      <c r="G38" s="28"/>
      <c r="H38" s="28"/>
      <c r="I38" s="28"/>
      <c r="J38" s="28"/>
      <c r="K38" s="28"/>
      <c r="L38" s="28"/>
      <c r="M38" s="28"/>
      <c r="N38" s="25"/>
      <c r="O38" s="16"/>
    </row>
    <row r="39" spans="1:15" ht="18" customHeight="1" x14ac:dyDescent="0.2">
      <c r="A39" s="17"/>
      <c r="B39" s="25"/>
      <c r="C39" s="35"/>
      <c r="D39" s="36"/>
      <c r="E39" s="28"/>
      <c r="F39" s="28"/>
      <c r="G39" s="28"/>
      <c r="H39" s="28"/>
      <c r="I39" s="28"/>
      <c r="J39" s="28"/>
      <c r="K39" s="28"/>
      <c r="L39" s="28"/>
      <c r="M39" s="28"/>
      <c r="N39" s="25"/>
      <c r="O39" s="16"/>
    </row>
    <row r="40" spans="1:15" ht="18" customHeight="1" x14ac:dyDescent="0.2">
      <c r="A40" s="17"/>
      <c r="B40" s="25"/>
      <c r="C40" s="35"/>
      <c r="D40" s="36"/>
      <c r="E40" s="28"/>
      <c r="F40" s="28"/>
      <c r="G40" s="28"/>
      <c r="H40" s="28"/>
      <c r="I40" s="28"/>
      <c r="J40" s="28"/>
      <c r="K40" s="28"/>
      <c r="L40" s="28"/>
      <c r="M40" s="28"/>
      <c r="N40" s="25"/>
      <c r="O40" s="16"/>
    </row>
    <row r="41" spans="1:15" ht="18" customHeight="1" x14ac:dyDescent="0.2">
      <c r="A41" s="17"/>
      <c r="B41" s="25"/>
      <c r="C41" s="35"/>
      <c r="D41" s="36"/>
      <c r="E41" s="28"/>
      <c r="F41" s="28"/>
      <c r="G41" s="28"/>
      <c r="H41" s="28"/>
      <c r="I41" s="28"/>
      <c r="J41" s="28"/>
      <c r="K41" s="28"/>
      <c r="L41" s="28"/>
      <c r="M41" s="28"/>
      <c r="N41" s="25"/>
      <c r="O41" s="16"/>
    </row>
    <row r="42" spans="1:15" ht="18" customHeight="1" x14ac:dyDescent="0.2">
      <c r="A42" s="17"/>
      <c r="B42" s="25"/>
      <c r="C42" s="35"/>
      <c r="D42" s="36"/>
      <c r="E42" s="28"/>
      <c r="F42" s="28"/>
      <c r="G42" s="28"/>
      <c r="H42" s="28"/>
      <c r="I42" s="28"/>
      <c r="J42" s="28"/>
      <c r="K42" s="28"/>
      <c r="L42" s="28"/>
      <c r="M42" s="28"/>
      <c r="N42" s="25"/>
      <c r="O42" s="16"/>
    </row>
    <row r="43" spans="1:15" ht="18" customHeight="1" x14ac:dyDescent="0.2">
      <c r="A43" s="17"/>
      <c r="B43" s="25"/>
      <c r="C43" s="35"/>
      <c r="D43" s="36"/>
      <c r="E43" s="28"/>
      <c r="F43" s="28"/>
      <c r="G43" s="28"/>
      <c r="H43" s="28"/>
      <c r="I43" s="28"/>
      <c r="J43" s="28"/>
      <c r="K43" s="28"/>
      <c r="L43" s="28"/>
      <c r="M43" s="28"/>
      <c r="N43" s="25"/>
      <c r="O43" s="16"/>
    </row>
    <row r="44" spans="1:15" ht="18" customHeight="1" x14ac:dyDescent="0.2">
      <c r="A44" s="17"/>
      <c r="B44" s="25"/>
      <c r="C44" s="35"/>
      <c r="D44" s="36"/>
      <c r="E44" s="28"/>
      <c r="F44" s="28"/>
      <c r="G44" s="28"/>
      <c r="H44" s="28"/>
      <c r="I44" s="28"/>
      <c r="J44" s="28"/>
      <c r="K44" s="28"/>
      <c r="L44" s="28"/>
      <c r="M44" s="28"/>
      <c r="N44" s="25"/>
      <c r="O44" s="16"/>
    </row>
    <row r="45" spans="1:15" ht="18" customHeight="1" x14ac:dyDescent="0.2">
      <c r="A45" s="17"/>
      <c r="B45" s="25"/>
      <c r="C45" s="35"/>
      <c r="D45" s="36"/>
      <c r="E45" s="28"/>
      <c r="F45" s="28"/>
      <c r="G45" s="28"/>
      <c r="H45" s="28"/>
      <c r="I45" s="28"/>
      <c r="J45" s="28"/>
      <c r="K45" s="28"/>
      <c r="L45" s="28"/>
      <c r="M45" s="28"/>
      <c r="N45" s="25"/>
      <c r="O45" s="16"/>
    </row>
    <row r="46" spans="1:15" ht="18" customHeight="1" x14ac:dyDescent="0.2">
      <c r="A46" s="17"/>
      <c r="B46" s="25"/>
      <c r="C46" s="35"/>
      <c r="D46" s="36"/>
      <c r="E46" s="28"/>
      <c r="F46" s="28"/>
      <c r="G46" s="28"/>
      <c r="H46" s="28"/>
      <c r="I46" s="28"/>
      <c r="J46" s="28"/>
      <c r="K46" s="28"/>
      <c r="L46" s="28"/>
      <c r="M46" s="28"/>
      <c r="N46" s="25"/>
      <c r="O46" s="16"/>
    </row>
    <row r="47" spans="1:15" ht="18" customHeight="1" x14ac:dyDescent="0.2">
      <c r="A47" s="17"/>
      <c r="B47" s="25"/>
      <c r="C47" s="35"/>
      <c r="D47" s="36"/>
      <c r="E47" s="28"/>
      <c r="F47" s="28"/>
      <c r="G47" s="28"/>
      <c r="H47" s="28"/>
      <c r="I47" s="28"/>
      <c r="J47" s="28"/>
      <c r="K47" s="28"/>
      <c r="L47" s="28"/>
      <c r="M47" s="28"/>
      <c r="N47" s="25"/>
      <c r="O47" s="16"/>
    </row>
    <row r="48" spans="1:15" ht="18" customHeight="1" x14ac:dyDescent="0.2">
      <c r="A48" s="17"/>
      <c r="B48" s="25"/>
      <c r="C48" s="35"/>
      <c r="D48" s="12"/>
      <c r="E48" s="28"/>
      <c r="F48" s="28"/>
      <c r="G48" s="28"/>
      <c r="H48" s="28"/>
      <c r="I48" s="28"/>
      <c r="J48" s="28"/>
      <c r="K48" s="28"/>
      <c r="L48" s="28"/>
      <c r="M48" s="28"/>
      <c r="N48" s="25"/>
      <c r="O48" s="16"/>
    </row>
    <row r="49" spans="1:14" s="16" customFormat="1" ht="18" customHeight="1" x14ac:dyDescent="0.2">
      <c r="B49" s="25"/>
      <c r="C49" s="27"/>
      <c r="D49" s="349">
        <f ca="1">NOW()</f>
        <v>43732.517108796295</v>
      </c>
      <c r="E49" s="350"/>
      <c r="F49" s="31"/>
      <c r="G49" s="31"/>
      <c r="H49" s="31"/>
      <c r="I49" s="31"/>
      <c r="J49" s="32"/>
      <c r="K49" s="32"/>
      <c r="L49" s="33" t="str">
        <f>CONCATENATE("Mededelingen ",LOWER(A6))</f>
        <v>Mededelingen pagina 1</v>
      </c>
      <c r="M49" s="27"/>
      <c r="N49" s="25"/>
    </row>
    <row r="50" spans="1:14" ht="12.75" customHeight="1" x14ac:dyDescent="0.2">
      <c r="A50" s="24"/>
      <c r="B50" s="25"/>
      <c r="C50" s="34"/>
      <c r="D50" s="34"/>
      <c r="E50" s="34"/>
      <c r="F50" s="34"/>
      <c r="G50" s="34"/>
      <c r="H50" s="34"/>
      <c r="I50" s="34"/>
      <c r="J50" s="34"/>
      <c r="K50" s="34"/>
      <c r="L50" s="34"/>
      <c r="M50" s="34"/>
      <c r="N50" s="25"/>
    </row>
  </sheetData>
  <sheetProtection algorithmName="SHA-512" hashValue="L4uE2juIcz2bP4YaauvNXZqpIo2C6fCc3wtaR2bpIMEUWfn4xxomIskiQGjAogYyyD/3seQe34T66DkSY6g2QA==" saltValue="cRpfspkUdilWSBVPyspl7g==" spinCount="100000" sheet="1" objects="1" scenarios="1" selectLockedCells="1" selectUnlockedCells="1"/>
  <mergeCells count="1">
    <mergeCell ref="D49:E49"/>
  </mergeCells>
  <phoneticPr fontId="13" type="noConversion"/>
  <pageMargins left="0.75" right="0.75" top="1" bottom="1" header="0.5" footer="0.5"/>
  <pageSetup paperSize="9" scale="70"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F43"/>
  <sheetViews>
    <sheetView workbookViewId="0">
      <pane ySplit="2" topLeftCell="A3" activePane="bottomLeft" state="frozen"/>
      <selection pane="bottomLeft" activeCell="C5" sqref="C5"/>
    </sheetView>
  </sheetViews>
  <sheetFormatPr defaultColWidth="8.140625" defaultRowHeight="12.75" x14ac:dyDescent="0.2"/>
  <cols>
    <col min="1" max="1" width="2.42578125" style="95" customWidth="1"/>
    <col min="2" max="2" width="22.7109375" style="95" customWidth="1"/>
    <col min="3" max="3" width="54.140625" style="95" customWidth="1"/>
    <col min="4" max="4" width="8.140625" style="95" customWidth="1"/>
    <col min="5" max="5" width="6.140625" style="95" customWidth="1"/>
    <col min="6" max="6" width="14.28515625" style="95" bestFit="1" customWidth="1"/>
    <col min="7" max="16384" width="8.140625" style="95"/>
  </cols>
  <sheetData>
    <row r="1" spans="2:6" ht="18" customHeight="1" x14ac:dyDescent="0.2">
      <c r="B1" s="94"/>
    </row>
    <row r="2" spans="2:6" ht="18" customHeight="1" x14ac:dyDescent="0.2">
      <c r="B2" s="94"/>
    </row>
    <row r="3" spans="2:6" ht="18" customHeight="1" x14ac:dyDescent="0.2">
      <c r="B3" s="351" t="s">
        <v>351</v>
      </c>
      <c r="C3" s="352"/>
    </row>
    <row r="4" spans="2:6" ht="18" customHeight="1" x14ac:dyDescent="0.2">
      <c r="B4" s="353" t="str">
        <f>CONCATENATE("KWARTAALSTAAT ZVW ", jaar_id," ",kwartaal_id,"E KWARTAAL")</f>
        <v>KWARTAALSTAAT ZVW 2019 3E KWARTAAL</v>
      </c>
      <c r="C4" s="354"/>
    </row>
    <row r="5" spans="2:6" ht="18" customHeight="1" x14ac:dyDescent="0.2">
      <c r="B5" s="96" t="s">
        <v>133</v>
      </c>
      <c r="C5" s="336" t="s">
        <v>84</v>
      </c>
    </row>
    <row r="6" spans="2:6" ht="18" customHeight="1" x14ac:dyDescent="0.2">
      <c r="B6" s="97" t="s">
        <v>140</v>
      </c>
      <c r="C6" s="335" t="str">
        <f>MID(keuze_uzovi_nummer,1,4)</f>
        <v>0000</v>
      </c>
    </row>
    <row r="7" spans="2:6" ht="18" customHeight="1" x14ac:dyDescent="0.2">
      <c r="B7" s="97" t="s">
        <v>336</v>
      </c>
      <c r="C7" s="189"/>
    </row>
    <row r="8" spans="2:6" ht="18" customHeight="1" x14ac:dyDescent="0.2">
      <c r="B8" s="97" t="s">
        <v>599</v>
      </c>
      <c r="C8" s="189"/>
    </row>
    <row r="9" spans="2:6" ht="18" customHeight="1" x14ac:dyDescent="0.2">
      <c r="B9" s="97" t="s">
        <v>141</v>
      </c>
      <c r="C9" s="189"/>
    </row>
    <row r="10" spans="2:6" ht="18" customHeight="1" x14ac:dyDescent="0.2">
      <c r="B10" s="97" t="s">
        <v>142</v>
      </c>
      <c r="C10" s="189"/>
    </row>
    <row r="11" spans="2:6" ht="18" customHeight="1" x14ac:dyDescent="0.2">
      <c r="B11" s="98" t="s">
        <v>145</v>
      </c>
      <c r="C11" s="190"/>
    </row>
    <row r="13" spans="2:6" x14ac:dyDescent="0.2">
      <c r="B13" s="99" t="s">
        <v>146</v>
      </c>
    </row>
    <row r="15" spans="2:6" ht="12" customHeight="1" x14ac:dyDescent="0.2">
      <c r="B15" s="100" t="s">
        <v>147</v>
      </c>
      <c r="C15" s="101" t="s">
        <v>148</v>
      </c>
      <c r="D15" s="102"/>
      <c r="E15" s="103"/>
      <c r="F15" s="104" t="s">
        <v>149</v>
      </c>
    </row>
    <row r="16" spans="2:6" ht="12" customHeight="1" x14ac:dyDescent="0.2">
      <c r="B16" s="191" t="s">
        <v>150</v>
      </c>
      <c r="C16" s="192" t="s">
        <v>151</v>
      </c>
      <c r="D16" s="193"/>
      <c r="E16" s="194"/>
      <c r="F16" s="195" t="s">
        <v>154</v>
      </c>
    </row>
    <row r="17" spans="2:6" ht="12" customHeight="1" x14ac:dyDescent="0.2">
      <c r="B17" s="196" t="s">
        <v>152</v>
      </c>
      <c r="C17" s="197" t="s">
        <v>600</v>
      </c>
      <c r="D17" s="198"/>
      <c r="E17" s="199"/>
      <c r="F17" s="200" t="s">
        <v>185</v>
      </c>
    </row>
    <row r="18" spans="2:6" ht="12" customHeight="1" x14ac:dyDescent="0.2">
      <c r="B18" s="196" t="s">
        <v>153</v>
      </c>
      <c r="C18" s="197" t="s">
        <v>59</v>
      </c>
      <c r="D18" s="198"/>
      <c r="E18" s="199"/>
      <c r="F18" s="200" t="s">
        <v>185</v>
      </c>
    </row>
    <row r="19" spans="2:6" ht="12" customHeight="1" x14ac:dyDescent="0.2">
      <c r="B19" s="309" t="s">
        <v>595</v>
      </c>
      <c r="C19" s="197" t="s">
        <v>155</v>
      </c>
      <c r="D19" s="198"/>
      <c r="E19" s="199"/>
      <c r="F19" s="200" t="s">
        <v>156</v>
      </c>
    </row>
    <row r="20" spans="2:6" ht="12" customHeight="1" x14ac:dyDescent="0.2">
      <c r="B20" s="196" t="s">
        <v>157</v>
      </c>
      <c r="C20" s="197" t="s">
        <v>60</v>
      </c>
      <c r="D20" s="198"/>
      <c r="E20" s="199"/>
      <c r="F20" s="200" t="s">
        <v>158</v>
      </c>
    </row>
    <row r="21" spans="2:6" ht="12" customHeight="1" x14ac:dyDescent="0.2">
      <c r="B21" s="196" t="s">
        <v>159</v>
      </c>
      <c r="C21" s="201" t="s">
        <v>601</v>
      </c>
      <c r="D21" s="310"/>
      <c r="E21" s="311"/>
      <c r="F21" s="312" t="s">
        <v>154</v>
      </c>
    </row>
    <row r="22" spans="2:6" ht="12" customHeight="1" x14ac:dyDescent="0.2">
      <c r="B22" s="196" t="s">
        <v>163</v>
      </c>
      <c r="C22" s="197" t="s">
        <v>164</v>
      </c>
      <c r="D22" s="198"/>
      <c r="E22" s="199"/>
      <c r="F22" s="200" t="s">
        <v>154</v>
      </c>
    </row>
    <row r="23" spans="2:6" ht="12" customHeight="1" x14ac:dyDescent="0.2">
      <c r="B23" s="196" t="s">
        <v>165</v>
      </c>
      <c r="C23" s="197" t="s">
        <v>166</v>
      </c>
      <c r="D23" s="198"/>
      <c r="E23" s="199"/>
      <c r="F23" s="200" t="s">
        <v>154</v>
      </c>
    </row>
    <row r="24" spans="2:6" ht="12" customHeight="1" x14ac:dyDescent="0.2">
      <c r="B24" s="196" t="s">
        <v>167</v>
      </c>
      <c r="C24" s="197" t="s">
        <v>168</v>
      </c>
      <c r="D24" s="198"/>
      <c r="E24" s="199"/>
      <c r="F24" s="200" t="s">
        <v>1243</v>
      </c>
    </row>
    <row r="25" spans="2:6" ht="12" customHeight="1" x14ac:dyDescent="0.2">
      <c r="B25" s="196" t="s">
        <v>169</v>
      </c>
      <c r="C25" s="197" t="s">
        <v>170</v>
      </c>
      <c r="D25" s="198"/>
      <c r="E25" s="199"/>
      <c r="F25" s="200" t="s">
        <v>1243</v>
      </c>
    </row>
    <row r="26" spans="2:6" ht="12" customHeight="1" x14ac:dyDescent="0.2">
      <c r="B26" s="196">
        <v>3314</v>
      </c>
      <c r="C26" s="197" t="s">
        <v>1242</v>
      </c>
      <c r="D26" s="198"/>
      <c r="E26" s="199"/>
      <c r="F26" s="200" t="s">
        <v>1243</v>
      </c>
    </row>
    <row r="27" spans="2:6" ht="12" customHeight="1" x14ac:dyDescent="0.2">
      <c r="B27" s="196">
        <v>3329</v>
      </c>
      <c r="C27" s="197" t="s">
        <v>162</v>
      </c>
      <c r="D27" s="198"/>
      <c r="E27" s="199"/>
      <c r="F27" s="200" t="s">
        <v>1243</v>
      </c>
    </row>
    <row r="28" spans="2:6" ht="12" customHeight="1" x14ac:dyDescent="0.2">
      <c r="B28" s="196">
        <v>3332</v>
      </c>
      <c r="C28" s="197" t="s">
        <v>61</v>
      </c>
      <c r="D28" s="198"/>
      <c r="E28" s="199"/>
      <c r="F28" s="200" t="s">
        <v>62</v>
      </c>
    </row>
    <row r="29" spans="2:6" ht="12" customHeight="1" x14ac:dyDescent="0.2">
      <c r="B29" s="196">
        <v>3333</v>
      </c>
      <c r="C29" s="197" t="s">
        <v>63</v>
      </c>
      <c r="D29" s="198"/>
      <c r="E29" s="199"/>
      <c r="F29" s="200" t="s">
        <v>120</v>
      </c>
    </row>
    <row r="30" spans="2:6" ht="12" customHeight="1" x14ac:dyDescent="0.2">
      <c r="B30" s="196">
        <v>3343</v>
      </c>
      <c r="C30" s="197" t="s">
        <v>160</v>
      </c>
      <c r="D30" s="198"/>
      <c r="E30" s="199"/>
      <c r="F30" s="200" t="s">
        <v>161</v>
      </c>
    </row>
    <row r="31" spans="2:6" ht="12" customHeight="1" x14ac:dyDescent="0.2">
      <c r="B31" s="196">
        <v>3351</v>
      </c>
      <c r="C31" s="197" t="s">
        <v>155</v>
      </c>
      <c r="D31" s="198"/>
      <c r="E31" s="199"/>
      <c r="F31" s="200" t="s">
        <v>156</v>
      </c>
    </row>
    <row r="32" spans="2:6" ht="12" customHeight="1" x14ac:dyDescent="0.2">
      <c r="B32" s="196">
        <v>3352</v>
      </c>
      <c r="C32" s="197" t="s">
        <v>525</v>
      </c>
      <c r="D32" s="198"/>
      <c r="E32" s="199"/>
      <c r="F32" s="200" t="s">
        <v>526</v>
      </c>
    </row>
    <row r="33" spans="2:6" ht="12" customHeight="1" x14ac:dyDescent="0.2">
      <c r="B33" s="196">
        <v>3358</v>
      </c>
      <c r="C33" s="197" t="s">
        <v>68</v>
      </c>
      <c r="D33" s="198"/>
      <c r="E33" s="199"/>
      <c r="F33" s="200" t="s">
        <v>156</v>
      </c>
    </row>
    <row r="34" spans="2:6" ht="12" customHeight="1" x14ac:dyDescent="0.2">
      <c r="B34" s="196">
        <v>3359</v>
      </c>
      <c r="C34" s="197" t="s">
        <v>598</v>
      </c>
      <c r="D34" s="198"/>
      <c r="E34" s="199"/>
      <c r="F34" s="200" t="s">
        <v>602</v>
      </c>
    </row>
    <row r="35" spans="2:6" ht="12" customHeight="1" x14ac:dyDescent="0.2">
      <c r="B35" s="196" t="s">
        <v>171</v>
      </c>
      <c r="C35" s="197" t="s">
        <v>172</v>
      </c>
      <c r="D35" s="198"/>
      <c r="E35" s="199"/>
      <c r="F35" s="200" t="s">
        <v>173</v>
      </c>
    </row>
    <row r="36" spans="2:6" ht="12" customHeight="1" x14ac:dyDescent="0.2">
      <c r="B36" s="196" t="s">
        <v>174</v>
      </c>
      <c r="C36" s="197" t="s">
        <v>67</v>
      </c>
      <c r="D36" s="198"/>
      <c r="E36" s="199"/>
      <c r="F36" s="200" t="s">
        <v>175</v>
      </c>
    </row>
    <row r="37" spans="2:6" ht="12" customHeight="1" x14ac:dyDescent="0.2">
      <c r="B37" s="196" t="s">
        <v>176</v>
      </c>
      <c r="C37" s="197" t="s">
        <v>24</v>
      </c>
      <c r="D37" s="198"/>
      <c r="E37" s="199"/>
      <c r="F37" s="200" t="s">
        <v>173</v>
      </c>
    </row>
    <row r="38" spans="2:6" ht="12" customHeight="1" x14ac:dyDescent="0.2">
      <c r="B38" s="196" t="s">
        <v>177</v>
      </c>
      <c r="C38" s="197" t="s">
        <v>339</v>
      </c>
      <c r="D38" s="198"/>
      <c r="E38" s="199"/>
      <c r="F38" s="200" t="s">
        <v>185</v>
      </c>
    </row>
    <row r="39" spans="2:6" ht="12" customHeight="1" x14ac:dyDescent="0.2">
      <c r="B39" s="196">
        <v>7084</v>
      </c>
      <c r="C39" s="197" t="s">
        <v>68</v>
      </c>
      <c r="D39" s="198"/>
      <c r="E39" s="199"/>
      <c r="F39" s="200" t="s">
        <v>156</v>
      </c>
    </row>
    <row r="40" spans="2:6" ht="12" customHeight="1" x14ac:dyDescent="0.2">
      <c r="B40" s="196" t="s">
        <v>179</v>
      </c>
      <c r="C40" s="197" t="s">
        <v>180</v>
      </c>
      <c r="D40" s="198"/>
      <c r="E40" s="199"/>
      <c r="F40" s="200" t="s">
        <v>181</v>
      </c>
    </row>
    <row r="41" spans="2:6" ht="12" customHeight="1" x14ac:dyDescent="0.2">
      <c r="B41" s="196" t="s">
        <v>182</v>
      </c>
      <c r="C41" s="197" t="s">
        <v>183</v>
      </c>
      <c r="D41" s="198"/>
      <c r="E41" s="199"/>
      <c r="F41" s="200" t="s">
        <v>154</v>
      </c>
    </row>
    <row r="42" spans="2:6" ht="12" customHeight="1" x14ac:dyDescent="0.2">
      <c r="B42" s="196" t="s">
        <v>184</v>
      </c>
      <c r="C42" s="201" t="s">
        <v>69</v>
      </c>
      <c r="D42" s="198"/>
      <c r="E42" s="199"/>
      <c r="F42" s="200" t="s">
        <v>185</v>
      </c>
    </row>
    <row r="43" spans="2:6" ht="12" customHeight="1" x14ac:dyDescent="0.2">
      <c r="B43" s="202" t="s">
        <v>186</v>
      </c>
      <c r="C43" s="203" t="s">
        <v>514</v>
      </c>
      <c r="D43" s="204"/>
      <c r="E43" s="205"/>
      <c r="F43" s="206" t="s">
        <v>154</v>
      </c>
    </row>
  </sheetData>
  <sheetProtection algorithmName="SHA-512" hashValue="0uyjsbmdZPlOa32eumaLA9/f+tkRkePn4Thc8LDJOao4aKmzs/TouWksawY5LfntFOaC/7VHGZ1zb5TLW02iLA==" saltValue="66I0ReSMjGpoi9FK2y1lLw==" spinCount="100000" sheet="1" objects="1" scenarios="1"/>
  <mergeCells count="2">
    <mergeCell ref="B3:C3"/>
    <mergeCell ref="B4:C4"/>
  </mergeCells>
  <phoneticPr fontId="5" type="noConversion"/>
  <dataValidations count="1">
    <dataValidation type="list" allowBlank="1" showInputMessage="1" showErrorMessage="1" sqref="C5">
      <formula1>keuze_lijst_uzovi_nummer</formula1>
    </dataValidation>
  </dataValidations>
  <pageMargins left="0" right="0" top="0.39370078740157499" bottom="0" header="0" footer="0"/>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P139"/>
  <sheetViews>
    <sheetView zoomScaleNormal="100" workbookViewId="0"/>
  </sheetViews>
  <sheetFormatPr defaultColWidth="9.140625" defaultRowHeight="12.75" x14ac:dyDescent="0.2"/>
  <cols>
    <col min="1" max="1" width="9.140625" style="109"/>
    <col min="2" max="2" width="2.42578125" style="109" customWidth="1"/>
    <col min="3" max="3" width="3" style="109" customWidth="1"/>
    <col min="4" max="5" width="15.5703125" style="109" customWidth="1"/>
    <col min="6" max="6" width="8.7109375" style="109" customWidth="1"/>
    <col min="7" max="7" width="3" style="109" customWidth="1"/>
    <col min="8" max="8" width="5.42578125" style="109" customWidth="1"/>
    <col min="9" max="12" width="13.28515625" style="109" customWidth="1"/>
    <col min="13" max="13" width="13.28515625" style="119" customWidth="1"/>
    <col min="14" max="14" width="13.28515625" style="109" customWidth="1"/>
    <col min="15" max="15" width="1.5703125" style="109" customWidth="1"/>
    <col min="16" max="16" width="2.42578125" style="109" customWidth="1"/>
    <col min="17" max="16384" width="9.140625" style="109"/>
  </cols>
  <sheetData>
    <row r="1" spans="1:16" x14ac:dyDescent="0.2">
      <c r="A1" s="105"/>
      <c r="B1" s="106"/>
      <c r="C1" s="107" t="s">
        <v>189</v>
      </c>
      <c r="D1" s="108"/>
      <c r="E1" s="108"/>
      <c r="F1" s="108"/>
      <c r="G1" s="108"/>
      <c r="H1" s="108"/>
      <c r="I1" s="108"/>
      <c r="J1" s="108"/>
      <c r="K1" s="108"/>
      <c r="L1" s="108"/>
      <c r="M1" s="108"/>
      <c r="N1" s="108"/>
      <c r="O1" s="108"/>
      <c r="P1" s="106"/>
    </row>
    <row r="2" spans="1:16" x14ac:dyDescent="0.2">
      <c r="A2" s="105"/>
      <c r="B2" s="106"/>
      <c r="C2" s="95"/>
      <c r="D2" s="95"/>
      <c r="E2" s="95"/>
      <c r="F2" s="95"/>
      <c r="G2" s="95"/>
      <c r="H2" s="95"/>
      <c r="I2" s="95"/>
      <c r="J2" s="95"/>
      <c r="K2" s="95"/>
      <c r="L2" s="95"/>
      <c r="M2" s="110"/>
      <c r="P2" s="106"/>
    </row>
    <row r="3" spans="1:16" x14ac:dyDescent="0.2">
      <c r="A3" s="105"/>
      <c r="B3" s="106"/>
      <c r="C3" s="95"/>
      <c r="D3" s="111"/>
      <c r="E3" s="95"/>
      <c r="F3" s="95"/>
      <c r="G3" s="95"/>
      <c r="H3" s="95"/>
      <c r="I3" s="95"/>
      <c r="J3" s="95"/>
      <c r="K3" s="95"/>
      <c r="L3" s="95"/>
      <c r="M3" s="110"/>
      <c r="P3" s="106"/>
    </row>
    <row r="4" spans="1:16" ht="12" customHeight="1" x14ac:dyDescent="0.2">
      <c r="A4" s="105"/>
      <c r="B4" s="106"/>
      <c r="C4" s="95"/>
      <c r="D4" s="95"/>
      <c r="E4" s="95"/>
      <c r="F4" s="95"/>
      <c r="G4" s="95"/>
      <c r="H4" s="95"/>
      <c r="I4" s="95"/>
      <c r="J4" s="95"/>
      <c r="K4" s="95"/>
      <c r="L4" s="95"/>
      <c r="M4" s="110"/>
      <c r="P4" s="106"/>
    </row>
    <row r="5" spans="1:16" ht="12.75" customHeight="1" x14ac:dyDescent="0.2">
      <c r="A5" s="112"/>
      <c r="B5" s="113"/>
      <c r="C5" s="113"/>
      <c r="D5" s="113"/>
      <c r="E5" s="113"/>
      <c r="F5" s="113"/>
      <c r="G5" s="113"/>
      <c r="H5" s="113"/>
      <c r="I5" s="113"/>
      <c r="J5" s="113"/>
      <c r="K5" s="113"/>
      <c r="L5" s="113"/>
      <c r="M5" s="113"/>
      <c r="N5" s="113"/>
      <c r="O5" s="113"/>
      <c r="P5" s="113"/>
    </row>
    <row r="6" spans="1:16" ht="18" customHeight="1" x14ac:dyDescent="0.2">
      <c r="A6" s="114" t="s">
        <v>187</v>
      </c>
      <c r="B6" s="113"/>
      <c r="C6" s="39"/>
      <c r="D6" s="40" t="str">
        <f>CONCATENATE("KWARTAALSTAAT ZVW ", jaar_id," ",kwartaal_id,"E KWARTAAL")</f>
        <v>KWARTAALSTAAT ZVW 2019 3E KWARTAAL</v>
      </c>
      <c r="E6" s="39"/>
      <c r="F6" s="39"/>
      <c r="G6" s="39"/>
      <c r="H6" s="39"/>
      <c r="I6" s="39"/>
      <c r="J6" s="39"/>
      <c r="K6" s="39"/>
      <c r="L6" s="39"/>
      <c r="M6" s="76"/>
      <c r="N6" s="40"/>
      <c r="O6" s="40"/>
      <c r="P6" s="113"/>
    </row>
    <row r="7" spans="1:16" s="95" customFormat="1" ht="18" customHeight="1" x14ac:dyDescent="0.2">
      <c r="B7" s="113"/>
      <c r="C7" s="39"/>
      <c r="D7" s="40" t="s">
        <v>485</v>
      </c>
      <c r="E7" s="39"/>
      <c r="F7" s="39"/>
      <c r="G7" s="39"/>
      <c r="H7" s="39"/>
      <c r="I7" s="39"/>
      <c r="J7" s="77"/>
      <c r="K7" s="77"/>
      <c r="L7" s="39"/>
      <c r="M7" s="77"/>
      <c r="N7" s="39"/>
      <c r="O7" s="39"/>
      <c r="P7" s="113"/>
    </row>
    <row r="8" spans="1:16" ht="18" customHeight="1" x14ac:dyDescent="0.2">
      <c r="A8" s="105"/>
      <c r="B8" s="113"/>
      <c r="C8" s="39"/>
      <c r="D8" s="40" t="str">
        <f>IF(naw_uzovi_zorgverzekeraar&lt;&gt;"0000",CONCATENATE(UPPER(naw_naam_zorgverzekeraar),", ",UPPER(naw_plaats_zorgverzekeraar)),"")</f>
        <v/>
      </c>
      <c r="E8" s="40"/>
      <c r="F8" s="40"/>
      <c r="G8" s="40"/>
      <c r="H8" s="40"/>
      <c r="I8" s="40"/>
      <c r="J8" s="40"/>
      <c r="K8" s="40"/>
      <c r="L8" s="40"/>
      <c r="M8" s="76"/>
      <c r="N8" s="41" t="str">
        <f>CONCATENATE("UZOVI: ",naw_uzovi_zorgverzekeraar)</f>
        <v>UZOVI: 0000</v>
      </c>
      <c r="O8" s="40"/>
      <c r="P8" s="113"/>
    </row>
    <row r="9" spans="1:16" s="115" customFormat="1" ht="18" customHeight="1" x14ac:dyDescent="0.2">
      <c r="B9" s="116"/>
      <c r="C9" s="78"/>
      <c r="D9" s="79" t="s">
        <v>309</v>
      </c>
      <c r="E9" s="80"/>
      <c r="F9" s="80"/>
      <c r="G9" s="80"/>
      <c r="H9" s="80"/>
      <c r="I9" s="80"/>
      <c r="J9" s="80"/>
      <c r="K9" s="80"/>
      <c r="L9" s="81"/>
      <c r="M9" s="78"/>
      <c r="N9" s="78"/>
      <c r="O9" s="78"/>
      <c r="P9" s="116"/>
    </row>
    <row r="10" spans="1:16" ht="18" customHeight="1" x14ac:dyDescent="0.2">
      <c r="A10" s="105"/>
      <c r="B10" s="113"/>
      <c r="C10" s="39"/>
      <c r="D10" s="44" t="s">
        <v>222</v>
      </c>
      <c r="E10" s="40"/>
      <c r="F10" s="40"/>
      <c r="G10" s="40"/>
      <c r="H10" s="40"/>
      <c r="I10" s="40"/>
      <c r="J10" s="40"/>
      <c r="K10" s="46"/>
      <c r="L10" s="40"/>
      <c r="M10" s="76"/>
      <c r="N10" s="40"/>
      <c r="O10" s="40"/>
      <c r="P10" s="113"/>
    </row>
    <row r="11" spans="1:16" ht="18" customHeight="1" x14ac:dyDescent="0.2">
      <c r="A11" s="105"/>
      <c r="B11" s="113"/>
      <c r="C11" s="39"/>
      <c r="D11" s="82"/>
      <c r="E11" s="83"/>
      <c r="F11" s="83"/>
      <c r="G11" s="83"/>
      <c r="H11" s="84"/>
      <c r="I11" s="391" t="str">
        <f>CONCATENATE("LASTEN ",jaar_id,)</f>
        <v>LASTEN 2019</v>
      </c>
      <c r="J11" s="395"/>
      <c r="K11" s="391" t="str">
        <f>CONCATENATE("LASTEN ",jaar_id-1,)</f>
        <v>LASTEN 2018</v>
      </c>
      <c r="L11" s="395"/>
      <c r="M11" s="391" t="str">
        <f>CONCATENATE("LASTEN ",jaar_id-2," EN OUDER")</f>
        <v>LASTEN 2017 EN OUDER</v>
      </c>
      <c r="N11" s="392"/>
      <c r="O11" s="45"/>
      <c r="P11" s="113"/>
    </row>
    <row r="12" spans="1:16" ht="18" customHeight="1" x14ac:dyDescent="0.2">
      <c r="A12" s="105"/>
      <c r="B12" s="113"/>
      <c r="C12" s="39"/>
      <c r="D12" s="85"/>
      <c r="E12" s="86"/>
      <c r="F12" s="86"/>
      <c r="G12" s="86"/>
      <c r="H12" s="87"/>
      <c r="I12" s="396"/>
      <c r="J12" s="397"/>
      <c r="K12" s="396"/>
      <c r="L12" s="397"/>
      <c r="M12" s="393"/>
      <c r="N12" s="394"/>
      <c r="O12" s="45"/>
      <c r="P12" s="113"/>
    </row>
    <row r="13" spans="1:16" ht="27.95" customHeight="1" x14ac:dyDescent="0.2">
      <c r="A13" s="105"/>
      <c r="B13" s="113"/>
      <c r="C13" s="39"/>
      <c r="D13" s="279"/>
      <c r="E13" s="88"/>
      <c r="F13" s="88"/>
      <c r="G13" s="88"/>
      <c r="H13" s="383" t="s">
        <v>402</v>
      </c>
      <c r="I13" s="355" t="s">
        <v>552</v>
      </c>
      <c r="J13" s="362" t="str">
        <f>CONCATENATE("Ontvangen en geaccepteerde declaraties t/m"," ",kwartaal_id,"e Kwartaal"," ",jaar_id)</f>
        <v>Ontvangen en geaccepteerde declaraties t/m 3e Kwartaal 2019</v>
      </c>
      <c r="K13" s="355" t="s">
        <v>537</v>
      </c>
      <c r="L13" s="362" t="s">
        <v>553</v>
      </c>
      <c r="M13" s="362" t="s">
        <v>554</v>
      </c>
      <c r="N13" s="371" t="s">
        <v>555</v>
      </c>
      <c r="O13" s="45"/>
      <c r="P13" s="113"/>
    </row>
    <row r="14" spans="1:16" ht="27.95" customHeight="1" x14ac:dyDescent="0.2">
      <c r="A14" s="105"/>
      <c r="B14" s="113"/>
      <c r="C14" s="39"/>
      <c r="D14" s="279" t="s">
        <v>223</v>
      </c>
      <c r="E14" s="89"/>
      <c r="F14" s="89"/>
      <c r="G14" s="89"/>
      <c r="H14" s="384"/>
      <c r="I14" s="365"/>
      <c r="J14" s="356" t="str">
        <f>CONCATENATE("Ontvangen en geaccepteerde declaraties t/m"," ",kwartaal_id,"e Kwartaal"," ",jaar_id)</f>
        <v>Ontvangen en geaccepteerde declaraties t/m 3e Kwartaal 2019</v>
      </c>
      <c r="K14" s="356"/>
      <c r="L14" s="356"/>
      <c r="M14" s="360"/>
      <c r="N14" s="359"/>
      <c r="O14" s="45"/>
      <c r="P14" s="113"/>
    </row>
    <row r="15" spans="1:16" ht="18" customHeight="1" x14ac:dyDescent="0.2">
      <c r="A15" s="105"/>
      <c r="B15" s="113"/>
      <c r="C15" s="39"/>
      <c r="D15" s="376" t="s">
        <v>454</v>
      </c>
      <c r="E15" s="377"/>
      <c r="F15" s="377"/>
      <c r="G15" s="377"/>
      <c r="H15" s="387"/>
      <c r="I15" s="244"/>
      <c r="J15" s="244"/>
      <c r="K15" s="244"/>
      <c r="L15" s="244"/>
      <c r="M15" s="244"/>
      <c r="N15" s="264"/>
      <c r="O15" s="45"/>
      <c r="P15" s="113"/>
    </row>
    <row r="16" spans="1:16" ht="18" customHeight="1" x14ac:dyDescent="0.2">
      <c r="A16" s="105"/>
      <c r="B16" s="113"/>
      <c r="C16" s="39"/>
      <c r="D16" s="380" t="s">
        <v>224</v>
      </c>
      <c r="E16" s="381"/>
      <c r="F16" s="381"/>
      <c r="G16" s="381"/>
      <c r="H16" s="124" t="s">
        <v>315</v>
      </c>
      <c r="I16" s="207"/>
      <c r="J16" s="207"/>
      <c r="K16" s="207"/>
      <c r="L16" s="207"/>
      <c r="M16" s="207"/>
      <c r="N16" s="208"/>
      <c r="O16" s="45"/>
      <c r="P16" s="113"/>
    </row>
    <row r="17" spans="1:16" ht="18" customHeight="1" x14ac:dyDescent="0.2">
      <c r="A17" s="105"/>
      <c r="B17" s="113"/>
      <c r="C17" s="39"/>
      <c r="D17" s="380" t="s">
        <v>225</v>
      </c>
      <c r="E17" s="381"/>
      <c r="F17" s="381"/>
      <c r="G17" s="381"/>
      <c r="H17" s="124" t="s">
        <v>316</v>
      </c>
      <c r="I17" s="207"/>
      <c r="J17" s="207"/>
      <c r="K17" s="207"/>
      <c r="L17" s="207"/>
      <c r="M17" s="207"/>
      <c r="N17" s="208"/>
      <c r="O17" s="45"/>
      <c r="P17" s="113"/>
    </row>
    <row r="18" spans="1:16" ht="18" customHeight="1" x14ac:dyDescent="0.2">
      <c r="A18" s="105"/>
      <c r="B18" s="113"/>
      <c r="C18" s="39"/>
      <c r="D18" s="380" t="s">
        <v>226</v>
      </c>
      <c r="E18" s="381"/>
      <c r="F18" s="381"/>
      <c r="G18" s="381"/>
      <c r="H18" s="124" t="s">
        <v>317</v>
      </c>
      <c r="I18" s="207"/>
      <c r="J18" s="207"/>
      <c r="K18" s="207"/>
      <c r="L18" s="207"/>
      <c r="M18" s="207"/>
      <c r="N18" s="208"/>
      <c r="O18" s="45"/>
      <c r="P18" s="113"/>
    </row>
    <row r="19" spans="1:16" ht="18" customHeight="1" x14ac:dyDescent="0.2">
      <c r="A19" s="105"/>
      <c r="B19" s="113"/>
      <c r="C19" s="39"/>
      <c r="D19" s="380" t="s">
        <v>227</v>
      </c>
      <c r="E19" s="381"/>
      <c r="F19" s="381"/>
      <c r="G19" s="381"/>
      <c r="H19" s="124" t="s">
        <v>318</v>
      </c>
      <c r="I19" s="207"/>
      <c r="J19" s="207"/>
      <c r="K19" s="207"/>
      <c r="L19" s="207"/>
      <c r="M19" s="207"/>
      <c r="N19" s="208"/>
      <c r="O19" s="45"/>
      <c r="P19" s="113"/>
    </row>
    <row r="20" spans="1:16" ht="18" customHeight="1" x14ac:dyDescent="0.2">
      <c r="A20" s="105"/>
      <c r="B20" s="113"/>
      <c r="C20" s="39"/>
      <c r="D20" s="380" t="s">
        <v>439</v>
      </c>
      <c r="E20" s="381"/>
      <c r="F20" s="381"/>
      <c r="G20" s="381"/>
      <c r="H20" s="124" t="s">
        <v>437</v>
      </c>
      <c r="I20" s="207"/>
      <c r="J20" s="207"/>
      <c r="K20" s="207"/>
      <c r="L20" s="207"/>
      <c r="M20" s="207"/>
      <c r="N20" s="208"/>
      <c r="O20" s="45"/>
      <c r="P20" s="113"/>
    </row>
    <row r="21" spans="1:16" ht="18" customHeight="1" x14ac:dyDescent="0.2">
      <c r="A21" s="105"/>
      <c r="B21" s="113"/>
      <c r="C21" s="39"/>
      <c r="D21" s="380" t="s">
        <v>440</v>
      </c>
      <c r="E21" s="381"/>
      <c r="F21" s="381"/>
      <c r="G21" s="381"/>
      <c r="H21" s="124" t="s">
        <v>438</v>
      </c>
      <c r="I21" s="207"/>
      <c r="J21" s="207"/>
      <c r="K21" s="207"/>
      <c r="L21" s="207"/>
      <c r="M21" s="207"/>
      <c r="N21" s="208"/>
      <c r="O21" s="45"/>
      <c r="P21" s="113"/>
    </row>
    <row r="22" spans="1:16" ht="18" customHeight="1" x14ac:dyDescent="0.2">
      <c r="A22" s="105"/>
      <c r="B22" s="113"/>
      <c r="C22" s="39"/>
      <c r="D22" s="380" t="s">
        <v>441</v>
      </c>
      <c r="E22" s="381"/>
      <c r="F22" s="381"/>
      <c r="G22" s="381"/>
      <c r="H22" s="124" t="s">
        <v>442</v>
      </c>
      <c r="I22" s="207"/>
      <c r="J22" s="207"/>
      <c r="K22" s="207"/>
      <c r="L22" s="207"/>
      <c r="M22" s="207"/>
      <c r="N22" s="208"/>
      <c r="O22" s="45"/>
      <c r="P22" s="113"/>
    </row>
    <row r="23" spans="1:16" ht="18" customHeight="1" x14ac:dyDescent="0.2">
      <c r="A23" s="105"/>
      <c r="B23" s="113"/>
      <c r="C23" s="39"/>
      <c r="D23" s="380" t="s">
        <v>443</v>
      </c>
      <c r="E23" s="381"/>
      <c r="F23" s="381"/>
      <c r="G23" s="381"/>
      <c r="H23" s="124" t="s">
        <v>444</v>
      </c>
      <c r="I23" s="207"/>
      <c r="J23" s="207"/>
      <c r="K23" s="207"/>
      <c r="L23" s="207"/>
      <c r="M23" s="207"/>
      <c r="N23" s="208"/>
      <c r="O23" s="45"/>
      <c r="P23" s="113"/>
    </row>
    <row r="24" spans="1:16" ht="18" customHeight="1" x14ac:dyDescent="0.2">
      <c r="A24" s="105"/>
      <c r="B24" s="113"/>
      <c r="C24" s="39"/>
      <c r="D24" s="388" t="s">
        <v>228</v>
      </c>
      <c r="E24" s="389"/>
      <c r="F24" s="389"/>
      <c r="G24" s="389"/>
      <c r="H24" s="390"/>
      <c r="I24" s="212">
        <f t="shared" ref="I24:N24" si="0">SUM(I16:I23)</f>
        <v>0</v>
      </c>
      <c r="J24" s="212">
        <f t="shared" si="0"/>
        <v>0</v>
      </c>
      <c r="K24" s="212">
        <f t="shared" si="0"/>
        <v>0</v>
      </c>
      <c r="L24" s="212">
        <f t="shared" si="0"/>
        <v>0</v>
      </c>
      <c r="M24" s="212">
        <f t="shared" si="0"/>
        <v>0</v>
      </c>
      <c r="N24" s="213">
        <f t="shared" si="0"/>
        <v>0</v>
      </c>
      <c r="O24" s="45"/>
      <c r="P24" s="113"/>
    </row>
    <row r="25" spans="1:16" ht="18" customHeight="1" x14ac:dyDescent="0.2">
      <c r="A25" s="105"/>
      <c r="B25" s="113"/>
      <c r="C25" s="39"/>
      <c r="D25" s="376" t="s">
        <v>360</v>
      </c>
      <c r="E25" s="377"/>
      <c r="F25" s="377"/>
      <c r="G25" s="377"/>
      <c r="H25" s="387"/>
      <c r="I25" s="244"/>
      <c r="J25" s="244"/>
      <c r="K25" s="244"/>
      <c r="L25" s="244"/>
      <c r="M25" s="244"/>
      <c r="N25" s="264"/>
      <c r="O25" s="45"/>
      <c r="P25" s="113"/>
    </row>
    <row r="26" spans="1:16" ht="18" customHeight="1" x14ac:dyDescent="0.2">
      <c r="A26" s="105"/>
      <c r="B26" s="113"/>
      <c r="C26" s="39"/>
      <c r="D26" s="388" t="s">
        <v>229</v>
      </c>
      <c r="E26" s="367"/>
      <c r="F26" s="367"/>
      <c r="G26" s="367"/>
      <c r="H26" s="124" t="s">
        <v>319</v>
      </c>
      <c r="I26" s="207"/>
      <c r="J26" s="207"/>
      <c r="K26" s="207"/>
      <c r="L26" s="207"/>
      <c r="M26" s="207"/>
      <c r="N26" s="208"/>
      <c r="O26" s="45"/>
      <c r="P26" s="113"/>
    </row>
    <row r="27" spans="1:16" ht="18" customHeight="1" x14ac:dyDescent="0.2">
      <c r="A27" s="105"/>
      <c r="B27" s="113"/>
      <c r="C27" s="39"/>
      <c r="D27" s="376" t="s">
        <v>446</v>
      </c>
      <c r="E27" s="377"/>
      <c r="F27" s="377"/>
      <c r="G27" s="377"/>
      <c r="H27" s="387"/>
      <c r="I27" s="244"/>
      <c r="J27" s="244"/>
      <c r="K27" s="244"/>
      <c r="L27" s="244"/>
      <c r="M27" s="244"/>
      <c r="N27" s="264"/>
      <c r="O27" s="45"/>
      <c r="P27" s="113"/>
    </row>
    <row r="28" spans="1:16" ht="18" customHeight="1" x14ac:dyDescent="0.2">
      <c r="A28" s="105"/>
      <c r="B28" s="113"/>
      <c r="C28" s="39"/>
      <c r="D28" s="388" t="s">
        <v>447</v>
      </c>
      <c r="E28" s="367"/>
      <c r="F28" s="367"/>
      <c r="G28" s="367"/>
      <c r="H28" s="124" t="s">
        <v>445</v>
      </c>
      <c r="I28" s="207"/>
      <c r="J28" s="207"/>
      <c r="K28" s="207"/>
      <c r="L28" s="207"/>
      <c r="M28" s="207"/>
      <c r="N28" s="208"/>
      <c r="O28" s="45"/>
      <c r="P28" s="113"/>
    </row>
    <row r="29" spans="1:16" ht="18" customHeight="1" x14ac:dyDescent="0.2">
      <c r="A29" s="105"/>
      <c r="B29" s="113"/>
      <c r="C29" s="39"/>
      <c r="D29" s="376" t="s">
        <v>230</v>
      </c>
      <c r="E29" s="377"/>
      <c r="F29" s="377"/>
      <c r="G29" s="377"/>
      <c r="H29" s="387"/>
      <c r="I29" s="244"/>
      <c r="J29" s="244"/>
      <c r="K29" s="244"/>
      <c r="L29" s="244"/>
      <c r="M29" s="244"/>
      <c r="N29" s="264"/>
      <c r="O29" s="45"/>
      <c r="P29" s="113"/>
    </row>
    <row r="30" spans="1:16" ht="18" customHeight="1" x14ac:dyDescent="0.2">
      <c r="A30" s="105"/>
      <c r="B30" s="113"/>
      <c r="C30" s="39"/>
      <c r="D30" s="380" t="s">
        <v>231</v>
      </c>
      <c r="E30" s="381"/>
      <c r="F30" s="381"/>
      <c r="G30" s="381"/>
      <c r="H30" s="124" t="s">
        <v>312</v>
      </c>
      <c r="I30" s="207"/>
      <c r="J30" s="207"/>
      <c r="K30" s="207"/>
      <c r="L30" s="207"/>
      <c r="M30" s="207"/>
      <c r="N30" s="208"/>
      <c r="O30" s="45"/>
      <c r="P30" s="113"/>
    </row>
    <row r="31" spans="1:16" ht="18" customHeight="1" x14ac:dyDescent="0.2">
      <c r="A31" s="105"/>
      <c r="B31" s="113"/>
      <c r="C31" s="39"/>
      <c r="D31" s="380" t="s">
        <v>232</v>
      </c>
      <c r="E31" s="381"/>
      <c r="F31" s="381"/>
      <c r="G31" s="381"/>
      <c r="H31" s="124" t="s">
        <v>313</v>
      </c>
      <c r="I31" s="207"/>
      <c r="J31" s="207"/>
      <c r="K31" s="207"/>
      <c r="L31" s="207"/>
      <c r="M31" s="207"/>
      <c r="N31" s="208"/>
      <c r="O31" s="45"/>
      <c r="P31" s="113"/>
    </row>
    <row r="32" spans="1:16" ht="18" customHeight="1" x14ac:dyDescent="0.2">
      <c r="A32" s="105"/>
      <c r="B32" s="113"/>
      <c r="C32" s="39"/>
      <c r="D32" s="380" t="s">
        <v>343</v>
      </c>
      <c r="E32" s="381"/>
      <c r="F32" s="381"/>
      <c r="G32" s="381"/>
      <c r="H32" s="124" t="s">
        <v>314</v>
      </c>
      <c r="I32" s="207"/>
      <c r="J32" s="207"/>
      <c r="K32" s="207"/>
      <c r="L32" s="207"/>
      <c r="M32" s="207"/>
      <c r="N32" s="208"/>
      <c r="O32" s="45"/>
      <c r="P32" s="113"/>
    </row>
    <row r="33" spans="1:16" ht="18" customHeight="1" x14ac:dyDescent="0.2">
      <c r="A33" s="105"/>
      <c r="B33" s="113"/>
      <c r="C33" s="39"/>
      <c r="D33" s="388" t="s">
        <v>233</v>
      </c>
      <c r="E33" s="389"/>
      <c r="F33" s="389"/>
      <c r="G33" s="389"/>
      <c r="H33" s="390"/>
      <c r="I33" s="212">
        <f t="shared" ref="I33:N33" si="1">SUM(I30:I32)</f>
        <v>0</v>
      </c>
      <c r="J33" s="212">
        <f t="shared" si="1"/>
        <v>0</v>
      </c>
      <c r="K33" s="212">
        <f t="shared" si="1"/>
        <v>0</v>
      </c>
      <c r="L33" s="212">
        <f t="shared" si="1"/>
        <v>0</v>
      </c>
      <c r="M33" s="212">
        <f t="shared" si="1"/>
        <v>0</v>
      </c>
      <c r="N33" s="213">
        <f t="shared" si="1"/>
        <v>0</v>
      </c>
      <c r="O33" s="45"/>
      <c r="P33" s="113"/>
    </row>
    <row r="34" spans="1:16" ht="18" customHeight="1" x14ac:dyDescent="0.2">
      <c r="A34" s="105"/>
      <c r="B34" s="113"/>
      <c r="C34" s="39"/>
      <c r="D34" s="376" t="s">
        <v>362</v>
      </c>
      <c r="E34" s="377"/>
      <c r="F34" s="377"/>
      <c r="G34" s="377"/>
      <c r="H34" s="387"/>
      <c r="I34" s="244"/>
      <c r="J34" s="244"/>
      <c r="K34" s="244"/>
      <c r="L34" s="244"/>
      <c r="M34" s="244"/>
      <c r="N34" s="264"/>
      <c r="O34" s="45"/>
      <c r="P34" s="113"/>
    </row>
    <row r="35" spans="1:16" ht="18" customHeight="1" x14ac:dyDescent="0.2">
      <c r="A35" s="105"/>
      <c r="B35" s="113"/>
      <c r="C35" s="39"/>
      <c r="D35" s="380" t="s">
        <v>363</v>
      </c>
      <c r="E35" s="381"/>
      <c r="F35" s="381"/>
      <c r="G35" s="381"/>
      <c r="H35" s="124" t="s">
        <v>320</v>
      </c>
      <c r="I35" s="207"/>
      <c r="J35" s="207"/>
      <c r="K35" s="207"/>
      <c r="L35" s="207"/>
      <c r="M35" s="207"/>
      <c r="N35" s="208"/>
      <c r="O35" s="45"/>
      <c r="P35" s="113"/>
    </row>
    <row r="36" spans="1:16" ht="18" customHeight="1" x14ac:dyDescent="0.2">
      <c r="A36" s="105"/>
      <c r="B36" s="113"/>
      <c r="C36" s="39"/>
      <c r="D36" s="380" t="s">
        <v>364</v>
      </c>
      <c r="E36" s="381"/>
      <c r="F36" s="381"/>
      <c r="G36" s="381"/>
      <c r="H36" s="124" t="s">
        <v>321</v>
      </c>
      <c r="I36" s="275"/>
      <c r="J36" s="275"/>
      <c r="K36" s="207"/>
      <c r="L36" s="207"/>
      <c r="M36" s="207"/>
      <c r="N36" s="208"/>
      <c r="O36" s="45"/>
      <c r="P36" s="113"/>
    </row>
    <row r="37" spans="1:16" ht="18" customHeight="1" x14ac:dyDescent="0.2">
      <c r="A37" s="105"/>
      <c r="B37" s="113"/>
      <c r="C37" s="39"/>
      <c r="D37" s="398" t="s">
        <v>234</v>
      </c>
      <c r="E37" s="399"/>
      <c r="F37" s="399"/>
      <c r="G37" s="399"/>
      <c r="H37" s="400"/>
      <c r="I37" s="210">
        <f t="shared" ref="I37:N37" si="2">SUM(I35:I36)</f>
        <v>0</v>
      </c>
      <c r="J37" s="210">
        <f t="shared" si="2"/>
        <v>0</v>
      </c>
      <c r="K37" s="210">
        <f t="shared" si="2"/>
        <v>0</v>
      </c>
      <c r="L37" s="210">
        <f t="shared" si="2"/>
        <v>0</v>
      </c>
      <c r="M37" s="210">
        <f t="shared" si="2"/>
        <v>0</v>
      </c>
      <c r="N37" s="211">
        <f t="shared" si="2"/>
        <v>0</v>
      </c>
      <c r="O37" s="45"/>
      <c r="P37" s="113"/>
    </row>
    <row r="38" spans="1:16" ht="18" customHeight="1" x14ac:dyDescent="0.2">
      <c r="A38" s="105"/>
      <c r="B38" s="113"/>
      <c r="C38" s="39"/>
      <c r="D38" s="39"/>
      <c r="E38" s="39"/>
      <c r="F38" s="39"/>
      <c r="G38" s="39"/>
      <c r="H38" s="39"/>
      <c r="I38" s="39"/>
      <c r="J38" s="39"/>
      <c r="K38" s="39"/>
      <c r="L38" s="39"/>
      <c r="M38" s="39"/>
      <c r="N38" s="39"/>
      <c r="O38" s="45"/>
      <c r="P38" s="113"/>
    </row>
    <row r="39" spans="1:16" ht="18" customHeight="1" x14ac:dyDescent="0.2">
      <c r="A39" s="105"/>
      <c r="B39" s="113"/>
      <c r="C39" s="39"/>
      <c r="D39" s="39"/>
      <c r="E39" s="39"/>
      <c r="F39" s="39"/>
      <c r="G39" s="39"/>
      <c r="H39" s="39"/>
      <c r="I39" s="39"/>
      <c r="J39" s="39"/>
      <c r="K39" s="39"/>
      <c r="L39" s="39"/>
      <c r="M39" s="39"/>
      <c r="N39" s="39"/>
      <c r="O39" s="45"/>
      <c r="P39" s="113"/>
    </row>
    <row r="40" spans="1:16" s="117" customFormat="1" ht="18" customHeight="1" x14ac:dyDescent="0.2">
      <c r="A40" s="95"/>
      <c r="B40" s="113"/>
      <c r="C40" s="39"/>
      <c r="D40" s="374">
        <f ca="1">NOW()</f>
        <v>43732.517108796295</v>
      </c>
      <c r="E40" s="375"/>
      <c r="F40" s="46"/>
      <c r="G40" s="46"/>
      <c r="H40" s="46"/>
      <c r="I40" s="46"/>
      <c r="J40" s="93"/>
      <c r="K40" s="93"/>
      <c r="L40" s="93"/>
      <c r="M40" s="77"/>
      <c r="N40" s="47" t="str">
        <f>CONCATENATE("Specifieke informatie A, ",LOWER(A6))</f>
        <v>Specifieke informatie A, pagina 1</v>
      </c>
      <c r="O40" s="39"/>
      <c r="P40" s="113"/>
    </row>
    <row r="41" spans="1:16" ht="12.75" customHeight="1" x14ac:dyDescent="0.2">
      <c r="A41" s="112"/>
      <c r="B41" s="113"/>
      <c r="C41" s="118"/>
      <c r="D41" s="118"/>
      <c r="E41" s="118"/>
      <c r="F41" s="118"/>
      <c r="G41" s="118"/>
      <c r="H41" s="118"/>
      <c r="I41" s="118"/>
      <c r="J41" s="118"/>
      <c r="K41" s="118"/>
      <c r="L41" s="118"/>
      <c r="M41" s="118"/>
      <c r="N41" s="118"/>
      <c r="O41" s="118"/>
      <c r="P41" s="113"/>
    </row>
    <row r="42" spans="1:16" ht="18" customHeight="1" x14ac:dyDescent="0.2">
      <c r="A42" s="114" t="s">
        <v>190</v>
      </c>
      <c r="B42" s="113"/>
      <c r="C42" s="43"/>
      <c r="D42" s="40" t="str">
        <f>CONCATENATE("KWARTAALSTAAT ZVW ", jaar_id," ",kwartaal_id,"E KWARTAAL")</f>
        <v>KWARTAALSTAAT ZVW 2019 3E KWARTAAL</v>
      </c>
      <c r="E42" s="39"/>
      <c r="F42" s="39"/>
      <c r="G42" s="39"/>
      <c r="H42" s="39"/>
      <c r="I42" s="39"/>
      <c r="J42" s="39"/>
      <c r="K42" s="39"/>
      <c r="L42" s="39"/>
      <c r="M42" s="76"/>
      <c r="N42" s="40"/>
      <c r="O42" s="40"/>
      <c r="P42" s="113"/>
    </row>
    <row r="43" spans="1:16" s="95" customFormat="1" ht="18" customHeight="1" x14ac:dyDescent="0.2">
      <c r="B43" s="113"/>
      <c r="C43" s="39"/>
      <c r="D43" s="40" t="s">
        <v>485</v>
      </c>
      <c r="E43" s="39"/>
      <c r="F43" s="39"/>
      <c r="G43" s="39"/>
      <c r="H43" s="39"/>
      <c r="I43" s="39"/>
      <c r="J43" s="77"/>
      <c r="K43" s="77"/>
      <c r="L43" s="39"/>
      <c r="M43" s="77"/>
      <c r="N43" s="39"/>
      <c r="O43" s="39"/>
      <c r="P43" s="113"/>
    </row>
    <row r="44" spans="1:16" ht="18" customHeight="1" x14ac:dyDescent="0.2">
      <c r="A44" s="105"/>
      <c r="B44" s="113"/>
      <c r="C44" s="39"/>
      <c r="D44" s="40" t="str">
        <f>IF(naw_uzovi_zorgverzekeraar&lt;&gt;"0000",CONCATENATE(UPPER(naw_naam_zorgverzekeraar),", ",UPPER(naw_plaats_zorgverzekeraar)),"")</f>
        <v/>
      </c>
      <c r="E44" s="40"/>
      <c r="F44" s="40"/>
      <c r="G44" s="40"/>
      <c r="H44" s="40"/>
      <c r="I44" s="40"/>
      <c r="J44" s="40"/>
      <c r="K44" s="40"/>
      <c r="L44" s="40"/>
      <c r="M44" s="76"/>
      <c r="N44" s="41" t="str">
        <f>CONCATENATE("UZOVI: ",naw_uzovi_zorgverzekeraar)</f>
        <v>UZOVI: 0000</v>
      </c>
      <c r="O44" s="40"/>
      <c r="P44" s="113"/>
    </row>
    <row r="45" spans="1:16" s="115" customFormat="1" ht="18" customHeight="1" x14ac:dyDescent="0.2">
      <c r="B45" s="116"/>
      <c r="C45" s="78"/>
      <c r="D45" s="79" t="s">
        <v>309</v>
      </c>
      <c r="E45" s="80"/>
      <c r="F45" s="80"/>
      <c r="G45" s="80"/>
      <c r="H45" s="80"/>
      <c r="I45" s="80"/>
      <c r="J45" s="80"/>
      <c r="K45" s="80"/>
      <c r="L45" s="81"/>
      <c r="M45" s="78"/>
      <c r="N45" s="78"/>
      <c r="O45" s="78"/>
      <c r="P45" s="116"/>
    </row>
    <row r="46" spans="1:16" ht="18" customHeight="1" x14ac:dyDescent="0.2">
      <c r="A46" s="105"/>
      <c r="B46" s="113"/>
      <c r="C46" s="43"/>
      <c r="D46" s="44" t="s">
        <v>306</v>
      </c>
      <c r="E46" s="40"/>
      <c r="F46" s="40"/>
      <c r="G46" s="40"/>
      <c r="H46" s="40"/>
      <c r="I46" s="40"/>
      <c r="J46" s="40"/>
      <c r="K46" s="46"/>
      <c r="L46" s="47"/>
      <c r="M46" s="76"/>
      <c r="N46" s="40"/>
      <c r="O46" s="40"/>
      <c r="P46" s="113"/>
    </row>
    <row r="47" spans="1:16" ht="18" customHeight="1" x14ac:dyDescent="0.2">
      <c r="A47" s="105"/>
      <c r="B47" s="113"/>
      <c r="C47" s="39"/>
      <c r="D47" s="82"/>
      <c r="E47" s="83"/>
      <c r="F47" s="83"/>
      <c r="G47" s="83"/>
      <c r="H47" s="84"/>
      <c r="I47" s="391" t="str">
        <f>CONCATENATE("LASTEN ",jaar_id,)</f>
        <v>LASTEN 2019</v>
      </c>
      <c r="J47" s="395"/>
      <c r="K47" s="391" t="str">
        <f>CONCATENATE("LASTEN ",jaar_id-1,)</f>
        <v>LASTEN 2018</v>
      </c>
      <c r="L47" s="395"/>
      <c r="M47" s="391" t="str">
        <f>CONCATENATE("LASTEN ",jaar_id-2," EN OUDER")</f>
        <v>LASTEN 2017 EN OUDER</v>
      </c>
      <c r="N47" s="392"/>
      <c r="O47" s="45"/>
      <c r="P47" s="113"/>
    </row>
    <row r="48" spans="1:16" ht="18" customHeight="1" x14ac:dyDescent="0.2">
      <c r="A48" s="105"/>
      <c r="B48" s="113"/>
      <c r="C48" s="39"/>
      <c r="D48" s="85"/>
      <c r="E48" s="86"/>
      <c r="F48" s="86"/>
      <c r="G48" s="86"/>
      <c r="H48" s="87"/>
      <c r="I48" s="396"/>
      <c r="J48" s="397"/>
      <c r="K48" s="396"/>
      <c r="L48" s="397"/>
      <c r="M48" s="393"/>
      <c r="N48" s="394"/>
      <c r="O48" s="45"/>
      <c r="P48" s="113"/>
    </row>
    <row r="49" spans="1:16" ht="27.95" customHeight="1" x14ac:dyDescent="0.2">
      <c r="A49" s="105"/>
      <c r="B49" s="113"/>
      <c r="C49" s="39"/>
      <c r="D49" s="269"/>
      <c r="E49" s="88"/>
      <c r="F49" s="88"/>
      <c r="G49" s="88"/>
      <c r="H49" s="383" t="s">
        <v>402</v>
      </c>
      <c r="I49" s="355" t="s">
        <v>552</v>
      </c>
      <c r="J49" s="362" t="str">
        <f>CONCATENATE("Ontvangen en geaccepteerde declaraties t/m"," ",kwartaal_id,"e Kwartaal"," ",jaar_id)</f>
        <v>Ontvangen en geaccepteerde declaraties t/m 3e Kwartaal 2019</v>
      </c>
      <c r="K49" s="355" t="s">
        <v>537</v>
      </c>
      <c r="L49" s="362" t="s">
        <v>553</v>
      </c>
      <c r="M49" s="362" t="s">
        <v>554</v>
      </c>
      <c r="N49" s="371" t="s">
        <v>555</v>
      </c>
      <c r="O49" s="45"/>
      <c r="P49" s="113"/>
    </row>
    <row r="50" spans="1:16" ht="27.95" customHeight="1" x14ac:dyDescent="0.2">
      <c r="A50" s="105"/>
      <c r="B50" s="113"/>
      <c r="C50" s="39"/>
      <c r="D50" s="269" t="s">
        <v>223</v>
      </c>
      <c r="E50" s="89"/>
      <c r="F50" s="89"/>
      <c r="G50" s="89"/>
      <c r="H50" s="384"/>
      <c r="I50" s="365"/>
      <c r="J50" s="356" t="str">
        <f>CONCATENATE("Ontvangen en geaccepteerde declaraties t/m"," ",kwartaal_id,"e Kwartaal"," ",jaar_id)</f>
        <v>Ontvangen en geaccepteerde declaraties t/m 3e Kwartaal 2019</v>
      </c>
      <c r="K50" s="356"/>
      <c r="L50" s="356"/>
      <c r="M50" s="360"/>
      <c r="N50" s="359"/>
      <c r="O50" s="45"/>
      <c r="P50" s="113"/>
    </row>
    <row r="51" spans="1:16" ht="17.100000000000001" customHeight="1" x14ac:dyDescent="0.2">
      <c r="A51" s="105"/>
      <c r="B51" s="113"/>
      <c r="C51" s="43"/>
      <c r="D51" s="376" t="s">
        <v>357</v>
      </c>
      <c r="E51" s="377"/>
      <c r="F51" s="377"/>
      <c r="G51" s="377"/>
      <c r="H51" s="377"/>
      <c r="I51" s="244"/>
      <c r="J51" s="244"/>
      <c r="K51" s="244"/>
      <c r="L51" s="244"/>
      <c r="M51" s="244"/>
      <c r="N51" s="264"/>
      <c r="O51" s="45"/>
      <c r="P51" s="113"/>
    </row>
    <row r="52" spans="1:16" ht="17.100000000000001" customHeight="1" x14ac:dyDescent="0.2">
      <c r="A52" s="105"/>
      <c r="B52" s="113"/>
      <c r="C52" s="43"/>
      <c r="D52" s="382" t="s">
        <v>497</v>
      </c>
      <c r="E52" s="381"/>
      <c r="F52" s="381"/>
      <c r="G52" s="381"/>
      <c r="H52" s="125" t="s">
        <v>322</v>
      </c>
      <c r="I52" s="207"/>
      <c r="J52" s="207"/>
      <c r="K52" s="207"/>
      <c r="L52" s="207"/>
      <c r="M52" s="207"/>
      <c r="N52" s="208"/>
      <c r="O52" s="45"/>
      <c r="P52" s="113"/>
    </row>
    <row r="53" spans="1:16" ht="17.100000000000001" customHeight="1" x14ac:dyDescent="0.2">
      <c r="A53" s="105"/>
      <c r="B53" s="113"/>
      <c r="C53" s="43"/>
      <c r="D53" s="372" t="s">
        <v>235</v>
      </c>
      <c r="E53" s="381"/>
      <c r="F53" s="381"/>
      <c r="G53" s="381"/>
      <c r="H53" s="125" t="s">
        <v>323</v>
      </c>
      <c r="I53" s="207"/>
      <c r="J53" s="207"/>
      <c r="K53" s="207"/>
      <c r="L53" s="207"/>
      <c r="M53" s="207"/>
      <c r="N53" s="208"/>
      <c r="O53" s="45"/>
      <c r="P53" s="113"/>
    </row>
    <row r="54" spans="1:16" ht="17.100000000000001" customHeight="1" x14ac:dyDescent="0.2">
      <c r="A54" s="105"/>
      <c r="B54" s="113"/>
      <c r="C54" s="43"/>
      <c r="D54" s="372" t="s">
        <v>105</v>
      </c>
      <c r="E54" s="381"/>
      <c r="F54" s="381"/>
      <c r="G54" s="381"/>
      <c r="H54" s="125" t="s">
        <v>106</v>
      </c>
      <c r="I54" s="207"/>
      <c r="J54" s="207"/>
      <c r="K54" s="207"/>
      <c r="L54" s="207"/>
      <c r="M54" s="207"/>
      <c r="N54" s="208"/>
      <c r="O54" s="45"/>
      <c r="P54" s="113"/>
    </row>
    <row r="55" spans="1:16" ht="17.100000000000001" customHeight="1" x14ac:dyDescent="0.2">
      <c r="A55" s="105"/>
      <c r="B55" s="113"/>
      <c r="C55" s="43"/>
      <c r="D55" s="372" t="s">
        <v>406</v>
      </c>
      <c r="E55" s="381"/>
      <c r="F55" s="381"/>
      <c r="G55" s="381"/>
      <c r="H55" s="125" t="s">
        <v>74</v>
      </c>
      <c r="I55" s="275"/>
      <c r="J55" s="275"/>
      <c r="K55" s="207"/>
      <c r="L55" s="207"/>
      <c r="M55" s="207"/>
      <c r="N55" s="208"/>
      <c r="O55" s="45"/>
      <c r="P55" s="113"/>
    </row>
    <row r="56" spans="1:16" ht="17.100000000000001" customHeight="1" x14ac:dyDescent="0.2">
      <c r="A56" s="105"/>
      <c r="B56" s="113"/>
      <c r="C56" s="43"/>
      <c r="D56" s="372" t="s">
        <v>580</v>
      </c>
      <c r="E56" s="381"/>
      <c r="F56" s="381"/>
      <c r="G56" s="381"/>
      <c r="H56" s="125" t="s">
        <v>579</v>
      </c>
      <c r="I56" s="207"/>
      <c r="J56" s="207"/>
      <c r="K56" s="275"/>
      <c r="L56" s="275"/>
      <c r="M56" s="275"/>
      <c r="N56" s="280"/>
      <c r="O56" s="45"/>
      <c r="P56" s="113"/>
    </row>
    <row r="57" spans="1:16" ht="17.100000000000001" customHeight="1" x14ac:dyDescent="0.2">
      <c r="A57" s="105"/>
      <c r="B57" s="113"/>
      <c r="C57" s="43"/>
      <c r="D57" s="372" t="s">
        <v>581</v>
      </c>
      <c r="E57" s="381"/>
      <c r="F57" s="381"/>
      <c r="G57" s="381"/>
      <c r="H57" s="125" t="s">
        <v>578</v>
      </c>
      <c r="I57" s="207"/>
      <c r="J57" s="207"/>
      <c r="K57" s="275"/>
      <c r="L57" s="275"/>
      <c r="M57" s="275"/>
      <c r="N57" s="280"/>
      <c r="O57" s="45"/>
      <c r="P57" s="113"/>
    </row>
    <row r="58" spans="1:16" ht="24" customHeight="1" x14ac:dyDescent="0.2">
      <c r="A58" s="105"/>
      <c r="B58" s="113"/>
      <c r="C58" s="39"/>
      <c r="D58" s="382" t="s">
        <v>102</v>
      </c>
      <c r="E58" s="381"/>
      <c r="F58" s="381"/>
      <c r="G58" s="381"/>
      <c r="H58" s="125" t="s">
        <v>448</v>
      </c>
      <c r="I58" s="207"/>
      <c r="J58" s="207"/>
      <c r="K58" s="207"/>
      <c r="L58" s="207"/>
      <c r="M58" s="207"/>
      <c r="N58" s="208"/>
      <c r="O58" s="45"/>
      <c r="P58" s="113"/>
    </row>
    <row r="59" spans="1:16" ht="24" customHeight="1" x14ac:dyDescent="0.2">
      <c r="A59" s="105"/>
      <c r="B59" s="113"/>
      <c r="C59" s="39"/>
      <c r="D59" s="372" t="s">
        <v>103</v>
      </c>
      <c r="E59" s="381"/>
      <c r="F59" s="381"/>
      <c r="G59" s="381"/>
      <c r="H59" s="125" t="s">
        <v>449</v>
      </c>
      <c r="I59" s="207"/>
      <c r="J59" s="207"/>
      <c r="K59" s="207"/>
      <c r="L59" s="207"/>
      <c r="M59" s="207"/>
      <c r="N59" s="208"/>
      <c r="O59" s="45"/>
      <c r="P59" s="113"/>
    </row>
    <row r="60" spans="1:16" ht="18" customHeight="1" x14ac:dyDescent="0.2">
      <c r="A60" s="105"/>
      <c r="B60" s="113"/>
      <c r="C60" s="39"/>
      <c r="D60" s="382" t="s">
        <v>496</v>
      </c>
      <c r="E60" s="381"/>
      <c r="F60" s="381"/>
      <c r="G60" s="381"/>
      <c r="H60" s="125" t="s">
        <v>324</v>
      </c>
      <c r="I60" s="207"/>
      <c r="J60" s="207"/>
      <c r="K60" s="207"/>
      <c r="L60" s="207"/>
      <c r="M60" s="207"/>
      <c r="N60" s="208"/>
      <c r="O60" s="45"/>
      <c r="P60" s="113"/>
    </row>
    <row r="61" spans="1:16" ht="17.100000000000001" customHeight="1" x14ac:dyDescent="0.2">
      <c r="A61" s="105"/>
      <c r="B61" s="113"/>
      <c r="C61" s="39"/>
      <c r="D61" s="270" t="s">
        <v>236</v>
      </c>
      <c r="E61" s="88"/>
      <c r="F61" s="88"/>
      <c r="G61" s="88"/>
      <c r="H61" s="92"/>
      <c r="I61" s="212">
        <f t="shared" ref="I61:N61" si="3">SUM(I52:I60)</f>
        <v>0</v>
      </c>
      <c r="J61" s="212">
        <f t="shared" si="3"/>
        <v>0</v>
      </c>
      <c r="K61" s="212">
        <f t="shared" si="3"/>
        <v>0</v>
      </c>
      <c r="L61" s="212">
        <f t="shared" si="3"/>
        <v>0</v>
      </c>
      <c r="M61" s="212">
        <f t="shared" si="3"/>
        <v>0</v>
      </c>
      <c r="N61" s="213">
        <f t="shared" si="3"/>
        <v>0</v>
      </c>
      <c r="O61" s="45"/>
      <c r="P61" s="113"/>
    </row>
    <row r="62" spans="1:16" ht="17.100000000000001" customHeight="1" x14ac:dyDescent="0.2">
      <c r="A62" s="105"/>
      <c r="B62" s="113"/>
      <c r="C62" s="39"/>
      <c r="D62" s="271" t="s">
        <v>359</v>
      </c>
      <c r="E62" s="90"/>
      <c r="F62" s="90"/>
      <c r="G62" s="90"/>
      <c r="H62" s="91"/>
      <c r="I62" s="244"/>
      <c r="J62" s="244"/>
      <c r="K62" s="244"/>
      <c r="L62" s="244"/>
      <c r="M62" s="244"/>
      <c r="N62" s="264"/>
      <c r="O62" s="45"/>
      <c r="P62" s="113"/>
    </row>
    <row r="63" spans="1:16" ht="17.100000000000001" customHeight="1" x14ac:dyDescent="0.2">
      <c r="A63" s="105"/>
      <c r="B63" s="113"/>
      <c r="C63" s="39"/>
      <c r="D63" s="270" t="s">
        <v>344</v>
      </c>
      <c r="E63" s="88"/>
      <c r="F63" s="88"/>
      <c r="G63" s="88"/>
      <c r="H63" s="125" t="s">
        <v>325</v>
      </c>
      <c r="I63" s="207"/>
      <c r="J63" s="207"/>
      <c r="K63" s="207"/>
      <c r="L63" s="207"/>
      <c r="M63" s="207"/>
      <c r="N63" s="208"/>
      <c r="O63" s="45"/>
      <c r="P63" s="113"/>
    </row>
    <row r="64" spans="1:16" ht="17.100000000000001" customHeight="1" x14ac:dyDescent="0.2">
      <c r="A64" s="105"/>
      <c r="B64" s="113"/>
      <c r="C64" s="39"/>
      <c r="D64" s="270" t="s">
        <v>345</v>
      </c>
      <c r="E64" s="88"/>
      <c r="F64" s="88"/>
      <c r="G64" s="88"/>
      <c r="H64" s="125" t="s">
        <v>326</v>
      </c>
      <c r="I64" s="207"/>
      <c r="J64" s="207"/>
      <c r="K64" s="207"/>
      <c r="L64" s="207"/>
      <c r="M64" s="207"/>
      <c r="N64" s="208"/>
      <c r="O64" s="45"/>
      <c r="P64" s="113"/>
    </row>
    <row r="65" spans="1:16" ht="17.100000000000001" customHeight="1" x14ac:dyDescent="0.2">
      <c r="A65" s="105"/>
      <c r="B65" s="113"/>
      <c r="C65" s="39"/>
      <c r="D65" s="270" t="s">
        <v>346</v>
      </c>
      <c r="E65" s="88"/>
      <c r="F65" s="88"/>
      <c r="G65" s="88"/>
      <c r="H65" s="125" t="s">
        <v>327</v>
      </c>
      <c r="I65" s="207"/>
      <c r="J65" s="207"/>
      <c r="K65" s="207"/>
      <c r="L65" s="207"/>
      <c r="M65" s="207"/>
      <c r="N65" s="208"/>
      <c r="O65" s="45"/>
      <c r="P65" s="113"/>
    </row>
    <row r="66" spans="1:16" ht="17.100000000000001" customHeight="1" x14ac:dyDescent="0.2">
      <c r="A66" s="105"/>
      <c r="B66" s="113"/>
      <c r="C66" s="39"/>
      <c r="D66" s="270" t="s">
        <v>347</v>
      </c>
      <c r="E66" s="88"/>
      <c r="F66" s="88"/>
      <c r="G66" s="88"/>
      <c r="H66" s="125" t="s">
        <v>328</v>
      </c>
      <c r="I66" s="207"/>
      <c r="J66" s="207"/>
      <c r="K66" s="207"/>
      <c r="L66" s="207"/>
      <c r="M66" s="207"/>
      <c r="N66" s="208"/>
      <c r="O66" s="39"/>
      <c r="P66" s="113"/>
    </row>
    <row r="67" spans="1:16" ht="17.100000000000001" customHeight="1" x14ac:dyDescent="0.2">
      <c r="A67" s="105"/>
      <c r="B67" s="113"/>
      <c r="C67" s="39"/>
      <c r="D67" s="270" t="s">
        <v>348</v>
      </c>
      <c r="E67" s="88"/>
      <c r="F67" s="88"/>
      <c r="G67" s="88"/>
      <c r="H67" s="125" t="s">
        <v>329</v>
      </c>
      <c r="I67" s="207"/>
      <c r="J67" s="207"/>
      <c r="K67" s="207"/>
      <c r="L67" s="207"/>
      <c r="M67" s="207"/>
      <c r="N67" s="208"/>
      <c r="O67" s="39"/>
      <c r="P67" s="113"/>
    </row>
    <row r="68" spans="1:16" ht="17.100000000000001" customHeight="1" x14ac:dyDescent="0.2">
      <c r="A68" s="105"/>
      <c r="B68" s="113"/>
      <c r="C68" s="39"/>
      <c r="D68" s="372" t="s">
        <v>237</v>
      </c>
      <c r="E68" s="381"/>
      <c r="F68" s="381"/>
      <c r="G68" s="381"/>
      <c r="H68" s="381"/>
      <c r="I68" s="267">
        <f t="shared" ref="I68:N68" si="4">SUM(I63:I67)</f>
        <v>0</v>
      </c>
      <c r="J68" s="267">
        <f t="shared" si="4"/>
        <v>0</v>
      </c>
      <c r="K68" s="267">
        <f t="shared" si="4"/>
        <v>0</v>
      </c>
      <c r="L68" s="267">
        <f t="shared" si="4"/>
        <v>0</v>
      </c>
      <c r="M68" s="267">
        <f t="shared" si="4"/>
        <v>0</v>
      </c>
      <c r="N68" s="225">
        <f t="shared" si="4"/>
        <v>0</v>
      </c>
      <c r="O68" s="39"/>
      <c r="P68" s="113"/>
    </row>
    <row r="69" spans="1:16" ht="18" customHeight="1" x14ac:dyDescent="0.2">
      <c r="A69" s="105"/>
      <c r="B69" s="113"/>
      <c r="C69" s="39"/>
      <c r="D69" s="376" t="s">
        <v>361</v>
      </c>
      <c r="E69" s="377"/>
      <c r="F69" s="377"/>
      <c r="G69" s="377"/>
      <c r="H69" s="377"/>
      <c r="I69" s="244"/>
      <c r="J69" s="244"/>
      <c r="K69" s="244"/>
      <c r="L69" s="244"/>
      <c r="M69" s="244"/>
      <c r="N69" s="264"/>
      <c r="O69" s="39"/>
      <c r="P69" s="113"/>
    </row>
    <row r="70" spans="1:16" ht="18" customHeight="1" x14ac:dyDescent="0.2">
      <c r="A70" s="105"/>
      <c r="B70" s="113"/>
      <c r="C70" s="39"/>
      <c r="D70" s="363" t="s">
        <v>238</v>
      </c>
      <c r="E70" s="364"/>
      <c r="F70" s="364"/>
      <c r="G70" s="364"/>
      <c r="H70" s="272" t="s">
        <v>330</v>
      </c>
      <c r="I70" s="207"/>
      <c r="J70" s="207"/>
      <c r="K70" s="207"/>
      <c r="L70" s="207"/>
      <c r="M70" s="207"/>
      <c r="N70" s="208"/>
      <c r="O70" s="39"/>
      <c r="P70" s="113"/>
    </row>
    <row r="71" spans="1:16" ht="18" customHeight="1" x14ac:dyDescent="0.2">
      <c r="A71" s="105"/>
      <c r="B71" s="113"/>
      <c r="C71" s="39"/>
      <c r="D71" s="376" t="s">
        <v>239</v>
      </c>
      <c r="E71" s="377"/>
      <c r="F71" s="377"/>
      <c r="G71" s="377"/>
      <c r="H71" s="377"/>
      <c r="I71" s="244"/>
      <c r="J71" s="244"/>
      <c r="K71" s="244"/>
      <c r="L71" s="244"/>
      <c r="M71" s="244"/>
      <c r="N71" s="264"/>
      <c r="O71" s="39"/>
      <c r="P71" s="113"/>
    </row>
    <row r="72" spans="1:16" ht="18" customHeight="1" x14ac:dyDescent="0.2">
      <c r="A72" s="105"/>
      <c r="B72" s="113"/>
      <c r="C72" s="39"/>
      <c r="D72" s="372" t="s">
        <v>349</v>
      </c>
      <c r="E72" s="381"/>
      <c r="F72" s="381"/>
      <c r="G72" s="381"/>
      <c r="H72" s="274" t="s">
        <v>331</v>
      </c>
      <c r="I72" s="207"/>
      <c r="J72" s="207"/>
      <c r="K72" s="207"/>
      <c r="L72" s="207"/>
      <c r="M72" s="207"/>
      <c r="N72" s="208"/>
      <c r="O72" s="39"/>
      <c r="P72" s="113"/>
    </row>
    <row r="73" spans="1:16" ht="17.100000000000001" customHeight="1" x14ac:dyDescent="0.2">
      <c r="A73" s="105"/>
      <c r="B73" s="113"/>
      <c r="C73" s="39"/>
      <c r="D73" s="382" t="s">
        <v>557</v>
      </c>
      <c r="E73" s="381"/>
      <c r="F73" s="381"/>
      <c r="G73" s="381"/>
      <c r="H73" s="293" t="s">
        <v>556</v>
      </c>
      <c r="I73" s="207"/>
      <c r="J73" s="207"/>
      <c r="K73" s="207"/>
      <c r="L73" s="207"/>
      <c r="M73" s="207"/>
      <c r="N73" s="208"/>
      <c r="O73" s="39"/>
      <c r="P73" s="113"/>
    </row>
    <row r="74" spans="1:16" ht="17.100000000000001" customHeight="1" x14ac:dyDescent="0.2">
      <c r="A74" s="105"/>
      <c r="B74" s="113"/>
      <c r="C74" s="39"/>
      <c r="D74" s="382" t="s">
        <v>134</v>
      </c>
      <c r="E74" s="381"/>
      <c r="F74" s="381"/>
      <c r="G74" s="381"/>
      <c r="H74" s="274" t="s">
        <v>332</v>
      </c>
      <c r="I74" s="207"/>
      <c r="J74" s="207"/>
      <c r="K74" s="207"/>
      <c r="L74" s="207"/>
      <c r="M74" s="207"/>
      <c r="N74" s="208"/>
      <c r="O74" s="39"/>
      <c r="P74" s="113"/>
    </row>
    <row r="75" spans="1:16" ht="17.100000000000001" customHeight="1" x14ac:dyDescent="0.2">
      <c r="A75" s="105"/>
      <c r="B75" s="113"/>
      <c r="C75" s="39"/>
      <c r="D75" s="273" t="s">
        <v>240</v>
      </c>
      <c r="E75" s="265"/>
      <c r="F75" s="265"/>
      <c r="G75" s="265"/>
      <c r="H75" s="268"/>
      <c r="I75" s="210">
        <f t="shared" ref="I75:N75" si="5">SUM(I72:I74)</f>
        <v>0</v>
      </c>
      <c r="J75" s="210">
        <f t="shared" si="5"/>
        <v>0</v>
      </c>
      <c r="K75" s="210">
        <f t="shared" si="5"/>
        <v>0</v>
      </c>
      <c r="L75" s="210">
        <f t="shared" si="5"/>
        <v>0</v>
      </c>
      <c r="M75" s="210">
        <f t="shared" si="5"/>
        <v>0</v>
      </c>
      <c r="N75" s="211">
        <f t="shared" si="5"/>
        <v>0</v>
      </c>
      <c r="O75" s="39"/>
      <c r="P75" s="113"/>
    </row>
    <row r="76" spans="1:16" s="117" customFormat="1" ht="18" customHeight="1" x14ac:dyDescent="0.2">
      <c r="A76" s="95"/>
      <c r="B76" s="113"/>
      <c r="C76" s="39"/>
      <c r="D76" s="374">
        <f ca="1">NOW()</f>
        <v>43732.517108796295</v>
      </c>
      <c r="E76" s="374"/>
      <c r="F76" s="46"/>
      <c r="G76" s="46"/>
      <c r="H76" s="46"/>
      <c r="I76" s="46"/>
      <c r="J76" s="93"/>
      <c r="K76" s="93"/>
      <c r="L76" s="93"/>
      <c r="M76" s="77"/>
      <c r="N76" s="47" t="str">
        <f>CONCATENATE("Specifieke informatie A, ",LOWER(A42))</f>
        <v>Specifieke informatie A, pagina 2</v>
      </c>
      <c r="O76" s="39"/>
      <c r="P76" s="113"/>
    </row>
    <row r="77" spans="1:16" ht="12.75" customHeight="1" x14ac:dyDescent="0.2">
      <c r="A77" s="112"/>
      <c r="B77" s="113"/>
      <c r="C77" s="118"/>
      <c r="D77" s="118"/>
      <c r="E77" s="118"/>
      <c r="F77" s="118"/>
      <c r="G77" s="118"/>
      <c r="H77" s="118"/>
      <c r="I77" s="118"/>
      <c r="J77" s="118"/>
      <c r="K77" s="118"/>
      <c r="L77" s="118"/>
      <c r="M77" s="118"/>
      <c r="N77" s="118"/>
      <c r="O77" s="118"/>
      <c r="P77" s="113"/>
    </row>
    <row r="78" spans="1:16" ht="18" customHeight="1" x14ac:dyDescent="0.2">
      <c r="A78" s="114" t="s">
        <v>219</v>
      </c>
      <c r="B78" s="113"/>
      <c r="C78" s="43"/>
      <c r="D78" s="40" t="str">
        <f>CONCATENATE("KWARTAALSTAAT ZVW ", jaar_id," ",kwartaal_id,"E KWARTAAL")</f>
        <v>KWARTAALSTAAT ZVW 2019 3E KWARTAAL</v>
      </c>
      <c r="E78" s="39"/>
      <c r="F78" s="39"/>
      <c r="G78" s="39"/>
      <c r="H78" s="39"/>
      <c r="I78" s="39"/>
      <c r="J78" s="39"/>
      <c r="K78" s="39"/>
      <c r="L78" s="39"/>
      <c r="M78" s="76"/>
      <c r="N78" s="40"/>
      <c r="O78" s="40"/>
      <c r="P78" s="113"/>
    </row>
    <row r="79" spans="1:16" s="95" customFormat="1" ht="18" customHeight="1" x14ac:dyDescent="0.2">
      <c r="B79" s="113"/>
      <c r="C79" s="39"/>
      <c r="D79" s="40" t="s">
        <v>485</v>
      </c>
      <c r="E79" s="39"/>
      <c r="F79" s="39"/>
      <c r="G79" s="39"/>
      <c r="H79" s="39"/>
      <c r="I79" s="39"/>
      <c r="J79" s="77"/>
      <c r="K79" s="77"/>
      <c r="L79" s="39"/>
      <c r="M79" s="77"/>
      <c r="N79" s="39"/>
      <c r="O79" s="39"/>
      <c r="P79" s="113"/>
    </row>
    <row r="80" spans="1:16" ht="18" customHeight="1" x14ac:dyDescent="0.2">
      <c r="A80" s="105"/>
      <c r="B80" s="113"/>
      <c r="C80" s="39"/>
      <c r="D80" s="40" t="str">
        <f>IF(naw_uzovi_zorgverzekeraar&lt;&gt;"0000",CONCATENATE(UPPER(naw_naam_zorgverzekeraar),", ",UPPER(naw_plaats_zorgverzekeraar)),"")</f>
        <v/>
      </c>
      <c r="E80" s="40"/>
      <c r="F80" s="40"/>
      <c r="G80" s="40"/>
      <c r="H80" s="40"/>
      <c r="I80" s="40"/>
      <c r="J80" s="40"/>
      <c r="K80" s="40"/>
      <c r="L80" s="40"/>
      <c r="M80" s="76"/>
      <c r="N80" s="41" t="str">
        <f>CONCATENATE("UZOVI: ",naw_uzovi_zorgverzekeraar)</f>
        <v>UZOVI: 0000</v>
      </c>
      <c r="O80" s="40"/>
      <c r="P80" s="113"/>
    </row>
    <row r="81" spans="1:16" s="115" customFormat="1" ht="18" customHeight="1" x14ac:dyDescent="0.2">
      <c r="B81" s="116"/>
      <c r="C81" s="78"/>
      <c r="D81" s="79" t="s">
        <v>309</v>
      </c>
      <c r="E81" s="80"/>
      <c r="F81" s="80"/>
      <c r="G81" s="80"/>
      <c r="H81" s="80"/>
      <c r="I81" s="80"/>
      <c r="J81" s="80"/>
      <c r="K81" s="80"/>
      <c r="L81" s="81"/>
      <c r="M81" s="78"/>
      <c r="N81" s="78"/>
      <c r="O81" s="78"/>
      <c r="P81" s="116"/>
    </row>
    <row r="82" spans="1:16" ht="18" customHeight="1" x14ac:dyDescent="0.2">
      <c r="A82" s="105"/>
      <c r="B82" s="113"/>
      <c r="C82" s="43"/>
      <c r="D82" s="44" t="s">
        <v>306</v>
      </c>
      <c r="E82" s="40"/>
      <c r="F82" s="40"/>
      <c r="G82" s="40"/>
      <c r="H82" s="40"/>
      <c r="I82" s="40"/>
      <c r="J82" s="40"/>
      <c r="K82" s="46"/>
      <c r="L82" s="47"/>
      <c r="M82" s="76"/>
      <c r="N82" s="40"/>
      <c r="O82" s="40"/>
      <c r="P82" s="113"/>
    </row>
    <row r="83" spans="1:16" ht="18" customHeight="1" x14ac:dyDescent="0.2">
      <c r="A83" s="105"/>
      <c r="B83" s="113"/>
      <c r="C83" s="39"/>
      <c r="D83" s="82"/>
      <c r="E83" s="83"/>
      <c r="F83" s="83"/>
      <c r="G83" s="83"/>
      <c r="H83" s="84"/>
      <c r="I83" s="391" t="str">
        <f>CONCATENATE("LASTEN ",jaar_id,)</f>
        <v>LASTEN 2019</v>
      </c>
      <c r="J83" s="395"/>
      <c r="K83" s="391" t="str">
        <f>CONCATENATE("LASTEN ",jaar_id-1,)</f>
        <v>LASTEN 2018</v>
      </c>
      <c r="L83" s="395"/>
      <c r="M83" s="391" t="str">
        <f>CONCATENATE("LASTEN ",jaar_id-2," EN OUDER")</f>
        <v>LASTEN 2017 EN OUDER</v>
      </c>
      <c r="N83" s="392"/>
      <c r="O83" s="45"/>
      <c r="P83" s="113"/>
    </row>
    <row r="84" spans="1:16" ht="18" customHeight="1" x14ac:dyDescent="0.2">
      <c r="A84" s="105"/>
      <c r="B84" s="113"/>
      <c r="C84" s="39"/>
      <c r="D84" s="85"/>
      <c r="E84" s="86"/>
      <c r="F84" s="86"/>
      <c r="G84" s="86"/>
      <c r="H84" s="87"/>
      <c r="I84" s="396"/>
      <c r="J84" s="397"/>
      <c r="K84" s="396"/>
      <c r="L84" s="397"/>
      <c r="M84" s="393"/>
      <c r="N84" s="394"/>
      <c r="O84" s="45"/>
      <c r="P84" s="113"/>
    </row>
    <row r="85" spans="1:16" ht="27.95" customHeight="1" x14ac:dyDescent="0.2">
      <c r="A85" s="105"/>
      <c r="B85" s="113"/>
      <c r="C85" s="39"/>
      <c r="D85" s="290"/>
      <c r="E85" s="88"/>
      <c r="F85" s="88"/>
      <c r="G85" s="88"/>
      <c r="H85" s="383" t="s">
        <v>402</v>
      </c>
      <c r="I85" s="355" t="s">
        <v>552</v>
      </c>
      <c r="J85" s="362" t="str">
        <f>CONCATENATE("Ontvangen en geaccepteerde declaraties t/m"," ",kwartaal_id,"e Kwartaal"," ",jaar_id)</f>
        <v>Ontvangen en geaccepteerde declaraties t/m 3e Kwartaal 2019</v>
      </c>
      <c r="K85" s="355" t="s">
        <v>537</v>
      </c>
      <c r="L85" s="362" t="s">
        <v>553</v>
      </c>
      <c r="M85" s="362" t="s">
        <v>554</v>
      </c>
      <c r="N85" s="371" t="s">
        <v>555</v>
      </c>
      <c r="O85" s="45"/>
      <c r="P85" s="113"/>
    </row>
    <row r="86" spans="1:16" ht="27.95" customHeight="1" x14ac:dyDescent="0.2">
      <c r="A86" s="105"/>
      <c r="B86" s="113"/>
      <c r="C86" s="39"/>
      <c r="D86" s="290" t="s">
        <v>223</v>
      </c>
      <c r="E86" s="88"/>
      <c r="F86" s="88"/>
      <c r="G86" s="88"/>
      <c r="H86" s="384"/>
      <c r="I86" s="365"/>
      <c r="J86" s="356" t="str">
        <f>CONCATENATE("Ontvangen en geaccepteerde declaraties t/m"," ",kwartaal_id,"e Kwartaal"," ",jaar_id)</f>
        <v>Ontvangen en geaccepteerde declaraties t/m 3e Kwartaal 2019</v>
      </c>
      <c r="K86" s="356"/>
      <c r="L86" s="356"/>
      <c r="M86" s="360"/>
      <c r="N86" s="359"/>
      <c r="O86" s="45"/>
      <c r="P86" s="113"/>
    </row>
    <row r="87" spans="1:16" ht="18" customHeight="1" x14ac:dyDescent="0.2">
      <c r="A87" s="105"/>
      <c r="B87" s="113"/>
      <c r="C87" s="43"/>
      <c r="D87" s="376" t="s">
        <v>470</v>
      </c>
      <c r="E87" s="377"/>
      <c r="F87" s="377"/>
      <c r="G87" s="377"/>
      <c r="H87" s="377"/>
      <c r="I87" s="244"/>
      <c r="J87" s="244"/>
      <c r="K87" s="244"/>
      <c r="L87" s="244"/>
      <c r="M87" s="244"/>
      <c r="N87" s="264"/>
      <c r="O87" s="45"/>
      <c r="P87" s="113"/>
    </row>
    <row r="88" spans="1:16" ht="17.100000000000001" customHeight="1" x14ac:dyDescent="0.2">
      <c r="A88" s="105"/>
      <c r="B88" s="113"/>
      <c r="C88" s="43"/>
      <c r="D88" s="372" t="s">
        <v>392</v>
      </c>
      <c r="E88" s="381"/>
      <c r="F88" s="381"/>
      <c r="G88" s="381"/>
      <c r="H88" s="289" t="s">
        <v>341</v>
      </c>
      <c r="I88" s="207"/>
      <c r="J88" s="207"/>
      <c r="K88" s="207"/>
      <c r="L88" s="207"/>
      <c r="M88" s="207"/>
      <c r="N88" s="208"/>
      <c r="O88" s="45"/>
      <c r="P88" s="113"/>
    </row>
    <row r="89" spans="1:16" ht="17.100000000000001" customHeight="1" x14ac:dyDescent="0.2">
      <c r="A89" s="105"/>
      <c r="B89" s="113"/>
      <c r="C89" s="43"/>
      <c r="D89" s="372" t="s">
        <v>453</v>
      </c>
      <c r="E89" s="381"/>
      <c r="F89" s="381"/>
      <c r="G89" s="381"/>
      <c r="H89" s="289" t="s">
        <v>452</v>
      </c>
      <c r="I89" s="207"/>
      <c r="J89" s="207"/>
      <c r="K89" s="207"/>
      <c r="L89" s="207"/>
      <c r="M89" s="207"/>
      <c r="N89" s="208"/>
      <c r="O89" s="45"/>
      <c r="P89" s="113"/>
    </row>
    <row r="90" spans="1:16" ht="17.100000000000001" customHeight="1" x14ac:dyDescent="0.2">
      <c r="A90" s="105"/>
      <c r="B90" s="113"/>
      <c r="C90" s="43"/>
      <c r="D90" s="372" t="s">
        <v>393</v>
      </c>
      <c r="E90" s="381"/>
      <c r="F90" s="381"/>
      <c r="G90" s="381"/>
      <c r="H90" s="289" t="s">
        <v>342</v>
      </c>
      <c r="I90" s="207"/>
      <c r="J90" s="207"/>
      <c r="K90" s="207"/>
      <c r="L90" s="207"/>
      <c r="M90" s="207"/>
      <c r="N90" s="208"/>
      <c r="O90" s="45"/>
      <c r="P90" s="113"/>
    </row>
    <row r="91" spans="1:16" ht="17.100000000000001" customHeight="1" x14ac:dyDescent="0.2">
      <c r="A91" s="105"/>
      <c r="B91" s="113"/>
      <c r="C91" s="43"/>
      <c r="D91" s="372" t="s">
        <v>382</v>
      </c>
      <c r="E91" s="381"/>
      <c r="F91" s="381"/>
      <c r="G91" s="381"/>
      <c r="H91" s="289" t="s">
        <v>378</v>
      </c>
      <c r="I91" s="207"/>
      <c r="J91" s="207"/>
      <c r="K91" s="207"/>
      <c r="L91" s="207"/>
      <c r="M91" s="207"/>
      <c r="N91" s="208"/>
      <c r="O91" s="45"/>
      <c r="P91" s="113"/>
    </row>
    <row r="92" spans="1:16" ht="18" customHeight="1" x14ac:dyDescent="0.2">
      <c r="A92" s="105"/>
      <c r="B92" s="113"/>
      <c r="C92" s="43"/>
      <c r="D92" s="287" t="s">
        <v>340</v>
      </c>
      <c r="E92" s="89"/>
      <c r="F92" s="89"/>
      <c r="G92" s="89"/>
      <c r="H92" s="126"/>
      <c r="I92" s="212">
        <f t="shared" ref="I92:N92" si="6">SUM(I88:I91)</f>
        <v>0</v>
      </c>
      <c r="J92" s="212">
        <f t="shared" si="6"/>
        <v>0</v>
      </c>
      <c r="K92" s="212">
        <f t="shared" si="6"/>
        <v>0</v>
      </c>
      <c r="L92" s="212">
        <f t="shared" si="6"/>
        <v>0</v>
      </c>
      <c r="M92" s="212">
        <f t="shared" si="6"/>
        <v>0</v>
      </c>
      <c r="N92" s="213">
        <f t="shared" si="6"/>
        <v>0</v>
      </c>
      <c r="O92" s="45"/>
      <c r="P92" s="113"/>
    </row>
    <row r="93" spans="1:16" ht="18" customHeight="1" x14ac:dyDescent="0.2">
      <c r="A93" s="105"/>
      <c r="B93" s="113"/>
      <c r="C93" s="43"/>
      <c r="D93" s="376" t="s">
        <v>432</v>
      </c>
      <c r="E93" s="377"/>
      <c r="F93" s="377"/>
      <c r="G93" s="377"/>
      <c r="H93" s="377"/>
      <c r="I93" s="244"/>
      <c r="J93" s="244"/>
      <c r="K93" s="244"/>
      <c r="L93" s="244"/>
      <c r="M93" s="244"/>
      <c r="N93" s="264"/>
      <c r="O93" s="45"/>
      <c r="P93" s="113"/>
    </row>
    <row r="94" spans="1:16" ht="18" customHeight="1" x14ac:dyDescent="0.2">
      <c r="A94" s="105"/>
      <c r="B94" s="113"/>
      <c r="C94" s="43"/>
      <c r="D94" s="372" t="s">
        <v>520</v>
      </c>
      <c r="E94" s="381"/>
      <c r="F94" s="381"/>
      <c r="G94" s="381"/>
      <c r="H94" s="216" t="s">
        <v>97</v>
      </c>
      <c r="I94" s="207"/>
      <c r="J94" s="207"/>
      <c r="K94" s="207"/>
      <c r="L94" s="207"/>
      <c r="M94" s="207"/>
      <c r="N94" s="208"/>
      <c r="O94" s="45"/>
      <c r="P94" s="113"/>
    </row>
    <row r="95" spans="1:16" ht="18" customHeight="1" x14ac:dyDescent="0.2">
      <c r="A95" s="105"/>
      <c r="B95" s="113"/>
      <c r="C95" s="43"/>
      <c r="D95" s="372" t="s">
        <v>521</v>
      </c>
      <c r="E95" s="381"/>
      <c r="F95" s="381"/>
      <c r="G95" s="381"/>
      <c r="H95" s="216" t="s">
        <v>519</v>
      </c>
      <c r="I95" s="207"/>
      <c r="J95" s="207"/>
      <c r="K95" s="207"/>
      <c r="L95" s="207"/>
      <c r="M95" s="275"/>
      <c r="N95" s="280"/>
      <c r="O95" s="45"/>
      <c r="P95" s="113"/>
    </row>
    <row r="96" spans="1:16" ht="18" customHeight="1" x14ac:dyDescent="0.2">
      <c r="A96" s="105"/>
      <c r="B96" s="113"/>
      <c r="C96" s="43"/>
      <c r="D96" s="363" t="s">
        <v>98</v>
      </c>
      <c r="E96" s="364"/>
      <c r="F96" s="364"/>
      <c r="G96" s="364"/>
      <c r="H96" s="288"/>
      <c r="I96" s="281">
        <f>SUM(I94:I95)</f>
        <v>0</v>
      </c>
      <c r="J96" s="281">
        <f>SUM(J94:J95)</f>
        <v>0</v>
      </c>
      <c r="K96" s="281">
        <f>SUM(K94:K95)</f>
        <v>0</v>
      </c>
      <c r="L96" s="281">
        <f>SUM(L94:L95)</f>
        <v>0</v>
      </c>
      <c r="M96" s="281">
        <f t="shared" ref="M96:N96" si="7">SUM(M94:M95)</f>
        <v>0</v>
      </c>
      <c r="N96" s="282">
        <f t="shared" si="7"/>
        <v>0</v>
      </c>
      <c r="O96" s="45"/>
      <c r="P96" s="113"/>
    </row>
    <row r="97" spans="1:16" ht="18" customHeight="1" x14ac:dyDescent="0.2">
      <c r="A97" s="105"/>
      <c r="B97" s="113"/>
      <c r="C97" s="43"/>
      <c r="D97" s="376" t="s">
        <v>241</v>
      </c>
      <c r="E97" s="377"/>
      <c r="F97" s="377"/>
      <c r="G97" s="377"/>
      <c r="H97" s="377"/>
      <c r="I97" s="244"/>
      <c r="J97" s="244"/>
      <c r="K97" s="244"/>
      <c r="L97" s="244"/>
      <c r="M97" s="244"/>
      <c r="N97" s="264"/>
      <c r="O97" s="45"/>
      <c r="P97" s="113"/>
    </row>
    <row r="98" spans="1:16" ht="18" customHeight="1" x14ac:dyDescent="0.2">
      <c r="A98" s="105"/>
      <c r="B98" s="113"/>
      <c r="C98" s="43"/>
      <c r="D98" s="363" t="s">
        <v>242</v>
      </c>
      <c r="E98" s="364"/>
      <c r="F98" s="364"/>
      <c r="G98" s="364"/>
      <c r="H98" s="288" t="s">
        <v>333</v>
      </c>
      <c r="I98" s="207"/>
      <c r="J98" s="207"/>
      <c r="K98" s="207"/>
      <c r="L98" s="207"/>
      <c r="M98" s="207"/>
      <c r="N98" s="208"/>
      <c r="O98" s="45"/>
      <c r="P98" s="113"/>
    </row>
    <row r="99" spans="1:16" ht="18" customHeight="1" x14ac:dyDescent="0.2">
      <c r="A99" s="105"/>
      <c r="B99" s="113"/>
      <c r="C99" s="43"/>
      <c r="D99" s="376" t="s">
        <v>494</v>
      </c>
      <c r="E99" s="377"/>
      <c r="F99" s="377"/>
      <c r="G99" s="377"/>
      <c r="H99" s="377"/>
      <c r="I99" s="244"/>
      <c r="J99" s="244"/>
      <c r="K99" s="244"/>
      <c r="L99" s="244"/>
      <c r="M99" s="244"/>
      <c r="N99" s="264"/>
      <c r="O99" s="45"/>
      <c r="P99" s="113"/>
    </row>
    <row r="100" spans="1:16" ht="18" customHeight="1" x14ac:dyDescent="0.2">
      <c r="A100" s="105"/>
      <c r="B100" s="113"/>
      <c r="C100" s="43"/>
      <c r="D100" s="372" t="s">
        <v>30</v>
      </c>
      <c r="E100" s="373"/>
      <c r="F100" s="373"/>
      <c r="G100" s="373"/>
      <c r="H100" s="216" t="s">
        <v>334</v>
      </c>
      <c r="I100" s="207"/>
      <c r="J100" s="207"/>
      <c r="K100" s="207"/>
      <c r="L100" s="207"/>
      <c r="M100" s="207"/>
      <c r="N100" s="208"/>
      <c r="O100" s="45"/>
      <c r="P100" s="113"/>
    </row>
    <row r="101" spans="1:16" ht="18" customHeight="1" x14ac:dyDescent="0.2">
      <c r="A101" s="105"/>
      <c r="B101" s="113"/>
      <c r="C101" s="43"/>
      <c r="D101" s="372" t="s">
        <v>381</v>
      </c>
      <c r="E101" s="373"/>
      <c r="F101" s="373"/>
      <c r="G101" s="373"/>
      <c r="H101" s="216" t="s">
        <v>380</v>
      </c>
      <c r="I101" s="207"/>
      <c r="J101" s="207"/>
      <c r="K101" s="207"/>
      <c r="L101" s="207"/>
      <c r="M101" s="207"/>
      <c r="N101" s="208"/>
      <c r="O101" s="45"/>
      <c r="P101" s="113"/>
    </row>
    <row r="102" spans="1:16" ht="18" customHeight="1" x14ac:dyDescent="0.2">
      <c r="A102" s="105"/>
      <c r="B102" s="113"/>
      <c r="C102" s="43"/>
      <c r="D102" s="372" t="s">
        <v>451</v>
      </c>
      <c r="E102" s="373"/>
      <c r="F102" s="373"/>
      <c r="G102" s="373"/>
      <c r="H102" s="216" t="s">
        <v>450</v>
      </c>
      <c r="I102" s="207"/>
      <c r="J102" s="207"/>
      <c r="K102" s="207"/>
      <c r="L102" s="207"/>
      <c r="M102" s="207"/>
      <c r="N102" s="208"/>
      <c r="O102" s="45"/>
      <c r="P102" s="113"/>
    </row>
    <row r="103" spans="1:16" ht="18" customHeight="1" x14ac:dyDescent="0.2">
      <c r="A103" s="105"/>
      <c r="B103" s="113"/>
      <c r="C103" s="43"/>
      <c r="D103" s="372" t="s">
        <v>107</v>
      </c>
      <c r="E103" s="373"/>
      <c r="F103" s="373"/>
      <c r="G103" s="373"/>
      <c r="H103" s="216"/>
      <c r="I103" s="267">
        <f t="shared" ref="I103:N103" si="8">SUM(I100:I102)</f>
        <v>0</v>
      </c>
      <c r="J103" s="267">
        <f t="shared" si="8"/>
        <v>0</v>
      </c>
      <c r="K103" s="267">
        <f t="shared" si="8"/>
        <v>0</v>
      </c>
      <c r="L103" s="267">
        <f t="shared" si="8"/>
        <v>0</v>
      </c>
      <c r="M103" s="267">
        <f t="shared" si="8"/>
        <v>0</v>
      </c>
      <c r="N103" s="225">
        <f t="shared" si="8"/>
        <v>0</v>
      </c>
      <c r="O103" s="45"/>
      <c r="P103" s="113"/>
    </row>
    <row r="104" spans="1:16" ht="18" customHeight="1" x14ac:dyDescent="0.2">
      <c r="A104" s="105"/>
      <c r="B104" s="113"/>
      <c r="C104" s="43"/>
      <c r="D104" s="376" t="s">
        <v>243</v>
      </c>
      <c r="E104" s="377"/>
      <c r="F104" s="377"/>
      <c r="G104" s="377"/>
      <c r="H104" s="377"/>
      <c r="I104" s="244"/>
      <c r="J104" s="244"/>
      <c r="K104" s="244"/>
      <c r="L104" s="244"/>
      <c r="M104" s="244"/>
      <c r="N104" s="264"/>
      <c r="O104" s="45"/>
      <c r="P104" s="113"/>
    </row>
    <row r="105" spans="1:16" ht="18" customHeight="1" x14ac:dyDescent="0.2">
      <c r="A105" s="105"/>
      <c r="B105" s="113"/>
      <c r="C105" s="43"/>
      <c r="D105" s="372" t="s">
        <v>585</v>
      </c>
      <c r="E105" s="373"/>
      <c r="F105" s="373"/>
      <c r="G105" s="373"/>
      <c r="H105" s="216" t="s">
        <v>583</v>
      </c>
      <c r="I105" s="207"/>
      <c r="J105" s="207"/>
      <c r="K105" s="207"/>
      <c r="L105" s="207"/>
      <c r="M105" s="207"/>
      <c r="N105" s="208"/>
      <c r="O105" s="45"/>
      <c r="P105" s="113"/>
    </row>
    <row r="106" spans="1:16" ht="18" customHeight="1" x14ac:dyDescent="0.2">
      <c r="A106" s="105"/>
      <c r="B106" s="113"/>
      <c r="C106" s="43"/>
      <c r="D106" s="372" t="s">
        <v>586</v>
      </c>
      <c r="E106" s="373"/>
      <c r="F106" s="373"/>
      <c r="G106" s="373"/>
      <c r="H106" s="216" t="s">
        <v>584</v>
      </c>
      <c r="I106" s="207"/>
      <c r="J106" s="207"/>
      <c r="K106" s="207"/>
      <c r="L106" s="207"/>
      <c r="M106" s="207"/>
      <c r="N106" s="208"/>
      <c r="O106" s="45"/>
      <c r="P106" s="113"/>
    </row>
    <row r="107" spans="1:16" ht="18" customHeight="1" x14ac:dyDescent="0.2">
      <c r="A107" s="105"/>
      <c r="B107" s="113"/>
      <c r="C107" s="43"/>
      <c r="D107" s="363" t="s">
        <v>244</v>
      </c>
      <c r="E107" s="364"/>
      <c r="F107" s="364"/>
      <c r="G107" s="364"/>
      <c r="H107" s="288"/>
      <c r="I107" s="267">
        <f t="shared" ref="I107:N107" si="9">SUM(I105:I106)</f>
        <v>0</v>
      </c>
      <c r="J107" s="267">
        <f t="shared" si="9"/>
        <v>0</v>
      </c>
      <c r="K107" s="267">
        <f t="shared" si="9"/>
        <v>0</v>
      </c>
      <c r="L107" s="267">
        <f t="shared" si="9"/>
        <v>0</v>
      </c>
      <c r="M107" s="267">
        <f t="shared" si="9"/>
        <v>0</v>
      </c>
      <c r="N107" s="225">
        <f t="shared" si="9"/>
        <v>0</v>
      </c>
      <c r="O107" s="45"/>
      <c r="P107" s="113"/>
    </row>
    <row r="108" spans="1:16" ht="18" customHeight="1" x14ac:dyDescent="0.2">
      <c r="A108" s="105"/>
      <c r="B108" s="113"/>
      <c r="C108" s="43"/>
      <c r="D108" s="376" t="s">
        <v>379</v>
      </c>
      <c r="E108" s="377"/>
      <c r="F108" s="377"/>
      <c r="G108" s="377"/>
      <c r="H108" s="377"/>
      <c r="I108" s="244"/>
      <c r="J108" s="244"/>
      <c r="K108" s="244"/>
      <c r="L108" s="244"/>
      <c r="M108" s="244"/>
      <c r="N108" s="264"/>
      <c r="O108" s="45"/>
      <c r="P108" s="113"/>
    </row>
    <row r="109" spans="1:16" ht="18" customHeight="1" x14ac:dyDescent="0.2">
      <c r="A109" s="105"/>
      <c r="B109" s="113"/>
      <c r="C109" s="43"/>
      <c r="D109" s="363" t="s">
        <v>245</v>
      </c>
      <c r="E109" s="364"/>
      <c r="F109" s="364"/>
      <c r="G109" s="364"/>
      <c r="H109" s="288" t="s">
        <v>335</v>
      </c>
      <c r="I109" s="207"/>
      <c r="J109" s="207"/>
      <c r="K109" s="207"/>
      <c r="L109" s="207"/>
      <c r="M109" s="207"/>
      <c r="N109" s="208"/>
      <c r="O109" s="45"/>
      <c r="P109" s="113"/>
    </row>
    <row r="110" spans="1:16" ht="18" customHeight="1" x14ac:dyDescent="0.2">
      <c r="A110" s="105"/>
      <c r="B110" s="113"/>
      <c r="C110" s="43"/>
      <c r="D110" s="378" t="s">
        <v>404</v>
      </c>
      <c r="E110" s="379"/>
      <c r="F110" s="379"/>
      <c r="G110" s="379"/>
      <c r="H110" s="379"/>
      <c r="I110" s="210">
        <f t="shared" ref="I110:N110" si="10">SUM(I24,I26,I28,I33,I37,I61,I68,I70,I75,I92,I96,I98,I103,I107,I109)</f>
        <v>0</v>
      </c>
      <c r="J110" s="210">
        <f t="shared" si="10"/>
        <v>0</v>
      </c>
      <c r="K110" s="210">
        <f t="shared" si="10"/>
        <v>0</v>
      </c>
      <c r="L110" s="210">
        <f t="shared" si="10"/>
        <v>0</v>
      </c>
      <c r="M110" s="210">
        <f t="shared" si="10"/>
        <v>0</v>
      </c>
      <c r="N110" s="211">
        <f t="shared" si="10"/>
        <v>0</v>
      </c>
      <c r="O110" s="45"/>
      <c r="P110" s="113"/>
    </row>
    <row r="111" spans="1:16" ht="9.9499999999999993" customHeight="1" x14ac:dyDescent="0.2">
      <c r="A111" s="105"/>
      <c r="B111" s="113"/>
      <c r="C111" s="43"/>
      <c r="D111" s="43"/>
      <c r="E111" s="43"/>
      <c r="F111" s="43"/>
      <c r="G111" s="43"/>
      <c r="H111" s="43"/>
      <c r="I111" s="43"/>
      <c r="J111" s="43"/>
      <c r="K111" s="43"/>
      <c r="L111" s="43"/>
      <c r="M111" s="43"/>
      <c r="N111" s="43"/>
      <c r="O111" s="45"/>
      <c r="P111" s="113"/>
    </row>
    <row r="112" spans="1:16" s="117" customFormat="1" ht="18" customHeight="1" x14ac:dyDescent="0.2">
      <c r="A112" s="95"/>
      <c r="B112" s="113"/>
      <c r="C112" s="39"/>
      <c r="D112" s="374">
        <f ca="1">NOW()</f>
        <v>43732.517108796295</v>
      </c>
      <c r="E112" s="375"/>
      <c r="F112" s="46"/>
      <c r="G112" s="46"/>
      <c r="H112" s="46"/>
      <c r="I112" s="46"/>
      <c r="J112" s="93"/>
      <c r="K112" s="93"/>
      <c r="L112" s="93"/>
      <c r="M112" s="77"/>
      <c r="N112" s="47" t="str">
        <f>CONCATENATE("Specifieke informatie A, ",LOWER(A78))</f>
        <v>Specifieke informatie A, pagina 3</v>
      </c>
      <c r="O112" s="39"/>
      <c r="P112" s="113"/>
    </row>
    <row r="113" spans="1:16" ht="12.75" customHeight="1" x14ac:dyDescent="0.2">
      <c r="A113" s="112"/>
      <c r="B113" s="113"/>
      <c r="C113" s="118"/>
      <c r="D113" s="118"/>
      <c r="E113" s="118"/>
      <c r="F113" s="118"/>
      <c r="G113" s="118"/>
      <c r="H113" s="118"/>
      <c r="I113" s="118"/>
      <c r="J113" s="118"/>
      <c r="K113" s="118"/>
      <c r="L113" s="118"/>
      <c r="M113" s="118"/>
      <c r="N113" s="118"/>
      <c r="O113" s="118"/>
      <c r="P113" s="113"/>
    </row>
    <row r="114" spans="1:16" ht="18" customHeight="1" x14ac:dyDescent="0.2">
      <c r="A114" s="114" t="s">
        <v>220</v>
      </c>
      <c r="B114" s="113"/>
      <c r="C114" s="43"/>
      <c r="D114" s="40" t="str">
        <f>CONCATENATE("KWARTAALSTAAT ZVW ", jaar_id," ",kwartaal_id,"E KWARTAAL")</f>
        <v>KWARTAALSTAAT ZVW 2019 3E KWARTAAL</v>
      </c>
      <c r="E114" s="39"/>
      <c r="F114" s="39"/>
      <c r="G114" s="39"/>
      <c r="H114" s="39"/>
      <c r="I114" s="39"/>
      <c r="J114" s="39"/>
      <c r="K114" s="39"/>
      <c r="L114" s="39"/>
      <c r="M114" s="76"/>
      <c r="N114" s="40"/>
      <c r="O114" s="40"/>
      <c r="P114" s="113"/>
    </row>
    <row r="115" spans="1:16" s="95" customFormat="1" ht="18" customHeight="1" x14ac:dyDescent="0.2">
      <c r="B115" s="113"/>
      <c r="C115" s="39"/>
      <c r="D115" s="40" t="s">
        <v>485</v>
      </c>
      <c r="E115" s="39"/>
      <c r="F115" s="39"/>
      <c r="G115" s="39"/>
      <c r="H115" s="39"/>
      <c r="I115" s="39"/>
      <c r="J115" s="77"/>
      <c r="K115" s="77"/>
      <c r="L115" s="39"/>
      <c r="M115" s="77"/>
      <c r="N115" s="39"/>
      <c r="O115" s="39"/>
      <c r="P115" s="113"/>
    </row>
    <row r="116" spans="1:16" ht="18" customHeight="1" x14ac:dyDescent="0.2">
      <c r="A116" s="105"/>
      <c r="B116" s="113"/>
      <c r="C116" s="39"/>
      <c r="D116" s="40" t="str">
        <f>IF(naw_uzovi_zorgverzekeraar&lt;&gt;"0000",CONCATENATE(UPPER(naw_naam_zorgverzekeraar),", ",UPPER(naw_plaats_zorgverzekeraar)),"")</f>
        <v/>
      </c>
      <c r="E116" s="40"/>
      <c r="F116" s="40"/>
      <c r="G116" s="40"/>
      <c r="H116" s="40"/>
      <c r="I116" s="40"/>
      <c r="J116" s="40"/>
      <c r="K116" s="40"/>
      <c r="L116" s="40"/>
      <c r="M116" s="76"/>
      <c r="N116" s="41" t="str">
        <f>CONCATENATE("UZOVI: ",naw_uzovi_zorgverzekeraar)</f>
        <v>UZOVI: 0000</v>
      </c>
      <c r="O116" s="40"/>
      <c r="P116" s="113"/>
    </row>
    <row r="117" spans="1:16" s="115" customFormat="1" ht="18" customHeight="1" x14ac:dyDescent="0.2">
      <c r="B117" s="116"/>
      <c r="C117" s="78"/>
      <c r="D117" s="79" t="s">
        <v>309</v>
      </c>
      <c r="E117" s="80"/>
      <c r="F117" s="80"/>
      <c r="G117" s="80"/>
      <c r="H117" s="80"/>
      <c r="I117" s="80"/>
      <c r="J117" s="80"/>
      <c r="K117" s="80"/>
      <c r="L117" s="81"/>
      <c r="M117" s="78"/>
      <c r="N117" s="78"/>
      <c r="O117" s="78"/>
      <c r="P117" s="116"/>
    </row>
    <row r="118" spans="1:16" ht="18" customHeight="1" x14ac:dyDescent="0.2">
      <c r="A118" s="105"/>
      <c r="B118" s="113"/>
      <c r="C118" s="43"/>
      <c r="D118" s="44" t="s">
        <v>306</v>
      </c>
      <c r="E118" s="40"/>
      <c r="F118" s="40"/>
      <c r="G118" s="40"/>
      <c r="H118" s="40"/>
      <c r="I118" s="40"/>
      <c r="J118" s="40"/>
      <c r="K118" s="46"/>
      <c r="L118" s="47"/>
      <c r="M118" s="76"/>
      <c r="N118" s="40"/>
      <c r="O118" s="40"/>
      <c r="P118" s="113"/>
    </row>
    <row r="119" spans="1:16" ht="27.95" customHeight="1" x14ac:dyDescent="0.2">
      <c r="A119" s="105"/>
      <c r="B119" s="113"/>
      <c r="C119" s="43"/>
      <c r="D119" s="368" t="s">
        <v>558</v>
      </c>
      <c r="E119" s="369"/>
      <c r="F119" s="369"/>
      <c r="G119" s="369"/>
      <c r="H119" s="370"/>
      <c r="I119" s="361" t="s">
        <v>1202</v>
      </c>
      <c r="J119" s="357" t="str">
        <f>CONCATENATE("waarvan ontvangen  t/m ",kwartaal_id,"e Kwartaal"," ",jaar_id)</f>
        <v>waarvan ontvangen  t/m 3e Kwartaal 2019</v>
      </c>
      <c r="K119" s="361" t="s">
        <v>1203</v>
      </c>
      <c r="L119" s="357" t="s">
        <v>1204</v>
      </c>
      <c r="M119" s="357" t="s">
        <v>1205</v>
      </c>
      <c r="N119" s="358" t="s">
        <v>1206</v>
      </c>
      <c r="O119" s="45"/>
      <c r="P119" s="113"/>
    </row>
    <row r="120" spans="1:16" ht="27.95" customHeight="1" x14ac:dyDescent="0.2">
      <c r="A120" s="105"/>
      <c r="B120" s="113"/>
      <c r="C120" s="43"/>
      <c r="D120" s="366"/>
      <c r="E120" s="367"/>
      <c r="F120" s="367"/>
      <c r="G120" s="367"/>
      <c r="H120" s="122" t="s">
        <v>403</v>
      </c>
      <c r="I120" s="365"/>
      <c r="J120" s="356" t="str">
        <f>CONCATENATE("waarvan ontvangen  t/m ",kwartaal_id,"e Kwartaal"," ",jaar_id)</f>
        <v>waarvan ontvangen  t/m 3e Kwartaal 2019</v>
      </c>
      <c r="K120" s="356"/>
      <c r="L120" s="356"/>
      <c r="M120" s="360"/>
      <c r="N120" s="359"/>
      <c r="O120" s="45"/>
      <c r="P120" s="113"/>
    </row>
    <row r="121" spans="1:16" ht="18" customHeight="1" x14ac:dyDescent="0.2">
      <c r="A121" s="105"/>
      <c r="B121" s="113"/>
      <c r="C121" s="43"/>
      <c r="D121" s="385" t="s">
        <v>79</v>
      </c>
      <c r="E121" s="386"/>
      <c r="F121" s="386"/>
      <c r="G121" s="386"/>
      <c r="H121" s="123" t="s">
        <v>472</v>
      </c>
      <c r="I121" s="207"/>
      <c r="J121" s="207"/>
      <c r="K121" s="207"/>
      <c r="L121" s="207"/>
      <c r="M121" s="207"/>
      <c r="N121" s="327"/>
      <c r="O121" s="39"/>
      <c r="P121" s="113"/>
    </row>
    <row r="122" spans="1:16" ht="18" customHeight="1" x14ac:dyDescent="0.2">
      <c r="A122" s="105"/>
      <c r="B122" s="113"/>
      <c r="C122" s="43"/>
      <c r="D122" s="363" t="s">
        <v>80</v>
      </c>
      <c r="E122" s="364"/>
      <c r="F122" s="364"/>
      <c r="G122" s="364"/>
      <c r="H122" s="121" t="s">
        <v>365</v>
      </c>
      <c r="I122" s="207"/>
      <c r="J122" s="207"/>
      <c r="K122" s="207"/>
      <c r="L122" s="207"/>
      <c r="M122" s="207"/>
      <c r="N122" s="208"/>
      <c r="O122" s="39"/>
      <c r="P122" s="113"/>
    </row>
    <row r="123" spans="1:16" ht="18" customHeight="1" x14ac:dyDescent="0.2">
      <c r="A123" s="105"/>
      <c r="B123" s="113"/>
      <c r="C123" s="43"/>
      <c r="D123" s="372" t="s">
        <v>81</v>
      </c>
      <c r="E123" s="373"/>
      <c r="F123" s="373"/>
      <c r="G123" s="373"/>
      <c r="H123" s="216" t="s">
        <v>366</v>
      </c>
      <c r="I123" s="305"/>
      <c r="J123" s="305"/>
      <c r="K123" s="305"/>
      <c r="L123" s="305"/>
      <c r="M123" s="305"/>
      <c r="N123" s="304"/>
      <c r="O123" s="39"/>
      <c r="P123" s="113"/>
    </row>
    <row r="124" spans="1:16" ht="18" customHeight="1" x14ac:dyDescent="0.2">
      <c r="A124" s="105"/>
      <c r="B124" s="113"/>
      <c r="C124" s="39"/>
      <c r="D124" s="306" t="s">
        <v>592</v>
      </c>
      <c r="E124" s="307"/>
      <c r="F124" s="307"/>
      <c r="G124" s="307"/>
      <c r="H124" s="308" t="s">
        <v>593</v>
      </c>
      <c r="I124" s="328"/>
      <c r="J124" s="328"/>
      <c r="K124" s="328"/>
      <c r="L124" s="328"/>
      <c r="M124" s="328"/>
      <c r="N124" s="329"/>
      <c r="O124" s="39"/>
      <c r="P124" s="113"/>
    </row>
    <row r="125" spans="1:16" ht="18" customHeight="1" x14ac:dyDescent="0.2">
      <c r="A125" s="105"/>
      <c r="B125" s="113"/>
      <c r="C125" s="39"/>
      <c r="D125" s="77"/>
      <c r="E125" s="77"/>
      <c r="F125" s="77"/>
      <c r="G125" s="77"/>
      <c r="H125" s="77"/>
      <c r="I125" s="77"/>
      <c r="J125" s="77"/>
      <c r="K125" s="77"/>
      <c r="L125" s="77"/>
      <c r="M125" s="77"/>
      <c r="N125" s="39"/>
      <c r="O125" s="39"/>
      <c r="P125" s="113"/>
    </row>
    <row r="126" spans="1:16" ht="18" customHeight="1" x14ac:dyDescent="0.2">
      <c r="A126" s="105"/>
      <c r="B126" s="113"/>
      <c r="C126" s="39"/>
      <c r="D126" s="77"/>
      <c r="E126" s="77"/>
      <c r="F126" s="77"/>
      <c r="G126" s="77"/>
      <c r="H126" s="77"/>
      <c r="I126" s="77"/>
      <c r="J126" s="77"/>
      <c r="K126" s="77"/>
      <c r="L126" s="77"/>
      <c r="M126" s="77"/>
      <c r="N126" s="39"/>
      <c r="O126" s="39"/>
      <c r="P126" s="113"/>
    </row>
    <row r="127" spans="1:16" ht="18" customHeight="1" x14ac:dyDescent="0.2">
      <c r="A127" s="105"/>
      <c r="B127" s="113"/>
      <c r="C127" s="39"/>
      <c r="D127" s="77"/>
      <c r="E127" s="77"/>
      <c r="F127" s="77"/>
      <c r="G127" s="77"/>
      <c r="H127" s="77"/>
      <c r="I127" s="77"/>
      <c r="J127" s="77"/>
      <c r="K127" s="77"/>
      <c r="L127" s="77"/>
      <c r="M127" s="77"/>
      <c r="N127" s="39"/>
      <c r="O127" s="39"/>
      <c r="P127" s="113"/>
    </row>
    <row r="128" spans="1:16" ht="18" customHeight="1" x14ac:dyDescent="0.2">
      <c r="A128" s="105"/>
      <c r="B128" s="113"/>
      <c r="C128" s="39"/>
      <c r="D128" s="77"/>
      <c r="E128" s="77"/>
      <c r="F128" s="77"/>
      <c r="G128" s="77"/>
      <c r="H128" s="77"/>
      <c r="I128" s="77"/>
      <c r="J128" s="77"/>
      <c r="K128" s="77"/>
      <c r="L128" s="77"/>
      <c r="M128" s="77"/>
      <c r="N128" s="39"/>
      <c r="O128" s="39"/>
      <c r="P128" s="113"/>
    </row>
    <row r="129" spans="1:16" ht="18" customHeight="1" x14ac:dyDescent="0.2">
      <c r="A129" s="105"/>
      <c r="B129" s="113"/>
      <c r="C129" s="39"/>
      <c r="D129" s="77"/>
      <c r="E129" s="77"/>
      <c r="F129" s="77"/>
      <c r="G129" s="77"/>
      <c r="H129" s="77"/>
      <c r="I129" s="77"/>
      <c r="J129" s="77"/>
      <c r="K129" s="77"/>
      <c r="L129" s="77"/>
      <c r="M129" s="77"/>
      <c r="N129" s="39"/>
      <c r="O129" s="39"/>
      <c r="P129" s="113"/>
    </row>
    <row r="130" spans="1:16" ht="18" customHeight="1" x14ac:dyDescent="0.2">
      <c r="A130" s="105"/>
      <c r="B130" s="113"/>
      <c r="C130" s="39"/>
      <c r="D130" s="77"/>
      <c r="E130" s="77"/>
      <c r="F130" s="77"/>
      <c r="G130" s="77"/>
      <c r="H130" s="77"/>
      <c r="I130" s="77"/>
      <c r="J130" s="77"/>
      <c r="K130" s="77"/>
      <c r="L130" s="77"/>
      <c r="M130" s="77"/>
      <c r="N130" s="39"/>
      <c r="O130" s="39"/>
      <c r="P130" s="113"/>
    </row>
    <row r="131" spans="1:16" ht="18" customHeight="1" x14ac:dyDescent="0.2">
      <c r="A131" s="105"/>
      <c r="B131" s="113"/>
      <c r="C131" s="39"/>
      <c r="D131" s="77"/>
      <c r="E131" s="77"/>
      <c r="F131" s="77"/>
      <c r="G131" s="77"/>
      <c r="H131" s="77"/>
      <c r="I131" s="77"/>
      <c r="J131" s="77"/>
      <c r="K131" s="77"/>
      <c r="L131" s="77"/>
      <c r="M131" s="77"/>
      <c r="N131" s="39"/>
      <c r="O131" s="39"/>
      <c r="P131" s="113"/>
    </row>
    <row r="132" spans="1:16" ht="18" customHeight="1" x14ac:dyDescent="0.2">
      <c r="A132" s="105"/>
      <c r="B132" s="113"/>
      <c r="C132" s="39"/>
      <c r="D132" s="77"/>
      <c r="E132" s="77"/>
      <c r="F132" s="77"/>
      <c r="G132" s="77"/>
      <c r="H132" s="77"/>
      <c r="I132" s="77"/>
      <c r="J132" s="77"/>
      <c r="K132" s="77"/>
      <c r="L132" s="77"/>
      <c r="M132" s="77"/>
      <c r="N132" s="39"/>
      <c r="O132" s="39"/>
      <c r="P132" s="113"/>
    </row>
    <row r="133" spans="1:16" ht="18" customHeight="1" x14ac:dyDescent="0.2">
      <c r="A133" s="105"/>
      <c r="B133" s="113"/>
      <c r="C133" s="39"/>
      <c r="D133" s="77"/>
      <c r="E133" s="77"/>
      <c r="F133" s="77"/>
      <c r="G133" s="77"/>
      <c r="H133" s="77"/>
      <c r="I133" s="77"/>
      <c r="J133" s="77"/>
      <c r="K133" s="77"/>
      <c r="L133" s="77"/>
      <c r="M133" s="77"/>
      <c r="N133" s="39"/>
      <c r="O133" s="39"/>
      <c r="P133" s="113"/>
    </row>
    <row r="134" spans="1:16" ht="18" customHeight="1" x14ac:dyDescent="0.2">
      <c r="A134" s="105"/>
      <c r="B134" s="113"/>
      <c r="C134" s="39"/>
      <c r="D134" s="77"/>
      <c r="E134" s="77"/>
      <c r="F134" s="77"/>
      <c r="G134" s="77"/>
      <c r="H134" s="77"/>
      <c r="I134" s="77"/>
      <c r="J134" s="77"/>
      <c r="K134" s="77"/>
      <c r="L134" s="77"/>
      <c r="M134" s="77"/>
      <c r="N134" s="39"/>
      <c r="O134" s="39"/>
      <c r="P134" s="113"/>
    </row>
    <row r="135" spans="1:16" ht="18" customHeight="1" x14ac:dyDescent="0.2">
      <c r="A135" s="105"/>
      <c r="B135" s="113"/>
      <c r="C135" s="39"/>
      <c r="D135" s="77"/>
      <c r="E135" s="77"/>
      <c r="F135" s="77"/>
      <c r="G135" s="77"/>
      <c r="H135" s="77"/>
      <c r="I135" s="77"/>
      <c r="J135" s="77"/>
      <c r="K135" s="77"/>
      <c r="L135" s="77"/>
      <c r="M135" s="77"/>
      <c r="N135" s="39"/>
      <c r="O135" s="39"/>
      <c r="P135" s="113"/>
    </row>
    <row r="136" spans="1:16" ht="18" customHeight="1" x14ac:dyDescent="0.2">
      <c r="A136" s="105"/>
      <c r="B136" s="113"/>
      <c r="C136" s="39"/>
      <c r="D136" s="77"/>
      <c r="E136" s="77"/>
      <c r="F136" s="77"/>
      <c r="G136" s="77"/>
      <c r="H136" s="77"/>
      <c r="I136" s="77"/>
      <c r="J136" s="77"/>
      <c r="K136" s="77"/>
      <c r="L136" s="77"/>
      <c r="M136" s="77"/>
      <c r="N136" s="39"/>
      <c r="O136" s="39"/>
      <c r="P136" s="113"/>
    </row>
    <row r="137" spans="1:16" ht="18" customHeight="1" x14ac:dyDescent="0.2">
      <c r="A137" s="105"/>
      <c r="B137" s="113"/>
      <c r="C137" s="39"/>
      <c r="D137" s="77"/>
      <c r="E137" s="77"/>
      <c r="F137" s="77"/>
      <c r="G137" s="77"/>
      <c r="H137" s="77"/>
      <c r="I137" s="77"/>
      <c r="J137" s="77"/>
      <c r="K137" s="77"/>
      <c r="L137" s="77"/>
      <c r="M137" s="77"/>
      <c r="N137" s="39"/>
      <c r="O137" s="39"/>
      <c r="P137" s="113"/>
    </row>
    <row r="138" spans="1:16" s="117" customFormat="1" ht="18" customHeight="1" x14ac:dyDescent="0.2">
      <c r="A138" s="95"/>
      <c r="B138" s="113"/>
      <c r="C138" s="39"/>
      <c r="D138" s="374">
        <f ca="1">NOW()</f>
        <v>43732.517108796295</v>
      </c>
      <c r="E138" s="375"/>
      <c r="F138" s="46"/>
      <c r="G138" s="46"/>
      <c r="H138" s="46"/>
      <c r="I138" s="46"/>
      <c r="J138" s="93"/>
      <c r="K138" s="93"/>
      <c r="L138" s="93"/>
      <c r="M138" s="93"/>
      <c r="N138" s="47" t="str">
        <f>CONCATENATE("Specifieke informatie A, ",LOWER(A114))</f>
        <v>Specifieke informatie A, pagina 4</v>
      </c>
      <c r="O138" s="39"/>
      <c r="P138" s="113"/>
    </row>
    <row r="139" spans="1:16" ht="12.75" customHeight="1" x14ac:dyDescent="0.2">
      <c r="A139" s="112"/>
      <c r="B139" s="113"/>
      <c r="C139" s="113"/>
      <c r="D139" s="113"/>
      <c r="E139" s="113"/>
      <c r="F139" s="113"/>
      <c r="G139" s="113"/>
      <c r="H139" s="113"/>
      <c r="I139" s="113"/>
      <c r="J139" s="113"/>
      <c r="K139" s="113"/>
      <c r="L139" s="113"/>
      <c r="M139" s="113"/>
      <c r="N139" s="113"/>
      <c r="O139" s="113"/>
      <c r="P139" s="113"/>
    </row>
  </sheetData>
  <sheetProtection algorithmName="SHA-512" hashValue="L1rTW8fYJbo3FIkWeylZmiRDaxMG6NQNASA6vJ7gDfTt33Vd5YJb4WeW/+XzAIekHKUYQNJvDDXGtyz1r5JjZg==" saltValue="4JHraivLiUKCRt0RdwePBw==" spinCount="100000" sheet="1" objects="1" scenarios="1"/>
  <mergeCells count="108">
    <mergeCell ref="I11:J12"/>
    <mergeCell ref="D16:G16"/>
    <mergeCell ref="H13:H14"/>
    <mergeCell ref="D20:G20"/>
    <mergeCell ref="J13:J14"/>
    <mergeCell ref="I13:I14"/>
    <mergeCell ref="D18:G18"/>
    <mergeCell ref="L49:L50"/>
    <mergeCell ref="N49:N50"/>
    <mergeCell ref="M11:N12"/>
    <mergeCell ref="M13:M14"/>
    <mergeCell ref="N13:N14"/>
    <mergeCell ref="K11:L12"/>
    <mergeCell ref="L13:L14"/>
    <mergeCell ref="K13:K14"/>
    <mergeCell ref="K47:L48"/>
    <mergeCell ref="M47:N48"/>
    <mergeCell ref="M49:M50"/>
    <mergeCell ref="D21:G21"/>
    <mergeCell ref="D22:G22"/>
    <mergeCell ref="D23:G23"/>
    <mergeCell ref="D25:H25"/>
    <mergeCell ref="I47:J48"/>
    <mergeCell ref="D37:H37"/>
    <mergeCell ref="M83:N84"/>
    <mergeCell ref="D76:E76"/>
    <mergeCell ref="D72:G72"/>
    <mergeCell ref="D59:G59"/>
    <mergeCell ref="D68:H68"/>
    <mergeCell ref="D69:H69"/>
    <mergeCell ref="D71:H71"/>
    <mergeCell ref="D74:G74"/>
    <mergeCell ref="D60:G60"/>
    <mergeCell ref="D70:G70"/>
    <mergeCell ref="I83:J84"/>
    <mergeCell ref="K83:L84"/>
    <mergeCell ref="D73:G73"/>
    <mergeCell ref="D15:H15"/>
    <mergeCell ref="D17:G17"/>
    <mergeCell ref="D19:G19"/>
    <mergeCell ref="D54:G54"/>
    <mergeCell ref="K49:K50"/>
    <mergeCell ref="D36:G36"/>
    <mergeCell ref="D35:G35"/>
    <mergeCell ref="D24:H24"/>
    <mergeCell ref="D51:H51"/>
    <mergeCell ref="H49:H50"/>
    <mergeCell ref="I49:I50"/>
    <mergeCell ref="J49:J50"/>
    <mergeCell ref="D40:E40"/>
    <mergeCell ref="D32:G32"/>
    <mergeCell ref="D33:H33"/>
    <mergeCell ref="D34:H34"/>
    <mergeCell ref="D26:G26"/>
    <mergeCell ref="D29:H29"/>
    <mergeCell ref="D27:H27"/>
    <mergeCell ref="D28:G28"/>
    <mergeCell ref="D94:G94"/>
    <mergeCell ref="D95:G95"/>
    <mergeCell ref="D107:G107"/>
    <mergeCell ref="D98:G98"/>
    <mergeCell ref="D99:H99"/>
    <mergeCell ref="D102:G102"/>
    <mergeCell ref="D138:E138"/>
    <mergeCell ref="D121:G121"/>
    <mergeCell ref="D122:G122"/>
    <mergeCell ref="D123:G123"/>
    <mergeCell ref="D105:G105"/>
    <mergeCell ref="D106:G106"/>
    <mergeCell ref="D93:H93"/>
    <mergeCell ref="D30:G30"/>
    <mergeCell ref="D31:G31"/>
    <mergeCell ref="D53:G53"/>
    <mergeCell ref="D58:G58"/>
    <mergeCell ref="D55:G55"/>
    <mergeCell ref="D89:G89"/>
    <mergeCell ref="D87:H87"/>
    <mergeCell ref="D90:G90"/>
    <mergeCell ref="D91:G91"/>
    <mergeCell ref="D88:G88"/>
    <mergeCell ref="H85:H86"/>
    <mergeCell ref="D52:G52"/>
    <mergeCell ref="D56:G56"/>
    <mergeCell ref="D57:G57"/>
    <mergeCell ref="K85:K86"/>
    <mergeCell ref="L119:L120"/>
    <mergeCell ref="N119:N120"/>
    <mergeCell ref="M119:M120"/>
    <mergeCell ref="K119:K120"/>
    <mergeCell ref="J85:J86"/>
    <mergeCell ref="J119:J120"/>
    <mergeCell ref="D109:G109"/>
    <mergeCell ref="I119:I120"/>
    <mergeCell ref="D120:G120"/>
    <mergeCell ref="D119:H119"/>
    <mergeCell ref="N85:N86"/>
    <mergeCell ref="M85:M86"/>
    <mergeCell ref="I85:I86"/>
    <mergeCell ref="D100:G100"/>
    <mergeCell ref="L85:L86"/>
    <mergeCell ref="D112:E112"/>
    <mergeCell ref="D108:H108"/>
    <mergeCell ref="D101:G101"/>
    <mergeCell ref="D110:H110"/>
    <mergeCell ref="D104:H104"/>
    <mergeCell ref="D103:G103"/>
    <mergeCell ref="D96:G96"/>
    <mergeCell ref="D97:H97"/>
  </mergeCells>
  <phoneticPr fontId="13" type="noConversion"/>
  <dataValidations count="2">
    <dataValidation type="textLength" operator="greaterThanOrEqual" showInputMessage="1" showErrorMessage="1" sqref="I121:M121 I122:L124 M124:N124">
      <formula1>1</formula1>
    </dataValidation>
    <dataValidation type="whole" allowBlank="1" showErrorMessage="1" errorTitle="ATTENTIE!" error="HIER ALLEEN GEHELE WAARDEN INVULLEN!" sqref="N108:N109 N87:N91 N62:N67 N104:N106 N69:N74">
      <formula1>-100000000000</formula1>
      <formula2>100000000000</formula2>
    </dataValidation>
  </dataValidations>
  <pageMargins left="0.17" right="0" top="0.16" bottom="0" header="0" footer="0"/>
  <pageSetup paperSize="9" scale="91" orientation="landscape" blackAndWhite="1" r:id="rId1"/>
  <headerFooter alignWithMargins="0"/>
  <rowBreaks count="3" manualBreakCount="3">
    <brk id="40" min="2" max="14" man="1"/>
    <brk id="76" min="2" max="14" man="1"/>
    <brk id="112" min="2" max="1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P184"/>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40625" defaultRowHeight="12.75" x14ac:dyDescent="0.2"/>
  <cols>
    <col min="1" max="1" width="9.140625" style="109"/>
    <col min="2" max="2" width="2.42578125" style="109" customWidth="1"/>
    <col min="3" max="3" width="3" style="109" customWidth="1"/>
    <col min="4" max="5" width="15.5703125" style="109" customWidth="1"/>
    <col min="6" max="6" width="6.42578125" style="109" customWidth="1"/>
    <col min="7" max="7" width="3" style="109" customWidth="1"/>
    <col min="8" max="8" width="5.42578125" style="109" customWidth="1"/>
    <col min="9" max="12" width="13.28515625" style="109" customWidth="1"/>
    <col min="13" max="13" width="1.5703125" style="109" customWidth="1"/>
    <col min="14" max="14" width="2.42578125" style="109" customWidth="1"/>
    <col min="15" max="15" width="10.7109375" style="109" customWidth="1"/>
    <col min="16" max="16" width="13.28515625" style="109" customWidth="1"/>
    <col min="17" max="17" width="1.5703125" style="109" customWidth="1"/>
    <col min="18" max="18" width="2.42578125" style="109" customWidth="1"/>
    <col min="19" max="16384" width="9.140625" style="109"/>
  </cols>
  <sheetData>
    <row r="1" spans="1:16" x14ac:dyDescent="0.2">
      <c r="A1" s="105"/>
      <c r="B1" s="106"/>
      <c r="C1" s="107" t="s">
        <v>189</v>
      </c>
      <c r="D1" s="108"/>
      <c r="E1" s="108"/>
      <c r="F1" s="108"/>
      <c r="G1" s="108"/>
      <c r="H1" s="108"/>
      <c r="I1" s="108"/>
      <c r="J1" s="108"/>
      <c r="K1" s="108"/>
      <c r="L1" s="108"/>
      <c r="M1" s="108"/>
      <c r="N1" s="108"/>
    </row>
    <row r="2" spans="1:16" x14ac:dyDescent="0.2">
      <c r="A2" s="105"/>
      <c r="B2" s="106"/>
      <c r="C2" s="95"/>
      <c r="D2" s="95"/>
      <c r="E2" s="95"/>
      <c r="F2" s="95"/>
      <c r="G2" s="95"/>
      <c r="H2" s="95"/>
      <c r="I2" s="95"/>
      <c r="J2" s="95"/>
      <c r="K2" s="95"/>
      <c r="L2" s="95"/>
      <c r="M2" s="95"/>
      <c r="N2" s="113"/>
    </row>
    <row r="3" spans="1:16" x14ac:dyDescent="0.2">
      <c r="A3" s="105"/>
      <c r="B3" s="106"/>
      <c r="C3" s="95"/>
      <c r="D3" s="111"/>
      <c r="E3" s="95"/>
      <c r="F3" s="95"/>
      <c r="G3" s="95"/>
      <c r="H3" s="95"/>
      <c r="I3" s="95"/>
      <c r="J3" s="95"/>
      <c r="K3" s="95"/>
      <c r="L3" s="95"/>
      <c r="M3" s="95"/>
      <c r="N3" s="113"/>
    </row>
    <row r="4" spans="1:16" ht="12" customHeight="1" x14ac:dyDescent="0.2">
      <c r="A4" s="105"/>
      <c r="B4" s="106"/>
      <c r="C4" s="95"/>
      <c r="D4" s="95"/>
      <c r="E4" s="95"/>
      <c r="F4" s="95"/>
      <c r="G4" s="95"/>
      <c r="H4" s="95"/>
      <c r="I4" s="95"/>
      <c r="J4" s="95"/>
      <c r="K4" s="95"/>
      <c r="L4" s="95"/>
      <c r="M4" s="95"/>
      <c r="N4" s="113"/>
    </row>
    <row r="5" spans="1:16" ht="12.75" customHeight="1" x14ac:dyDescent="0.2">
      <c r="A5" s="112"/>
      <c r="B5" s="113"/>
      <c r="C5" s="113"/>
      <c r="D5" s="113"/>
      <c r="E5" s="113"/>
      <c r="F5" s="113"/>
      <c r="G5" s="113"/>
      <c r="H5" s="113"/>
      <c r="I5" s="113"/>
      <c r="J5" s="113"/>
      <c r="K5" s="113"/>
      <c r="L5" s="113"/>
      <c r="M5" s="113"/>
      <c r="N5" s="113"/>
    </row>
    <row r="6" spans="1:16" s="95" customFormat="1" ht="18" customHeight="1" x14ac:dyDescent="0.2">
      <c r="A6" s="114" t="s">
        <v>187</v>
      </c>
      <c r="B6" s="113"/>
      <c r="C6" s="39"/>
      <c r="D6" s="40" t="str">
        <f>CONCATENATE("KWARTAALSTAAT ZVW ", jaar_id," ",kwartaal_id,"E KWARTAAL")</f>
        <v>KWARTAALSTAAT ZVW 2019 3E KWARTAAL</v>
      </c>
      <c r="E6" s="39"/>
      <c r="F6" s="39"/>
      <c r="G6" s="39"/>
      <c r="H6" s="39"/>
      <c r="I6" s="39"/>
      <c r="J6" s="77"/>
      <c r="K6" s="77"/>
      <c r="L6" s="39"/>
      <c r="M6" s="39"/>
      <c r="N6" s="113"/>
      <c r="O6" s="109"/>
      <c r="P6" s="109"/>
    </row>
    <row r="7" spans="1:16" s="95" customFormat="1" ht="18" customHeight="1" x14ac:dyDescent="0.2">
      <c r="B7" s="113"/>
      <c r="C7" s="39"/>
      <c r="D7" s="40" t="s">
        <v>299</v>
      </c>
      <c r="E7" s="39"/>
      <c r="F7" s="39"/>
      <c r="G7" s="39"/>
      <c r="H7" s="39"/>
      <c r="I7" s="39"/>
      <c r="J7" s="77"/>
      <c r="K7" s="77"/>
      <c r="L7" s="39"/>
      <c r="M7" s="39"/>
      <c r="N7" s="113"/>
      <c r="O7" s="109"/>
      <c r="P7" s="109"/>
    </row>
    <row r="8" spans="1:16" ht="18" customHeight="1" x14ac:dyDescent="0.2">
      <c r="A8" s="105"/>
      <c r="B8" s="113"/>
      <c r="C8" s="39"/>
      <c r="D8" s="40" t="str">
        <f>IF(naw_uzovi_zorgverzekeraar&lt;&gt;"0000",CONCATENATE(UPPER(naw_naam_zorgverzekeraar),", ",UPPER(naw_plaats_zorgverzekeraar)),"")</f>
        <v/>
      </c>
      <c r="E8" s="40"/>
      <c r="F8" s="40"/>
      <c r="G8" s="40"/>
      <c r="H8" s="40"/>
      <c r="I8" s="40"/>
      <c r="J8" s="40"/>
      <c r="K8" s="40"/>
      <c r="L8" s="41" t="str">
        <f>CONCATENATE("UZOVI: ",naw_uzovi_zorgverzekeraar)</f>
        <v>UZOVI: 0000</v>
      </c>
      <c r="M8" s="40"/>
      <c r="N8" s="113"/>
    </row>
    <row r="9" spans="1:16" ht="18" customHeight="1" x14ac:dyDescent="0.2">
      <c r="A9" s="105"/>
      <c r="B9" s="113"/>
      <c r="C9" s="39"/>
      <c r="D9" s="42"/>
      <c r="E9" s="40"/>
      <c r="F9" s="40"/>
      <c r="G9" s="40"/>
      <c r="H9" s="40"/>
      <c r="I9" s="40"/>
      <c r="J9" s="40"/>
      <c r="K9" s="40"/>
      <c r="L9" s="40"/>
      <c r="M9" s="40"/>
      <c r="N9" s="113"/>
    </row>
    <row r="10" spans="1:16" s="95" customFormat="1" ht="18" customHeight="1" x14ac:dyDescent="0.2">
      <c r="B10" s="113"/>
      <c r="C10" s="77"/>
      <c r="D10" s="42" t="s">
        <v>309</v>
      </c>
      <c r="E10" s="93"/>
      <c r="F10" s="93"/>
      <c r="G10" s="93"/>
      <c r="H10" s="93"/>
      <c r="I10" s="93"/>
      <c r="J10" s="93"/>
      <c r="K10" s="93"/>
      <c r="L10" s="245"/>
      <c r="M10" s="77"/>
      <c r="N10" s="113"/>
      <c r="O10" s="109"/>
      <c r="P10" s="109"/>
    </row>
    <row r="11" spans="1:16" s="95" customFormat="1" ht="18" customHeight="1" x14ac:dyDescent="0.2">
      <c r="B11" s="113"/>
      <c r="C11" s="40"/>
      <c r="D11" s="44" t="s">
        <v>297</v>
      </c>
      <c r="E11" s="40"/>
      <c r="F11" s="40"/>
      <c r="G11" s="40"/>
      <c r="H11" s="40"/>
      <c r="I11" s="40"/>
      <c r="J11" s="76"/>
      <c r="K11" s="76"/>
      <c r="L11" s="40"/>
      <c r="M11" s="39"/>
      <c r="N11" s="113"/>
      <c r="O11" s="109"/>
      <c r="P11" s="109"/>
    </row>
    <row r="12" spans="1:16" s="95" customFormat="1" ht="24" customHeight="1" x14ac:dyDescent="0.2">
      <c r="B12" s="113"/>
      <c r="C12" s="39"/>
      <c r="D12" s="411" t="s">
        <v>298</v>
      </c>
      <c r="E12" s="412"/>
      <c r="F12" s="412"/>
      <c r="G12" s="412"/>
      <c r="H12" s="412"/>
      <c r="I12" s="412"/>
      <c r="J12" s="412"/>
      <c r="K12" s="413"/>
      <c r="L12" s="406" t="s">
        <v>552</v>
      </c>
      <c r="M12" s="40"/>
      <c r="N12" s="113"/>
      <c r="O12" s="109"/>
      <c r="P12" s="109"/>
    </row>
    <row r="13" spans="1:16" s="95" customFormat="1" ht="24" customHeight="1" x14ac:dyDescent="0.2">
      <c r="B13" s="113"/>
      <c r="C13" s="39"/>
      <c r="D13" s="414"/>
      <c r="E13" s="415"/>
      <c r="F13" s="415"/>
      <c r="G13" s="415"/>
      <c r="H13" s="415"/>
      <c r="I13" s="415"/>
      <c r="J13" s="415"/>
      <c r="K13" s="416"/>
      <c r="L13" s="407"/>
      <c r="M13" s="40"/>
      <c r="N13" s="113"/>
      <c r="O13" s="109"/>
      <c r="P13" s="109"/>
    </row>
    <row r="14" spans="1:16" s="95" customFormat="1" ht="18" customHeight="1" x14ac:dyDescent="0.2">
      <c r="B14" s="113"/>
      <c r="C14" s="39"/>
      <c r="D14" s="408" t="s">
        <v>386</v>
      </c>
      <c r="E14" s="409"/>
      <c r="F14" s="409"/>
      <c r="G14" s="409"/>
      <c r="H14" s="409"/>
      <c r="I14" s="409"/>
      <c r="J14" s="409"/>
      <c r="K14" s="410"/>
      <c r="L14" s="208"/>
      <c r="M14" s="40"/>
      <c r="N14" s="113"/>
      <c r="O14" s="109"/>
      <c r="P14" s="109"/>
    </row>
    <row r="15" spans="1:16" s="95" customFormat="1" ht="18" customHeight="1" x14ac:dyDescent="0.2">
      <c r="B15" s="113"/>
      <c r="C15" s="39"/>
      <c r="D15" s="408" t="s">
        <v>495</v>
      </c>
      <c r="E15" s="409"/>
      <c r="F15" s="409"/>
      <c r="G15" s="409"/>
      <c r="H15" s="409"/>
      <c r="I15" s="409"/>
      <c r="J15" s="409"/>
      <c r="K15" s="410"/>
      <c r="L15" s="208"/>
      <c r="M15" s="40"/>
      <c r="N15" s="113"/>
      <c r="O15" s="109"/>
      <c r="P15" s="109"/>
    </row>
    <row r="16" spans="1:16" s="95" customFormat="1" ht="18" customHeight="1" x14ac:dyDescent="0.2">
      <c r="B16" s="113"/>
      <c r="C16" s="39"/>
      <c r="D16" s="408" t="s">
        <v>527</v>
      </c>
      <c r="E16" s="409"/>
      <c r="F16" s="409"/>
      <c r="G16" s="409"/>
      <c r="H16" s="417"/>
      <c r="I16" s="417"/>
      <c r="J16" s="417"/>
      <c r="K16" s="418"/>
      <c r="L16" s="208"/>
      <c r="M16" s="40"/>
      <c r="N16" s="113"/>
      <c r="O16" s="109"/>
      <c r="P16" s="109"/>
    </row>
    <row r="17" spans="2:16" s="95" customFormat="1" ht="18" customHeight="1" x14ac:dyDescent="0.2">
      <c r="B17" s="113"/>
      <c r="C17" s="39"/>
      <c r="D17" s="419" t="s">
        <v>405</v>
      </c>
      <c r="E17" s="420"/>
      <c r="F17" s="420"/>
      <c r="G17" s="420"/>
      <c r="H17" s="420"/>
      <c r="I17" s="420"/>
      <c r="J17" s="420"/>
      <c r="K17" s="421"/>
      <c r="L17" s="211">
        <f>SUM(L14:L16)</f>
        <v>0</v>
      </c>
      <c r="M17" s="40"/>
      <c r="N17" s="113"/>
      <c r="O17" s="109"/>
      <c r="P17" s="109"/>
    </row>
    <row r="18" spans="2:16" s="95" customFormat="1" ht="18" customHeight="1" x14ac:dyDescent="0.2">
      <c r="B18" s="113"/>
      <c r="C18" s="39"/>
      <c r="D18" s="39"/>
      <c r="E18" s="39"/>
      <c r="F18" s="39"/>
      <c r="G18" s="39"/>
      <c r="H18" s="39"/>
      <c r="I18" s="39"/>
      <c r="J18" s="77"/>
      <c r="K18" s="77"/>
      <c r="L18" s="39"/>
      <c r="M18" s="40"/>
      <c r="N18" s="113"/>
      <c r="O18" s="109"/>
      <c r="P18" s="109"/>
    </row>
    <row r="19" spans="2:16" s="95" customFormat="1" ht="18" customHeight="1" x14ac:dyDescent="0.2">
      <c r="B19" s="113"/>
      <c r="C19" s="39"/>
      <c r="D19" s="39"/>
      <c r="E19" s="39"/>
      <c r="F19" s="39"/>
      <c r="G19" s="39"/>
      <c r="H19" s="39"/>
      <c r="I19" s="39"/>
      <c r="J19" s="77"/>
      <c r="K19" s="77"/>
      <c r="L19" s="39"/>
      <c r="M19" s="40"/>
      <c r="N19" s="113"/>
      <c r="O19" s="109"/>
      <c r="P19" s="109"/>
    </row>
    <row r="20" spans="2:16" s="95" customFormat="1" ht="18" customHeight="1" x14ac:dyDescent="0.2">
      <c r="B20" s="113"/>
      <c r="C20" s="39"/>
      <c r="D20" s="39"/>
      <c r="E20" s="39"/>
      <c r="F20" s="39"/>
      <c r="G20" s="39"/>
      <c r="H20" s="39"/>
      <c r="I20" s="39"/>
      <c r="J20" s="77"/>
      <c r="K20" s="77"/>
      <c r="L20" s="39"/>
      <c r="M20" s="40"/>
      <c r="N20" s="113"/>
      <c r="O20" s="109"/>
      <c r="P20" s="109"/>
    </row>
    <row r="21" spans="2:16" s="95" customFormat="1" ht="18" customHeight="1" x14ac:dyDescent="0.2">
      <c r="B21" s="113"/>
      <c r="C21" s="39"/>
      <c r="D21" s="39"/>
      <c r="E21" s="39"/>
      <c r="F21" s="39"/>
      <c r="G21" s="39"/>
      <c r="H21" s="39"/>
      <c r="I21" s="39"/>
      <c r="J21" s="77"/>
      <c r="K21" s="77"/>
      <c r="L21" s="39"/>
      <c r="M21" s="40"/>
      <c r="N21" s="113"/>
      <c r="O21" s="109"/>
      <c r="P21" s="109"/>
    </row>
    <row r="22" spans="2:16" s="95" customFormat="1" ht="18" customHeight="1" x14ac:dyDescent="0.2">
      <c r="B22" s="113"/>
      <c r="C22" s="39"/>
      <c r="D22" s="39"/>
      <c r="E22" s="39"/>
      <c r="F22" s="39"/>
      <c r="G22" s="39"/>
      <c r="H22" s="39"/>
      <c r="I22" s="39"/>
      <c r="J22" s="77"/>
      <c r="K22" s="77"/>
      <c r="L22" s="39"/>
      <c r="M22" s="40"/>
      <c r="N22" s="113"/>
      <c r="O22" s="109"/>
      <c r="P22" s="109"/>
    </row>
    <row r="23" spans="2:16" s="95" customFormat="1" ht="18" customHeight="1" x14ac:dyDescent="0.2">
      <c r="B23" s="113"/>
      <c r="C23" s="39"/>
      <c r="D23" s="39"/>
      <c r="E23" s="39"/>
      <c r="F23" s="39"/>
      <c r="G23" s="39"/>
      <c r="H23" s="39"/>
      <c r="I23" s="39"/>
      <c r="J23" s="77"/>
      <c r="K23" s="77"/>
      <c r="L23" s="39"/>
      <c r="M23" s="40"/>
      <c r="N23" s="113"/>
      <c r="O23" s="109"/>
      <c r="P23" s="109"/>
    </row>
    <row r="24" spans="2:16" s="95" customFormat="1" ht="18" customHeight="1" x14ac:dyDescent="0.2">
      <c r="B24" s="113"/>
      <c r="C24" s="39"/>
      <c r="D24" s="39"/>
      <c r="E24" s="39"/>
      <c r="F24" s="39"/>
      <c r="G24" s="39"/>
      <c r="H24" s="39"/>
      <c r="I24" s="39"/>
      <c r="J24" s="77"/>
      <c r="K24" s="77"/>
      <c r="L24" s="39"/>
      <c r="M24" s="40"/>
      <c r="N24" s="113"/>
      <c r="O24" s="109"/>
      <c r="P24" s="109"/>
    </row>
    <row r="25" spans="2:16" s="95" customFormat="1" ht="18" customHeight="1" x14ac:dyDescent="0.2">
      <c r="B25" s="113"/>
      <c r="C25" s="39"/>
      <c r="D25" s="39"/>
      <c r="E25" s="39"/>
      <c r="F25" s="39"/>
      <c r="G25" s="39"/>
      <c r="H25" s="39"/>
      <c r="I25" s="39"/>
      <c r="J25" s="77"/>
      <c r="K25" s="77"/>
      <c r="L25" s="39"/>
      <c r="M25" s="40"/>
      <c r="N25" s="113"/>
      <c r="O25" s="109"/>
      <c r="P25" s="109"/>
    </row>
    <row r="26" spans="2:16" s="95" customFormat="1" ht="18" customHeight="1" x14ac:dyDescent="0.2">
      <c r="B26" s="113"/>
      <c r="C26" s="39"/>
      <c r="D26" s="39"/>
      <c r="E26" s="39"/>
      <c r="F26" s="39"/>
      <c r="G26" s="39"/>
      <c r="H26" s="39"/>
      <c r="I26" s="39"/>
      <c r="J26" s="77"/>
      <c r="K26" s="77"/>
      <c r="L26" s="39"/>
      <c r="M26" s="40"/>
      <c r="N26" s="113"/>
      <c r="O26" s="109"/>
      <c r="P26" s="109"/>
    </row>
    <row r="27" spans="2:16" s="95" customFormat="1" ht="18" customHeight="1" x14ac:dyDescent="0.2">
      <c r="B27" s="113"/>
      <c r="C27" s="39"/>
      <c r="D27" s="39"/>
      <c r="E27" s="39"/>
      <c r="F27" s="39"/>
      <c r="G27" s="39"/>
      <c r="H27" s="39"/>
      <c r="I27" s="39"/>
      <c r="J27" s="77"/>
      <c r="K27" s="77"/>
      <c r="L27" s="39"/>
      <c r="M27" s="40"/>
      <c r="N27" s="113"/>
      <c r="O27" s="109"/>
      <c r="P27" s="109"/>
    </row>
    <row r="28" spans="2:16" s="95" customFormat="1" ht="18" customHeight="1" x14ac:dyDescent="0.2">
      <c r="B28" s="113"/>
      <c r="C28" s="39"/>
      <c r="D28" s="39"/>
      <c r="E28" s="39"/>
      <c r="F28" s="39"/>
      <c r="G28" s="39"/>
      <c r="H28" s="39"/>
      <c r="I28" s="39"/>
      <c r="J28" s="77"/>
      <c r="K28" s="77"/>
      <c r="L28" s="39"/>
      <c r="M28" s="40"/>
      <c r="N28" s="113"/>
      <c r="O28" s="109"/>
      <c r="P28" s="109"/>
    </row>
    <row r="29" spans="2:16" s="95" customFormat="1" ht="18" customHeight="1" x14ac:dyDescent="0.2">
      <c r="B29" s="113"/>
      <c r="C29" s="39"/>
      <c r="D29" s="39"/>
      <c r="E29" s="39"/>
      <c r="F29" s="39"/>
      <c r="G29" s="39"/>
      <c r="H29" s="39"/>
      <c r="I29" s="39"/>
      <c r="J29" s="77"/>
      <c r="K29" s="77"/>
      <c r="L29" s="39"/>
      <c r="M29" s="40"/>
      <c r="N29" s="113"/>
      <c r="O29" s="109"/>
      <c r="P29" s="109"/>
    </row>
    <row r="30" spans="2:16" s="95" customFormat="1" ht="18" customHeight="1" x14ac:dyDescent="0.2">
      <c r="B30" s="113"/>
      <c r="C30" s="39"/>
      <c r="D30" s="39"/>
      <c r="E30" s="39"/>
      <c r="F30" s="39"/>
      <c r="G30" s="39"/>
      <c r="H30" s="39"/>
      <c r="I30" s="39"/>
      <c r="J30" s="77"/>
      <c r="K30" s="77"/>
      <c r="L30" s="39"/>
      <c r="M30" s="40"/>
      <c r="N30" s="113"/>
      <c r="O30" s="109"/>
      <c r="P30" s="109"/>
    </row>
    <row r="31" spans="2:16" s="95" customFormat="1" ht="18" customHeight="1" x14ac:dyDescent="0.2">
      <c r="B31" s="113"/>
      <c r="C31" s="39"/>
      <c r="D31" s="39"/>
      <c r="E31" s="39"/>
      <c r="F31" s="39"/>
      <c r="G31" s="39"/>
      <c r="H31" s="39"/>
      <c r="I31" s="39"/>
      <c r="J31" s="77"/>
      <c r="K31" s="77"/>
      <c r="L31" s="39"/>
      <c r="M31" s="40"/>
      <c r="N31" s="113"/>
      <c r="O31" s="109"/>
    </row>
    <row r="32" spans="2:16" s="95" customFormat="1" ht="18" customHeight="1" x14ac:dyDescent="0.2">
      <c r="B32" s="113"/>
      <c r="C32" s="39"/>
      <c r="D32" s="39"/>
      <c r="E32" s="39"/>
      <c r="F32" s="39"/>
      <c r="G32" s="39"/>
      <c r="H32" s="39"/>
      <c r="I32" s="39"/>
      <c r="J32" s="77"/>
      <c r="K32" s="77"/>
      <c r="L32" s="39"/>
      <c r="M32" s="40"/>
      <c r="N32" s="113"/>
      <c r="O32" s="109"/>
    </row>
    <row r="33" spans="1:15" s="95" customFormat="1" ht="18" customHeight="1" x14ac:dyDescent="0.2">
      <c r="B33" s="113"/>
      <c r="C33" s="39"/>
      <c r="D33" s="39"/>
      <c r="E33" s="39"/>
      <c r="F33" s="39"/>
      <c r="G33" s="39"/>
      <c r="H33" s="39"/>
      <c r="I33" s="39"/>
      <c r="J33" s="77"/>
      <c r="K33" s="77"/>
      <c r="L33" s="39"/>
      <c r="M33" s="40"/>
      <c r="N33" s="113"/>
      <c r="O33" s="109"/>
    </row>
    <row r="34" spans="1:15" s="95" customFormat="1" ht="18" customHeight="1" x14ac:dyDescent="0.2">
      <c r="B34" s="113"/>
      <c r="C34" s="39"/>
      <c r="D34" s="39"/>
      <c r="E34" s="39"/>
      <c r="F34" s="39"/>
      <c r="G34" s="39"/>
      <c r="H34" s="39"/>
      <c r="I34" s="39"/>
      <c r="J34" s="77"/>
      <c r="K34" s="77"/>
      <c r="L34" s="39"/>
      <c r="M34" s="40"/>
      <c r="N34" s="113"/>
      <c r="O34" s="109"/>
    </row>
    <row r="35" spans="1:15" s="95" customFormat="1" ht="18" customHeight="1" x14ac:dyDescent="0.2">
      <c r="B35" s="113"/>
      <c r="C35" s="39"/>
      <c r="D35" s="39"/>
      <c r="E35" s="39"/>
      <c r="F35" s="39"/>
      <c r="G35" s="39"/>
      <c r="H35" s="39"/>
      <c r="I35" s="39"/>
      <c r="J35" s="77"/>
      <c r="K35" s="77"/>
      <c r="L35" s="39"/>
      <c r="M35" s="40"/>
      <c r="N35" s="113"/>
      <c r="O35" s="109"/>
    </row>
    <row r="36" spans="1:15" s="95" customFormat="1" ht="18" customHeight="1" x14ac:dyDescent="0.2">
      <c r="B36" s="113"/>
      <c r="C36" s="39"/>
      <c r="D36" s="39"/>
      <c r="E36" s="39"/>
      <c r="F36" s="39"/>
      <c r="G36" s="39"/>
      <c r="H36" s="39"/>
      <c r="I36" s="39"/>
      <c r="J36" s="77"/>
      <c r="K36" s="77"/>
      <c r="L36" s="39"/>
      <c r="M36" s="40"/>
      <c r="N36" s="113"/>
      <c r="O36" s="109"/>
    </row>
    <row r="37" spans="1:15" s="95" customFormat="1" ht="18" customHeight="1" x14ac:dyDescent="0.2">
      <c r="B37" s="113"/>
      <c r="C37" s="39"/>
      <c r="D37" s="39"/>
      <c r="E37" s="39"/>
      <c r="F37" s="39"/>
      <c r="G37" s="39"/>
      <c r="H37" s="39"/>
      <c r="I37" s="39"/>
      <c r="J37" s="77"/>
      <c r="K37" s="77"/>
      <c r="L37" s="39"/>
      <c r="M37" s="40"/>
      <c r="N37" s="113"/>
      <c r="O37" s="109"/>
    </row>
    <row r="38" spans="1:15" s="95" customFormat="1" ht="18" customHeight="1" x14ac:dyDescent="0.2">
      <c r="B38" s="113"/>
      <c r="C38" s="39"/>
      <c r="D38" s="39"/>
      <c r="E38" s="39"/>
      <c r="F38" s="39"/>
      <c r="G38" s="39"/>
      <c r="H38" s="39"/>
      <c r="I38" s="39"/>
      <c r="J38" s="77"/>
      <c r="K38" s="77"/>
      <c r="L38" s="39"/>
      <c r="M38" s="40"/>
      <c r="N38" s="113"/>
      <c r="O38" s="109"/>
    </row>
    <row r="39" spans="1:15" s="95" customFormat="1" ht="18" customHeight="1" x14ac:dyDescent="0.2">
      <c r="B39" s="113"/>
      <c r="C39" s="39"/>
      <c r="D39" s="39"/>
      <c r="E39" s="39"/>
      <c r="F39" s="39"/>
      <c r="G39" s="39"/>
      <c r="H39" s="39"/>
      <c r="I39" s="39"/>
      <c r="J39" s="77"/>
      <c r="K39" s="77"/>
      <c r="L39" s="39"/>
      <c r="M39" s="40"/>
      <c r="N39" s="113"/>
      <c r="O39" s="109"/>
    </row>
    <row r="40" spans="1:15" s="95" customFormat="1" ht="18" customHeight="1" x14ac:dyDescent="0.2">
      <c r="B40" s="113"/>
      <c r="C40" s="39"/>
      <c r="D40" s="39"/>
      <c r="E40" s="39"/>
      <c r="F40" s="39"/>
      <c r="G40" s="39"/>
      <c r="H40" s="39"/>
      <c r="I40" s="39"/>
      <c r="J40" s="77"/>
      <c r="K40" s="77"/>
      <c r="L40" s="39"/>
      <c r="M40" s="40"/>
      <c r="N40" s="113"/>
      <c r="O40" s="109"/>
    </row>
    <row r="41" spans="1:15" s="95" customFormat="1" ht="18" customHeight="1" x14ac:dyDescent="0.2">
      <c r="B41" s="113"/>
      <c r="C41" s="39"/>
      <c r="D41" s="39"/>
      <c r="E41" s="39"/>
      <c r="F41" s="39"/>
      <c r="G41" s="39"/>
      <c r="H41" s="39"/>
      <c r="I41" s="39"/>
      <c r="J41" s="77"/>
      <c r="K41" s="77"/>
      <c r="L41" s="39"/>
      <c r="M41" s="40"/>
      <c r="N41" s="113"/>
      <c r="O41" s="109"/>
    </row>
    <row r="42" spans="1:15" s="95" customFormat="1" ht="18" customHeight="1" x14ac:dyDescent="0.2">
      <c r="B42" s="113"/>
      <c r="C42" s="39"/>
      <c r="D42" s="39"/>
      <c r="E42" s="39"/>
      <c r="F42" s="39"/>
      <c r="G42" s="39"/>
      <c r="H42" s="39"/>
      <c r="I42" s="39"/>
      <c r="J42" s="77"/>
      <c r="K42" s="77"/>
      <c r="L42" s="39"/>
      <c r="M42" s="40"/>
      <c r="N42" s="113"/>
      <c r="O42" s="109"/>
    </row>
    <row r="43" spans="1:15" s="95" customFormat="1" ht="18" customHeight="1" x14ac:dyDescent="0.2">
      <c r="B43" s="113"/>
      <c r="C43" s="39"/>
      <c r="D43" s="39"/>
      <c r="E43" s="39"/>
      <c r="F43" s="39"/>
      <c r="G43" s="39"/>
      <c r="H43" s="39"/>
      <c r="I43" s="39"/>
      <c r="J43" s="77"/>
      <c r="K43" s="77"/>
      <c r="L43" s="39"/>
      <c r="M43" s="40"/>
      <c r="N43" s="113"/>
      <c r="O43" s="109"/>
    </row>
    <row r="44" spans="1:15" s="95" customFormat="1" ht="18" customHeight="1" x14ac:dyDescent="0.2">
      <c r="B44" s="113"/>
      <c r="C44" s="39"/>
      <c r="D44" s="39"/>
      <c r="E44" s="39"/>
      <c r="F44" s="39"/>
      <c r="G44" s="39"/>
      <c r="H44" s="39"/>
      <c r="I44" s="39"/>
      <c r="J44" s="77"/>
      <c r="K44" s="77"/>
      <c r="L44" s="39"/>
      <c r="M44" s="40"/>
      <c r="N44" s="113"/>
      <c r="O44" s="109"/>
    </row>
    <row r="45" spans="1:15" s="95" customFormat="1" ht="18" customHeight="1" x14ac:dyDescent="0.2">
      <c r="B45" s="113"/>
      <c r="C45" s="39"/>
      <c r="D45" s="39"/>
      <c r="E45" s="39"/>
      <c r="F45" s="39"/>
      <c r="G45" s="39"/>
      <c r="H45" s="39"/>
      <c r="I45" s="39"/>
      <c r="J45" s="77"/>
      <c r="K45" s="77"/>
      <c r="L45" s="39"/>
      <c r="M45" s="40"/>
      <c r="N45" s="113"/>
      <c r="O45" s="109"/>
    </row>
    <row r="46" spans="1:15" s="95" customFormat="1" ht="18" customHeight="1" x14ac:dyDescent="0.2">
      <c r="B46" s="113"/>
      <c r="C46" s="39"/>
      <c r="D46" s="39"/>
      <c r="E46" s="39"/>
      <c r="F46" s="39"/>
      <c r="G46" s="39"/>
      <c r="H46" s="39"/>
      <c r="I46" s="39"/>
      <c r="J46" s="77"/>
      <c r="K46" s="77"/>
      <c r="L46" s="39"/>
      <c r="M46" s="40"/>
      <c r="N46" s="113"/>
      <c r="O46" s="109"/>
    </row>
    <row r="47" spans="1:15" s="95" customFormat="1" ht="18" customHeight="1" x14ac:dyDescent="0.2">
      <c r="B47" s="113"/>
      <c r="C47" s="39"/>
      <c r="D47" s="39"/>
      <c r="E47" s="39"/>
      <c r="F47" s="39"/>
      <c r="G47" s="39"/>
      <c r="H47" s="39"/>
      <c r="I47" s="39"/>
      <c r="J47" s="77"/>
      <c r="K47" s="77"/>
      <c r="L47" s="39"/>
      <c r="M47" s="40"/>
      <c r="N47" s="113"/>
      <c r="O47" s="109"/>
    </row>
    <row r="48" spans="1:15" s="117" customFormat="1" ht="18" customHeight="1" x14ac:dyDescent="0.2">
      <c r="A48" s="95"/>
      <c r="B48" s="113"/>
      <c r="C48" s="39"/>
      <c r="D48" s="374">
        <f ca="1">NOW()</f>
        <v>43732.517108796295</v>
      </c>
      <c r="E48" s="375"/>
      <c r="F48" s="46"/>
      <c r="G48" s="46"/>
      <c r="H48" s="46"/>
      <c r="I48" s="46"/>
      <c r="J48" s="93"/>
      <c r="K48" s="93"/>
      <c r="L48" s="47" t="str">
        <f>CONCATENATE("Specifieke informatie A, ",LOWER(A6))</f>
        <v>Specifieke informatie A, pagina 1</v>
      </c>
      <c r="M48" s="40"/>
      <c r="N48" s="113"/>
      <c r="O48" s="109"/>
    </row>
    <row r="49" spans="1:15" ht="12.75" customHeight="1" x14ac:dyDescent="0.2">
      <c r="A49" s="112"/>
      <c r="B49" s="113"/>
      <c r="C49" s="118"/>
      <c r="D49" s="118"/>
      <c r="E49" s="118"/>
      <c r="F49" s="118"/>
      <c r="G49" s="118"/>
      <c r="H49" s="118"/>
      <c r="I49" s="118"/>
      <c r="J49" s="118"/>
      <c r="K49" s="118"/>
      <c r="L49" s="118"/>
      <c r="M49" s="118"/>
      <c r="N49" s="113"/>
      <c r="O49" s="110"/>
    </row>
    <row r="50" spans="1:15" s="95" customFormat="1" ht="18" customHeight="1" x14ac:dyDescent="0.2">
      <c r="A50" s="114" t="s">
        <v>190</v>
      </c>
      <c r="B50" s="113"/>
      <c r="C50" s="39"/>
      <c r="D50" s="40" t="str">
        <f>CONCATENATE("KWARTAALSTAAT ZVW ", jaar_id," ",kwartaal_id,"E KWARTAAL")</f>
        <v>KWARTAALSTAAT ZVW 2019 3E KWARTAAL</v>
      </c>
      <c r="E50" s="39"/>
      <c r="F50" s="39"/>
      <c r="G50" s="39"/>
      <c r="H50" s="39"/>
      <c r="I50" s="39"/>
      <c r="J50" s="77"/>
      <c r="K50" s="77"/>
      <c r="L50" s="39"/>
      <c r="M50" s="39"/>
      <c r="N50" s="113"/>
      <c r="O50" s="110"/>
    </row>
    <row r="51" spans="1:15" s="95" customFormat="1" ht="18" customHeight="1" x14ac:dyDescent="0.2">
      <c r="B51" s="113"/>
      <c r="C51" s="39"/>
      <c r="D51" s="40" t="s">
        <v>299</v>
      </c>
      <c r="E51" s="39"/>
      <c r="F51" s="39"/>
      <c r="G51" s="39"/>
      <c r="H51" s="39"/>
      <c r="I51" s="39"/>
      <c r="J51" s="77"/>
      <c r="K51" s="77"/>
      <c r="L51" s="39"/>
      <c r="M51" s="39"/>
      <c r="N51" s="113"/>
      <c r="O51" s="110"/>
    </row>
    <row r="52" spans="1:15" ht="18" customHeight="1" x14ac:dyDescent="0.2">
      <c r="A52" s="105"/>
      <c r="B52" s="113"/>
      <c r="C52" s="39"/>
      <c r="D52" s="40" t="str">
        <f>IF(naw_uzovi_zorgverzekeraar&lt;&gt;"0000",CONCATENATE(UPPER(naw_naam_zorgverzekeraar),", ",UPPER(naw_plaats_zorgverzekeraar)),"")</f>
        <v/>
      </c>
      <c r="E52" s="40"/>
      <c r="F52" s="40"/>
      <c r="G52" s="40"/>
      <c r="H52" s="40"/>
      <c r="I52" s="40"/>
      <c r="J52" s="40"/>
      <c r="K52" s="40"/>
      <c r="L52" s="41" t="str">
        <f>CONCATENATE("UZOVI: ",naw_uzovi_zorgverzekeraar)</f>
        <v>UZOVI: 0000</v>
      </c>
      <c r="M52" s="40"/>
      <c r="N52" s="113"/>
    </row>
    <row r="53" spans="1:15" ht="18" customHeight="1" x14ac:dyDescent="0.2">
      <c r="A53" s="105"/>
      <c r="B53" s="113"/>
      <c r="C53" s="39"/>
      <c r="D53" s="42"/>
      <c r="E53" s="40"/>
      <c r="F53" s="40"/>
      <c r="G53" s="40"/>
      <c r="H53" s="40"/>
      <c r="I53" s="40"/>
      <c r="J53" s="40"/>
      <c r="K53" s="40"/>
      <c r="L53" s="40"/>
      <c r="M53" s="40"/>
      <c r="N53" s="113"/>
      <c r="O53" s="110"/>
    </row>
    <row r="54" spans="1:15" s="95" customFormat="1" ht="18" customHeight="1" x14ac:dyDescent="0.2">
      <c r="B54" s="113"/>
      <c r="C54" s="77"/>
      <c r="D54" s="42" t="s">
        <v>309</v>
      </c>
      <c r="E54" s="93"/>
      <c r="F54" s="93"/>
      <c r="G54" s="93"/>
      <c r="H54" s="93"/>
      <c r="I54" s="93"/>
      <c r="J54" s="93"/>
      <c r="K54" s="93"/>
      <c r="L54" s="245"/>
      <c r="M54" s="77"/>
      <c r="N54" s="113"/>
      <c r="O54" s="110"/>
    </row>
    <row r="55" spans="1:15" s="95" customFormat="1" ht="18" customHeight="1" x14ac:dyDescent="0.2">
      <c r="A55" s="105"/>
      <c r="B55" s="113"/>
      <c r="C55" s="40"/>
      <c r="D55" s="39" t="s">
        <v>191</v>
      </c>
      <c r="E55" s="40"/>
      <c r="F55" s="40"/>
      <c r="G55" s="40"/>
      <c r="H55" s="40"/>
      <c r="I55" s="40"/>
      <c r="J55" s="40"/>
      <c r="K55" s="46"/>
      <c r="L55" s="47" t="s">
        <v>192</v>
      </c>
      <c r="M55" s="40"/>
      <c r="N55" s="113"/>
      <c r="O55" s="110"/>
    </row>
    <row r="56" spans="1:15" s="95" customFormat="1" ht="18" customHeight="1" x14ac:dyDescent="0.2">
      <c r="A56" s="105"/>
      <c r="B56" s="113"/>
      <c r="C56" s="40"/>
      <c r="D56" s="40"/>
      <c r="E56" s="40"/>
      <c r="F56" s="40"/>
      <c r="G56" s="40"/>
      <c r="H56" s="40"/>
      <c r="I56" s="40"/>
      <c r="J56" s="40"/>
      <c r="K56" s="246"/>
      <c r="L56" s="247" t="s">
        <v>603</v>
      </c>
      <c r="M56" s="40"/>
      <c r="N56" s="113"/>
      <c r="O56" s="110"/>
    </row>
    <row r="57" spans="1:15" s="95" customFormat="1" ht="18" customHeight="1" x14ac:dyDescent="0.2">
      <c r="A57" s="105"/>
      <c r="B57" s="113"/>
      <c r="C57" s="39"/>
      <c r="D57" s="248" t="s">
        <v>193</v>
      </c>
      <c r="E57" s="83"/>
      <c r="F57" s="83"/>
      <c r="G57" s="83"/>
      <c r="H57" s="83"/>
      <c r="I57" s="83"/>
      <c r="J57" s="402" t="s">
        <v>194</v>
      </c>
      <c r="K57" s="403"/>
      <c r="L57" s="404" t="s">
        <v>195</v>
      </c>
      <c r="M57" s="45"/>
      <c r="N57" s="113"/>
      <c r="O57" s="110"/>
    </row>
    <row r="58" spans="1:15" s="95" customFormat="1" ht="18" customHeight="1" x14ac:dyDescent="0.2">
      <c r="A58" s="105"/>
      <c r="B58" s="113"/>
      <c r="C58" s="39"/>
      <c r="D58" s="249"/>
      <c r="E58" s="86"/>
      <c r="F58" s="86"/>
      <c r="G58" s="86"/>
      <c r="H58" s="86"/>
      <c r="I58" s="86"/>
      <c r="J58" s="250" t="s">
        <v>196</v>
      </c>
      <c r="K58" s="251" t="s">
        <v>197</v>
      </c>
      <c r="L58" s="405"/>
      <c r="M58" s="45"/>
      <c r="N58" s="113"/>
      <c r="O58" s="110"/>
    </row>
    <row r="59" spans="1:15" s="95" customFormat="1" ht="18" customHeight="1" x14ac:dyDescent="0.2">
      <c r="A59" s="105"/>
      <c r="B59" s="113"/>
      <c r="C59" s="39"/>
      <c r="D59" s="252" t="s">
        <v>305</v>
      </c>
      <c r="E59" s="253"/>
      <c r="F59" s="253"/>
      <c r="G59" s="253"/>
      <c r="H59" s="253"/>
      <c r="I59" s="254"/>
      <c r="J59" s="207"/>
      <c r="K59" s="207"/>
      <c r="L59" s="217">
        <f>SUM(J59:K59)</f>
        <v>0</v>
      </c>
      <c r="M59" s="45"/>
      <c r="N59" s="113"/>
      <c r="O59" s="110"/>
    </row>
    <row r="60" spans="1:15" s="95" customFormat="1" ht="18" customHeight="1" x14ac:dyDescent="0.2">
      <c r="A60" s="105"/>
      <c r="B60" s="113"/>
      <c r="C60" s="39"/>
      <c r="D60" s="252" t="s">
        <v>304</v>
      </c>
      <c r="E60" s="253"/>
      <c r="F60" s="253"/>
      <c r="G60" s="253"/>
      <c r="H60" s="253"/>
      <c r="I60" s="254"/>
      <c r="J60" s="207"/>
      <c r="K60" s="207"/>
      <c r="L60" s="217">
        <f t="shared" ref="L60:L78" si="0">SUM(J60:K60)</f>
        <v>0</v>
      </c>
      <c r="M60" s="45"/>
      <c r="N60" s="113"/>
      <c r="O60" s="110"/>
    </row>
    <row r="61" spans="1:15" s="95" customFormat="1" ht="18" customHeight="1" x14ac:dyDescent="0.2">
      <c r="A61" s="105"/>
      <c r="B61" s="113"/>
      <c r="C61" s="39"/>
      <c r="D61" s="252" t="s">
        <v>198</v>
      </c>
      <c r="E61" s="253"/>
      <c r="F61" s="253"/>
      <c r="G61" s="253"/>
      <c r="H61" s="253"/>
      <c r="I61" s="254"/>
      <c r="J61" s="207"/>
      <c r="K61" s="207"/>
      <c r="L61" s="217">
        <f t="shared" si="0"/>
        <v>0</v>
      </c>
      <c r="M61" s="45"/>
      <c r="N61" s="113"/>
      <c r="O61" s="110"/>
    </row>
    <row r="62" spans="1:15" s="95" customFormat="1" ht="18" customHeight="1" x14ac:dyDescent="0.2">
      <c r="A62" s="105"/>
      <c r="B62" s="113"/>
      <c r="C62" s="39"/>
      <c r="D62" s="252" t="s">
        <v>199</v>
      </c>
      <c r="E62" s="253"/>
      <c r="F62" s="253"/>
      <c r="G62" s="253"/>
      <c r="H62" s="253"/>
      <c r="I62" s="254"/>
      <c r="J62" s="207"/>
      <c r="K62" s="207"/>
      <c r="L62" s="217">
        <f t="shared" si="0"/>
        <v>0</v>
      </c>
      <c r="M62" s="45"/>
      <c r="N62" s="113"/>
      <c r="O62" s="110"/>
    </row>
    <row r="63" spans="1:15" s="95" customFormat="1" ht="18" customHeight="1" x14ac:dyDescent="0.2">
      <c r="A63" s="105"/>
      <c r="B63" s="113"/>
      <c r="C63" s="39"/>
      <c r="D63" s="252" t="s">
        <v>200</v>
      </c>
      <c r="E63" s="253"/>
      <c r="F63" s="253"/>
      <c r="G63" s="253"/>
      <c r="H63" s="253"/>
      <c r="I63" s="254"/>
      <c r="J63" s="207"/>
      <c r="K63" s="207"/>
      <c r="L63" s="217">
        <f t="shared" si="0"/>
        <v>0</v>
      </c>
      <c r="M63" s="45"/>
      <c r="N63" s="113"/>
      <c r="O63" s="110"/>
    </row>
    <row r="64" spans="1:15" s="95" customFormat="1" ht="18" customHeight="1" x14ac:dyDescent="0.2">
      <c r="A64" s="105"/>
      <c r="B64" s="113"/>
      <c r="C64" s="39"/>
      <c r="D64" s="252" t="s">
        <v>201</v>
      </c>
      <c r="E64" s="253"/>
      <c r="F64" s="253"/>
      <c r="G64" s="253"/>
      <c r="H64" s="253"/>
      <c r="I64" s="254"/>
      <c r="J64" s="207"/>
      <c r="K64" s="207"/>
      <c r="L64" s="217">
        <f t="shared" si="0"/>
        <v>0</v>
      </c>
      <c r="M64" s="45"/>
      <c r="N64" s="113"/>
      <c r="O64" s="110"/>
    </row>
    <row r="65" spans="1:15" s="95" customFormat="1" ht="18" customHeight="1" x14ac:dyDescent="0.2">
      <c r="A65" s="105"/>
      <c r="B65" s="113"/>
      <c r="C65" s="39"/>
      <c r="D65" s="252" t="s">
        <v>202</v>
      </c>
      <c r="E65" s="253"/>
      <c r="F65" s="253"/>
      <c r="G65" s="253"/>
      <c r="H65" s="253"/>
      <c r="I65" s="254"/>
      <c r="J65" s="207"/>
      <c r="K65" s="207"/>
      <c r="L65" s="217">
        <f t="shared" si="0"/>
        <v>0</v>
      </c>
      <c r="M65" s="45"/>
      <c r="N65" s="113"/>
      <c r="O65" s="110"/>
    </row>
    <row r="66" spans="1:15" s="95" customFormat="1" ht="18" customHeight="1" x14ac:dyDescent="0.2">
      <c r="A66" s="105"/>
      <c r="B66" s="113"/>
      <c r="C66" s="39"/>
      <c r="D66" s="252" t="s">
        <v>203</v>
      </c>
      <c r="E66" s="253"/>
      <c r="F66" s="253"/>
      <c r="G66" s="253"/>
      <c r="H66" s="253"/>
      <c r="I66" s="254"/>
      <c r="J66" s="207"/>
      <c r="K66" s="207"/>
      <c r="L66" s="217">
        <f t="shared" si="0"/>
        <v>0</v>
      </c>
      <c r="M66" s="45"/>
      <c r="N66" s="113"/>
      <c r="O66" s="110"/>
    </row>
    <row r="67" spans="1:15" s="95" customFormat="1" ht="18" customHeight="1" x14ac:dyDescent="0.2">
      <c r="A67" s="105"/>
      <c r="B67" s="113"/>
      <c r="C67" s="39"/>
      <c r="D67" s="252" t="s">
        <v>204</v>
      </c>
      <c r="E67" s="253"/>
      <c r="F67" s="253"/>
      <c r="G67" s="253"/>
      <c r="H67" s="253"/>
      <c r="I67" s="254"/>
      <c r="J67" s="207"/>
      <c r="K67" s="207"/>
      <c r="L67" s="217">
        <f t="shared" si="0"/>
        <v>0</v>
      </c>
      <c r="M67" s="45"/>
      <c r="N67" s="113"/>
      <c r="O67" s="110"/>
    </row>
    <row r="68" spans="1:15" s="95" customFormat="1" ht="18" customHeight="1" x14ac:dyDescent="0.2">
      <c r="A68" s="105"/>
      <c r="B68" s="113"/>
      <c r="C68" s="39"/>
      <c r="D68" s="252" t="s">
        <v>205</v>
      </c>
      <c r="E68" s="253"/>
      <c r="F68" s="253"/>
      <c r="G68" s="253"/>
      <c r="H68" s="253"/>
      <c r="I68" s="254"/>
      <c r="J68" s="207"/>
      <c r="K68" s="207"/>
      <c r="L68" s="217">
        <f t="shared" si="0"/>
        <v>0</v>
      </c>
      <c r="M68" s="45"/>
      <c r="N68" s="113"/>
      <c r="O68" s="110"/>
    </row>
    <row r="69" spans="1:15" s="95" customFormat="1" ht="18" customHeight="1" x14ac:dyDescent="0.2">
      <c r="A69" s="105"/>
      <c r="B69" s="113"/>
      <c r="C69" s="39"/>
      <c r="D69" s="252" t="s">
        <v>206</v>
      </c>
      <c r="E69" s="253"/>
      <c r="F69" s="253"/>
      <c r="G69" s="253"/>
      <c r="H69" s="253"/>
      <c r="I69" s="254"/>
      <c r="J69" s="207"/>
      <c r="K69" s="207"/>
      <c r="L69" s="217">
        <f t="shared" si="0"/>
        <v>0</v>
      </c>
      <c r="M69" s="45"/>
      <c r="N69" s="113"/>
      <c r="O69" s="110"/>
    </row>
    <row r="70" spans="1:15" s="95" customFormat="1" ht="18" customHeight="1" x14ac:dyDescent="0.2">
      <c r="A70" s="105"/>
      <c r="B70" s="113"/>
      <c r="C70" s="39"/>
      <c r="D70" s="252" t="s">
        <v>207</v>
      </c>
      <c r="E70" s="253"/>
      <c r="F70" s="253"/>
      <c r="G70" s="253"/>
      <c r="H70" s="253"/>
      <c r="I70" s="254"/>
      <c r="J70" s="207"/>
      <c r="K70" s="207"/>
      <c r="L70" s="217">
        <f t="shared" si="0"/>
        <v>0</v>
      </c>
      <c r="M70" s="45"/>
      <c r="N70" s="113"/>
      <c r="O70" s="110"/>
    </row>
    <row r="71" spans="1:15" s="95" customFormat="1" ht="18" customHeight="1" x14ac:dyDescent="0.2">
      <c r="A71" s="105"/>
      <c r="B71" s="113"/>
      <c r="C71" s="39"/>
      <c r="D71" s="252" t="s">
        <v>208</v>
      </c>
      <c r="E71" s="253"/>
      <c r="F71" s="253"/>
      <c r="G71" s="253"/>
      <c r="H71" s="253"/>
      <c r="I71" s="254"/>
      <c r="J71" s="207"/>
      <c r="K71" s="207"/>
      <c r="L71" s="217">
        <f t="shared" si="0"/>
        <v>0</v>
      </c>
      <c r="M71" s="45"/>
      <c r="N71" s="113"/>
      <c r="O71" s="110"/>
    </row>
    <row r="72" spans="1:15" s="95" customFormat="1" ht="18" customHeight="1" x14ac:dyDescent="0.2">
      <c r="A72" s="105"/>
      <c r="B72" s="113"/>
      <c r="C72" s="39"/>
      <c r="D72" s="252" t="s">
        <v>209</v>
      </c>
      <c r="E72" s="253"/>
      <c r="F72" s="253"/>
      <c r="G72" s="253"/>
      <c r="H72" s="253"/>
      <c r="I72" s="254"/>
      <c r="J72" s="207"/>
      <c r="K72" s="207"/>
      <c r="L72" s="217">
        <f t="shared" si="0"/>
        <v>0</v>
      </c>
      <c r="M72" s="45"/>
      <c r="N72" s="113"/>
      <c r="O72" s="110"/>
    </row>
    <row r="73" spans="1:15" s="95" customFormat="1" ht="18" customHeight="1" x14ac:dyDescent="0.2">
      <c r="A73" s="105"/>
      <c r="B73" s="113"/>
      <c r="C73" s="39"/>
      <c r="D73" s="252" t="s">
        <v>210</v>
      </c>
      <c r="E73" s="253"/>
      <c r="F73" s="253"/>
      <c r="G73" s="253"/>
      <c r="H73" s="253"/>
      <c r="I73" s="254"/>
      <c r="J73" s="207"/>
      <c r="K73" s="207"/>
      <c r="L73" s="217">
        <f t="shared" si="0"/>
        <v>0</v>
      </c>
      <c r="M73" s="45"/>
      <c r="N73" s="113"/>
      <c r="O73" s="110"/>
    </row>
    <row r="74" spans="1:15" s="95" customFormat="1" ht="18" customHeight="1" x14ac:dyDescent="0.2">
      <c r="A74" s="105"/>
      <c r="B74" s="113"/>
      <c r="C74" s="39"/>
      <c r="D74" s="252" t="s">
        <v>211</v>
      </c>
      <c r="E74" s="253"/>
      <c r="F74" s="253"/>
      <c r="G74" s="253"/>
      <c r="H74" s="253"/>
      <c r="I74" s="254"/>
      <c r="J74" s="207"/>
      <c r="K74" s="207"/>
      <c r="L74" s="217">
        <f t="shared" si="0"/>
        <v>0</v>
      </c>
      <c r="M74" s="45"/>
      <c r="N74" s="113"/>
      <c r="O74" s="110"/>
    </row>
    <row r="75" spans="1:15" s="95" customFormat="1" ht="18" customHeight="1" x14ac:dyDescent="0.2">
      <c r="A75" s="105"/>
      <c r="B75" s="113"/>
      <c r="C75" s="39"/>
      <c r="D75" s="252" t="s">
        <v>212</v>
      </c>
      <c r="E75" s="253"/>
      <c r="F75" s="253"/>
      <c r="G75" s="253"/>
      <c r="H75" s="253"/>
      <c r="I75" s="254"/>
      <c r="J75" s="207"/>
      <c r="K75" s="207"/>
      <c r="L75" s="217">
        <f t="shared" si="0"/>
        <v>0</v>
      </c>
      <c r="M75" s="45"/>
      <c r="N75" s="113"/>
      <c r="O75" s="110"/>
    </row>
    <row r="76" spans="1:15" s="95" customFormat="1" ht="18" customHeight="1" x14ac:dyDescent="0.2">
      <c r="A76" s="105"/>
      <c r="B76" s="113"/>
      <c r="C76" s="39"/>
      <c r="D76" s="252" t="s">
        <v>213</v>
      </c>
      <c r="E76" s="253"/>
      <c r="F76" s="253"/>
      <c r="G76" s="253"/>
      <c r="H76" s="253"/>
      <c r="I76" s="254"/>
      <c r="J76" s="207"/>
      <c r="K76" s="207"/>
      <c r="L76" s="217">
        <f t="shared" si="0"/>
        <v>0</v>
      </c>
      <c r="M76" s="45"/>
      <c r="N76" s="113"/>
      <c r="O76" s="110"/>
    </row>
    <row r="77" spans="1:15" s="95" customFormat="1" ht="18" customHeight="1" x14ac:dyDescent="0.2">
      <c r="A77" s="105"/>
      <c r="B77" s="113"/>
      <c r="C77" s="39"/>
      <c r="D77" s="252" t="s">
        <v>214</v>
      </c>
      <c r="E77" s="253"/>
      <c r="F77" s="253"/>
      <c r="G77" s="253"/>
      <c r="H77" s="253"/>
      <c r="I77" s="254"/>
      <c r="J77" s="207"/>
      <c r="K77" s="207"/>
      <c r="L77" s="217">
        <f t="shared" si="0"/>
        <v>0</v>
      </c>
      <c r="M77" s="45"/>
      <c r="N77" s="113"/>
      <c r="O77" s="110"/>
    </row>
    <row r="78" spans="1:15" s="95" customFormat="1" ht="18" customHeight="1" x14ac:dyDescent="0.2">
      <c r="A78" s="105"/>
      <c r="B78" s="113"/>
      <c r="C78" s="39"/>
      <c r="D78" s="252" t="s">
        <v>215</v>
      </c>
      <c r="E78" s="253"/>
      <c r="F78" s="253"/>
      <c r="G78" s="253"/>
      <c r="H78" s="253"/>
      <c r="I78" s="254"/>
      <c r="J78" s="207"/>
      <c r="K78" s="207"/>
      <c r="L78" s="217">
        <f t="shared" si="0"/>
        <v>0</v>
      </c>
      <c r="M78" s="45"/>
      <c r="N78" s="113"/>
      <c r="O78" s="110"/>
    </row>
    <row r="79" spans="1:15" s="95" customFormat="1" ht="18" customHeight="1" x14ac:dyDescent="0.2">
      <c r="A79" s="105"/>
      <c r="B79" s="113"/>
      <c r="C79" s="39"/>
      <c r="D79" s="255" t="s">
        <v>216</v>
      </c>
      <c r="E79" s="256"/>
      <c r="F79" s="256"/>
      <c r="G79" s="256"/>
      <c r="H79" s="256"/>
      <c r="I79" s="256"/>
      <c r="J79" s="257">
        <f>SUM(J59:J78)</f>
        <v>0</v>
      </c>
      <c r="K79" s="257">
        <f>SUM(K59:K78)</f>
        <v>0</v>
      </c>
      <c r="L79" s="227">
        <f>SUM(L59:L78)</f>
        <v>0</v>
      </c>
      <c r="M79" s="45"/>
      <c r="N79" s="113"/>
      <c r="O79" s="110"/>
    </row>
    <row r="80" spans="1:15" s="95" customFormat="1" ht="18" customHeight="1" x14ac:dyDescent="0.2">
      <c r="A80" s="105"/>
      <c r="B80" s="113"/>
      <c r="C80" s="39"/>
      <c r="D80" s="258"/>
      <c r="E80" s="46"/>
      <c r="F80" s="46"/>
      <c r="G80" s="46"/>
      <c r="H80" s="46"/>
      <c r="I80" s="46"/>
      <c r="J80" s="259"/>
      <c r="K80" s="259"/>
      <c r="L80" s="260"/>
      <c r="M80" s="45"/>
      <c r="N80" s="113"/>
      <c r="O80" s="110"/>
    </row>
    <row r="81" spans="1:15" s="95" customFormat="1" ht="18" customHeight="1" x14ac:dyDescent="0.2">
      <c r="A81" s="105"/>
      <c r="B81" s="113"/>
      <c r="C81" s="39"/>
      <c r="D81" s="261" t="s">
        <v>217</v>
      </c>
      <c r="E81" s="46"/>
      <c r="F81" s="46"/>
      <c r="G81" s="46"/>
      <c r="H81" s="46"/>
      <c r="I81" s="46"/>
      <c r="J81" s="40"/>
      <c r="K81" s="46"/>
      <c r="L81" s="47" t="s">
        <v>192</v>
      </c>
      <c r="M81" s="45"/>
      <c r="N81" s="113"/>
      <c r="O81" s="110"/>
    </row>
    <row r="82" spans="1:15" s="95" customFormat="1" ht="18" customHeight="1" x14ac:dyDescent="0.2">
      <c r="A82" s="105"/>
      <c r="B82" s="113"/>
      <c r="C82" s="40"/>
      <c r="D82" s="40"/>
      <c r="E82" s="40"/>
      <c r="F82" s="40"/>
      <c r="G82" s="40"/>
      <c r="H82" s="40"/>
      <c r="I82" s="40"/>
      <c r="J82" s="40"/>
      <c r="K82" s="246"/>
      <c r="L82" s="247" t="s">
        <v>604</v>
      </c>
      <c r="M82" s="40"/>
      <c r="N82" s="113"/>
      <c r="O82" s="110"/>
    </row>
    <row r="83" spans="1:15" s="95" customFormat="1" ht="18" customHeight="1" x14ac:dyDescent="0.2">
      <c r="A83" s="105"/>
      <c r="B83" s="113"/>
      <c r="C83" s="39"/>
      <c r="D83" s="248"/>
      <c r="E83" s="83"/>
      <c r="F83" s="83"/>
      <c r="G83" s="83"/>
      <c r="H83" s="83"/>
      <c r="I83" s="83"/>
      <c r="J83" s="84"/>
      <c r="K83" s="84"/>
      <c r="L83" s="262" t="s">
        <v>218</v>
      </c>
      <c r="M83" s="45"/>
      <c r="N83" s="113"/>
      <c r="O83" s="110"/>
    </row>
    <row r="84" spans="1:15" s="95" customFormat="1" ht="18" customHeight="1" x14ac:dyDescent="0.2">
      <c r="A84" s="105"/>
      <c r="B84" s="113"/>
      <c r="C84" s="39"/>
      <c r="D84" s="263" t="s">
        <v>468</v>
      </c>
      <c r="E84" s="253"/>
      <c r="F84" s="253"/>
      <c r="G84" s="253"/>
      <c r="H84" s="253"/>
      <c r="I84" s="253"/>
      <c r="J84" s="253"/>
      <c r="K84" s="253"/>
      <c r="L84" s="208"/>
      <c r="M84" s="45"/>
      <c r="N84" s="113"/>
      <c r="O84" s="110"/>
    </row>
    <row r="85" spans="1:15" s="95" customFormat="1" ht="18" customHeight="1" x14ac:dyDescent="0.2">
      <c r="A85" s="105"/>
      <c r="B85" s="113"/>
      <c r="C85" s="39"/>
      <c r="D85" s="263" t="s">
        <v>469</v>
      </c>
      <c r="E85" s="253"/>
      <c r="F85" s="253"/>
      <c r="G85" s="253"/>
      <c r="H85" s="253"/>
      <c r="I85" s="253"/>
      <c r="J85" s="253"/>
      <c r="K85" s="253"/>
      <c r="L85" s="208"/>
      <c r="M85" s="45"/>
      <c r="N85" s="113"/>
      <c r="O85" s="110"/>
    </row>
    <row r="86" spans="1:15" s="95" customFormat="1" ht="18" customHeight="1" x14ac:dyDescent="0.2">
      <c r="A86" s="105"/>
      <c r="B86" s="113"/>
      <c r="C86" s="39"/>
      <c r="D86" s="219" t="s">
        <v>216</v>
      </c>
      <c r="E86" s="265"/>
      <c r="F86" s="265"/>
      <c r="G86" s="265"/>
      <c r="H86" s="265"/>
      <c r="I86" s="265"/>
      <c r="J86" s="265"/>
      <c r="K86" s="266"/>
      <c r="L86" s="211">
        <f>SUM(L84:L85)</f>
        <v>0</v>
      </c>
      <c r="M86" s="45"/>
      <c r="N86" s="113"/>
      <c r="O86" s="110"/>
    </row>
    <row r="87" spans="1:15" s="95" customFormat="1" ht="18" customHeight="1" x14ac:dyDescent="0.2">
      <c r="A87" s="105"/>
      <c r="B87" s="113"/>
      <c r="C87" s="39"/>
      <c r="D87" s="46"/>
      <c r="E87" s="46"/>
      <c r="F87" s="46"/>
      <c r="G87" s="46"/>
      <c r="H87" s="46"/>
      <c r="I87" s="46"/>
      <c r="J87" s="401" t="str">
        <f>IF(AND(ISBLANK(K78)=FALSE,ISBLANK(L84)=FALSE),IF(L84&lt;SUM(L64:L78),"ATTENTIE: is het juist dat het aantal verzekerden 
met nominale premie kleiner is dan het totaal
aantal verzekerden van 20 jaar en ouder?",""),"")</f>
        <v/>
      </c>
      <c r="K87" s="375"/>
      <c r="L87" s="375"/>
      <c r="M87" s="45"/>
      <c r="N87" s="113"/>
      <c r="O87" s="110"/>
    </row>
    <row r="88" spans="1:15" s="95" customFormat="1" ht="18" customHeight="1" x14ac:dyDescent="0.2">
      <c r="A88" s="105"/>
      <c r="B88" s="113"/>
      <c r="C88" s="39"/>
      <c r="D88" s="46"/>
      <c r="E88" s="46"/>
      <c r="F88" s="46"/>
      <c r="G88" s="46"/>
      <c r="H88" s="46"/>
      <c r="I88" s="46"/>
      <c r="J88" s="401"/>
      <c r="K88" s="375"/>
      <c r="L88" s="375"/>
      <c r="M88" s="45"/>
      <c r="N88" s="113"/>
      <c r="O88" s="110"/>
    </row>
    <row r="89" spans="1:15" s="95" customFormat="1" ht="18" customHeight="1" x14ac:dyDescent="0.2">
      <c r="A89" s="105"/>
      <c r="B89" s="113"/>
      <c r="C89" s="39"/>
      <c r="D89" s="46"/>
      <c r="E89" s="46"/>
      <c r="F89" s="46"/>
      <c r="G89" s="46"/>
      <c r="H89" s="46"/>
      <c r="I89" s="46"/>
      <c r="J89" s="375"/>
      <c r="K89" s="375"/>
      <c r="L89" s="375"/>
      <c r="M89" s="45"/>
      <c r="N89" s="113"/>
      <c r="O89" s="110"/>
    </row>
    <row r="90" spans="1:15" s="95" customFormat="1" ht="18" customHeight="1" x14ac:dyDescent="0.2">
      <c r="A90" s="105"/>
      <c r="B90" s="113"/>
      <c r="C90" s="39"/>
      <c r="D90" s="46"/>
      <c r="E90" s="46"/>
      <c r="F90" s="46"/>
      <c r="G90" s="46"/>
      <c r="H90" s="46"/>
      <c r="I90" s="46"/>
      <c r="J90" s="46"/>
      <c r="K90" s="46"/>
      <c r="L90" s="46"/>
      <c r="M90" s="45"/>
      <c r="N90" s="113"/>
      <c r="O90" s="110"/>
    </row>
    <row r="91" spans="1:15" s="95" customFormat="1" ht="18" customHeight="1" x14ac:dyDescent="0.2">
      <c r="A91" s="105"/>
      <c r="B91" s="113"/>
      <c r="C91" s="39"/>
      <c r="D91" s="46"/>
      <c r="E91" s="46"/>
      <c r="F91" s="46"/>
      <c r="G91" s="46"/>
      <c r="H91" s="46"/>
      <c r="I91" s="46"/>
      <c r="J91" s="46"/>
      <c r="K91" s="46"/>
      <c r="L91" s="46"/>
      <c r="M91" s="45"/>
      <c r="N91" s="113"/>
      <c r="O91" s="110"/>
    </row>
    <row r="92" spans="1:15" s="95" customFormat="1" ht="18" customHeight="1" x14ac:dyDescent="0.2">
      <c r="A92" s="105"/>
      <c r="B92" s="113"/>
      <c r="C92" s="39"/>
      <c r="D92" s="46"/>
      <c r="E92" s="46"/>
      <c r="F92" s="46"/>
      <c r="G92" s="46"/>
      <c r="H92" s="46"/>
      <c r="I92" s="46"/>
      <c r="J92" s="46"/>
      <c r="K92" s="46"/>
      <c r="L92" s="46"/>
      <c r="M92" s="45"/>
      <c r="N92" s="113"/>
      <c r="O92" s="110"/>
    </row>
    <row r="93" spans="1:15" s="117" customFormat="1" ht="18" customHeight="1" x14ac:dyDescent="0.2">
      <c r="A93" s="95"/>
      <c r="B93" s="113"/>
      <c r="C93" s="39"/>
      <c r="D93" s="374">
        <f ca="1">NOW()</f>
        <v>43732.517108796295</v>
      </c>
      <c r="E93" s="375"/>
      <c r="F93" s="46"/>
      <c r="G93" s="46"/>
      <c r="H93" s="46"/>
      <c r="I93" s="46"/>
      <c r="J93" s="93"/>
      <c r="K93" s="93"/>
      <c r="L93" s="47" t="str">
        <f>CONCATENATE("Specifieke informatie A, ",LOWER(A50))</f>
        <v>Specifieke informatie A, pagina 2</v>
      </c>
      <c r="M93" s="39"/>
      <c r="N93" s="113"/>
      <c r="O93" s="110"/>
    </row>
    <row r="94" spans="1:15" ht="12.75" customHeight="1" x14ac:dyDescent="0.2">
      <c r="A94" s="112"/>
      <c r="B94" s="113"/>
      <c r="C94" s="118"/>
      <c r="D94" s="118"/>
      <c r="E94" s="118"/>
      <c r="F94" s="118"/>
      <c r="G94" s="118"/>
      <c r="H94" s="118"/>
      <c r="I94" s="118"/>
      <c r="J94" s="118"/>
      <c r="K94" s="118"/>
      <c r="L94" s="118"/>
      <c r="M94" s="118"/>
      <c r="N94" s="113"/>
      <c r="O94" s="110"/>
    </row>
    <row r="95" spans="1:15" s="95" customFormat="1" ht="18" customHeight="1" x14ac:dyDescent="0.2">
      <c r="A95" s="114" t="s">
        <v>219</v>
      </c>
      <c r="B95" s="113"/>
      <c r="C95" s="39"/>
      <c r="D95" s="40" t="str">
        <f>CONCATENATE("KWARTAALSTAAT ZVW ", jaar_id," ",kwartaal_id,"E KWARTAAL")</f>
        <v>KWARTAALSTAAT ZVW 2019 3E KWARTAAL</v>
      </c>
      <c r="E95" s="39"/>
      <c r="F95" s="39"/>
      <c r="G95" s="39"/>
      <c r="H95" s="39"/>
      <c r="I95" s="39"/>
      <c r="J95" s="77"/>
      <c r="K95" s="77"/>
      <c r="L95" s="39"/>
      <c r="M95" s="39"/>
      <c r="N95" s="113"/>
      <c r="O95" s="110"/>
    </row>
    <row r="96" spans="1:15" s="95" customFormat="1" ht="18" customHeight="1" x14ac:dyDescent="0.2">
      <c r="B96" s="113"/>
      <c r="C96" s="39"/>
      <c r="D96" s="40" t="s">
        <v>299</v>
      </c>
      <c r="E96" s="39"/>
      <c r="F96" s="39"/>
      <c r="G96" s="39"/>
      <c r="H96" s="39"/>
      <c r="I96" s="39"/>
      <c r="J96" s="77"/>
      <c r="K96" s="77"/>
      <c r="L96" s="39"/>
      <c r="M96" s="39"/>
      <c r="N96" s="113"/>
      <c r="O96" s="110"/>
    </row>
    <row r="97" spans="1:15" ht="18" customHeight="1" x14ac:dyDescent="0.2">
      <c r="A97" s="105"/>
      <c r="B97" s="113"/>
      <c r="C97" s="39"/>
      <c r="D97" s="40" t="str">
        <f>IF(naw_uzovi_zorgverzekeraar&lt;&gt;"0000",CONCATENATE(UPPER(naw_naam_zorgverzekeraar),", ",UPPER(naw_plaats_zorgverzekeraar)),"")</f>
        <v/>
      </c>
      <c r="E97" s="40"/>
      <c r="F97" s="40"/>
      <c r="G97" s="40"/>
      <c r="H97" s="40"/>
      <c r="I97" s="40"/>
      <c r="J97" s="40"/>
      <c r="K97" s="40"/>
      <c r="L97" s="41" t="str">
        <f>CONCATENATE("UZOVI: ",naw_uzovi_zorgverzekeraar)</f>
        <v>UZOVI: 0000</v>
      </c>
      <c r="M97" s="40"/>
      <c r="N97" s="113"/>
    </row>
    <row r="98" spans="1:15" ht="18" customHeight="1" x14ac:dyDescent="0.2">
      <c r="A98" s="105"/>
      <c r="B98" s="113"/>
      <c r="C98" s="39"/>
      <c r="D98" s="42"/>
      <c r="E98" s="40"/>
      <c r="F98" s="40"/>
      <c r="G98" s="40"/>
      <c r="H98" s="40"/>
      <c r="I98" s="40"/>
      <c r="J98" s="40"/>
      <c r="K98" s="40"/>
      <c r="L98" s="40"/>
      <c r="M98" s="40"/>
      <c r="N98" s="113"/>
      <c r="O98" s="110"/>
    </row>
    <row r="99" spans="1:15" s="95" customFormat="1" ht="18" customHeight="1" x14ac:dyDescent="0.2">
      <c r="B99" s="113"/>
      <c r="C99" s="77"/>
      <c r="D99" s="42" t="s">
        <v>309</v>
      </c>
      <c r="E99" s="93"/>
      <c r="F99" s="93"/>
      <c r="G99" s="93"/>
      <c r="H99" s="93"/>
      <c r="I99" s="93"/>
      <c r="J99" s="93"/>
      <c r="K99" s="93"/>
      <c r="L99" s="286"/>
      <c r="M99" s="77"/>
      <c r="N99" s="113"/>
      <c r="O99" s="110"/>
    </row>
    <row r="100" spans="1:15" s="95" customFormat="1" ht="18" customHeight="1" x14ac:dyDescent="0.2">
      <c r="A100" s="105"/>
      <c r="B100" s="113"/>
      <c r="C100" s="40"/>
      <c r="D100" s="39" t="s">
        <v>191</v>
      </c>
      <c r="E100" s="40"/>
      <c r="F100" s="40"/>
      <c r="G100" s="40"/>
      <c r="H100" s="40"/>
      <c r="I100" s="40"/>
      <c r="J100" s="40"/>
      <c r="K100" s="46"/>
      <c r="L100" s="47" t="s">
        <v>192</v>
      </c>
      <c r="M100" s="40"/>
      <c r="N100" s="113"/>
      <c r="O100" s="110"/>
    </row>
    <row r="101" spans="1:15" s="95" customFormat="1" ht="18" customHeight="1" x14ac:dyDescent="0.2">
      <c r="A101" s="105"/>
      <c r="B101" s="113"/>
      <c r="C101" s="40"/>
      <c r="D101" s="40"/>
      <c r="E101" s="40"/>
      <c r="F101" s="40"/>
      <c r="G101" s="40"/>
      <c r="H101" s="40"/>
      <c r="I101" s="40"/>
      <c r="J101" s="40"/>
      <c r="K101" s="246"/>
      <c r="L101" s="247" t="s">
        <v>605</v>
      </c>
      <c r="M101" s="40"/>
      <c r="N101" s="113"/>
      <c r="O101" s="110"/>
    </row>
    <row r="102" spans="1:15" s="95" customFormat="1" ht="18" customHeight="1" x14ac:dyDescent="0.2">
      <c r="A102" s="105"/>
      <c r="B102" s="113"/>
      <c r="C102" s="39"/>
      <c r="D102" s="248" t="s">
        <v>193</v>
      </c>
      <c r="E102" s="83"/>
      <c r="F102" s="83"/>
      <c r="G102" s="83"/>
      <c r="H102" s="83"/>
      <c r="I102" s="83"/>
      <c r="J102" s="402" t="s">
        <v>194</v>
      </c>
      <c r="K102" s="403"/>
      <c r="L102" s="404" t="s">
        <v>195</v>
      </c>
      <c r="M102" s="45"/>
      <c r="N102" s="113"/>
      <c r="O102" s="110"/>
    </row>
    <row r="103" spans="1:15" s="95" customFormat="1" ht="18" customHeight="1" x14ac:dyDescent="0.2">
      <c r="A103" s="105"/>
      <c r="B103" s="113"/>
      <c r="C103" s="39"/>
      <c r="D103" s="249"/>
      <c r="E103" s="86"/>
      <c r="F103" s="86"/>
      <c r="G103" s="86"/>
      <c r="H103" s="86"/>
      <c r="I103" s="86"/>
      <c r="J103" s="250" t="s">
        <v>196</v>
      </c>
      <c r="K103" s="251" t="s">
        <v>197</v>
      </c>
      <c r="L103" s="405"/>
      <c r="M103" s="45"/>
      <c r="N103" s="113"/>
      <c r="O103" s="110"/>
    </row>
    <row r="104" spans="1:15" s="95" customFormat="1" ht="18" customHeight="1" x14ac:dyDescent="0.2">
      <c r="A104" s="105"/>
      <c r="B104" s="113"/>
      <c r="C104" s="39"/>
      <c r="D104" s="252" t="s">
        <v>305</v>
      </c>
      <c r="E104" s="253"/>
      <c r="F104" s="253"/>
      <c r="G104" s="253"/>
      <c r="H104" s="253"/>
      <c r="I104" s="254"/>
      <c r="J104" s="207"/>
      <c r="K104" s="207"/>
      <c r="L104" s="217">
        <f>SUM(J104:K104)</f>
        <v>0</v>
      </c>
      <c r="M104" s="45"/>
      <c r="N104" s="113"/>
      <c r="O104" s="110"/>
    </row>
    <row r="105" spans="1:15" s="95" customFormat="1" ht="18" customHeight="1" x14ac:dyDescent="0.2">
      <c r="A105" s="105"/>
      <c r="B105" s="113"/>
      <c r="C105" s="39"/>
      <c r="D105" s="252" t="s">
        <v>304</v>
      </c>
      <c r="E105" s="253"/>
      <c r="F105" s="253"/>
      <c r="G105" s="253"/>
      <c r="H105" s="253"/>
      <c r="I105" s="254"/>
      <c r="J105" s="207"/>
      <c r="K105" s="207"/>
      <c r="L105" s="217">
        <f t="shared" ref="L105:L123" si="1">SUM(J105:K105)</f>
        <v>0</v>
      </c>
      <c r="M105" s="45"/>
      <c r="N105" s="113"/>
      <c r="O105" s="110"/>
    </row>
    <row r="106" spans="1:15" s="95" customFormat="1" ht="18" customHeight="1" x14ac:dyDescent="0.2">
      <c r="A106" s="105"/>
      <c r="B106" s="113"/>
      <c r="C106" s="39"/>
      <c r="D106" s="252" t="s">
        <v>198</v>
      </c>
      <c r="E106" s="253"/>
      <c r="F106" s="253"/>
      <c r="G106" s="253"/>
      <c r="H106" s="253"/>
      <c r="I106" s="254"/>
      <c r="J106" s="207"/>
      <c r="K106" s="207"/>
      <c r="L106" s="217">
        <f t="shared" si="1"/>
        <v>0</v>
      </c>
      <c r="M106" s="45"/>
      <c r="N106" s="113"/>
      <c r="O106" s="110"/>
    </row>
    <row r="107" spans="1:15" s="95" customFormat="1" ht="18" customHeight="1" x14ac:dyDescent="0.2">
      <c r="A107" s="105"/>
      <c r="B107" s="113"/>
      <c r="C107" s="39"/>
      <c r="D107" s="252" t="s">
        <v>199</v>
      </c>
      <c r="E107" s="253"/>
      <c r="F107" s="253"/>
      <c r="G107" s="253"/>
      <c r="H107" s="253"/>
      <c r="I107" s="254"/>
      <c r="J107" s="207"/>
      <c r="K107" s="207"/>
      <c r="L107" s="217">
        <f t="shared" si="1"/>
        <v>0</v>
      </c>
      <c r="M107" s="45"/>
      <c r="N107" s="113"/>
      <c r="O107" s="110"/>
    </row>
    <row r="108" spans="1:15" s="95" customFormat="1" ht="18" customHeight="1" x14ac:dyDescent="0.2">
      <c r="A108" s="105"/>
      <c r="B108" s="113"/>
      <c r="C108" s="39"/>
      <c r="D108" s="252" t="s">
        <v>200</v>
      </c>
      <c r="E108" s="253"/>
      <c r="F108" s="253"/>
      <c r="G108" s="253"/>
      <c r="H108" s="253"/>
      <c r="I108" s="254"/>
      <c r="J108" s="207"/>
      <c r="K108" s="207"/>
      <c r="L108" s="217">
        <f t="shared" si="1"/>
        <v>0</v>
      </c>
      <c r="M108" s="45"/>
      <c r="N108" s="113"/>
      <c r="O108" s="110"/>
    </row>
    <row r="109" spans="1:15" s="95" customFormat="1" ht="18" customHeight="1" x14ac:dyDescent="0.2">
      <c r="A109" s="105"/>
      <c r="B109" s="113"/>
      <c r="C109" s="39"/>
      <c r="D109" s="252" t="s">
        <v>201</v>
      </c>
      <c r="E109" s="253"/>
      <c r="F109" s="253"/>
      <c r="G109" s="253"/>
      <c r="H109" s="253"/>
      <c r="I109" s="254"/>
      <c r="J109" s="207"/>
      <c r="K109" s="207"/>
      <c r="L109" s="217">
        <f t="shared" si="1"/>
        <v>0</v>
      </c>
      <c r="M109" s="45"/>
      <c r="N109" s="113"/>
      <c r="O109" s="110"/>
    </row>
    <row r="110" spans="1:15" s="95" customFormat="1" ht="18" customHeight="1" x14ac:dyDescent="0.2">
      <c r="A110" s="105"/>
      <c r="B110" s="113"/>
      <c r="C110" s="39"/>
      <c r="D110" s="252" t="s">
        <v>202</v>
      </c>
      <c r="E110" s="253"/>
      <c r="F110" s="253"/>
      <c r="G110" s="253"/>
      <c r="H110" s="253"/>
      <c r="I110" s="254"/>
      <c r="J110" s="207"/>
      <c r="K110" s="207"/>
      <c r="L110" s="217">
        <f t="shared" si="1"/>
        <v>0</v>
      </c>
      <c r="M110" s="45"/>
      <c r="N110" s="113"/>
      <c r="O110" s="110"/>
    </row>
    <row r="111" spans="1:15" s="95" customFormat="1" ht="18" customHeight="1" x14ac:dyDescent="0.2">
      <c r="A111" s="105"/>
      <c r="B111" s="113"/>
      <c r="C111" s="39"/>
      <c r="D111" s="252" t="s">
        <v>203</v>
      </c>
      <c r="E111" s="253"/>
      <c r="F111" s="253"/>
      <c r="G111" s="253"/>
      <c r="H111" s="253"/>
      <c r="I111" s="254"/>
      <c r="J111" s="207"/>
      <c r="K111" s="207"/>
      <c r="L111" s="217">
        <f t="shared" si="1"/>
        <v>0</v>
      </c>
      <c r="M111" s="45"/>
      <c r="N111" s="113"/>
      <c r="O111" s="110"/>
    </row>
    <row r="112" spans="1:15" s="95" customFormat="1" ht="18" customHeight="1" x14ac:dyDescent="0.2">
      <c r="A112" s="105"/>
      <c r="B112" s="113"/>
      <c r="C112" s="39"/>
      <c r="D112" s="252" t="s">
        <v>204</v>
      </c>
      <c r="E112" s="253"/>
      <c r="F112" s="253"/>
      <c r="G112" s="253"/>
      <c r="H112" s="253"/>
      <c r="I112" s="254"/>
      <c r="J112" s="207"/>
      <c r="K112" s="207"/>
      <c r="L112" s="217">
        <f t="shared" si="1"/>
        <v>0</v>
      </c>
      <c r="M112" s="45"/>
      <c r="N112" s="113"/>
      <c r="O112" s="110"/>
    </row>
    <row r="113" spans="1:15" s="95" customFormat="1" ht="18" customHeight="1" x14ac:dyDescent="0.2">
      <c r="A113" s="105"/>
      <c r="B113" s="113"/>
      <c r="C113" s="39"/>
      <c r="D113" s="252" t="s">
        <v>205</v>
      </c>
      <c r="E113" s="253"/>
      <c r="F113" s="253"/>
      <c r="G113" s="253"/>
      <c r="H113" s="253"/>
      <c r="I113" s="254"/>
      <c r="J113" s="207"/>
      <c r="K113" s="207"/>
      <c r="L113" s="217">
        <f t="shared" si="1"/>
        <v>0</v>
      </c>
      <c r="M113" s="45"/>
      <c r="N113" s="113"/>
      <c r="O113" s="110"/>
    </row>
    <row r="114" spans="1:15" s="95" customFormat="1" ht="18" customHeight="1" x14ac:dyDescent="0.2">
      <c r="A114" s="105"/>
      <c r="B114" s="113"/>
      <c r="C114" s="39"/>
      <c r="D114" s="252" t="s">
        <v>206</v>
      </c>
      <c r="E114" s="253"/>
      <c r="F114" s="253"/>
      <c r="G114" s="253"/>
      <c r="H114" s="253"/>
      <c r="I114" s="254"/>
      <c r="J114" s="207"/>
      <c r="K114" s="207"/>
      <c r="L114" s="217">
        <f t="shared" si="1"/>
        <v>0</v>
      </c>
      <c r="M114" s="45"/>
      <c r="N114" s="113"/>
      <c r="O114" s="110"/>
    </row>
    <row r="115" spans="1:15" s="95" customFormat="1" ht="18" customHeight="1" x14ac:dyDescent="0.2">
      <c r="A115" s="105"/>
      <c r="B115" s="113"/>
      <c r="C115" s="39"/>
      <c r="D115" s="252" t="s">
        <v>207</v>
      </c>
      <c r="E115" s="253"/>
      <c r="F115" s="253"/>
      <c r="G115" s="253"/>
      <c r="H115" s="253"/>
      <c r="I115" s="254"/>
      <c r="J115" s="207"/>
      <c r="K115" s="207"/>
      <c r="L115" s="217">
        <f t="shared" si="1"/>
        <v>0</v>
      </c>
      <c r="M115" s="45"/>
      <c r="N115" s="113"/>
      <c r="O115" s="110"/>
    </row>
    <row r="116" spans="1:15" s="95" customFormat="1" ht="18" customHeight="1" x14ac:dyDescent="0.2">
      <c r="A116" s="105"/>
      <c r="B116" s="113"/>
      <c r="C116" s="39"/>
      <c r="D116" s="252" t="s">
        <v>208</v>
      </c>
      <c r="E116" s="253"/>
      <c r="F116" s="253"/>
      <c r="G116" s="253"/>
      <c r="H116" s="253"/>
      <c r="I116" s="254"/>
      <c r="J116" s="207"/>
      <c r="K116" s="207"/>
      <c r="L116" s="217">
        <f t="shared" si="1"/>
        <v>0</v>
      </c>
      <c r="M116" s="45"/>
      <c r="N116" s="113"/>
      <c r="O116" s="110"/>
    </row>
    <row r="117" spans="1:15" s="95" customFormat="1" ht="18" customHeight="1" x14ac:dyDescent="0.2">
      <c r="A117" s="105"/>
      <c r="B117" s="113"/>
      <c r="C117" s="39"/>
      <c r="D117" s="252" t="s">
        <v>209</v>
      </c>
      <c r="E117" s="253"/>
      <c r="F117" s="253"/>
      <c r="G117" s="253"/>
      <c r="H117" s="253"/>
      <c r="I117" s="254"/>
      <c r="J117" s="207"/>
      <c r="K117" s="207"/>
      <c r="L117" s="217">
        <f t="shared" si="1"/>
        <v>0</v>
      </c>
      <c r="M117" s="45"/>
      <c r="N117" s="113"/>
      <c r="O117" s="110"/>
    </row>
    <row r="118" spans="1:15" s="95" customFormat="1" ht="18" customHeight="1" x14ac:dyDescent="0.2">
      <c r="A118" s="105"/>
      <c r="B118" s="113"/>
      <c r="C118" s="39"/>
      <c r="D118" s="252" t="s">
        <v>210</v>
      </c>
      <c r="E118" s="253"/>
      <c r="F118" s="253"/>
      <c r="G118" s="253"/>
      <c r="H118" s="253"/>
      <c r="I118" s="254"/>
      <c r="J118" s="207"/>
      <c r="K118" s="207"/>
      <c r="L118" s="217">
        <f t="shared" si="1"/>
        <v>0</v>
      </c>
      <c r="M118" s="45"/>
      <c r="N118" s="113"/>
      <c r="O118" s="110"/>
    </row>
    <row r="119" spans="1:15" s="95" customFormat="1" ht="18" customHeight="1" x14ac:dyDescent="0.2">
      <c r="A119" s="105"/>
      <c r="B119" s="113"/>
      <c r="C119" s="39"/>
      <c r="D119" s="252" t="s">
        <v>211</v>
      </c>
      <c r="E119" s="253"/>
      <c r="F119" s="253"/>
      <c r="G119" s="253"/>
      <c r="H119" s="253"/>
      <c r="I119" s="254"/>
      <c r="J119" s="207"/>
      <c r="K119" s="207"/>
      <c r="L119" s="217">
        <f t="shared" si="1"/>
        <v>0</v>
      </c>
      <c r="M119" s="45"/>
      <c r="N119" s="113"/>
      <c r="O119" s="110"/>
    </row>
    <row r="120" spans="1:15" s="95" customFormat="1" ht="18" customHeight="1" x14ac:dyDescent="0.2">
      <c r="A120" s="105"/>
      <c r="B120" s="113"/>
      <c r="C120" s="39"/>
      <c r="D120" s="252" t="s">
        <v>212</v>
      </c>
      <c r="E120" s="253"/>
      <c r="F120" s="253"/>
      <c r="G120" s="253"/>
      <c r="H120" s="253"/>
      <c r="I120" s="254"/>
      <c r="J120" s="207"/>
      <c r="K120" s="207"/>
      <c r="L120" s="217">
        <f t="shared" si="1"/>
        <v>0</v>
      </c>
      <c r="M120" s="45"/>
      <c r="N120" s="113"/>
      <c r="O120" s="110"/>
    </row>
    <row r="121" spans="1:15" s="95" customFormat="1" ht="18" customHeight="1" x14ac:dyDescent="0.2">
      <c r="A121" s="105"/>
      <c r="B121" s="113"/>
      <c r="C121" s="39"/>
      <c r="D121" s="252" t="s">
        <v>213</v>
      </c>
      <c r="E121" s="253"/>
      <c r="F121" s="253"/>
      <c r="G121" s="253"/>
      <c r="H121" s="253"/>
      <c r="I121" s="254"/>
      <c r="J121" s="207"/>
      <c r="K121" s="207"/>
      <c r="L121" s="217">
        <f t="shared" si="1"/>
        <v>0</v>
      </c>
      <c r="M121" s="45"/>
      <c r="N121" s="113"/>
      <c r="O121" s="110"/>
    </row>
    <row r="122" spans="1:15" s="95" customFormat="1" ht="18" customHeight="1" x14ac:dyDescent="0.2">
      <c r="A122" s="105"/>
      <c r="B122" s="113"/>
      <c r="C122" s="39"/>
      <c r="D122" s="252" t="s">
        <v>214</v>
      </c>
      <c r="E122" s="253"/>
      <c r="F122" s="253"/>
      <c r="G122" s="253"/>
      <c r="H122" s="253"/>
      <c r="I122" s="254"/>
      <c r="J122" s="207"/>
      <c r="K122" s="207"/>
      <c r="L122" s="217">
        <f t="shared" si="1"/>
        <v>0</v>
      </c>
      <c r="M122" s="45"/>
      <c r="N122" s="113"/>
      <c r="O122" s="110"/>
    </row>
    <row r="123" spans="1:15" s="95" customFormat="1" ht="18" customHeight="1" x14ac:dyDescent="0.2">
      <c r="A123" s="105"/>
      <c r="B123" s="113"/>
      <c r="C123" s="39"/>
      <c r="D123" s="252" t="s">
        <v>215</v>
      </c>
      <c r="E123" s="253"/>
      <c r="F123" s="253"/>
      <c r="G123" s="253"/>
      <c r="H123" s="253"/>
      <c r="I123" s="254"/>
      <c r="J123" s="207"/>
      <c r="K123" s="207"/>
      <c r="L123" s="217">
        <f t="shared" si="1"/>
        <v>0</v>
      </c>
      <c r="M123" s="45"/>
      <c r="N123" s="113"/>
      <c r="O123" s="110"/>
    </row>
    <row r="124" spans="1:15" s="95" customFormat="1" ht="18" customHeight="1" x14ac:dyDescent="0.2">
      <c r="A124" s="105"/>
      <c r="B124" s="113"/>
      <c r="C124" s="39"/>
      <c r="D124" s="255" t="s">
        <v>216</v>
      </c>
      <c r="E124" s="256"/>
      <c r="F124" s="256"/>
      <c r="G124" s="256"/>
      <c r="H124" s="256"/>
      <c r="I124" s="256"/>
      <c r="J124" s="257">
        <f>SUM(J104:J123)</f>
        <v>0</v>
      </c>
      <c r="K124" s="257">
        <f>SUM(K104:K123)</f>
        <v>0</v>
      </c>
      <c r="L124" s="227">
        <f>SUM(L104:L123)</f>
        <v>0</v>
      </c>
      <c r="M124" s="45"/>
      <c r="N124" s="113"/>
      <c r="O124" s="110"/>
    </row>
    <row r="125" spans="1:15" s="95" customFormat="1" ht="18" customHeight="1" x14ac:dyDescent="0.2">
      <c r="A125" s="105"/>
      <c r="B125" s="113"/>
      <c r="C125" s="39"/>
      <c r="D125" s="258"/>
      <c r="E125" s="46"/>
      <c r="F125" s="46"/>
      <c r="G125" s="46"/>
      <c r="H125" s="46"/>
      <c r="I125" s="46"/>
      <c r="J125" s="259"/>
      <c r="K125" s="259"/>
      <c r="L125" s="260"/>
      <c r="M125" s="45"/>
      <c r="N125" s="113"/>
      <c r="O125" s="110"/>
    </row>
    <row r="126" spans="1:15" s="95" customFormat="1" ht="18" customHeight="1" x14ac:dyDescent="0.2">
      <c r="A126" s="105"/>
      <c r="B126" s="113"/>
      <c r="C126" s="39"/>
      <c r="D126" s="261" t="s">
        <v>217</v>
      </c>
      <c r="E126" s="46"/>
      <c r="F126" s="46"/>
      <c r="G126" s="46"/>
      <c r="H126" s="46"/>
      <c r="I126" s="46"/>
      <c r="J126" s="40"/>
      <c r="K126" s="46"/>
      <c r="L126" s="47" t="s">
        <v>192</v>
      </c>
      <c r="M126" s="45"/>
      <c r="N126" s="113"/>
      <c r="O126" s="110"/>
    </row>
    <row r="127" spans="1:15" s="95" customFormat="1" ht="18" customHeight="1" x14ac:dyDescent="0.2">
      <c r="A127" s="105"/>
      <c r="B127" s="113"/>
      <c r="C127" s="40"/>
      <c r="D127" s="40"/>
      <c r="E127" s="40"/>
      <c r="F127" s="40"/>
      <c r="G127" s="40"/>
      <c r="H127" s="40"/>
      <c r="I127" s="40"/>
      <c r="J127" s="40"/>
      <c r="K127" s="246"/>
      <c r="L127" s="247" t="s">
        <v>605</v>
      </c>
      <c r="M127" s="40"/>
      <c r="N127" s="113"/>
      <c r="O127" s="110"/>
    </row>
    <row r="128" spans="1:15" s="95" customFormat="1" ht="18" customHeight="1" x14ac:dyDescent="0.2">
      <c r="A128" s="105"/>
      <c r="B128" s="113"/>
      <c r="C128" s="39"/>
      <c r="D128" s="248"/>
      <c r="E128" s="83"/>
      <c r="F128" s="83"/>
      <c r="G128" s="83"/>
      <c r="H128" s="83"/>
      <c r="I128" s="83"/>
      <c r="J128" s="84"/>
      <c r="K128" s="84"/>
      <c r="L128" s="262" t="s">
        <v>218</v>
      </c>
      <c r="M128" s="45"/>
      <c r="N128" s="113"/>
      <c r="O128" s="110"/>
    </row>
    <row r="129" spans="1:15" s="95" customFormat="1" ht="18" customHeight="1" x14ac:dyDescent="0.2">
      <c r="A129" s="105"/>
      <c r="B129" s="113"/>
      <c r="C129" s="39"/>
      <c r="D129" s="263" t="s">
        <v>468</v>
      </c>
      <c r="E129" s="253"/>
      <c r="F129" s="253"/>
      <c r="G129" s="253"/>
      <c r="H129" s="253"/>
      <c r="I129" s="253"/>
      <c r="J129" s="253"/>
      <c r="K129" s="253"/>
      <c r="L129" s="208"/>
      <c r="M129" s="45"/>
      <c r="N129" s="113"/>
      <c r="O129" s="110"/>
    </row>
    <row r="130" spans="1:15" s="95" customFormat="1" ht="18" customHeight="1" x14ac:dyDescent="0.2">
      <c r="A130" s="105"/>
      <c r="B130" s="113"/>
      <c r="C130" s="39"/>
      <c r="D130" s="263" t="s">
        <v>469</v>
      </c>
      <c r="E130" s="253"/>
      <c r="F130" s="253"/>
      <c r="G130" s="253"/>
      <c r="H130" s="253"/>
      <c r="I130" s="253"/>
      <c r="J130" s="253"/>
      <c r="K130" s="253"/>
      <c r="L130" s="208"/>
      <c r="M130" s="45"/>
      <c r="N130" s="113"/>
      <c r="O130" s="110"/>
    </row>
    <row r="131" spans="1:15" s="95" customFormat="1" ht="18" customHeight="1" x14ac:dyDescent="0.2">
      <c r="A131" s="105"/>
      <c r="B131" s="113"/>
      <c r="C131" s="39"/>
      <c r="D131" s="285" t="s">
        <v>216</v>
      </c>
      <c r="E131" s="265"/>
      <c r="F131" s="265"/>
      <c r="G131" s="265"/>
      <c r="H131" s="265"/>
      <c r="I131" s="265"/>
      <c r="J131" s="265"/>
      <c r="K131" s="266"/>
      <c r="L131" s="211">
        <f>SUM(L129:L130)</f>
        <v>0</v>
      </c>
      <c r="M131" s="45"/>
      <c r="N131" s="113"/>
      <c r="O131" s="110"/>
    </row>
    <row r="132" spans="1:15" s="95" customFormat="1" ht="18" customHeight="1" x14ac:dyDescent="0.2">
      <c r="A132" s="105"/>
      <c r="B132" s="113"/>
      <c r="C132" s="39"/>
      <c r="D132" s="46"/>
      <c r="E132" s="46"/>
      <c r="F132" s="46"/>
      <c r="G132" s="46"/>
      <c r="H132" s="46"/>
      <c r="I132" s="46"/>
      <c r="J132" s="401" t="str">
        <f>IF(AND(ISBLANK(K123)=FALSE,ISBLANK(L129)=FALSE),IF(L129&lt;SUM(L109:L123),"ATTENTIE: is het juist dat het aantal verzekerden 
met nominale premie kleiner is dan het totaal
aantal verzekerden van 20 jaar en ouder?",""),"")</f>
        <v/>
      </c>
      <c r="K132" s="375"/>
      <c r="L132" s="375"/>
      <c r="M132" s="45"/>
      <c r="N132" s="113"/>
      <c r="O132" s="110"/>
    </row>
    <row r="133" spans="1:15" s="95" customFormat="1" ht="18" customHeight="1" x14ac:dyDescent="0.2">
      <c r="A133" s="105"/>
      <c r="B133" s="113"/>
      <c r="C133" s="39"/>
      <c r="D133" s="46"/>
      <c r="E133" s="46"/>
      <c r="F133" s="46"/>
      <c r="G133" s="46"/>
      <c r="H133" s="46"/>
      <c r="I133" s="46"/>
      <c r="J133" s="401"/>
      <c r="K133" s="375"/>
      <c r="L133" s="375"/>
      <c r="M133" s="45"/>
      <c r="N133" s="113"/>
      <c r="O133" s="110"/>
    </row>
    <row r="134" spans="1:15" s="95" customFormat="1" ht="18" customHeight="1" x14ac:dyDescent="0.2">
      <c r="A134" s="105"/>
      <c r="B134" s="113"/>
      <c r="C134" s="39"/>
      <c r="D134" s="46"/>
      <c r="E134" s="46"/>
      <c r="F134" s="46"/>
      <c r="G134" s="46"/>
      <c r="H134" s="46"/>
      <c r="I134" s="46"/>
      <c r="J134" s="375"/>
      <c r="K134" s="375"/>
      <c r="L134" s="375"/>
      <c r="M134" s="45"/>
      <c r="N134" s="113"/>
      <c r="O134" s="110"/>
    </row>
    <row r="135" spans="1:15" s="95" customFormat="1" ht="18" customHeight="1" x14ac:dyDescent="0.2">
      <c r="A135" s="105"/>
      <c r="B135" s="113"/>
      <c r="C135" s="39"/>
      <c r="D135" s="46"/>
      <c r="E135" s="46"/>
      <c r="F135" s="46"/>
      <c r="G135" s="46"/>
      <c r="H135" s="46"/>
      <c r="I135" s="46"/>
      <c r="J135" s="46"/>
      <c r="K135" s="46"/>
      <c r="L135" s="46"/>
      <c r="M135" s="45"/>
      <c r="N135" s="113"/>
      <c r="O135" s="110"/>
    </row>
    <row r="136" spans="1:15" s="95" customFormat="1" ht="18" customHeight="1" x14ac:dyDescent="0.2">
      <c r="A136" s="105"/>
      <c r="B136" s="113"/>
      <c r="C136" s="39"/>
      <c r="D136" s="46"/>
      <c r="E136" s="46"/>
      <c r="F136" s="46"/>
      <c r="G136" s="46"/>
      <c r="H136" s="46"/>
      <c r="I136" s="46"/>
      <c r="J136" s="46"/>
      <c r="K136" s="46"/>
      <c r="L136" s="46"/>
      <c r="M136" s="45"/>
      <c r="N136" s="113"/>
      <c r="O136" s="110"/>
    </row>
    <row r="137" spans="1:15" s="95" customFormat="1" ht="18" customHeight="1" x14ac:dyDescent="0.2">
      <c r="A137" s="105"/>
      <c r="B137" s="113"/>
      <c r="C137" s="39"/>
      <c r="D137" s="46"/>
      <c r="E137" s="46"/>
      <c r="F137" s="46"/>
      <c r="G137" s="46"/>
      <c r="H137" s="46"/>
      <c r="I137" s="46"/>
      <c r="J137" s="46"/>
      <c r="K137" s="46"/>
      <c r="L137" s="46"/>
      <c r="M137" s="45"/>
      <c r="N137" s="113"/>
      <c r="O137" s="110"/>
    </row>
    <row r="138" spans="1:15" s="117" customFormat="1" ht="18" customHeight="1" x14ac:dyDescent="0.2">
      <c r="A138" s="95"/>
      <c r="B138" s="113"/>
      <c r="C138" s="39"/>
      <c r="D138" s="374">
        <f ca="1">NOW()</f>
        <v>43732.517108796295</v>
      </c>
      <c r="E138" s="375"/>
      <c r="F138" s="46"/>
      <c r="G138" s="46"/>
      <c r="H138" s="46"/>
      <c r="I138" s="46"/>
      <c r="J138" s="93"/>
      <c r="K138" s="93"/>
      <c r="L138" s="47" t="str">
        <f>CONCATENATE("Specifieke informatie A, ",LOWER(A95))</f>
        <v>Specifieke informatie A, pagina 3</v>
      </c>
      <c r="M138" s="39"/>
      <c r="N138" s="113"/>
      <c r="O138" s="110"/>
    </row>
    <row r="139" spans="1:15" ht="12.75" customHeight="1" x14ac:dyDescent="0.2">
      <c r="A139" s="112"/>
      <c r="B139" s="113"/>
      <c r="C139" s="118"/>
      <c r="D139" s="118"/>
      <c r="E139" s="118"/>
      <c r="F139" s="118"/>
      <c r="G139" s="118"/>
      <c r="H139" s="118"/>
      <c r="I139" s="118"/>
      <c r="J139" s="118"/>
      <c r="K139" s="118"/>
      <c r="L139" s="118"/>
      <c r="M139" s="118"/>
      <c r="N139" s="113"/>
      <c r="O139" s="110"/>
    </row>
    <row r="140" spans="1:15" s="95" customFormat="1" ht="18" customHeight="1" x14ac:dyDescent="0.2">
      <c r="A140" s="114" t="s">
        <v>220</v>
      </c>
      <c r="B140" s="113"/>
      <c r="C140" s="39"/>
      <c r="D140" s="40" t="str">
        <f>CONCATENATE("KWARTAALSTAAT ZVW ", jaar_id," ",kwartaal_id,"E KWARTAAL")</f>
        <v>KWARTAALSTAAT ZVW 2019 3E KWARTAAL</v>
      </c>
      <c r="E140" s="39"/>
      <c r="F140" s="39"/>
      <c r="G140" s="39"/>
      <c r="H140" s="39"/>
      <c r="I140" s="39"/>
      <c r="J140" s="77"/>
      <c r="K140" s="77"/>
      <c r="L140" s="39"/>
      <c r="M140" s="39"/>
      <c r="N140" s="113"/>
      <c r="O140" s="110"/>
    </row>
    <row r="141" spans="1:15" s="95" customFormat="1" ht="18" customHeight="1" x14ac:dyDescent="0.2">
      <c r="B141" s="113"/>
      <c r="C141" s="39"/>
      <c r="D141" s="40" t="s">
        <v>299</v>
      </c>
      <c r="E141" s="39"/>
      <c r="F141" s="39"/>
      <c r="G141" s="39"/>
      <c r="H141" s="39"/>
      <c r="I141" s="39"/>
      <c r="J141" s="77"/>
      <c r="K141" s="77"/>
      <c r="L141" s="39"/>
      <c r="M141" s="39"/>
      <c r="N141" s="113"/>
      <c r="O141" s="110"/>
    </row>
    <row r="142" spans="1:15" ht="18" customHeight="1" x14ac:dyDescent="0.2">
      <c r="A142" s="105"/>
      <c r="B142" s="113"/>
      <c r="C142" s="39"/>
      <c r="D142" s="40" t="str">
        <f>IF(naw_uzovi_zorgverzekeraar&lt;&gt;"0000",CONCATENATE(UPPER(naw_naam_zorgverzekeraar),", ",UPPER(naw_plaats_zorgverzekeraar)),"")</f>
        <v/>
      </c>
      <c r="E142" s="40"/>
      <c r="F142" s="40"/>
      <c r="G142" s="40"/>
      <c r="H142" s="40"/>
      <c r="I142" s="40"/>
      <c r="J142" s="40"/>
      <c r="K142" s="40"/>
      <c r="L142" s="41" t="str">
        <f>CONCATENATE("UZOVI: ",naw_uzovi_zorgverzekeraar)</f>
        <v>UZOVI: 0000</v>
      </c>
      <c r="M142" s="40"/>
      <c r="N142" s="113"/>
    </row>
    <row r="143" spans="1:15" ht="18" customHeight="1" x14ac:dyDescent="0.2">
      <c r="A143" s="105"/>
      <c r="B143" s="113"/>
      <c r="C143" s="39"/>
      <c r="D143" s="42"/>
      <c r="E143" s="40"/>
      <c r="F143" s="40"/>
      <c r="G143" s="40"/>
      <c r="H143" s="40"/>
      <c r="I143" s="40"/>
      <c r="J143" s="40"/>
      <c r="K143" s="40"/>
      <c r="L143" s="40"/>
      <c r="M143" s="40"/>
      <c r="N143" s="113"/>
      <c r="O143" s="110"/>
    </row>
    <row r="144" spans="1:15" s="95" customFormat="1" ht="18" customHeight="1" x14ac:dyDescent="0.2">
      <c r="B144" s="113"/>
      <c r="C144" s="77"/>
      <c r="D144" s="42" t="s">
        <v>309</v>
      </c>
      <c r="E144" s="93"/>
      <c r="F144" s="93"/>
      <c r="G144" s="93"/>
      <c r="H144" s="93"/>
      <c r="I144" s="93"/>
      <c r="J144" s="93"/>
      <c r="K144" s="93"/>
      <c r="L144" s="286"/>
      <c r="M144" s="77"/>
      <c r="N144" s="113"/>
      <c r="O144" s="110"/>
    </row>
    <row r="145" spans="1:15" s="95" customFormat="1" ht="18" customHeight="1" x14ac:dyDescent="0.2">
      <c r="A145" s="105"/>
      <c r="B145" s="113"/>
      <c r="C145" s="40"/>
      <c r="D145" s="39" t="s">
        <v>191</v>
      </c>
      <c r="E145" s="40"/>
      <c r="F145" s="40"/>
      <c r="G145" s="40"/>
      <c r="H145" s="40"/>
      <c r="I145" s="40"/>
      <c r="J145" s="40"/>
      <c r="K145" s="46"/>
      <c r="L145" s="47" t="s">
        <v>192</v>
      </c>
      <c r="M145" s="40"/>
      <c r="N145" s="113"/>
      <c r="O145" s="110"/>
    </row>
    <row r="146" spans="1:15" s="95" customFormat="1" ht="18" customHeight="1" x14ac:dyDescent="0.2">
      <c r="A146" s="105"/>
      <c r="B146" s="113"/>
      <c r="C146" s="40"/>
      <c r="D146" s="40"/>
      <c r="E146" s="40"/>
      <c r="F146" s="40"/>
      <c r="G146" s="40"/>
      <c r="H146" s="40"/>
      <c r="I146" s="40"/>
      <c r="J146" s="40"/>
      <c r="K146" s="246"/>
      <c r="L146" s="247" t="s">
        <v>606</v>
      </c>
      <c r="M146" s="40"/>
      <c r="N146" s="113"/>
      <c r="O146" s="110"/>
    </row>
    <row r="147" spans="1:15" s="95" customFormat="1" ht="18" customHeight="1" x14ac:dyDescent="0.2">
      <c r="A147" s="105"/>
      <c r="B147" s="113"/>
      <c r="C147" s="39"/>
      <c r="D147" s="248" t="s">
        <v>193</v>
      </c>
      <c r="E147" s="83"/>
      <c r="F147" s="83"/>
      <c r="G147" s="83"/>
      <c r="H147" s="83"/>
      <c r="I147" s="83"/>
      <c r="J147" s="402" t="s">
        <v>194</v>
      </c>
      <c r="K147" s="403"/>
      <c r="L147" s="404" t="s">
        <v>195</v>
      </c>
      <c r="M147" s="45"/>
      <c r="N147" s="113"/>
      <c r="O147" s="110"/>
    </row>
    <row r="148" spans="1:15" s="95" customFormat="1" ht="18" customHeight="1" x14ac:dyDescent="0.2">
      <c r="A148" s="105"/>
      <c r="B148" s="113"/>
      <c r="C148" s="39"/>
      <c r="D148" s="249"/>
      <c r="E148" s="86"/>
      <c r="F148" s="86"/>
      <c r="G148" s="86"/>
      <c r="H148" s="86"/>
      <c r="I148" s="86"/>
      <c r="J148" s="250" t="s">
        <v>196</v>
      </c>
      <c r="K148" s="251" t="s">
        <v>197</v>
      </c>
      <c r="L148" s="405"/>
      <c r="M148" s="45"/>
      <c r="N148" s="113"/>
      <c r="O148" s="110"/>
    </row>
    <row r="149" spans="1:15" s="95" customFormat="1" ht="18" customHeight="1" x14ac:dyDescent="0.2">
      <c r="A149" s="105"/>
      <c r="B149" s="113"/>
      <c r="C149" s="39"/>
      <c r="D149" s="252" t="s">
        <v>305</v>
      </c>
      <c r="E149" s="253"/>
      <c r="F149" s="253"/>
      <c r="G149" s="253"/>
      <c r="H149" s="253"/>
      <c r="I149" s="254"/>
      <c r="J149" s="207"/>
      <c r="K149" s="207"/>
      <c r="L149" s="217">
        <f>SUM(J149:K149)</f>
        <v>0</v>
      </c>
      <c r="M149" s="45"/>
      <c r="N149" s="113"/>
      <c r="O149" s="110"/>
    </row>
    <row r="150" spans="1:15" s="95" customFormat="1" ht="18" customHeight="1" x14ac:dyDescent="0.2">
      <c r="A150" s="105"/>
      <c r="B150" s="113"/>
      <c r="C150" s="39"/>
      <c r="D150" s="252" t="s">
        <v>304</v>
      </c>
      <c r="E150" s="253"/>
      <c r="F150" s="253"/>
      <c r="G150" s="253"/>
      <c r="H150" s="253"/>
      <c r="I150" s="254"/>
      <c r="J150" s="207"/>
      <c r="K150" s="207"/>
      <c r="L150" s="217">
        <f t="shared" ref="L150:L168" si="2">SUM(J150:K150)</f>
        <v>0</v>
      </c>
      <c r="M150" s="45"/>
      <c r="N150" s="113"/>
      <c r="O150" s="110"/>
    </row>
    <row r="151" spans="1:15" s="95" customFormat="1" ht="18" customHeight="1" x14ac:dyDescent="0.2">
      <c r="A151" s="105"/>
      <c r="B151" s="113"/>
      <c r="C151" s="39"/>
      <c r="D151" s="252" t="s">
        <v>198</v>
      </c>
      <c r="E151" s="253"/>
      <c r="F151" s="253"/>
      <c r="G151" s="253"/>
      <c r="H151" s="253"/>
      <c r="I151" s="254"/>
      <c r="J151" s="207"/>
      <c r="K151" s="207"/>
      <c r="L151" s="217">
        <f t="shared" si="2"/>
        <v>0</v>
      </c>
      <c r="M151" s="45"/>
      <c r="N151" s="113"/>
      <c r="O151" s="110"/>
    </row>
    <row r="152" spans="1:15" s="95" customFormat="1" ht="18" customHeight="1" x14ac:dyDescent="0.2">
      <c r="A152" s="105"/>
      <c r="B152" s="113"/>
      <c r="C152" s="39"/>
      <c r="D152" s="252" t="s">
        <v>199</v>
      </c>
      <c r="E152" s="253"/>
      <c r="F152" s="253"/>
      <c r="G152" s="253"/>
      <c r="H152" s="253"/>
      <c r="I152" s="254"/>
      <c r="J152" s="207"/>
      <c r="K152" s="207"/>
      <c r="L152" s="217">
        <f t="shared" si="2"/>
        <v>0</v>
      </c>
      <c r="M152" s="45"/>
      <c r="N152" s="113"/>
      <c r="O152" s="110"/>
    </row>
    <row r="153" spans="1:15" s="95" customFormat="1" ht="18" customHeight="1" x14ac:dyDescent="0.2">
      <c r="A153" s="105"/>
      <c r="B153" s="113"/>
      <c r="C153" s="39"/>
      <c r="D153" s="252" t="s">
        <v>200</v>
      </c>
      <c r="E153" s="253"/>
      <c r="F153" s="253"/>
      <c r="G153" s="253"/>
      <c r="H153" s="253"/>
      <c r="I153" s="254"/>
      <c r="J153" s="207"/>
      <c r="K153" s="207"/>
      <c r="L153" s="217">
        <f t="shared" si="2"/>
        <v>0</v>
      </c>
      <c r="M153" s="45"/>
      <c r="N153" s="113"/>
      <c r="O153" s="110"/>
    </row>
    <row r="154" spans="1:15" s="95" customFormat="1" ht="18" customHeight="1" x14ac:dyDescent="0.2">
      <c r="A154" s="105"/>
      <c r="B154" s="113"/>
      <c r="C154" s="39"/>
      <c r="D154" s="252" t="s">
        <v>201</v>
      </c>
      <c r="E154" s="253"/>
      <c r="F154" s="253"/>
      <c r="G154" s="253"/>
      <c r="H154" s="253"/>
      <c r="I154" s="254"/>
      <c r="J154" s="207"/>
      <c r="K154" s="207"/>
      <c r="L154" s="217">
        <f t="shared" si="2"/>
        <v>0</v>
      </c>
      <c r="M154" s="45"/>
      <c r="N154" s="113"/>
      <c r="O154" s="110"/>
    </row>
    <row r="155" spans="1:15" s="95" customFormat="1" ht="18" customHeight="1" x14ac:dyDescent="0.2">
      <c r="A155" s="105"/>
      <c r="B155" s="113"/>
      <c r="C155" s="39"/>
      <c r="D155" s="252" t="s">
        <v>202</v>
      </c>
      <c r="E155" s="253"/>
      <c r="F155" s="253"/>
      <c r="G155" s="253"/>
      <c r="H155" s="253"/>
      <c r="I155" s="254"/>
      <c r="J155" s="207"/>
      <c r="K155" s="207"/>
      <c r="L155" s="217">
        <f t="shared" si="2"/>
        <v>0</v>
      </c>
      <c r="M155" s="45"/>
      <c r="N155" s="113"/>
      <c r="O155" s="110"/>
    </row>
    <row r="156" spans="1:15" s="95" customFormat="1" ht="18" customHeight="1" x14ac:dyDescent="0.2">
      <c r="A156" s="105"/>
      <c r="B156" s="113"/>
      <c r="C156" s="39"/>
      <c r="D156" s="252" t="s">
        <v>203</v>
      </c>
      <c r="E156" s="253"/>
      <c r="F156" s="253"/>
      <c r="G156" s="253"/>
      <c r="H156" s="253"/>
      <c r="I156" s="254"/>
      <c r="J156" s="207"/>
      <c r="K156" s="207"/>
      <c r="L156" s="217">
        <f t="shared" si="2"/>
        <v>0</v>
      </c>
      <c r="M156" s="45"/>
      <c r="N156" s="113"/>
      <c r="O156" s="110"/>
    </row>
    <row r="157" spans="1:15" s="95" customFormat="1" ht="18" customHeight="1" x14ac:dyDescent="0.2">
      <c r="A157" s="105"/>
      <c r="B157" s="113"/>
      <c r="C157" s="39"/>
      <c r="D157" s="252" t="s">
        <v>204</v>
      </c>
      <c r="E157" s="253"/>
      <c r="F157" s="253"/>
      <c r="G157" s="253"/>
      <c r="H157" s="253"/>
      <c r="I157" s="254"/>
      <c r="J157" s="207"/>
      <c r="K157" s="207"/>
      <c r="L157" s="217">
        <f t="shared" si="2"/>
        <v>0</v>
      </c>
      <c r="M157" s="45"/>
      <c r="N157" s="113"/>
      <c r="O157" s="110"/>
    </row>
    <row r="158" spans="1:15" s="95" customFormat="1" ht="18" customHeight="1" x14ac:dyDescent="0.2">
      <c r="A158" s="105"/>
      <c r="B158" s="113"/>
      <c r="C158" s="39"/>
      <c r="D158" s="252" t="s">
        <v>205</v>
      </c>
      <c r="E158" s="253"/>
      <c r="F158" s="253"/>
      <c r="G158" s="253"/>
      <c r="H158" s="253"/>
      <c r="I158" s="254"/>
      <c r="J158" s="207"/>
      <c r="K158" s="207"/>
      <c r="L158" s="217">
        <f t="shared" si="2"/>
        <v>0</v>
      </c>
      <c r="M158" s="45"/>
      <c r="N158" s="113"/>
      <c r="O158" s="110"/>
    </row>
    <row r="159" spans="1:15" s="95" customFormat="1" ht="18" customHeight="1" x14ac:dyDescent="0.2">
      <c r="A159" s="105"/>
      <c r="B159" s="113"/>
      <c r="C159" s="39"/>
      <c r="D159" s="252" t="s">
        <v>206</v>
      </c>
      <c r="E159" s="253"/>
      <c r="F159" s="253"/>
      <c r="G159" s="253"/>
      <c r="H159" s="253"/>
      <c r="I159" s="254"/>
      <c r="J159" s="207"/>
      <c r="K159" s="207"/>
      <c r="L159" s="217">
        <f t="shared" si="2"/>
        <v>0</v>
      </c>
      <c r="M159" s="45"/>
      <c r="N159" s="113"/>
      <c r="O159" s="110"/>
    </row>
    <row r="160" spans="1:15" s="95" customFormat="1" ht="18" customHeight="1" x14ac:dyDescent="0.2">
      <c r="A160" s="105"/>
      <c r="B160" s="113"/>
      <c r="C160" s="39"/>
      <c r="D160" s="252" t="s">
        <v>207</v>
      </c>
      <c r="E160" s="253"/>
      <c r="F160" s="253"/>
      <c r="G160" s="253"/>
      <c r="H160" s="253"/>
      <c r="I160" s="254"/>
      <c r="J160" s="207"/>
      <c r="K160" s="207"/>
      <c r="L160" s="217">
        <f t="shared" si="2"/>
        <v>0</v>
      </c>
      <c r="M160" s="45"/>
      <c r="N160" s="113"/>
      <c r="O160" s="110"/>
    </row>
    <row r="161" spans="1:15" s="95" customFormat="1" ht="18" customHeight="1" x14ac:dyDescent="0.2">
      <c r="A161" s="105"/>
      <c r="B161" s="113"/>
      <c r="C161" s="39"/>
      <c r="D161" s="252" t="s">
        <v>208</v>
      </c>
      <c r="E161" s="253"/>
      <c r="F161" s="253"/>
      <c r="G161" s="253"/>
      <c r="H161" s="253"/>
      <c r="I161" s="254"/>
      <c r="J161" s="207"/>
      <c r="K161" s="207"/>
      <c r="L161" s="217">
        <f t="shared" si="2"/>
        <v>0</v>
      </c>
      <c r="M161" s="45"/>
      <c r="N161" s="113"/>
      <c r="O161" s="110"/>
    </row>
    <row r="162" spans="1:15" s="95" customFormat="1" ht="18" customHeight="1" x14ac:dyDescent="0.2">
      <c r="A162" s="105"/>
      <c r="B162" s="113"/>
      <c r="C162" s="39"/>
      <c r="D162" s="252" t="s">
        <v>209</v>
      </c>
      <c r="E162" s="253"/>
      <c r="F162" s="253"/>
      <c r="G162" s="253"/>
      <c r="H162" s="253"/>
      <c r="I162" s="254"/>
      <c r="J162" s="207"/>
      <c r="K162" s="207"/>
      <c r="L162" s="217">
        <f t="shared" si="2"/>
        <v>0</v>
      </c>
      <c r="M162" s="45"/>
      <c r="N162" s="113"/>
      <c r="O162" s="110"/>
    </row>
    <row r="163" spans="1:15" s="95" customFormat="1" ht="18" customHeight="1" x14ac:dyDescent="0.2">
      <c r="A163" s="105"/>
      <c r="B163" s="113"/>
      <c r="C163" s="39"/>
      <c r="D163" s="252" t="s">
        <v>210</v>
      </c>
      <c r="E163" s="253"/>
      <c r="F163" s="253"/>
      <c r="G163" s="253"/>
      <c r="H163" s="253"/>
      <c r="I163" s="254"/>
      <c r="J163" s="207"/>
      <c r="K163" s="207"/>
      <c r="L163" s="217">
        <f t="shared" si="2"/>
        <v>0</v>
      </c>
      <c r="M163" s="45"/>
      <c r="N163" s="113"/>
      <c r="O163" s="110"/>
    </row>
    <row r="164" spans="1:15" s="95" customFormat="1" ht="18" customHeight="1" x14ac:dyDescent="0.2">
      <c r="A164" s="105"/>
      <c r="B164" s="113"/>
      <c r="C164" s="39"/>
      <c r="D164" s="252" t="s">
        <v>211</v>
      </c>
      <c r="E164" s="253"/>
      <c r="F164" s="253"/>
      <c r="G164" s="253"/>
      <c r="H164" s="253"/>
      <c r="I164" s="254"/>
      <c r="J164" s="207"/>
      <c r="K164" s="207"/>
      <c r="L164" s="217">
        <f t="shared" si="2"/>
        <v>0</v>
      </c>
      <c r="M164" s="45"/>
      <c r="N164" s="113"/>
      <c r="O164" s="110"/>
    </row>
    <row r="165" spans="1:15" s="95" customFormat="1" ht="18" customHeight="1" x14ac:dyDescent="0.2">
      <c r="A165" s="105"/>
      <c r="B165" s="113"/>
      <c r="C165" s="39"/>
      <c r="D165" s="252" t="s">
        <v>212</v>
      </c>
      <c r="E165" s="253"/>
      <c r="F165" s="253"/>
      <c r="G165" s="253"/>
      <c r="H165" s="253"/>
      <c r="I165" s="254"/>
      <c r="J165" s="207"/>
      <c r="K165" s="207"/>
      <c r="L165" s="217">
        <f t="shared" si="2"/>
        <v>0</v>
      </c>
      <c r="M165" s="45"/>
      <c r="N165" s="113"/>
      <c r="O165" s="110"/>
    </row>
    <row r="166" spans="1:15" s="95" customFormat="1" ht="18" customHeight="1" x14ac:dyDescent="0.2">
      <c r="A166" s="105"/>
      <c r="B166" s="113"/>
      <c r="C166" s="39"/>
      <c r="D166" s="252" t="s">
        <v>213</v>
      </c>
      <c r="E166" s="253"/>
      <c r="F166" s="253"/>
      <c r="G166" s="253"/>
      <c r="H166" s="253"/>
      <c r="I166" s="254"/>
      <c r="J166" s="207"/>
      <c r="K166" s="207"/>
      <c r="L166" s="217">
        <f t="shared" si="2"/>
        <v>0</v>
      </c>
      <c r="M166" s="45"/>
      <c r="N166" s="113"/>
      <c r="O166" s="110"/>
    </row>
    <row r="167" spans="1:15" s="95" customFormat="1" ht="18" customHeight="1" x14ac:dyDescent="0.2">
      <c r="A167" s="105"/>
      <c r="B167" s="113"/>
      <c r="C167" s="39"/>
      <c r="D167" s="252" t="s">
        <v>214</v>
      </c>
      <c r="E167" s="253"/>
      <c r="F167" s="253"/>
      <c r="G167" s="253"/>
      <c r="H167" s="253"/>
      <c r="I167" s="254"/>
      <c r="J167" s="207"/>
      <c r="K167" s="207"/>
      <c r="L167" s="217">
        <f t="shared" si="2"/>
        <v>0</v>
      </c>
      <c r="M167" s="45"/>
      <c r="N167" s="113"/>
      <c r="O167" s="110"/>
    </row>
    <row r="168" spans="1:15" s="95" customFormat="1" ht="18" customHeight="1" x14ac:dyDescent="0.2">
      <c r="A168" s="105"/>
      <c r="B168" s="113"/>
      <c r="C168" s="39"/>
      <c r="D168" s="252" t="s">
        <v>215</v>
      </c>
      <c r="E168" s="253"/>
      <c r="F168" s="253"/>
      <c r="G168" s="253"/>
      <c r="H168" s="253"/>
      <c r="I168" s="254"/>
      <c r="J168" s="207"/>
      <c r="K168" s="207"/>
      <c r="L168" s="217">
        <f t="shared" si="2"/>
        <v>0</v>
      </c>
      <c r="M168" s="45"/>
      <c r="N168" s="113"/>
      <c r="O168" s="110"/>
    </row>
    <row r="169" spans="1:15" s="95" customFormat="1" ht="18" customHeight="1" x14ac:dyDescent="0.2">
      <c r="A169" s="105"/>
      <c r="B169" s="113"/>
      <c r="C169" s="39"/>
      <c r="D169" s="255" t="s">
        <v>216</v>
      </c>
      <c r="E169" s="256"/>
      <c r="F169" s="256"/>
      <c r="G169" s="256"/>
      <c r="H169" s="256"/>
      <c r="I169" s="256"/>
      <c r="J169" s="257">
        <f>SUM(J149:J168)</f>
        <v>0</v>
      </c>
      <c r="K169" s="257">
        <f>SUM(K149:K168)</f>
        <v>0</v>
      </c>
      <c r="L169" s="227">
        <f>SUM(L149:L168)</f>
        <v>0</v>
      </c>
      <c r="M169" s="45"/>
      <c r="N169" s="113"/>
      <c r="O169" s="110"/>
    </row>
    <row r="170" spans="1:15" s="95" customFormat="1" ht="18" customHeight="1" x14ac:dyDescent="0.2">
      <c r="A170" s="105"/>
      <c r="B170" s="113"/>
      <c r="C170" s="39"/>
      <c r="D170" s="258"/>
      <c r="E170" s="46"/>
      <c r="F170" s="46"/>
      <c r="G170" s="46"/>
      <c r="H170" s="46"/>
      <c r="I170" s="46"/>
      <c r="J170" s="259"/>
      <c r="K170" s="259"/>
      <c r="L170" s="260"/>
      <c r="M170" s="45"/>
      <c r="N170" s="113"/>
      <c r="O170" s="110"/>
    </row>
    <row r="171" spans="1:15" s="95" customFormat="1" ht="18" customHeight="1" x14ac:dyDescent="0.2">
      <c r="A171" s="105"/>
      <c r="B171" s="113"/>
      <c r="C171" s="39"/>
      <c r="D171" s="261" t="s">
        <v>217</v>
      </c>
      <c r="E171" s="46"/>
      <c r="F171" s="46"/>
      <c r="G171" s="46"/>
      <c r="H171" s="46"/>
      <c r="I171" s="46"/>
      <c r="J171" s="40"/>
      <c r="K171" s="46"/>
      <c r="L171" s="47" t="s">
        <v>192</v>
      </c>
      <c r="M171" s="45"/>
      <c r="N171" s="113"/>
      <c r="O171" s="110"/>
    </row>
    <row r="172" spans="1:15" s="95" customFormat="1" ht="18" customHeight="1" x14ac:dyDescent="0.2">
      <c r="A172" s="105"/>
      <c r="B172" s="113"/>
      <c r="C172" s="40"/>
      <c r="D172" s="40"/>
      <c r="E172" s="40"/>
      <c r="F172" s="40"/>
      <c r="G172" s="40"/>
      <c r="H172" s="40"/>
      <c r="I172" s="40"/>
      <c r="J172" s="40"/>
      <c r="K172" s="246"/>
      <c r="L172" s="247" t="s">
        <v>606</v>
      </c>
      <c r="M172" s="40"/>
      <c r="N172" s="113"/>
      <c r="O172" s="110"/>
    </row>
    <row r="173" spans="1:15" s="95" customFormat="1" ht="18" customHeight="1" x14ac:dyDescent="0.2">
      <c r="A173" s="105"/>
      <c r="B173" s="113"/>
      <c r="C173" s="39"/>
      <c r="D173" s="248"/>
      <c r="E173" s="83"/>
      <c r="F173" s="83"/>
      <c r="G173" s="83"/>
      <c r="H173" s="83"/>
      <c r="I173" s="83"/>
      <c r="J173" s="84"/>
      <c r="K173" s="84"/>
      <c r="L173" s="262" t="s">
        <v>218</v>
      </c>
      <c r="M173" s="45"/>
      <c r="N173" s="113"/>
      <c r="O173" s="110"/>
    </row>
    <row r="174" spans="1:15" s="95" customFormat="1" ht="18" customHeight="1" x14ac:dyDescent="0.2">
      <c r="A174" s="105"/>
      <c r="B174" s="113"/>
      <c r="C174" s="39"/>
      <c r="D174" s="263" t="s">
        <v>468</v>
      </c>
      <c r="E174" s="253"/>
      <c r="F174" s="253"/>
      <c r="G174" s="253"/>
      <c r="H174" s="253"/>
      <c r="I174" s="253"/>
      <c r="J174" s="253"/>
      <c r="K174" s="253"/>
      <c r="L174" s="208"/>
      <c r="M174" s="45"/>
      <c r="N174" s="113"/>
      <c r="O174" s="110"/>
    </row>
    <row r="175" spans="1:15" s="95" customFormat="1" ht="18" customHeight="1" x14ac:dyDescent="0.2">
      <c r="A175" s="105"/>
      <c r="B175" s="113"/>
      <c r="C175" s="39"/>
      <c r="D175" s="263" t="s">
        <v>469</v>
      </c>
      <c r="E175" s="253"/>
      <c r="F175" s="253"/>
      <c r="G175" s="253"/>
      <c r="H175" s="253"/>
      <c r="I175" s="253"/>
      <c r="J175" s="253"/>
      <c r="K175" s="253"/>
      <c r="L175" s="208"/>
      <c r="M175" s="45"/>
      <c r="N175" s="113"/>
      <c r="O175" s="110"/>
    </row>
    <row r="176" spans="1:15" s="95" customFormat="1" ht="18" customHeight="1" x14ac:dyDescent="0.2">
      <c r="A176" s="105"/>
      <c r="B176" s="113"/>
      <c r="C176" s="39"/>
      <c r="D176" s="285" t="s">
        <v>216</v>
      </c>
      <c r="E176" s="265"/>
      <c r="F176" s="265"/>
      <c r="G176" s="265"/>
      <c r="H176" s="265"/>
      <c r="I176" s="265"/>
      <c r="J176" s="265"/>
      <c r="K176" s="266"/>
      <c r="L176" s="211">
        <f>SUM(L174:L175)</f>
        <v>0</v>
      </c>
      <c r="M176" s="45"/>
      <c r="N176" s="113"/>
      <c r="O176" s="110"/>
    </row>
    <row r="177" spans="1:15" s="95" customFormat="1" ht="18" customHeight="1" x14ac:dyDescent="0.2">
      <c r="A177" s="105"/>
      <c r="B177" s="113"/>
      <c r="C177" s="39"/>
      <c r="D177" s="46"/>
      <c r="E177" s="46"/>
      <c r="F177" s="46"/>
      <c r="G177" s="46"/>
      <c r="H177" s="46"/>
      <c r="I177" s="46"/>
      <c r="J177" s="401" t="str">
        <f>IF(AND(ISBLANK(K168)=FALSE,ISBLANK(L174)=FALSE),IF(L174&lt;SUM(L154:L168),"ATTENTIE: is het juist dat het aantal verzekerden 
met nominale premie kleiner is dan het totaal
aantal verzekerden van 20 jaar en ouder?",""),"")</f>
        <v/>
      </c>
      <c r="K177" s="375"/>
      <c r="L177" s="375"/>
      <c r="M177" s="45"/>
      <c r="N177" s="113"/>
      <c r="O177" s="110"/>
    </row>
    <row r="178" spans="1:15" s="95" customFormat="1" ht="18" customHeight="1" x14ac:dyDescent="0.2">
      <c r="A178" s="105"/>
      <c r="B178" s="113"/>
      <c r="C178" s="39"/>
      <c r="D178" s="46"/>
      <c r="E178" s="46"/>
      <c r="F178" s="46"/>
      <c r="G178" s="46"/>
      <c r="H178" s="46"/>
      <c r="I178" s="46"/>
      <c r="J178" s="401"/>
      <c r="K178" s="375"/>
      <c r="L178" s="375"/>
      <c r="M178" s="45"/>
      <c r="N178" s="113"/>
      <c r="O178" s="110"/>
    </row>
    <row r="179" spans="1:15" s="95" customFormat="1" ht="18" customHeight="1" x14ac:dyDescent="0.2">
      <c r="A179" s="105"/>
      <c r="B179" s="113"/>
      <c r="C179" s="39"/>
      <c r="D179" s="46"/>
      <c r="E179" s="46"/>
      <c r="F179" s="46"/>
      <c r="G179" s="46"/>
      <c r="H179" s="46"/>
      <c r="I179" s="46"/>
      <c r="J179" s="375"/>
      <c r="K179" s="375"/>
      <c r="L179" s="375"/>
      <c r="M179" s="45"/>
      <c r="N179" s="113"/>
      <c r="O179" s="110"/>
    </row>
    <row r="180" spans="1:15" s="95" customFormat="1" ht="18" customHeight="1" x14ac:dyDescent="0.2">
      <c r="A180" s="105"/>
      <c r="B180" s="113"/>
      <c r="C180" s="39"/>
      <c r="D180" s="46"/>
      <c r="E180" s="46"/>
      <c r="F180" s="46"/>
      <c r="G180" s="46"/>
      <c r="H180" s="46"/>
      <c r="I180" s="46"/>
      <c r="J180" s="46"/>
      <c r="K180" s="46"/>
      <c r="L180" s="46"/>
      <c r="M180" s="45"/>
      <c r="N180" s="113"/>
      <c r="O180" s="110"/>
    </row>
    <row r="181" spans="1:15" s="95" customFormat="1" ht="18" customHeight="1" x14ac:dyDescent="0.2">
      <c r="A181" s="105"/>
      <c r="B181" s="113"/>
      <c r="C181" s="39"/>
      <c r="D181" s="46"/>
      <c r="E181" s="46"/>
      <c r="F181" s="46"/>
      <c r="G181" s="46"/>
      <c r="H181" s="46"/>
      <c r="I181" s="46"/>
      <c r="J181" s="46"/>
      <c r="K181" s="46"/>
      <c r="L181" s="46"/>
      <c r="M181" s="45"/>
      <c r="N181" s="113"/>
      <c r="O181" s="110"/>
    </row>
    <row r="182" spans="1:15" s="95" customFormat="1" ht="18" customHeight="1" x14ac:dyDescent="0.2">
      <c r="A182" s="105"/>
      <c r="B182" s="113"/>
      <c r="C182" s="39"/>
      <c r="D182" s="46"/>
      <c r="E182" s="46"/>
      <c r="F182" s="46"/>
      <c r="G182" s="46"/>
      <c r="H182" s="46"/>
      <c r="I182" s="46"/>
      <c r="J182" s="46"/>
      <c r="K182" s="46"/>
      <c r="L182" s="46"/>
      <c r="M182" s="45"/>
      <c r="N182" s="113"/>
      <c r="O182" s="110"/>
    </row>
    <row r="183" spans="1:15" s="117" customFormat="1" ht="18" customHeight="1" x14ac:dyDescent="0.2">
      <c r="A183" s="95"/>
      <c r="B183" s="113"/>
      <c r="C183" s="39"/>
      <c r="D183" s="374">
        <f ca="1">NOW()</f>
        <v>43732.517108796295</v>
      </c>
      <c r="E183" s="375"/>
      <c r="F183" s="46"/>
      <c r="G183" s="46"/>
      <c r="H183" s="46"/>
      <c r="I183" s="46"/>
      <c r="J183" s="93"/>
      <c r="K183" s="93"/>
      <c r="L183" s="47" t="str">
        <f>CONCATENATE("Specifieke informatie A, ",LOWER(A140))</f>
        <v>Specifieke informatie A, pagina 4</v>
      </c>
      <c r="M183" s="39"/>
      <c r="N183" s="113"/>
      <c r="O183" s="110"/>
    </row>
    <row r="184" spans="1:15" ht="12.75" customHeight="1" x14ac:dyDescent="0.2">
      <c r="A184" s="112"/>
      <c r="B184" s="113"/>
      <c r="C184" s="118"/>
      <c r="D184" s="118"/>
      <c r="E184" s="118"/>
      <c r="F184" s="118"/>
      <c r="G184" s="118"/>
      <c r="H184" s="118"/>
      <c r="I184" s="118"/>
      <c r="J184" s="118"/>
      <c r="K184" s="118"/>
      <c r="L184" s="118"/>
      <c r="M184" s="118"/>
      <c r="N184" s="113"/>
      <c r="O184" s="110"/>
    </row>
  </sheetData>
  <sheetProtection algorithmName="SHA-512" hashValue="rPHgpRrKknPn5DwIvoYVPqlgld6WK37HtrvAukmJYSUHKlA+eAfIBnUhSbmknYbCgPuvYR3NuxJIf3Rh263SJQ==" saltValue="Wax9SqUdC2z8n+9ge8QQgw==" spinCount="100000" sheet="1" objects="1" scenarios="1"/>
  <mergeCells count="19">
    <mergeCell ref="L12:L13"/>
    <mergeCell ref="D14:K14"/>
    <mergeCell ref="D15:K15"/>
    <mergeCell ref="D12:K13"/>
    <mergeCell ref="D93:E93"/>
    <mergeCell ref="D16:K16"/>
    <mergeCell ref="J57:K57"/>
    <mergeCell ref="D17:K17"/>
    <mergeCell ref="J87:L89"/>
    <mergeCell ref="D48:E48"/>
    <mergeCell ref="L57:L58"/>
    <mergeCell ref="J177:L179"/>
    <mergeCell ref="D183:E183"/>
    <mergeCell ref="J102:K102"/>
    <mergeCell ref="L102:L103"/>
    <mergeCell ref="J132:L134"/>
    <mergeCell ref="D138:E138"/>
    <mergeCell ref="J147:K147"/>
    <mergeCell ref="L147:L148"/>
  </mergeCells>
  <phoneticPr fontId="5" type="noConversion"/>
  <dataValidations count="1">
    <dataValidation type="textLength" operator="greaterThanOrEqual" showInputMessage="1" showErrorMessage="1" sqref="L14:L16">
      <formula1>1</formula1>
    </dataValidation>
  </dataValidations>
  <pageMargins left="0" right="0" top="0.16" bottom="0" header="0" footer="0"/>
  <pageSetup paperSize="9" scale="97" orientation="portrait" blackAndWhite="1" r:id="rId1"/>
  <headerFooter alignWithMargins="0"/>
  <rowBreaks count="2" manualBreakCount="2">
    <brk id="48" max="16383" man="1"/>
    <brk id="93" min="2"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O310"/>
  <sheetViews>
    <sheetView zoomScaleNormal="100" workbookViewId="0">
      <pane xSplit="2" ySplit="4" topLeftCell="C5" activePane="bottomRight" state="frozen"/>
      <selection activeCell="O26" sqref="O26"/>
      <selection pane="topRight" activeCell="O26" sqref="O26"/>
      <selection pane="bottomLeft" activeCell="O26" sqref="O26"/>
      <selection pane="bottomRight"/>
    </sheetView>
  </sheetViews>
  <sheetFormatPr defaultColWidth="9.140625" defaultRowHeight="12.75" x14ac:dyDescent="0.2"/>
  <cols>
    <col min="1" max="1" width="9" style="109" customWidth="1"/>
    <col min="2" max="2" width="2.42578125" style="109" customWidth="1"/>
    <col min="3" max="3" width="3" style="109" customWidth="1"/>
    <col min="4" max="5" width="15.5703125" style="109" customWidth="1"/>
    <col min="6" max="6" width="6.42578125" style="109" customWidth="1"/>
    <col min="7" max="12" width="13.28515625" style="109" customWidth="1"/>
    <col min="13" max="13" width="3" style="109" customWidth="1"/>
    <col min="14" max="14" width="2.42578125" style="109" customWidth="1"/>
    <col min="15" max="16384" width="9.140625" style="109"/>
  </cols>
  <sheetData>
    <row r="1" spans="1:15" x14ac:dyDescent="0.2">
      <c r="A1" s="105" t="s">
        <v>138</v>
      </c>
      <c r="B1" s="106"/>
      <c r="C1" s="107" t="s">
        <v>221</v>
      </c>
      <c r="D1" s="108"/>
      <c r="E1" s="108"/>
      <c r="F1" s="108"/>
      <c r="G1" s="108"/>
      <c r="H1" s="108"/>
      <c r="I1" s="108"/>
      <c r="J1" s="108"/>
      <c r="K1" s="108"/>
      <c r="L1" s="108"/>
      <c r="M1" s="108"/>
      <c r="N1" s="106"/>
    </row>
    <row r="2" spans="1:15" x14ac:dyDescent="0.2">
      <c r="A2" s="105"/>
      <c r="B2" s="106"/>
      <c r="C2" s="95"/>
      <c r="D2" s="95"/>
      <c r="E2" s="95"/>
      <c r="F2" s="95"/>
      <c r="G2" s="95"/>
      <c r="H2" s="95"/>
      <c r="I2" s="95"/>
      <c r="J2" s="95"/>
      <c r="K2" s="95"/>
      <c r="L2" s="95"/>
      <c r="M2" s="95"/>
      <c r="N2" s="106"/>
    </row>
    <row r="3" spans="1:15" x14ac:dyDescent="0.2">
      <c r="A3" s="105"/>
      <c r="B3" s="106"/>
      <c r="C3" s="95"/>
      <c r="D3" s="111"/>
      <c r="E3" s="95"/>
      <c r="F3" s="95"/>
      <c r="G3" s="95"/>
      <c r="H3" s="95"/>
      <c r="I3" s="95"/>
      <c r="J3" s="95"/>
      <c r="K3" s="95"/>
      <c r="L3" s="95"/>
      <c r="M3" s="95"/>
      <c r="N3" s="106"/>
    </row>
    <row r="4" spans="1:15" ht="12" customHeight="1" x14ac:dyDescent="0.2">
      <c r="A4" s="105"/>
      <c r="B4" s="106"/>
      <c r="C4" s="95"/>
      <c r="D4" s="95"/>
      <c r="E4" s="95"/>
      <c r="F4" s="95"/>
      <c r="G4" s="95"/>
      <c r="H4" s="95"/>
      <c r="I4" s="95"/>
      <c r="J4" s="95"/>
      <c r="K4" s="95"/>
      <c r="L4" s="95"/>
      <c r="M4" s="95"/>
      <c r="N4" s="106"/>
    </row>
    <row r="5" spans="1:15" ht="12.75" customHeight="1" x14ac:dyDescent="0.2">
      <c r="A5" s="112"/>
      <c r="B5" s="113"/>
      <c r="C5" s="113"/>
      <c r="D5" s="113"/>
      <c r="E5" s="113"/>
      <c r="F5" s="113"/>
      <c r="G5" s="113"/>
      <c r="H5" s="113"/>
      <c r="I5" s="113"/>
      <c r="J5" s="113"/>
      <c r="K5" s="113"/>
      <c r="L5" s="113"/>
      <c r="M5" s="113"/>
      <c r="N5" s="113"/>
    </row>
    <row r="6" spans="1:15" s="95" customFormat="1" ht="18" customHeight="1" x14ac:dyDescent="0.2">
      <c r="A6" s="114" t="s">
        <v>187</v>
      </c>
      <c r="B6" s="113"/>
      <c r="C6" s="39"/>
      <c r="D6" s="40" t="str">
        <f>CONCATENATE("KWARTAALSTAAT ZVW ", jaar_id," ",kwartaal_id,"E KWARTAAL")</f>
        <v>KWARTAALSTAAT ZVW 2019 3E KWARTAAL</v>
      </c>
      <c r="E6" s="39"/>
      <c r="F6" s="39"/>
      <c r="G6" s="39"/>
      <c r="H6" s="39"/>
      <c r="I6" s="39"/>
      <c r="J6" s="77"/>
      <c r="K6" s="77"/>
      <c r="L6" s="39"/>
      <c r="M6" s="39"/>
      <c r="N6" s="113"/>
      <c r="O6" s="131"/>
    </row>
    <row r="7" spans="1:15" ht="18" customHeight="1" x14ac:dyDescent="0.2">
      <c r="A7" s="127"/>
      <c r="B7" s="113"/>
      <c r="C7" s="39"/>
      <c r="D7" s="40" t="s">
        <v>488</v>
      </c>
      <c r="E7" s="40"/>
      <c r="F7" s="40"/>
      <c r="G7" s="40"/>
      <c r="H7" s="40"/>
      <c r="I7" s="40"/>
      <c r="J7" s="40"/>
      <c r="K7" s="40"/>
      <c r="L7" s="40"/>
      <c r="M7" s="40"/>
      <c r="N7" s="113"/>
      <c r="O7" s="131"/>
    </row>
    <row r="8" spans="1:15" ht="18" customHeight="1" x14ac:dyDescent="0.2">
      <c r="A8" s="105"/>
      <c r="B8" s="113"/>
      <c r="C8" s="39"/>
      <c r="D8" s="40" t="str">
        <f>IF(naw_uzovi_zorgverzekeraar&lt;&gt;"0000",CONCATENATE(UPPER(naw_naam_zorgverzekeraar),", ",UPPER(naw_plaats_zorgverzekeraar)),"")</f>
        <v/>
      </c>
      <c r="E8" s="40"/>
      <c r="F8" s="40"/>
      <c r="G8" s="40"/>
      <c r="H8" s="40"/>
      <c r="I8" s="40"/>
      <c r="J8" s="40"/>
      <c r="K8" s="40"/>
      <c r="L8" s="41" t="str">
        <f>CONCATENATE("UZOVI: ",naw_uzovi_zorgverzekeraar)</f>
        <v>UZOVI: 0000</v>
      </c>
      <c r="M8" s="40"/>
      <c r="N8" s="113"/>
      <c r="O8" s="131"/>
    </row>
    <row r="9" spans="1:15" ht="18" customHeight="1" x14ac:dyDescent="0.2">
      <c r="A9" s="95"/>
      <c r="B9" s="113"/>
      <c r="C9" s="43"/>
      <c r="D9" s="79" t="s">
        <v>303</v>
      </c>
      <c r="E9" s="40"/>
      <c r="F9" s="39"/>
      <c r="G9" s="39"/>
      <c r="H9" s="40"/>
      <c r="I9" s="40"/>
      <c r="J9" s="40"/>
      <c r="K9" s="46"/>
      <c r="L9" s="47"/>
      <c r="M9" s="40"/>
      <c r="N9" s="113"/>
      <c r="O9" s="131"/>
    </row>
    <row r="10" spans="1:15" ht="18" customHeight="1" x14ac:dyDescent="0.2">
      <c r="A10" s="95"/>
      <c r="B10" s="113"/>
      <c r="C10" s="43"/>
      <c r="D10" s="44" t="s">
        <v>25</v>
      </c>
      <c r="E10" s="40"/>
      <c r="F10" s="39"/>
      <c r="G10" s="39"/>
      <c r="H10" s="40"/>
      <c r="I10" s="40"/>
      <c r="J10" s="40"/>
      <c r="K10" s="46"/>
      <c r="L10" s="47"/>
      <c r="M10" s="40"/>
      <c r="N10" s="113"/>
      <c r="O10" s="131"/>
    </row>
    <row r="11" spans="1:15" ht="27.95" customHeight="1" x14ac:dyDescent="0.2">
      <c r="A11" s="95"/>
      <c r="B11" s="113"/>
      <c r="C11" s="43"/>
      <c r="D11" s="453" t="s">
        <v>26</v>
      </c>
      <c r="E11" s="483"/>
      <c r="F11" s="483"/>
      <c r="G11" s="483"/>
      <c r="H11" s="483"/>
      <c r="I11" s="483"/>
      <c r="J11" s="483"/>
      <c r="K11" s="484"/>
      <c r="L11" s="460" t="str">
        <f>CONCATENATE("Ontvangen en geaccepteerde declaraties t/m"," ",kwartaal_id,"e Kwartaal"," ",jaar_id)</f>
        <v>Ontvangen en geaccepteerde declaraties t/m 3e Kwartaal 2019</v>
      </c>
      <c r="M11" s="40"/>
      <c r="N11" s="113"/>
      <c r="O11" s="131"/>
    </row>
    <row r="12" spans="1:15" ht="27.95" customHeight="1" x14ac:dyDescent="0.2">
      <c r="A12" s="95"/>
      <c r="B12" s="113"/>
      <c r="C12" s="43"/>
      <c r="D12" s="481"/>
      <c r="E12" s="482"/>
      <c r="F12" s="482"/>
      <c r="G12" s="482"/>
      <c r="H12" s="482"/>
      <c r="I12" s="482"/>
      <c r="J12" s="482"/>
      <c r="K12" s="485"/>
      <c r="L12" s="461" t="str">
        <f>CONCATENATE("Ontvangen en geaccepteerde declaraties t/m"," ",kwartaal_id,"e Kwartaal"," ",jaar_id)</f>
        <v>Ontvangen en geaccepteerde declaraties t/m 3e Kwartaal 2019</v>
      </c>
      <c r="M12" s="40"/>
      <c r="N12" s="113"/>
      <c r="O12" s="131"/>
    </row>
    <row r="13" spans="1:15" ht="18" customHeight="1" x14ac:dyDescent="0.2">
      <c r="A13" s="95"/>
      <c r="B13" s="113"/>
      <c r="C13" s="43"/>
      <c r="D13" s="450" t="s">
        <v>27</v>
      </c>
      <c r="E13" s="465"/>
      <c r="F13" s="465"/>
      <c r="G13" s="465"/>
      <c r="H13" s="465"/>
      <c r="I13" s="465"/>
      <c r="J13" s="465"/>
      <c r="K13" s="466"/>
      <c r="L13" s="318"/>
      <c r="M13" s="40"/>
      <c r="N13" s="113"/>
      <c r="O13" s="131"/>
    </row>
    <row r="14" spans="1:15" ht="18" customHeight="1" x14ac:dyDescent="0.2">
      <c r="A14" s="95"/>
      <c r="B14" s="113"/>
      <c r="C14" s="43"/>
      <c r="D14" s="450" t="s">
        <v>28</v>
      </c>
      <c r="E14" s="465"/>
      <c r="F14" s="465"/>
      <c r="G14" s="465"/>
      <c r="H14" s="465"/>
      <c r="I14" s="465"/>
      <c r="J14" s="465"/>
      <c r="K14" s="466"/>
      <c r="L14" s="318"/>
      <c r="M14" s="40"/>
      <c r="N14" s="113"/>
      <c r="O14" s="131"/>
    </row>
    <row r="15" spans="1:15" ht="18" customHeight="1" x14ac:dyDescent="0.2">
      <c r="A15" s="95"/>
      <c r="B15" s="113"/>
      <c r="C15" s="43"/>
      <c r="D15" s="450" t="s">
        <v>30</v>
      </c>
      <c r="E15" s="465"/>
      <c r="F15" s="465"/>
      <c r="G15" s="465"/>
      <c r="H15" s="465"/>
      <c r="I15" s="465"/>
      <c r="J15" s="465"/>
      <c r="K15" s="466"/>
      <c r="L15" s="318"/>
      <c r="M15" s="40"/>
      <c r="N15" s="113"/>
      <c r="O15" s="131"/>
    </row>
    <row r="16" spans="1:15" ht="18" customHeight="1" x14ac:dyDescent="0.2">
      <c r="A16" s="95"/>
      <c r="B16" s="113"/>
      <c r="C16" s="43"/>
      <c r="D16" s="471" t="s">
        <v>31</v>
      </c>
      <c r="E16" s="470"/>
      <c r="F16" s="470"/>
      <c r="G16" s="470"/>
      <c r="H16" s="470"/>
      <c r="I16" s="470"/>
      <c r="J16" s="470"/>
      <c r="K16" s="498"/>
      <c r="L16" s="319" t="s">
        <v>138</v>
      </c>
      <c r="M16" s="40"/>
      <c r="N16" s="113"/>
      <c r="O16" s="131"/>
    </row>
    <row r="17" spans="1:15" ht="9.9499999999999993" customHeight="1" x14ac:dyDescent="0.2">
      <c r="A17" s="95"/>
      <c r="B17" s="113"/>
      <c r="C17" s="43"/>
      <c r="D17" s="39"/>
      <c r="E17" s="39"/>
      <c r="F17" s="39"/>
      <c r="G17" s="39"/>
      <c r="H17" s="39"/>
      <c r="I17" s="39"/>
      <c r="J17" s="39"/>
      <c r="K17" s="39"/>
      <c r="L17" s="39"/>
      <c r="M17" s="40"/>
      <c r="N17" s="113"/>
      <c r="O17" s="131"/>
    </row>
    <row r="18" spans="1:15" ht="27.95" customHeight="1" x14ac:dyDescent="0.2">
      <c r="A18" s="95"/>
      <c r="B18" s="113"/>
      <c r="C18" s="43"/>
      <c r="D18" s="489" t="s">
        <v>32</v>
      </c>
      <c r="E18" s="504"/>
      <c r="F18" s="504"/>
      <c r="G18" s="504"/>
      <c r="H18" s="504"/>
      <c r="I18" s="504"/>
      <c r="J18" s="504"/>
      <c r="K18" s="505"/>
      <c r="L18" s="467" t="str">
        <f>CONCATENATE("Ontvangen en geaccepteerde declaraties t/m"," ",kwartaal_id,"e Kwartaal"," ",jaar_id)</f>
        <v>Ontvangen en geaccepteerde declaraties t/m 3e Kwartaal 2019</v>
      </c>
      <c r="M18" s="40"/>
      <c r="N18" s="113"/>
      <c r="O18" s="131"/>
    </row>
    <row r="19" spans="1:15" ht="27.95" customHeight="1" x14ac:dyDescent="0.2">
      <c r="A19" s="95"/>
      <c r="B19" s="113"/>
      <c r="C19" s="43"/>
      <c r="D19" s="506"/>
      <c r="E19" s="415"/>
      <c r="F19" s="415"/>
      <c r="G19" s="415"/>
      <c r="H19" s="415"/>
      <c r="I19" s="415"/>
      <c r="J19" s="415"/>
      <c r="K19" s="416"/>
      <c r="L19" s="468" t="str">
        <f>CONCATENATE("Ontvangen en geaccepteerde declaraties t/m"," ",kwartaal_id,"e Kwartaal"," ",jaar_id)</f>
        <v>Ontvangen en geaccepteerde declaraties t/m 3e Kwartaal 2019</v>
      </c>
      <c r="M19" s="40"/>
      <c r="N19" s="113"/>
      <c r="O19" s="131"/>
    </row>
    <row r="20" spans="1:15" ht="18" customHeight="1" x14ac:dyDescent="0.2">
      <c r="A20" s="95"/>
      <c r="B20" s="113"/>
      <c r="C20" s="43"/>
      <c r="D20" s="500" t="s">
        <v>143</v>
      </c>
      <c r="E20" s="501"/>
      <c r="F20" s="499" t="s">
        <v>568</v>
      </c>
      <c r="G20" s="465"/>
      <c r="H20" s="465"/>
      <c r="I20" s="465"/>
      <c r="J20" s="465"/>
      <c r="K20" s="466"/>
      <c r="L20" s="321"/>
      <c r="M20" s="40"/>
      <c r="N20" s="113"/>
      <c r="O20" s="131"/>
    </row>
    <row r="21" spans="1:15" ht="18" customHeight="1" x14ac:dyDescent="0.2">
      <c r="A21" s="95"/>
      <c r="B21" s="113"/>
      <c r="C21" s="43"/>
      <c r="D21" s="502"/>
      <c r="E21" s="503"/>
      <c r="F21" s="499" t="s">
        <v>569</v>
      </c>
      <c r="G21" s="465"/>
      <c r="H21" s="465"/>
      <c r="I21" s="465"/>
      <c r="J21" s="465"/>
      <c r="K21" s="466"/>
      <c r="L21" s="321"/>
      <c r="M21" s="40"/>
      <c r="N21" s="113"/>
      <c r="O21" s="131"/>
    </row>
    <row r="22" spans="1:15" ht="18" customHeight="1" x14ac:dyDescent="0.2">
      <c r="A22" s="95"/>
      <c r="B22" s="113"/>
      <c r="C22" s="43"/>
      <c r="D22" s="507"/>
      <c r="E22" s="508"/>
      <c r="F22" s="499" t="s">
        <v>570</v>
      </c>
      <c r="G22" s="465"/>
      <c r="H22" s="465"/>
      <c r="I22" s="465"/>
      <c r="J22" s="465"/>
      <c r="K22" s="466"/>
      <c r="L22" s="321"/>
      <c r="M22" s="40"/>
      <c r="N22" s="113"/>
      <c r="O22" s="131"/>
    </row>
    <row r="23" spans="1:15" ht="18" customHeight="1" x14ac:dyDescent="0.2">
      <c r="A23" s="95"/>
      <c r="B23" s="113"/>
      <c r="C23" s="43"/>
      <c r="D23" s="486" t="s">
        <v>144</v>
      </c>
      <c r="E23" s="480"/>
      <c r="F23" s="499" t="s">
        <v>590</v>
      </c>
      <c r="G23" s="465"/>
      <c r="H23" s="465"/>
      <c r="I23" s="465"/>
      <c r="J23" s="465"/>
      <c r="K23" s="466"/>
      <c r="L23" s="321"/>
      <c r="M23" s="40"/>
      <c r="N23" s="113"/>
      <c r="O23" s="131"/>
    </row>
    <row r="24" spans="1:15" ht="18" customHeight="1" x14ac:dyDescent="0.2">
      <c r="A24" s="95"/>
      <c r="B24" s="113"/>
      <c r="C24" s="43"/>
      <c r="D24" s="492"/>
      <c r="E24" s="482"/>
      <c r="F24" s="499" t="s">
        <v>591</v>
      </c>
      <c r="G24" s="465"/>
      <c r="H24" s="465"/>
      <c r="I24" s="465"/>
      <c r="J24" s="465"/>
      <c r="K24" s="466"/>
      <c r="L24" s="321"/>
      <c r="M24" s="40"/>
      <c r="N24" s="113"/>
      <c r="O24" s="131"/>
    </row>
    <row r="25" spans="1:15" ht="18" customHeight="1" x14ac:dyDescent="0.2">
      <c r="A25" s="95"/>
      <c r="B25" s="113"/>
      <c r="C25" s="43"/>
      <c r="D25" s="464" t="s">
        <v>431</v>
      </c>
      <c r="E25" s="465"/>
      <c r="F25" s="465"/>
      <c r="G25" s="465"/>
      <c r="H25" s="465"/>
      <c r="I25" s="465"/>
      <c r="J25" s="465"/>
      <c r="K25" s="466"/>
      <c r="L25" s="321"/>
      <c r="M25" s="40"/>
      <c r="N25" s="113"/>
      <c r="O25" s="131"/>
    </row>
    <row r="26" spans="1:15" ht="18" customHeight="1" x14ac:dyDescent="0.2">
      <c r="A26" s="95"/>
      <c r="B26" s="113"/>
      <c r="C26" s="43"/>
      <c r="D26" s="464" t="s">
        <v>500</v>
      </c>
      <c r="E26" s="465"/>
      <c r="F26" s="465"/>
      <c r="G26" s="465"/>
      <c r="H26" s="465"/>
      <c r="I26" s="465"/>
      <c r="J26" s="465"/>
      <c r="K26" s="466"/>
      <c r="L26" s="321"/>
      <c r="M26" s="40"/>
      <c r="N26" s="113"/>
      <c r="O26" s="131"/>
    </row>
    <row r="27" spans="1:15" ht="18" customHeight="1" x14ac:dyDescent="0.2">
      <c r="A27" s="105"/>
      <c r="B27" s="113"/>
      <c r="C27" s="43"/>
      <c r="D27" s="493" t="s">
        <v>33</v>
      </c>
      <c r="E27" s="494"/>
      <c r="F27" s="494"/>
      <c r="G27" s="494"/>
      <c r="H27" s="494"/>
      <c r="I27" s="494"/>
      <c r="J27" s="494"/>
      <c r="K27" s="495"/>
      <c r="L27" s="323" t="s">
        <v>138</v>
      </c>
      <c r="M27" s="40"/>
      <c r="N27" s="113"/>
      <c r="O27" s="131"/>
    </row>
    <row r="28" spans="1:15" ht="9.9499999999999993" customHeight="1" x14ac:dyDescent="0.2">
      <c r="A28" s="105"/>
      <c r="B28" s="113"/>
      <c r="C28" s="43"/>
      <c r="D28" s="44"/>
      <c r="E28" s="40"/>
      <c r="F28" s="40"/>
      <c r="G28" s="40"/>
      <c r="H28" s="40"/>
      <c r="I28" s="40"/>
      <c r="J28" s="40"/>
      <c r="K28" s="40"/>
      <c r="L28" s="40"/>
      <c r="M28" s="40"/>
      <c r="N28" s="113"/>
      <c r="O28" s="131"/>
    </row>
    <row r="29" spans="1:15" ht="27.95" customHeight="1" x14ac:dyDescent="0.2">
      <c r="A29" s="105"/>
      <c r="B29" s="113"/>
      <c r="C29" s="43"/>
      <c r="D29" s="489" t="s">
        <v>415</v>
      </c>
      <c r="E29" s="504"/>
      <c r="F29" s="504"/>
      <c r="G29" s="504"/>
      <c r="H29" s="504"/>
      <c r="I29" s="504"/>
      <c r="J29" s="504"/>
      <c r="K29" s="505"/>
      <c r="L29" s="467" t="str">
        <f>CONCATENATE("Ontvangen en geaccepteerde declaraties t/m"," ",kwartaal_id,"e Kwartaal"," ",jaar_id)</f>
        <v>Ontvangen en geaccepteerde declaraties t/m 3e Kwartaal 2019</v>
      </c>
      <c r="M29" s="40"/>
      <c r="N29" s="113"/>
      <c r="O29" s="131"/>
    </row>
    <row r="30" spans="1:15" ht="27.95" customHeight="1" x14ac:dyDescent="0.2">
      <c r="A30" s="105"/>
      <c r="B30" s="113"/>
      <c r="C30" s="43"/>
      <c r="D30" s="506"/>
      <c r="E30" s="415"/>
      <c r="F30" s="415"/>
      <c r="G30" s="415"/>
      <c r="H30" s="415"/>
      <c r="I30" s="415"/>
      <c r="J30" s="415"/>
      <c r="K30" s="416"/>
      <c r="L30" s="468" t="str">
        <f>CONCATENATE("Ontvangen en geaccepteerde declaraties t/m"," ",kwartaal_id,"e Kwartaal"," ",jaar_id)</f>
        <v>Ontvangen en geaccepteerde declaraties t/m 3e Kwartaal 2019</v>
      </c>
      <c r="M30" s="40"/>
      <c r="N30" s="113"/>
      <c r="O30" s="131"/>
    </row>
    <row r="31" spans="1:15" ht="18" customHeight="1" x14ac:dyDescent="0.2">
      <c r="A31" s="105"/>
      <c r="B31" s="113"/>
      <c r="C31" s="43"/>
      <c r="D31" s="464" t="s">
        <v>260</v>
      </c>
      <c r="E31" s="465"/>
      <c r="F31" s="465"/>
      <c r="G31" s="465"/>
      <c r="H31" s="465"/>
      <c r="I31" s="465"/>
      <c r="J31" s="465"/>
      <c r="K31" s="466"/>
      <c r="L31" s="321"/>
      <c r="M31" s="40"/>
      <c r="N31" s="113"/>
      <c r="O31" s="131"/>
    </row>
    <row r="32" spans="1:15" ht="18" customHeight="1" x14ac:dyDescent="0.2">
      <c r="A32" s="105"/>
      <c r="B32" s="113"/>
      <c r="C32" s="43"/>
      <c r="D32" s="464" t="s">
        <v>416</v>
      </c>
      <c r="E32" s="465"/>
      <c r="F32" s="465"/>
      <c r="G32" s="465"/>
      <c r="H32" s="465"/>
      <c r="I32" s="465"/>
      <c r="J32" s="465"/>
      <c r="K32" s="466"/>
      <c r="L32" s="321"/>
      <c r="M32" s="40"/>
      <c r="N32" s="113"/>
      <c r="O32" s="131"/>
    </row>
    <row r="33" spans="1:15" ht="18" customHeight="1" x14ac:dyDescent="0.2">
      <c r="A33" s="105"/>
      <c r="B33" s="113"/>
      <c r="C33" s="43"/>
      <c r="D33" s="464" t="s">
        <v>417</v>
      </c>
      <c r="E33" s="465"/>
      <c r="F33" s="465"/>
      <c r="G33" s="465"/>
      <c r="H33" s="465"/>
      <c r="I33" s="465"/>
      <c r="J33" s="465"/>
      <c r="K33" s="466"/>
      <c r="L33" s="321"/>
      <c r="M33" s="40"/>
      <c r="N33" s="113"/>
      <c r="O33" s="131"/>
    </row>
    <row r="34" spans="1:15" ht="18" customHeight="1" x14ac:dyDescent="0.2">
      <c r="A34" s="105"/>
      <c r="B34" s="113"/>
      <c r="C34" s="43"/>
      <c r="D34" s="464" t="s">
        <v>29</v>
      </c>
      <c r="E34" s="465"/>
      <c r="F34" s="465"/>
      <c r="G34" s="465"/>
      <c r="H34" s="465"/>
      <c r="I34" s="465"/>
      <c r="J34" s="465"/>
      <c r="K34" s="466"/>
      <c r="L34" s="321"/>
      <c r="M34" s="40"/>
      <c r="N34" s="113"/>
      <c r="O34" s="131"/>
    </row>
    <row r="35" spans="1:15" ht="18" customHeight="1" x14ac:dyDescent="0.2">
      <c r="A35" s="105"/>
      <c r="B35" s="113"/>
      <c r="C35" s="43"/>
      <c r="D35" s="464" t="s">
        <v>571</v>
      </c>
      <c r="E35" s="465"/>
      <c r="F35" s="465"/>
      <c r="G35" s="465"/>
      <c r="H35" s="465"/>
      <c r="I35" s="465"/>
      <c r="J35" s="465"/>
      <c r="K35" s="466"/>
      <c r="L35" s="321"/>
      <c r="M35" s="40"/>
      <c r="N35" s="113"/>
      <c r="O35" s="131"/>
    </row>
    <row r="36" spans="1:15" ht="18" customHeight="1" x14ac:dyDescent="0.2">
      <c r="A36" s="105"/>
      <c r="B36" s="113"/>
      <c r="C36" s="43"/>
      <c r="D36" s="493" t="s">
        <v>420</v>
      </c>
      <c r="E36" s="494"/>
      <c r="F36" s="494"/>
      <c r="G36" s="494"/>
      <c r="H36" s="494"/>
      <c r="I36" s="494"/>
      <c r="J36" s="494"/>
      <c r="K36" s="495"/>
      <c r="L36" s="323" t="s">
        <v>138</v>
      </c>
      <c r="M36" s="40"/>
      <c r="N36" s="113"/>
      <c r="O36" s="131"/>
    </row>
    <row r="37" spans="1:15" ht="9.9499999999999993" customHeight="1" x14ac:dyDescent="0.2">
      <c r="A37" s="105"/>
      <c r="B37" s="113"/>
      <c r="C37" s="43"/>
      <c r="D37" s="43"/>
      <c r="E37" s="43"/>
      <c r="F37" s="43"/>
      <c r="G37" s="43"/>
      <c r="H37" s="43"/>
      <c r="I37" s="43"/>
      <c r="J37" s="43"/>
      <c r="K37" s="43"/>
      <c r="L37" s="43"/>
      <c r="M37" s="40"/>
      <c r="N37" s="113"/>
      <c r="O37" s="131"/>
    </row>
    <row r="38" spans="1:15" ht="27.95" customHeight="1" x14ac:dyDescent="0.2">
      <c r="A38" s="95"/>
      <c r="B38" s="113"/>
      <c r="C38" s="43"/>
      <c r="D38" s="489" t="s">
        <v>418</v>
      </c>
      <c r="E38" s="504"/>
      <c r="F38" s="504"/>
      <c r="G38" s="504"/>
      <c r="H38" s="504"/>
      <c r="I38" s="504"/>
      <c r="J38" s="504"/>
      <c r="K38" s="505"/>
      <c r="L38" s="467" t="str">
        <f>CONCATENATE("Ontvangen en geaccepteerde declaraties t/m"," ",kwartaal_id,"e Kwartaal"," ",jaar_id)</f>
        <v>Ontvangen en geaccepteerde declaraties t/m 3e Kwartaal 2019</v>
      </c>
      <c r="M38" s="40"/>
      <c r="N38" s="113"/>
      <c r="O38" s="131"/>
    </row>
    <row r="39" spans="1:15" ht="27.95" customHeight="1" x14ac:dyDescent="0.2">
      <c r="A39" s="95"/>
      <c r="B39" s="113"/>
      <c r="C39" s="43"/>
      <c r="D39" s="506"/>
      <c r="E39" s="415"/>
      <c r="F39" s="415"/>
      <c r="G39" s="415"/>
      <c r="H39" s="415"/>
      <c r="I39" s="415"/>
      <c r="J39" s="415"/>
      <c r="K39" s="416"/>
      <c r="L39" s="468" t="str">
        <f>CONCATENATE("Ontvangen en geaccepteerde declaraties t/m"," ",kwartaal_id,"e Kwartaal"," ",jaar_id)</f>
        <v>Ontvangen en geaccepteerde declaraties t/m 3e Kwartaal 2019</v>
      </c>
      <c r="M39" s="40"/>
      <c r="N39" s="113"/>
      <c r="O39" s="131"/>
    </row>
    <row r="40" spans="1:15" ht="27.95" customHeight="1" x14ac:dyDescent="0.2">
      <c r="A40" s="95"/>
      <c r="B40" s="113"/>
      <c r="C40" s="43"/>
      <c r="D40" s="464" t="s">
        <v>263</v>
      </c>
      <c r="E40" s="465"/>
      <c r="F40" s="465"/>
      <c r="G40" s="465"/>
      <c r="H40" s="465"/>
      <c r="I40" s="465"/>
      <c r="J40" s="465"/>
      <c r="K40" s="466"/>
      <c r="L40" s="321"/>
      <c r="M40" s="40"/>
      <c r="N40" s="113"/>
      <c r="O40" s="131"/>
    </row>
    <row r="41" spans="1:15" ht="18" customHeight="1" x14ac:dyDescent="0.2">
      <c r="A41" s="95"/>
      <c r="B41" s="113"/>
      <c r="C41" s="43"/>
      <c r="D41" s="464" t="s">
        <v>75</v>
      </c>
      <c r="E41" s="465"/>
      <c r="F41" s="465"/>
      <c r="G41" s="465"/>
      <c r="H41" s="465"/>
      <c r="I41" s="465"/>
      <c r="J41" s="465"/>
      <c r="K41" s="466"/>
      <c r="L41" s="321"/>
      <c r="M41" s="40"/>
      <c r="N41" s="113"/>
      <c r="O41" s="131"/>
    </row>
    <row r="42" spans="1:15" ht="18" customHeight="1" x14ac:dyDescent="0.2">
      <c r="A42" s="95"/>
      <c r="B42" s="113"/>
      <c r="C42" s="43"/>
      <c r="D42" s="464" t="s">
        <v>528</v>
      </c>
      <c r="E42" s="465"/>
      <c r="F42" s="465"/>
      <c r="G42" s="465"/>
      <c r="H42" s="465"/>
      <c r="I42" s="465"/>
      <c r="J42" s="465"/>
      <c r="K42" s="466"/>
      <c r="L42" s="321"/>
      <c r="M42" s="40"/>
      <c r="N42" s="113"/>
      <c r="O42" s="131"/>
    </row>
    <row r="43" spans="1:15" ht="18" customHeight="1" x14ac:dyDescent="0.2">
      <c r="A43" s="95"/>
      <c r="B43" s="113"/>
      <c r="C43" s="43"/>
      <c r="D43" s="464" t="s">
        <v>529</v>
      </c>
      <c r="E43" s="465"/>
      <c r="F43" s="465"/>
      <c r="G43" s="465"/>
      <c r="H43" s="465"/>
      <c r="I43" s="465"/>
      <c r="J43" s="465"/>
      <c r="K43" s="466"/>
      <c r="L43" s="321"/>
      <c r="M43" s="40"/>
      <c r="N43" s="113"/>
      <c r="O43" s="131"/>
    </row>
    <row r="44" spans="1:15" ht="18" customHeight="1" x14ac:dyDescent="0.2">
      <c r="A44" s="95"/>
      <c r="B44" s="113"/>
      <c r="C44" s="43"/>
      <c r="D44" s="493" t="s">
        <v>419</v>
      </c>
      <c r="E44" s="494"/>
      <c r="F44" s="494"/>
      <c r="G44" s="494"/>
      <c r="H44" s="494"/>
      <c r="I44" s="494"/>
      <c r="J44" s="494"/>
      <c r="K44" s="495"/>
      <c r="L44" s="323" t="s">
        <v>138</v>
      </c>
      <c r="M44" s="40"/>
      <c r="N44" s="113"/>
      <c r="O44" s="131"/>
    </row>
    <row r="45" spans="1:15" ht="12" customHeight="1" x14ac:dyDescent="0.2">
      <c r="A45" s="95"/>
      <c r="B45" s="113"/>
      <c r="C45" s="43"/>
      <c r="D45" s="43"/>
      <c r="E45" s="43"/>
      <c r="F45" s="43"/>
      <c r="G45" s="43"/>
      <c r="H45" s="43"/>
      <c r="I45" s="43"/>
      <c r="J45" s="43"/>
      <c r="K45" s="43"/>
      <c r="L45" s="43"/>
      <c r="M45" s="40"/>
      <c r="N45" s="113"/>
      <c r="O45" s="131"/>
    </row>
    <row r="46" spans="1:15" s="95" customFormat="1" ht="12" customHeight="1" x14ac:dyDescent="0.2">
      <c r="B46" s="113"/>
      <c r="C46" s="39"/>
      <c r="D46" s="374">
        <f ca="1">NOW()</f>
        <v>43732.517108796295</v>
      </c>
      <c r="E46" s="375"/>
      <c r="F46" s="46"/>
      <c r="G46" s="46"/>
      <c r="H46" s="46"/>
      <c r="I46" s="46"/>
      <c r="J46" s="93"/>
      <c r="K46" s="93"/>
      <c r="L46" s="47" t="str">
        <f>CONCATENATE("Specifieke informatie C, ",LOWER(A6))</f>
        <v>Specifieke informatie C, pagina 1</v>
      </c>
      <c r="M46" s="39"/>
      <c r="N46" s="113"/>
      <c r="O46" s="131"/>
    </row>
    <row r="47" spans="1:15" ht="12.75" customHeight="1" x14ac:dyDescent="0.2">
      <c r="A47" s="112"/>
      <c r="B47" s="113"/>
      <c r="C47" s="118"/>
      <c r="D47" s="118"/>
      <c r="E47" s="118"/>
      <c r="F47" s="118"/>
      <c r="G47" s="118"/>
      <c r="H47" s="118"/>
      <c r="I47" s="118"/>
      <c r="J47" s="118"/>
      <c r="K47" s="118"/>
      <c r="L47" s="118"/>
      <c r="M47" s="118"/>
      <c r="N47" s="113"/>
      <c r="O47" s="131"/>
    </row>
    <row r="48" spans="1:15" s="95" customFormat="1" ht="18" customHeight="1" x14ac:dyDescent="0.2">
      <c r="A48" s="114" t="s">
        <v>190</v>
      </c>
      <c r="B48" s="113"/>
      <c r="C48" s="39"/>
      <c r="D48" s="40" t="str">
        <f>CONCATENATE("KWARTAALSTAAT ZVW ", jaar_id," ",kwartaal_id,"E KWARTAAL")</f>
        <v>KWARTAALSTAAT ZVW 2019 3E KWARTAAL</v>
      </c>
      <c r="E48" s="39"/>
      <c r="F48" s="39"/>
      <c r="G48" s="39"/>
      <c r="H48" s="39"/>
      <c r="I48" s="39"/>
      <c r="J48" s="77"/>
      <c r="K48" s="77"/>
      <c r="L48" s="39"/>
      <c r="M48" s="39"/>
      <c r="N48" s="113"/>
      <c r="O48" s="131"/>
    </row>
    <row r="49" spans="1:15" ht="18" customHeight="1" x14ac:dyDescent="0.2">
      <c r="A49" s="127"/>
      <c r="B49" s="113"/>
      <c r="C49" s="39"/>
      <c r="D49" s="40" t="s">
        <v>353</v>
      </c>
      <c r="E49" s="40"/>
      <c r="F49" s="40"/>
      <c r="G49" s="40"/>
      <c r="H49" s="40"/>
      <c r="I49" s="40"/>
      <c r="J49" s="40"/>
      <c r="K49" s="40"/>
      <c r="L49" s="40"/>
      <c r="M49" s="40"/>
      <c r="N49" s="113"/>
      <c r="O49" s="131"/>
    </row>
    <row r="50" spans="1:15" ht="18" customHeight="1" x14ac:dyDescent="0.2">
      <c r="A50" s="105"/>
      <c r="B50" s="113"/>
      <c r="C50" s="39"/>
      <c r="D50" s="40" t="str">
        <f>IF(naw_uzovi_zorgverzekeraar&lt;&gt;"0000",CONCATENATE(UPPER(naw_naam_zorgverzekeraar),", ",UPPER(naw_plaats_zorgverzekeraar)),"")</f>
        <v/>
      </c>
      <c r="E50" s="40"/>
      <c r="F50" s="40"/>
      <c r="G50" s="40"/>
      <c r="H50" s="40"/>
      <c r="I50" s="40"/>
      <c r="J50" s="40"/>
      <c r="K50" s="40"/>
      <c r="L50" s="41" t="str">
        <f>CONCATENATE("UZOVI: ",naw_uzovi_zorgverzekeraar)</f>
        <v>UZOVI: 0000</v>
      </c>
      <c r="M50" s="40"/>
      <c r="N50" s="113"/>
      <c r="O50" s="131"/>
    </row>
    <row r="51" spans="1:15" ht="18" customHeight="1" x14ac:dyDescent="0.2">
      <c r="A51" s="95"/>
      <c r="B51" s="113"/>
      <c r="C51" s="43"/>
      <c r="D51" s="79" t="s">
        <v>303</v>
      </c>
      <c r="E51" s="40"/>
      <c r="F51" s="39"/>
      <c r="G51" s="39"/>
      <c r="H51" s="40"/>
      <c r="I51" s="40"/>
      <c r="J51" s="40"/>
      <c r="K51" s="46"/>
      <c r="L51" s="47"/>
      <c r="M51" s="40"/>
      <c r="N51" s="113"/>
      <c r="O51" s="131"/>
    </row>
    <row r="52" spans="1:15" ht="18" customHeight="1" x14ac:dyDescent="0.2">
      <c r="A52" s="95"/>
      <c r="B52" s="113"/>
      <c r="C52" s="43"/>
      <c r="D52" s="44" t="s">
        <v>587</v>
      </c>
      <c r="E52" s="40"/>
      <c r="F52" s="39"/>
      <c r="G52" s="39"/>
      <c r="H52" s="40"/>
      <c r="I52" s="40"/>
      <c r="J52" s="40"/>
      <c r="K52" s="46"/>
      <c r="L52" s="47"/>
      <c r="M52" s="40"/>
      <c r="N52" s="113"/>
      <c r="O52" s="131"/>
    </row>
    <row r="53" spans="1:15" ht="27.95" customHeight="1" x14ac:dyDescent="0.2">
      <c r="A53" s="95"/>
      <c r="B53" s="113"/>
      <c r="C53" s="43"/>
      <c r="D53" s="489" t="s">
        <v>261</v>
      </c>
      <c r="E53" s="504"/>
      <c r="F53" s="504"/>
      <c r="G53" s="504"/>
      <c r="H53" s="504"/>
      <c r="I53" s="504"/>
      <c r="J53" s="504"/>
      <c r="K53" s="505"/>
      <c r="L53" s="467" t="str">
        <f>CONCATENATE("Ontvangen en geaccepteerde declaraties t/m"," ",kwartaal_id,"e Kwartaal"," ",jaar_id)</f>
        <v>Ontvangen en geaccepteerde declaraties t/m 3e Kwartaal 2019</v>
      </c>
      <c r="M53" s="40"/>
      <c r="N53" s="113"/>
      <c r="O53" s="131"/>
    </row>
    <row r="54" spans="1:15" ht="27.95" customHeight="1" x14ac:dyDescent="0.2">
      <c r="A54" s="95"/>
      <c r="B54" s="113"/>
      <c r="C54" s="43"/>
      <c r="D54" s="506"/>
      <c r="E54" s="415"/>
      <c r="F54" s="415"/>
      <c r="G54" s="415"/>
      <c r="H54" s="415"/>
      <c r="I54" s="415"/>
      <c r="J54" s="415"/>
      <c r="K54" s="416"/>
      <c r="L54" s="468" t="str">
        <f>CONCATENATE("Ontvangen en geaccepteerde declaraties t/m"," ",kwartaal_id,"e Kwartaal"," ",jaar_id)</f>
        <v>Ontvangen en geaccepteerde declaraties t/m 3e Kwartaal 2019</v>
      </c>
      <c r="M54" s="40"/>
      <c r="N54" s="113"/>
      <c r="O54" s="131"/>
    </row>
    <row r="55" spans="1:15" ht="18" customHeight="1" x14ac:dyDescent="0.2">
      <c r="A55" s="95"/>
      <c r="B55" s="113"/>
      <c r="C55" s="43"/>
      <c r="D55" s="464" t="s">
        <v>266</v>
      </c>
      <c r="E55" s="465"/>
      <c r="F55" s="465"/>
      <c r="G55" s="465"/>
      <c r="H55" s="465"/>
      <c r="I55" s="465"/>
      <c r="J55" s="465"/>
      <c r="K55" s="466"/>
      <c r="L55" s="321"/>
      <c r="M55" s="40"/>
      <c r="N55" s="113"/>
      <c r="O55" s="131"/>
    </row>
    <row r="56" spans="1:15" ht="18" customHeight="1" x14ac:dyDescent="0.2">
      <c r="A56" s="95"/>
      <c r="B56" s="113"/>
      <c r="C56" s="43"/>
      <c r="D56" s="464" t="s">
        <v>267</v>
      </c>
      <c r="E56" s="465"/>
      <c r="F56" s="465"/>
      <c r="G56" s="465"/>
      <c r="H56" s="465"/>
      <c r="I56" s="465"/>
      <c r="J56" s="465"/>
      <c r="K56" s="466"/>
      <c r="L56" s="321"/>
      <c r="M56" s="40"/>
      <c r="N56" s="113"/>
      <c r="O56" s="131"/>
    </row>
    <row r="57" spans="1:15" ht="18" customHeight="1" x14ac:dyDescent="0.2">
      <c r="A57" s="105"/>
      <c r="B57" s="113"/>
      <c r="C57" s="43"/>
      <c r="D57" s="493" t="s">
        <v>264</v>
      </c>
      <c r="E57" s="494"/>
      <c r="F57" s="494"/>
      <c r="G57" s="494"/>
      <c r="H57" s="494"/>
      <c r="I57" s="494"/>
      <c r="J57" s="494"/>
      <c r="K57" s="495"/>
      <c r="L57" s="323" t="s">
        <v>138</v>
      </c>
      <c r="M57" s="40"/>
      <c r="N57" s="113"/>
      <c r="O57" s="131"/>
    </row>
    <row r="58" spans="1:15" ht="9.9499999999999993" customHeight="1" x14ac:dyDescent="0.2">
      <c r="A58" s="105"/>
      <c r="B58" s="113"/>
      <c r="C58" s="43"/>
      <c r="D58" s="44"/>
      <c r="E58" s="40"/>
      <c r="F58" s="40"/>
      <c r="G58" s="40"/>
      <c r="H58" s="40"/>
      <c r="I58" s="40"/>
      <c r="J58" s="40"/>
      <c r="K58" s="40"/>
      <c r="L58" s="40"/>
      <c r="M58" s="40"/>
      <c r="N58" s="113"/>
      <c r="O58" s="131"/>
    </row>
    <row r="59" spans="1:15" ht="27.95" customHeight="1" x14ac:dyDescent="0.2">
      <c r="A59" s="105"/>
      <c r="B59" s="113"/>
      <c r="C59" s="43"/>
      <c r="D59" s="489" t="s">
        <v>262</v>
      </c>
      <c r="E59" s="504"/>
      <c r="F59" s="504"/>
      <c r="G59" s="504"/>
      <c r="H59" s="504"/>
      <c r="I59" s="504"/>
      <c r="J59" s="504"/>
      <c r="K59" s="505"/>
      <c r="L59" s="467" t="str">
        <f>CONCATENATE("Ontvangen en geaccepteerde declaraties t/m"," ",kwartaal_id,"e Kwartaal"," ",jaar_id)</f>
        <v>Ontvangen en geaccepteerde declaraties t/m 3e Kwartaal 2019</v>
      </c>
      <c r="M59" s="40"/>
      <c r="N59" s="113"/>
      <c r="O59" s="131"/>
    </row>
    <row r="60" spans="1:15" ht="27.95" customHeight="1" x14ac:dyDescent="0.2">
      <c r="A60" s="105"/>
      <c r="B60" s="113"/>
      <c r="C60" s="43"/>
      <c r="D60" s="506"/>
      <c r="E60" s="415"/>
      <c r="F60" s="415"/>
      <c r="G60" s="415"/>
      <c r="H60" s="415"/>
      <c r="I60" s="415"/>
      <c r="J60" s="415"/>
      <c r="K60" s="416"/>
      <c r="L60" s="468" t="str">
        <f>CONCATENATE("Ontvangen en geaccepteerde declaraties t/m"," ",kwartaal_id,"e Kwartaal"," ",jaar_id)</f>
        <v>Ontvangen en geaccepteerde declaraties t/m 3e Kwartaal 2019</v>
      </c>
      <c r="M60" s="40"/>
      <c r="N60" s="113"/>
      <c r="O60" s="131"/>
    </row>
    <row r="61" spans="1:15" ht="18" customHeight="1" x14ac:dyDescent="0.2">
      <c r="A61" s="105"/>
      <c r="B61" s="113"/>
      <c r="C61" s="43"/>
      <c r="D61" s="464" t="s">
        <v>268</v>
      </c>
      <c r="E61" s="465"/>
      <c r="F61" s="465"/>
      <c r="G61" s="465"/>
      <c r="H61" s="465"/>
      <c r="I61" s="465"/>
      <c r="J61" s="465"/>
      <c r="K61" s="466"/>
      <c r="L61" s="321"/>
      <c r="M61" s="40"/>
      <c r="N61" s="113"/>
      <c r="O61" s="131"/>
    </row>
    <row r="62" spans="1:15" ht="18" customHeight="1" x14ac:dyDescent="0.2">
      <c r="A62" s="105"/>
      <c r="B62" s="113"/>
      <c r="C62" s="43"/>
      <c r="D62" s="464" t="s">
        <v>269</v>
      </c>
      <c r="E62" s="465"/>
      <c r="F62" s="465"/>
      <c r="G62" s="465"/>
      <c r="H62" s="465"/>
      <c r="I62" s="465"/>
      <c r="J62" s="465"/>
      <c r="K62" s="466"/>
      <c r="L62" s="321"/>
      <c r="M62" s="40"/>
      <c r="N62" s="113"/>
      <c r="O62" s="131"/>
    </row>
    <row r="63" spans="1:15" ht="18" customHeight="1" x14ac:dyDescent="0.2">
      <c r="A63" s="105"/>
      <c r="B63" s="113"/>
      <c r="C63" s="43"/>
      <c r="D63" s="493" t="s">
        <v>265</v>
      </c>
      <c r="E63" s="494"/>
      <c r="F63" s="494"/>
      <c r="G63" s="494"/>
      <c r="H63" s="494"/>
      <c r="I63" s="494"/>
      <c r="J63" s="494"/>
      <c r="K63" s="495"/>
      <c r="L63" s="323" t="s">
        <v>138</v>
      </c>
      <c r="M63" s="40"/>
      <c r="N63" s="113"/>
      <c r="O63" s="131"/>
    </row>
    <row r="64" spans="1:15" ht="9.9499999999999993" customHeight="1" x14ac:dyDescent="0.2">
      <c r="A64" s="105"/>
      <c r="B64" s="113"/>
      <c r="C64" s="43"/>
      <c r="D64" s="43"/>
      <c r="E64" s="43"/>
      <c r="F64" s="43"/>
      <c r="G64" s="43"/>
      <c r="H64" s="43"/>
      <c r="I64" s="43"/>
      <c r="J64" s="43"/>
      <c r="K64" s="43"/>
      <c r="L64" s="43"/>
      <c r="M64" s="40"/>
      <c r="N64" s="113"/>
      <c r="O64" s="131"/>
    </row>
    <row r="65" spans="1:15" s="131" customFormat="1" ht="18" customHeight="1" x14ac:dyDescent="0.2">
      <c r="A65" s="135"/>
      <c r="B65" s="116"/>
      <c r="C65" s="129"/>
      <c r="D65" s="136" t="s">
        <v>39</v>
      </c>
      <c r="E65" s="130"/>
      <c r="F65" s="130"/>
      <c r="G65" s="130"/>
      <c r="H65" s="130"/>
      <c r="I65" s="130"/>
      <c r="J65" s="130"/>
      <c r="K65" s="137"/>
      <c r="L65" s="138"/>
      <c r="M65" s="130"/>
      <c r="N65" s="116"/>
    </row>
    <row r="66" spans="1:15" ht="27.95" customHeight="1" x14ac:dyDescent="0.2">
      <c r="A66" s="105"/>
      <c r="B66" s="113"/>
      <c r="C66" s="43"/>
      <c r="D66" s="489" t="s">
        <v>40</v>
      </c>
      <c r="E66" s="504"/>
      <c r="F66" s="504"/>
      <c r="G66" s="504"/>
      <c r="H66" s="504"/>
      <c r="I66" s="504"/>
      <c r="J66" s="504"/>
      <c r="K66" s="505"/>
      <c r="L66" s="467" t="str">
        <f>CONCATENATE("Ontvangen en geaccepteerde declaraties t/m"," ",kwartaal_id,"e Kwartaal"," ",jaar_id)</f>
        <v>Ontvangen en geaccepteerde declaraties t/m 3e Kwartaal 2019</v>
      </c>
      <c r="M66" s="40"/>
      <c r="N66" s="113"/>
      <c r="O66" s="131"/>
    </row>
    <row r="67" spans="1:15" ht="27.95" customHeight="1" x14ac:dyDescent="0.2">
      <c r="A67" s="105"/>
      <c r="B67" s="113"/>
      <c r="C67" s="43"/>
      <c r="D67" s="506"/>
      <c r="E67" s="415"/>
      <c r="F67" s="415"/>
      <c r="G67" s="415"/>
      <c r="H67" s="415"/>
      <c r="I67" s="415"/>
      <c r="J67" s="415"/>
      <c r="K67" s="416"/>
      <c r="L67" s="468" t="str">
        <f>CONCATENATE("Ontvangen en geaccepteerde declaraties t/m"," ",kwartaal_id,"e Kwartaal"," ",jaar_id)</f>
        <v>Ontvangen en geaccepteerde declaraties t/m 3e Kwartaal 2019</v>
      </c>
      <c r="M67" s="40"/>
      <c r="N67" s="113"/>
      <c r="O67" s="131"/>
    </row>
    <row r="68" spans="1:15" ht="18" customHeight="1" x14ac:dyDescent="0.2">
      <c r="A68" s="105"/>
      <c r="B68" s="113"/>
      <c r="C68" s="43"/>
      <c r="D68" s="464" t="s">
        <v>41</v>
      </c>
      <c r="E68" s="465"/>
      <c r="F68" s="465"/>
      <c r="G68" s="465"/>
      <c r="H68" s="465"/>
      <c r="I68" s="465"/>
      <c r="J68" s="465"/>
      <c r="K68" s="466"/>
      <c r="L68" s="321"/>
      <c r="M68" s="40"/>
      <c r="N68" s="113"/>
      <c r="O68" s="131"/>
    </row>
    <row r="69" spans="1:15" ht="18" customHeight="1" x14ac:dyDescent="0.2">
      <c r="A69" s="105"/>
      <c r="B69" s="113"/>
      <c r="C69" s="43"/>
      <c r="D69" s="464" t="s">
        <v>43</v>
      </c>
      <c r="E69" s="465"/>
      <c r="F69" s="465"/>
      <c r="G69" s="465"/>
      <c r="H69" s="465"/>
      <c r="I69" s="465"/>
      <c r="J69" s="465"/>
      <c r="K69" s="466"/>
      <c r="L69" s="321"/>
      <c r="M69" s="40"/>
      <c r="N69" s="113"/>
      <c r="O69" s="131"/>
    </row>
    <row r="70" spans="1:15" ht="18" customHeight="1" x14ac:dyDescent="0.2">
      <c r="A70" s="105"/>
      <c r="B70" s="113"/>
      <c r="C70" s="43"/>
      <c r="D70" s="464" t="s">
        <v>44</v>
      </c>
      <c r="E70" s="465"/>
      <c r="F70" s="465"/>
      <c r="G70" s="465"/>
      <c r="H70" s="465"/>
      <c r="I70" s="465"/>
      <c r="J70" s="465"/>
      <c r="K70" s="466"/>
      <c r="L70" s="321"/>
      <c r="M70" s="40"/>
      <c r="N70" s="113"/>
      <c r="O70" s="131"/>
    </row>
    <row r="71" spans="1:15" ht="18" customHeight="1" x14ac:dyDescent="0.2">
      <c r="A71" s="105"/>
      <c r="B71" s="113"/>
      <c r="C71" s="43"/>
      <c r="D71" s="486" t="s">
        <v>30</v>
      </c>
      <c r="E71" s="499" t="s">
        <v>490</v>
      </c>
      <c r="F71" s="465"/>
      <c r="G71" s="465"/>
      <c r="H71" s="465"/>
      <c r="I71" s="465"/>
      <c r="J71" s="465"/>
      <c r="K71" s="466"/>
      <c r="L71" s="321"/>
      <c r="M71" s="40"/>
      <c r="N71" s="113"/>
      <c r="O71" s="131"/>
    </row>
    <row r="72" spans="1:15" ht="27.95" customHeight="1" x14ac:dyDescent="0.2">
      <c r="A72" s="105"/>
      <c r="B72" s="113"/>
      <c r="C72" s="43"/>
      <c r="D72" s="509"/>
      <c r="E72" s="499" t="s">
        <v>512</v>
      </c>
      <c r="F72" s="465"/>
      <c r="G72" s="465"/>
      <c r="H72" s="465"/>
      <c r="I72" s="465"/>
      <c r="J72" s="465"/>
      <c r="K72" s="466"/>
      <c r="L72" s="321"/>
      <c r="M72" s="40"/>
      <c r="N72" s="113"/>
      <c r="O72" s="131"/>
    </row>
    <row r="73" spans="1:15" ht="18" customHeight="1" x14ac:dyDescent="0.2">
      <c r="A73" s="105"/>
      <c r="B73" s="113"/>
      <c r="C73" s="43"/>
      <c r="D73" s="464" t="s">
        <v>501</v>
      </c>
      <c r="E73" s="465"/>
      <c r="F73" s="465"/>
      <c r="G73" s="465"/>
      <c r="H73" s="465"/>
      <c r="I73" s="465"/>
      <c r="J73" s="465"/>
      <c r="K73" s="466"/>
      <c r="L73" s="321"/>
      <c r="M73" s="40"/>
      <c r="N73" s="113"/>
      <c r="O73" s="131"/>
    </row>
    <row r="74" spans="1:15" ht="18" customHeight="1" x14ac:dyDescent="0.2">
      <c r="A74" s="105"/>
      <c r="B74" s="113"/>
      <c r="C74" s="43"/>
      <c r="D74" s="464" t="s">
        <v>572</v>
      </c>
      <c r="E74" s="465"/>
      <c r="F74" s="465"/>
      <c r="G74" s="465"/>
      <c r="H74" s="465"/>
      <c r="I74" s="465"/>
      <c r="J74" s="465"/>
      <c r="K74" s="466"/>
      <c r="L74" s="321"/>
      <c r="M74" s="40"/>
      <c r="N74" s="113"/>
      <c r="O74" s="131"/>
    </row>
    <row r="75" spans="1:15" ht="18" customHeight="1" x14ac:dyDescent="0.2">
      <c r="A75" s="105"/>
      <c r="B75" s="113"/>
      <c r="C75" s="43"/>
      <c r="D75" s="493" t="s">
        <v>42</v>
      </c>
      <c r="E75" s="494"/>
      <c r="F75" s="494"/>
      <c r="G75" s="494"/>
      <c r="H75" s="494"/>
      <c r="I75" s="494"/>
      <c r="J75" s="494"/>
      <c r="K75" s="495"/>
      <c r="L75" s="323" t="s">
        <v>138</v>
      </c>
      <c r="M75" s="40"/>
      <c r="N75" s="113"/>
      <c r="O75" s="131"/>
    </row>
    <row r="76" spans="1:15" ht="9.9499999999999993" customHeight="1" x14ac:dyDescent="0.2">
      <c r="A76" s="105"/>
      <c r="B76" s="113"/>
      <c r="C76" s="43"/>
      <c r="D76" s="43"/>
      <c r="E76" s="43"/>
      <c r="F76" s="43"/>
      <c r="G76" s="43"/>
      <c r="H76" s="43"/>
      <c r="I76" s="43"/>
      <c r="J76" s="43"/>
      <c r="K76" s="43"/>
      <c r="L76" s="43"/>
      <c r="M76" s="40"/>
      <c r="N76" s="113"/>
      <c r="O76" s="131"/>
    </row>
    <row r="77" spans="1:15" ht="18" customHeight="1" x14ac:dyDescent="0.2">
      <c r="A77" s="105"/>
      <c r="B77" s="113"/>
      <c r="C77" s="43"/>
      <c r="D77" s="489" t="s">
        <v>40</v>
      </c>
      <c r="E77" s="504"/>
      <c r="F77" s="504"/>
      <c r="G77" s="504"/>
      <c r="H77" s="504"/>
      <c r="I77" s="504"/>
      <c r="J77" s="504"/>
      <c r="K77" s="505"/>
      <c r="L77" s="467" t="str">
        <f>CONCATENATE("AANTAL tot en met "," ",kwartaal_id,"e Kwartaal"," ",jaar_id)</f>
        <v>AANTAL tot en met  3e Kwartaal 2019</v>
      </c>
      <c r="M77" s="40"/>
      <c r="N77" s="113"/>
      <c r="O77" s="131"/>
    </row>
    <row r="78" spans="1:15" ht="18" customHeight="1" x14ac:dyDescent="0.2">
      <c r="A78" s="105"/>
      <c r="B78" s="113"/>
      <c r="C78" s="43"/>
      <c r="D78" s="506"/>
      <c r="E78" s="415"/>
      <c r="F78" s="415"/>
      <c r="G78" s="415"/>
      <c r="H78" s="415"/>
      <c r="I78" s="415"/>
      <c r="J78" s="415"/>
      <c r="K78" s="416"/>
      <c r="L78" s="468" t="str">
        <f>CONCATENATE("AANTAL tot en met "," ",kwartaal_id,"e Kwartaal"," ",jaar_id)</f>
        <v>AANTAL tot en met  3e Kwartaal 2019</v>
      </c>
      <c r="M78" s="40"/>
      <c r="N78" s="113"/>
      <c r="O78" s="131"/>
    </row>
    <row r="79" spans="1:15" ht="18" customHeight="1" x14ac:dyDescent="0.2">
      <c r="A79" s="105"/>
      <c r="B79" s="113"/>
      <c r="C79" s="43"/>
      <c r="D79" s="464" t="s">
        <v>45</v>
      </c>
      <c r="E79" s="465"/>
      <c r="F79" s="465"/>
      <c r="G79" s="465"/>
      <c r="H79" s="465"/>
      <c r="I79" s="465"/>
      <c r="J79" s="465"/>
      <c r="K79" s="466"/>
      <c r="L79" s="321"/>
      <c r="M79" s="40"/>
      <c r="N79" s="113"/>
      <c r="O79" s="131"/>
    </row>
    <row r="80" spans="1:15" ht="18" customHeight="1" x14ac:dyDescent="0.2">
      <c r="A80" s="105"/>
      <c r="B80" s="113"/>
      <c r="C80" s="43"/>
      <c r="D80" s="464" t="s">
        <v>46</v>
      </c>
      <c r="E80" s="465"/>
      <c r="F80" s="465"/>
      <c r="G80" s="465"/>
      <c r="H80" s="465"/>
      <c r="I80" s="465"/>
      <c r="J80" s="465"/>
      <c r="K80" s="466"/>
      <c r="L80" s="321"/>
      <c r="M80" s="40"/>
      <c r="N80" s="113"/>
      <c r="O80" s="131"/>
    </row>
    <row r="81" spans="1:15" ht="18" customHeight="1" x14ac:dyDescent="0.2">
      <c r="A81" s="105"/>
      <c r="B81" s="113"/>
      <c r="C81" s="43"/>
      <c r="D81" s="464" t="s">
        <v>47</v>
      </c>
      <c r="E81" s="465"/>
      <c r="F81" s="465"/>
      <c r="G81" s="465"/>
      <c r="H81" s="465"/>
      <c r="I81" s="465"/>
      <c r="J81" s="465"/>
      <c r="K81" s="466"/>
      <c r="L81" s="321"/>
      <c r="M81" s="40"/>
      <c r="N81" s="113"/>
      <c r="O81" s="131"/>
    </row>
    <row r="82" spans="1:15" ht="18" customHeight="1" x14ac:dyDescent="0.2">
      <c r="A82" s="105"/>
      <c r="B82" s="113"/>
      <c r="C82" s="43"/>
      <c r="D82" s="464" t="s">
        <v>502</v>
      </c>
      <c r="E82" s="465"/>
      <c r="F82" s="465"/>
      <c r="G82" s="465"/>
      <c r="H82" s="465"/>
      <c r="I82" s="465"/>
      <c r="J82" s="465"/>
      <c r="K82" s="466"/>
      <c r="L82" s="321"/>
      <c r="M82" s="40"/>
      <c r="N82" s="113"/>
      <c r="O82" s="131"/>
    </row>
    <row r="83" spans="1:15" ht="18" customHeight="1" x14ac:dyDescent="0.2">
      <c r="A83" s="105"/>
      <c r="B83" s="113"/>
      <c r="C83" s="43"/>
      <c r="D83" s="493" t="s">
        <v>573</v>
      </c>
      <c r="E83" s="494"/>
      <c r="F83" s="494"/>
      <c r="G83" s="494"/>
      <c r="H83" s="494"/>
      <c r="I83" s="494"/>
      <c r="J83" s="494"/>
      <c r="K83" s="495"/>
      <c r="L83" s="323"/>
      <c r="M83" s="40"/>
      <c r="N83" s="113"/>
      <c r="O83" s="131"/>
    </row>
    <row r="84" spans="1:15" ht="18" customHeight="1" x14ac:dyDescent="0.2">
      <c r="A84" s="105"/>
      <c r="B84" s="113"/>
      <c r="C84" s="43"/>
      <c r="D84" s="43"/>
      <c r="E84" s="43"/>
      <c r="F84" s="43"/>
      <c r="G84" s="43"/>
      <c r="H84" s="43"/>
      <c r="I84" s="43"/>
      <c r="J84" s="43"/>
      <c r="K84" s="43"/>
      <c r="L84" s="43"/>
      <c r="M84" s="40"/>
      <c r="N84" s="113"/>
      <c r="O84" s="131"/>
    </row>
    <row r="85" spans="1:15" ht="18" customHeight="1" x14ac:dyDescent="0.2">
      <c r="A85" s="105"/>
      <c r="B85" s="113"/>
      <c r="C85" s="43"/>
      <c r="D85" s="43"/>
      <c r="E85" s="43"/>
      <c r="F85" s="43"/>
      <c r="G85" s="43"/>
      <c r="H85" s="43"/>
      <c r="I85" s="43"/>
      <c r="J85" s="43"/>
      <c r="K85" s="43"/>
      <c r="L85" s="43"/>
      <c r="M85" s="40"/>
      <c r="N85" s="113"/>
      <c r="O85" s="131"/>
    </row>
    <row r="86" spans="1:15" ht="18" customHeight="1" x14ac:dyDescent="0.2">
      <c r="A86" s="105"/>
      <c r="B86" s="113"/>
      <c r="C86" s="43"/>
      <c r="D86" s="43"/>
      <c r="E86" s="43"/>
      <c r="F86" s="43"/>
      <c r="G86" s="43"/>
      <c r="H86" s="43"/>
      <c r="I86" s="43"/>
      <c r="J86" s="43"/>
      <c r="K86" s="43"/>
      <c r="L86" s="43"/>
      <c r="M86" s="40"/>
      <c r="N86" s="113"/>
      <c r="O86" s="131"/>
    </row>
    <row r="87" spans="1:15" ht="18" customHeight="1" x14ac:dyDescent="0.2">
      <c r="A87" s="105"/>
      <c r="B87" s="113"/>
      <c r="C87" s="43"/>
      <c r="D87" s="43"/>
      <c r="E87" s="43"/>
      <c r="F87" s="43"/>
      <c r="G87" s="43"/>
      <c r="H87" s="43"/>
      <c r="I87" s="43"/>
      <c r="J87" s="43"/>
      <c r="K87" s="43"/>
      <c r="L87" s="43"/>
      <c r="M87" s="40"/>
      <c r="N87" s="113"/>
      <c r="O87" s="131"/>
    </row>
    <row r="88" spans="1:15" ht="13.9" customHeight="1" x14ac:dyDescent="0.2">
      <c r="A88" s="105"/>
      <c r="B88" s="113"/>
      <c r="C88" s="43"/>
      <c r="D88" s="43"/>
      <c r="E88" s="43"/>
      <c r="F88" s="43"/>
      <c r="G88" s="43"/>
      <c r="H88" s="43"/>
      <c r="I88" s="43"/>
      <c r="J88" s="43"/>
      <c r="K88" s="43"/>
      <c r="L88" s="43"/>
      <c r="M88" s="40"/>
      <c r="N88" s="113"/>
      <c r="O88" s="131"/>
    </row>
    <row r="89" spans="1:15" s="95" customFormat="1" ht="12" customHeight="1" x14ac:dyDescent="0.2">
      <c r="B89" s="113"/>
      <c r="C89" s="39"/>
      <c r="D89" s="374">
        <f ca="1">NOW()</f>
        <v>43732.517108796295</v>
      </c>
      <c r="E89" s="375"/>
      <c r="F89" s="46"/>
      <c r="G89" s="46"/>
      <c r="H89" s="46"/>
      <c r="I89" s="46"/>
      <c r="J89" s="93"/>
      <c r="K89" s="93"/>
      <c r="L89" s="47" t="str">
        <f>CONCATENATE("Specifieke informatie C, ",LOWER(A48))</f>
        <v>Specifieke informatie C, pagina 2</v>
      </c>
      <c r="M89" s="39"/>
      <c r="N89" s="113"/>
      <c r="O89" s="131"/>
    </row>
    <row r="90" spans="1:15" ht="12.75" customHeight="1" x14ac:dyDescent="0.2">
      <c r="A90" s="112"/>
      <c r="B90" s="113"/>
      <c r="C90" s="118"/>
      <c r="D90" s="118"/>
      <c r="E90" s="118"/>
      <c r="F90" s="118"/>
      <c r="G90" s="118"/>
      <c r="H90" s="118"/>
      <c r="I90" s="118"/>
      <c r="J90" s="118"/>
      <c r="K90" s="118"/>
      <c r="L90" s="118"/>
      <c r="M90" s="118"/>
      <c r="N90" s="113"/>
      <c r="O90" s="131"/>
    </row>
    <row r="91" spans="1:15" s="131" customFormat="1" ht="18" customHeight="1" x14ac:dyDescent="0.2">
      <c r="A91" s="128" t="s">
        <v>219</v>
      </c>
      <c r="B91" s="116"/>
      <c r="C91" s="129"/>
      <c r="D91" s="40" t="str">
        <f>CONCATENATE("KWARTAALSTAAT ZVW ", jaar_id," ",kwartaal_id,"E KWARTAAL")</f>
        <v>KWARTAALSTAAT ZVW 2019 3E KWARTAAL</v>
      </c>
      <c r="E91" s="39"/>
      <c r="F91" s="39"/>
      <c r="G91" s="39"/>
      <c r="H91" s="39"/>
      <c r="I91" s="39"/>
      <c r="J91" s="39"/>
      <c r="K91" s="39"/>
      <c r="L91" s="39"/>
      <c r="M91" s="130"/>
      <c r="N91" s="116"/>
    </row>
    <row r="92" spans="1:15" s="131" customFormat="1" ht="18" customHeight="1" x14ac:dyDescent="0.2">
      <c r="A92" s="132"/>
      <c r="B92" s="116"/>
      <c r="C92" s="133"/>
      <c r="D92" s="40" t="s">
        <v>353</v>
      </c>
      <c r="E92" s="40"/>
      <c r="F92" s="40"/>
      <c r="G92" s="40"/>
      <c r="H92" s="40"/>
      <c r="I92" s="40"/>
      <c r="J92" s="40"/>
      <c r="K92" s="40"/>
      <c r="L92" s="40"/>
      <c r="M92" s="130"/>
      <c r="N92" s="116"/>
    </row>
    <row r="93" spans="1:15" ht="18" customHeight="1" x14ac:dyDescent="0.2">
      <c r="A93" s="95"/>
      <c r="B93" s="113"/>
      <c r="C93" s="43"/>
      <c r="D93" s="134" t="str">
        <f>IF(naw_uzovi_zorgverzekeraar&lt;&gt;"0000",CONCATENATE(UPPER(naw_naam_zorgverzekeraar),", ",UPPER(naw_plaats_zorgverzekeraar)),"")</f>
        <v/>
      </c>
      <c r="E93" s="40"/>
      <c r="F93" s="40"/>
      <c r="G93" s="40"/>
      <c r="H93" s="40"/>
      <c r="I93" s="40"/>
      <c r="J93" s="40"/>
      <c r="K93" s="40"/>
      <c r="L93" s="41" t="str">
        <f>CONCATENATE("UZOVI: ",naw_uzovi_zorgverzekeraar)</f>
        <v>UZOVI: 0000</v>
      </c>
      <c r="M93" s="40"/>
      <c r="N93" s="113"/>
      <c r="O93" s="131"/>
    </row>
    <row r="94" spans="1:15" ht="18" customHeight="1" x14ac:dyDescent="0.2">
      <c r="A94" s="95"/>
      <c r="B94" s="113"/>
      <c r="C94" s="43"/>
      <c r="D94" s="79" t="s">
        <v>303</v>
      </c>
      <c r="E94" s="40"/>
      <c r="F94" s="39"/>
      <c r="G94" s="39"/>
      <c r="H94" s="40"/>
      <c r="I94" s="40"/>
      <c r="J94" s="40"/>
      <c r="K94" s="46"/>
      <c r="L94" s="47"/>
      <c r="M94" s="40"/>
      <c r="N94" s="113"/>
      <c r="O94" s="131"/>
    </row>
    <row r="95" spans="1:15" s="131" customFormat="1" ht="18" customHeight="1" x14ac:dyDescent="0.2">
      <c r="A95" s="135"/>
      <c r="B95" s="116"/>
      <c r="C95" s="129"/>
      <c r="D95" s="136" t="s">
        <v>504</v>
      </c>
      <c r="E95" s="130"/>
      <c r="F95" s="130"/>
      <c r="G95" s="130"/>
      <c r="H95" s="130"/>
      <c r="I95" s="130"/>
      <c r="J95" s="130"/>
      <c r="K95" s="137"/>
      <c r="L95" s="138"/>
      <c r="M95" s="130"/>
      <c r="N95" s="116"/>
    </row>
    <row r="96" spans="1:15" s="131" customFormat="1" ht="27.95" customHeight="1" x14ac:dyDescent="0.2">
      <c r="A96" s="135"/>
      <c r="B96" s="116"/>
      <c r="C96" s="129"/>
      <c r="D96" s="453" t="s">
        <v>34</v>
      </c>
      <c r="E96" s="483"/>
      <c r="F96" s="483"/>
      <c r="G96" s="483"/>
      <c r="H96" s="483"/>
      <c r="I96" s="483"/>
      <c r="J96" s="483"/>
      <c r="K96" s="484"/>
      <c r="L96" s="460" t="s">
        <v>1207</v>
      </c>
      <c r="M96" s="130"/>
      <c r="N96" s="116"/>
    </row>
    <row r="97" spans="1:14" s="131" customFormat="1" ht="27.95" customHeight="1" x14ac:dyDescent="0.2">
      <c r="A97" s="135"/>
      <c r="B97" s="116"/>
      <c r="C97" s="129"/>
      <c r="D97" s="481"/>
      <c r="E97" s="482"/>
      <c r="F97" s="482"/>
      <c r="G97" s="482"/>
      <c r="H97" s="482"/>
      <c r="I97" s="482"/>
      <c r="J97" s="482"/>
      <c r="K97" s="485"/>
      <c r="L97" s="461"/>
      <c r="M97" s="130"/>
      <c r="N97" s="116"/>
    </row>
    <row r="98" spans="1:14" s="131" customFormat="1" ht="18" customHeight="1" x14ac:dyDescent="0.2">
      <c r="A98" s="135"/>
      <c r="B98" s="116"/>
      <c r="C98" s="129"/>
      <c r="D98" s="450" t="s">
        <v>119</v>
      </c>
      <c r="E98" s="465"/>
      <c r="F98" s="465"/>
      <c r="G98" s="465"/>
      <c r="H98" s="465"/>
      <c r="I98" s="465"/>
      <c r="J98" s="465"/>
      <c r="K98" s="466"/>
      <c r="L98" s="318"/>
      <c r="M98" s="130"/>
      <c r="N98" s="116"/>
    </row>
    <row r="99" spans="1:14" s="131" customFormat="1" ht="18" customHeight="1" x14ac:dyDescent="0.2">
      <c r="A99" s="135"/>
      <c r="B99" s="116"/>
      <c r="C99" s="129"/>
      <c r="D99" s="479" t="s">
        <v>110</v>
      </c>
      <c r="E99" s="480"/>
      <c r="F99" s="478" t="s">
        <v>530</v>
      </c>
      <c r="G99" s="465"/>
      <c r="H99" s="465"/>
      <c r="I99" s="465"/>
      <c r="J99" s="465"/>
      <c r="K99" s="466"/>
      <c r="L99" s="318"/>
      <c r="M99" s="130"/>
      <c r="N99" s="116"/>
    </row>
    <row r="100" spans="1:14" s="131" customFormat="1" ht="18" customHeight="1" x14ac:dyDescent="0.2">
      <c r="A100" s="135"/>
      <c r="B100" s="116"/>
      <c r="C100" s="129"/>
      <c r="D100" s="481"/>
      <c r="E100" s="482"/>
      <c r="F100" s="478" t="s">
        <v>111</v>
      </c>
      <c r="G100" s="465"/>
      <c r="H100" s="465"/>
      <c r="I100" s="465"/>
      <c r="J100" s="465"/>
      <c r="K100" s="466"/>
      <c r="L100" s="318"/>
      <c r="M100" s="130"/>
      <c r="N100" s="116"/>
    </row>
    <row r="101" spans="1:14" s="131" customFormat="1" ht="18" customHeight="1" x14ac:dyDescent="0.2">
      <c r="A101" s="135"/>
      <c r="B101" s="116"/>
      <c r="C101" s="129"/>
      <c r="D101" s="450" t="s">
        <v>112</v>
      </c>
      <c r="E101" s="465"/>
      <c r="F101" s="465"/>
      <c r="G101" s="465"/>
      <c r="H101" s="465"/>
      <c r="I101" s="465"/>
      <c r="J101" s="465"/>
      <c r="K101" s="466"/>
      <c r="L101" s="318"/>
      <c r="M101" s="130"/>
      <c r="N101" s="116"/>
    </row>
    <row r="102" spans="1:14" s="131" customFormat="1" ht="18" customHeight="1" x14ac:dyDescent="0.2">
      <c r="A102" s="135"/>
      <c r="B102" s="116"/>
      <c r="C102" s="129"/>
      <c r="D102" s="450" t="s">
        <v>113</v>
      </c>
      <c r="E102" s="465"/>
      <c r="F102" s="465"/>
      <c r="G102" s="465"/>
      <c r="H102" s="465"/>
      <c r="I102" s="465"/>
      <c r="J102" s="465"/>
      <c r="K102" s="466"/>
      <c r="L102" s="318"/>
      <c r="M102" s="130"/>
      <c r="N102" s="116"/>
    </row>
    <row r="103" spans="1:14" s="131" customFormat="1" ht="18" customHeight="1" x14ac:dyDescent="0.2">
      <c r="A103" s="135"/>
      <c r="B103" s="116"/>
      <c r="C103" s="129"/>
      <c r="D103" s="471" t="s">
        <v>35</v>
      </c>
      <c r="E103" s="470"/>
      <c r="F103" s="470"/>
      <c r="G103" s="470"/>
      <c r="H103" s="470"/>
      <c r="I103" s="470"/>
      <c r="J103" s="470"/>
      <c r="K103" s="498"/>
      <c r="L103" s="319" t="s">
        <v>138</v>
      </c>
      <c r="M103" s="130"/>
      <c r="N103" s="116"/>
    </row>
    <row r="104" spans="1:14" s="131" customFormat="1" ht="9.9499999999999993" customHeight="1" x14ac:dyDescent="0.2">
      <c r="A104" s="135"/>
      <c r="B104" s="116"/>
      <c r="C104" s="129"/>
      <c r="D104" s="140"/>
      <c r="E104" s="130"/>
      <c r="F104" s="130"/>
      <c r="G104" s="130"/>
      <c r="H104" s="130"/>
      <c r="I104" s="130"/>
      <c r="J104" s="130"/>
      <c r="K104" s="137"/>
      <c r="L104" s="138"/>
      <c r="M104" s="130"/>
      <c r="N104" s="116"/>
    </row>
    <row r="105" spans="1:14" s="131" customFormat="1" ht="18" customHeight="1" x14ac:dyDescent="0.2">
      <c r="A105" s="135"/>
      <c r="B105" s="116"/>
      <c r="C105" s="129"/>
      <c r="D105" s="453" t="s">
        <v>36</v>
      </c>
      <c r="E105" s="483"/>
      <c r="F105" s="483"/>
      <c r="G105" s="483"/>
      <c r="H105" s="483"/>
      <c r="I105" s="483"/>
      <c r="J105" s="483"/>
      <c r="K105" s="484"/>
      <c r="L105" s="460" t="str">
        <f>CONCATENATE("AANTAL tot en met "," ",kwartaal_id,"e Kwartaal"," ",jaar_id)</f>
        <v>AANTAL tot en met  3e Kwartaal 2019</v>
      </c>
      <c r="M105" s="139"/>
      <c r="N105" s="116"/>
    </row>
    <row r="106" spans="1:14" s="131" customFormat="1" ht="18" customHeight="1" x14ac:dyDescent="0.2">
      <c r="A106" s="135"/>
      <c r="B106" s="116"/>
      <c r="C106" s="129"/>
      <c r="D106" s="481"/>
      <c r="E106" s="482"/>
      <c r="F106" s="482"/>
      <c r="G106" s="482"/>
      <c r="H106" s="482"/>
      <c r="I106" s="482"/>
      <c r="J106" s="482"/>
      <c r="K106" s="485"/>
      <c r="L106" s="461" t="str">
        <f>CONCATENATE("AANTAL tot en met "," ",kwartaal_id,"e Kwartaal"," ",jaar_id)</f>
        <v>AANTAL tot en met  3e Kwartaal 2019</v>
      </c>
      <c r="M106" s="139"/>
      <c r="N106" s="116"/>
    </row>
    <row r="107" spans="1:14" s="131" customFormat="1" ht="18" customHeight="1" x14ac:dyDescent="0.2">
      <c r="A107" s="135"/>
      <c r="B107" s="116"/>
      <c r="C107" s="129"/>
      <c r="D107" s="471" t="s">
        <v>38</v>
      </c>
      <c r="E107" s="470"/>
      <c r="F107" s="472"/>
      <c r="G107" s="472"/>
      <c r="H107" s="473"/>
      <c r="I107" s="469" t="s">
        <v>394</v>
      </c>
      <c r="J107" s="470"/>
      <c r="K107" s="470"/>
      <c r="L107" s="320"/>
      <c r="M107" s="139"/>
      <c r="N107" s="116"/>
    </row>
    <row r="108" spans="1:14" s="131" customFormat="1" ht="9.9499999999999993" customHeight="1" x14ac:dyDescent="0.2">
      <c r="A108" s="135"/>
      <c r="B108" s="116"/>
      <c r="C108" s="129"/>
      <c r="D108" s="136"/>
      <c r="E108" s="130"/>
      <c r="F108" s="130"/>
      <c r="G108" s="130"/>
      <c r="H108" s="130"/>
      <c r="I108" s="130"/>
      <c r="J108" s="130"/>
      <c r="K108" s="137"/>
      <c r="L108" s="138"/>
      <c r="M108" s="130"/>
      <c r="N108" s="116"/>
    </row>
    <row r="109" spans="1:14" s="131" customFormat="1" ht="27.95" customHeight="1" x14ac:dyDescent="0.2">
      <c r="A109" s="135"/>
      <c r="B109" s="116"/>
      <c r="C109" s="129"/>
      <c r="D109" s="489" t="s">
        <v>37</v>
      </c>
      <c r="E109" s="490"/>
      <c r="F109" s="490"/>
      <c r="G109" s="490"/>
      <c r="H109" s="490"/>
      <c r="I109" s="490"/>
      <c r="J109" s="490"/>
      <c r="K109" s="491"/>
      <c r="L109" s="467" t="s">
        <v>1207</v>
      </c>
      <c r="M109" s="139"/>
      <c r="N109" s="116"/>
    </row>
    <row r="110" spans="1:14" s="131" customFormat="1" ht="27.95" customHeight="1" x14ac:dyDescent="0.2">
      <c r="A110" s="135"/>
      <c r="B110" s="116"/>
      <c r="C110" s="129"/>
      <c r="D110" s="492"/>
      <c r="E110" s="482"/>
      <c r="F110" s="482"/>
      <c r="G110" s="482"/>
      <c r="H110" s="482"/>
      <c r="I110" s="482"/>
      <c r="J110" s="482"/>
      <c r="K110" s="485"/>
      <c r="L110" s="468" t="s">
        <v>479</v>
      </c>
      <c r="M110" s="139"/>
      <c r="N110" s="116"/>
    </row>
    <row r="111" spans="1:14" s="131" customFormat="1" ht="18" customHeight="1" x14ac:dyDescent="0.2">
      <c r="A111" s="135"/>
      <c r="B111" s="116"/>
      <c r="C111" s="129"/>
      <c r="D111" s="464" t="s">
        <v>86</v>
      </c>
      <c r="E111" s="465"/>
      <c r="F111" s="465"/>
      <c r="G111" s="465"/>
      <c r="H111" s="465"/>
      <c r="I111" s="465"/>
      <c r="J111" s="465"/>
      <c r="K111" s="466"/>
      <c r="L111" s="321"/>
      <c r="M111" s="139"/>
      <c r="N111" s="116"/>
    </row>
    <row r="112" spans="1:14" s="131" customFormat="1" ht="18" customHeight="1" x14ac:dyDescent="0.2">
      <c r="A112" s="135"/>
      <c r="B112" s="116"/>
      <c r="C112" s="129"/>
      <c r="D112" s="464" t="s">
        <v>87</v>
      </c>
      <c r="E112" s="465"/>
      <c r="F112" s="465"/>
      <c r="G112" s="465"/>
      <c r="H112" s="465"/>
      <c r="I112" s="465"/>
      <c r="J112" s="465"/>
      <c r="K112" s="466"/>
      <c r="L112" s="321"/>
      <c r="M112" s="139"/>
      <c r="N112" s="116"/>
    </row>
    <row r="113" spans="1:14" s="131" customFormat="1" ht="18" customHeight="1" x14ac:dyDescent="0.2">
      <c r="A113" s="135"/>
      <c r="B113" s="116"/>
      <c r="C113" s="129"/>
      <c r="D113" s="464" t="s">
        <v>100</v>
      </c>
      <c r="E113" s="465"/>
      <c r="F113" s="465"/>
      <c r="G113" s="465"/>
      <c r="H113" s="465"/>
      <c r="I113" s="465"/>
      <c r="J113" s="465"/>
      <c r="K113" s="466"/>
      <c r="L113" s="321"/>
      <c r="M113" s="139"/>
      <c r="N113" s="116"/>
    </row>
    <row r="114" spans="1:14" s="131" customFormat="1" ht="18" customHeight="1" x14ac:dyDescent="0.2">
      <c r="A114" s="135"/>
      <c r="B114" s="116"/>
      <c r="C114" s="129"/>
      <c r="D114" s="464" t="s">
        <v>88</v>
      </c>
      <c r="E114" s="465"/>
      <c r="F114" s="465"/>
      <c r="G114" s="465"/>
      <c r="H114" s="465"/>
      <c r="I114" s="465"/>
      <c r="J114" s="465"/>
      <c r="K114" s="466"/>
      <c r="L114" s="321"/>
      <c r="M114" s="139"/>
      <c r="N114" s="116"/>
    </row>
    <row r="115" spans="1:14" s="131" customFormat="1" ht="18" customHeight="1" x14ac:dyDescent="0.2">
      <c r="A115" s="135"/>
      <c r="B115" s="116"/>
      <c r="C115" s="129"/>
      <c r="D115" s="464" t="s">
        <v>99</v>
      </c>
      <c r="E115" s="465"/>
      <c r="F115" s="465"/>
      <c r="G115" s="465"/>
      <c r="H115" s="465"/>
      <c r="I115" s="465"/>
      <c r="J115" s="465"/>
      <c r="K115" s="466"/>
      <c r="L115" s="321"/>
      <c r="M115" s="139"/>
      <c r="N115" s="116"/>
    </row>
    <row r="116" spans="1:14" s="131" customFormat="1" ht="18" customHeight="1" x14ac:dyDescent="0.2">
      <c r="A116" s="135"/>
      <c r="B116" s="116"/>
      <c r="C116" s="129"/>
      <c r="D116" s="464" t="s">
        <v>89</v>
      </c>
      <c r="E116" s="465"/>
      <c r="F116" s="465"/>
      <c r="G116" s="465"/>
      <c r="H116" s="465"/>
      <c r="I116" s="465"/>
      <c r="J116" s="465"/>
      <c r="K116" s="466"/>
      <c r="L116" s="321"/>
      <c r="M116" s="139"/>
      <c r="N116" s="116"/>
    </row>
    <row r="117" spans="1:14" s="131" customFormat="1" ht="18" customHeight="1" x14ac:dyDescent="0.2">
      <c r="A117" s="135"/>
      <c r="B117" s="116"/>
      <c r="C117" s="129"/>
      <c r="D117" s="464" t="s">
        <v>95</v>
      </c>
      <c r="E117" s="465"/>
      <c r="F117" s="465"/>
      <c r="G117" s="465"/>
      <c r="H117" s="465"/>
      <c r="I117" s="465"/>
      <c r="J117" s="465"/>
      <c r="K117" s="466"/>
      <c r="L117" s="321"/>
      <c r="M117" s="139"/>
      <c r="N117" s="116"/>
    </row>
    <row r="118" spans="1:14" s="131" customFormat="1" ht="18" customHeight="1" x14ac:dyDescent="0.2">
      <c r="A118" s="135"/>
      <c r="B118" s="116"/>
      <c r="C118" s="129"/>
      <c r="D118" s="464" t="s">
        <v>94</v>
      </c>
      <c r="E118" s="465"/>
      <c r="F118" s="465"/>
      <c r="G118" s="465"/>
      <c r="H118" s="465"/>
      <c r="I118" s="465"/>
      <c r="J118" s="465"/>
      <c r="K118" s="466"/>
      <c r="L118" s="321"/>
      <c r="M118" s="139"/>
      <c r="N118" s="116"/>
    </row>
    <row r="119" spans="1:14" s="131" customFormat="1" ht="18" customHeight="1" x14ac:dyDescent="0.2">
      <c r="A119" s="135"/>
      <c r="B119" s="116"/>
      <c r="C119" s="129"/>
      <c r="D119" s="464" t="s">
        <v>93</v>
      </c>
      <c r="E119" s="465"/>
      <c r="F119" s="465"/>
      <c r="G119" s="465"/>
      <c r="H119" s="465"/>
      <c r="I119" s="465"/>
      <c r="J119" s="465"/>
      <c r="K119" s="466"/>
      <c r="L119" s="321"/>
      <c r="M119" s="139"/>
      <c r="N119" s="116"/>
    </row>
    <row r="120" spans="1:14" s="131" customFormat="1" ht="18" customHeight="1" x14ac:dyDescent="0.2">
      <c r="A120" s="135"/>
      <c r="B120" s="116"/>
      <c r="C120" s="129"/>
      <c r="D120" s="464" t="s">
        <v>92</v>
      </c>
      <c r="E120" s="465"/>
      <c r="F120" s="465"/>
      <c r="G120" s="465"/>
      <c r="H120" s="465"/>
      <c r="I120" s="465"/>
      <c r="J120" s="465"/>
      <c r="K120" s="466"/>
      <c r="L120" s="321"/>
      <c r="M120" s="139"/>
      <c r="N120" s="116"/>
    </row>
    <row r="121" spans="1:14" s="131" customFormat="1" ht="18" customHeight="1" x14ac:dyDescent="0.2">
      <c r="A121" s="135"/>
      <c r="B121" s="116"/>
      <c r="C121" s="129"/>
      <c r="D121" s="464" t="s">
        <v>91</v>
      </c>
      <c r="E121" s="465"/>
      <c r="F121" s="465"/>
      <c r="G121" s="465"/>
      <c r="H121" s="465"/>
      <c r="I121" s="465"/>
      <c r="J121" s="465"/>
      <c r="K121" s="466"/>
      <c r="L121" s="321"/>
      <c r="M121" s="139"/>
      <c r="N121" s="116"/>
    </row>
    <row r="122" spans="1:14" s="131" customFormat="1" ht="18" customHeight="1" x14ac:dyDescent="0.2">
      <c r="A122" s="135"/>
      <c r="B122" s="116"/>
      <c r="C122" s="129"/>
      <c r="D122" s="464" t="s">
        <v>90</v>
      </c>
      <c r="E122" s="465"/>
      <c r="F122" s="465"/>
      <c r="G122" s="465"/>
      <c r="H122" s="465"/>
      <c r="I122" s="465"/>
      <c r="J122" s="465"/>
      <c r="K122" s="466"/>
      <c r="L122" s="321"/>
      <c r="M122" s="139"/>
      <c r="N122" s="116"/>
    </row>
    <row r="123" spans="1:14" s="131" customFormat="1" ht="18" customHeight="1" x14ac:dyDescent="0.2">
      <c r="A123" s="135"/>
      <c r="B123" s="116"/>
      <c r="C123" s="129"/>
      <c r="D123" s="464" t="s">
        <v>96</v>
      </c>
      <c r="E123" s="465"/>
      <c r="F123" s="465"/>
      <c r="G123" s="465"/>
      <c r="H123" s="465"/>
      <c r="I123" s="465"/>
      <c r="J123" s="465"/>
      <c r="K123" s="466"/>
      <c r="L123" s="321"/>
      <c r="M123" s="139"/>
      <c r="N123" s="116"/>
    </row>
    <row r="124" spans="1:14" s="131" customFormat="1" ht="18" customHeight="1" x14ac:dyDescent="0.2">
      <c r="A124" s="135"/>
      <c r="B124" s="116"/>
      <c r="C124" s="129"/>
      <c r="D124" s="464" t="s">
        <v>114</v>
      </c>
      <c r="E124" s="465"/>
      <c r="F124" s="465"/>
      <c r="G124" s="465"/>
      <c r="H124" s="465"/>
      <c r="I124" s="465"/>
      <c r="J124" s="465"/>
      <c r="K124" s="466"/>
      <c r="L124" s="321"/>
      <c r="M124" s="139"/>
      <c r="N124" s="116"/>
    </row>
    <row r="125" spans="1:14" s="131" customFormat="1" ht="18" customHeight="1" x14ac:dyDescent="0.2">
      <c r="A125" s="135"/>
      <c r="B125" s="116"/>
      <c r="C125" s="129"/>
      <c r="D125" s="464" t="s">
        <v>113</v>
      </c>
      <c r="E125" s="465"/>
      <c r="F125" s="465"/>
      <c r="G125" s="465"/>
      <c r="H125" s="465"/>
      <c r="I125" s="465"/>
      <c r="J125" s="465"/>
      <c r="K125" s="466"/>
      <c r="L125" s="321"/>
      <c r="M125" s="139"/>
      <c r="N125" s="116"/>
    </row>
    <row r="126" spans="1:14" s="131" customFormat="1" ht="18" customHeight="1" x14ac:dyDescent="0.2">
      <c r="A126" s="135"/>
      <c r="B126" s="116"/>
      <c r="C126" s="129"/>
      <c r="D126" s="493" t="s">
        <v>48</v>
      </c>
      <c r="E126" s="494"/>
      <c r="F126" s="494"/>
      <c r="G126" s="494"/>
      <c r="H126" s="494"/>
      <c r="I126" s="494"/>
      <c r="J126" s="494"/>
      <c r="K126" s="495"/>
      <c r="L126" s="323" t="s">
        <v>138</v>
      </c>
      <c r="M126" s="139"/>
      <c r="N126" s="116"/>
    </row>
    <row r="127" spans="1:14" s="131" customFormat="1" ht="9.9499999999999993" customHeight="1" x14ac:dyDescent="0.2">
      <c r="A127" s="135"/>
      <c r="B127" s="116"/>
      <c r="C127" s="129"/>
      <c r="D127" s="129"/>
      <c r="E127" s="133"/>
      <c r="F127" s="137"/>
      <c r="G127" s="137"/>
      <c r="H127" s="137"/>
      <c r="I127" s="137"/>
      <c r="J127" s="137"/>
      <c r="K127" s="137"/>
      <c r="L127" s="39"/>
      <c r="M127" s="139"/>
      <c r="N127" s="116"/>
    </row>
    <row r="128" spans="1:14" s="131" customFormat="1" ht="18" customHeight="1" x14ac:dyDescent="0.2">
      <c r="A128" s="135"/>
      <c r="B128" s="116"/>
      <c r="C128" s="129"/>
      <c r="D128" s="489" t="s">
        <v>50</v>
      </c>
      <c r="E128" s="490"/>
      <c r="F128" s="490"/>
      <c r="G128" s="490"/>
      <c r="H128" s="490"/>
      <c r="I128" s="490"/>
      <c r="J128" s="490"/>
      <c r="K128" s="491"/>
      <c r="L128" s="467" t="str">
        <f>CONCATENATE("AANTAL tot en met "," ",kwartaal_id,"e Kwartaal"," ",jaar_id)</f>
        <v>AANTAL tot en met  3e Kwartaal 2019</v>
      </c>
      <c r="M128" s="139"/>
      <c r="N128" s="116"/>
    </row>
    <row r="129" spans="1:15" s="131" customFormat="1" ht="18" customHeight="1" x14ac:dyDescent="0.2">
      <c r="A129" s="135"/>
      <c r="B129" s="116"/>
      <c r="C129" s="129"/>
      <c r="D129" s="492"/>
      <c r="E129" s="482"/>
      <c r="F129" s="482"/>
      <c r="G129" s="482"/>
      <c r="H129" s="482"/>
      <c r="I129" s="482"/>
      <c r="J129" s="482"/>
      <c r="K129" s="485"/>
      <c r="L129" s="468" t="str">
        <f>CONCATENATE("AANTAL tot en met "," ",kwartaal_id,"e Kwartaal"," ",jaar_id)</f>
        <v>AANTAL tot en met  3e Kwartaal 2019</v>
      </c>
      <c r="M129" s="139"/>
      <c r="N129" s="116"/>
    </row>
    <row r="130" spans="1:15" s="131" customFormat="1" ht="18" customHeight="1" x14ac:dyDescent="0.2">
      <c r="A130" s="135"/>
      <c r="B130" s="116"/>
      <c r="C130" s="129"/>
      <c r="D130" s="464" t="s">
        <v>85</v>
      </c>
      <c r="E130" s="465"/>
      <c r="F130" s="465"/>
      <c r="G130" s="465"/>
      <c r="H130" s="465"/>
      <c r="I130" s="465"/>
      <c r="J130" s="465"/>
      <c r="K130" s="466"/>
      <c r="L130" s="321"/>
      <c r="M130" s="139"/>
      <c r="N130" s="116"/>
    </row>
    <row r="131" spans="1:15" s="131" customFormat="1" ht="18" customHeight="1" x14ac:dyDescent="0.2">
      <c r="A131" s="135"/>
      <c r="B131" s="116"/>
      <c r="C131" s="129"/>
      <c r="D131" s="464" t="s">
        <v>101</v>
      </c>
      <c r="E131" s="465"/>
      <c r="F131" s="465"/>
      <c r="G131" s="465"/>
      <c r="H131" s="465"/>
      <c r="I131" s="465"/>
      <c r="J131" s="465"/>
      <c r="K131" s="466"/>
      <c r="L131" s="321"/>
      <c r="M131" s="139"/>
      <c r="N131" s="116"/>
    </row>
    <row r="132" spans="1:15" s="131" customFormat="1" ht="18" customHeight="1" x14ac:dyDescent="0.2">
      <c r="A132" s="135"/>
      <c r="B132" s="116"/>
      <c r="C132" s="129"/>
      <c r="D132" s="493" t="s">
        <v>104</v>
      </c>
      <c r="E132" s="494"/>
      <c r="F132" s="494"/>
      <c r="G132" s="494"/>
      <c r="H132" s="494"/>
      <c r="I132" s="494"/>
      <c r="J132" s="494"/>
      <c r="K132" s="495"/>
      <c r="L132" s="323"/>
      <c r="M132" s="139"/>
      <c r="N132" s="116"/>
    </row>
    <row r="133" spans="1:15" s="115" customFormat="1" ht="20.100000000000001" customHeight="1" x14ac:dyDescent="0.2">
      <c r="B133" s="116"/>
      <c r="C133" s="133"/>
      <c r="D133" s="496">
        <f ca="1">NOW()</f>
        <v>43732.517108796295</v>
      </c>
      <c r="E133" s="496"/>
      <c r="F133" s="137"/>
      <c r="G133" s="137"/>
      <c r="H133" s="137"/>
      <c r="I133" s="137"/>
      <c r="J133" s="80"/>
      <c r="K133" s="80"/>
      <c r="L133" s="138" t="str">
        <f>CONCATENATE("Specifieke informatie C, ",LOWER(A91))</f>
        <v>Specifieke informatie C, pagina 3</v>
      </c>
      <c r="M133" s="133"/>
      <c r="N133" s="116"/>
      <c r="O133" s="131"/>
    </row>
    <row r="134" spans="1:15" s="131" customFormat="1" ht="12.75" customHeight="1" x14ac:dyDescent="0.2">
      <c r="A134" s="141"/>
      <c r="B134" s="116"/>
      <c r="C134" s="116"/>
      <c r="D134" s="116"/>
      <c r="E134" s="116"/>
      <c r="F134" s="116"/>
      <c r="G134" s="116"/>
      <c r="H134" s="116"/>
      <c r="I134" s="116"/>
      <c r="J134" s="116"/>
      <c r="K134" s="116"/>
      <c r="L134" s="116"/>
      <c r="M134" s="116"/>
      <c r="N134" s="116"/>
    </row>
    <row r="135" spans="1:15" s="131" customFormat="1" ht="18" customHeight="1" x14ac:dyDescent="0.2">
      <c r="A135" s="128" t="s">
        <v>220</v>
      </c>
      <c r="B135" s="116"/>
      <c r="C135" s="129"/>
      <c r="D135" s="40" t="str">
        <f>CONCATENATE("KWARTAALSTAAT ZVW ", jaar_id," ",kwartaal_id,"E KWARTAAL")</f>
        <v>KWARTAALSTAAT ZVW 2019 3E KWARTAAL</v>
      </c>
      <c r="E135" s="39"/>
      <c r="F135" s="39"/>
      <c r="G135" s="39"/>
      <c r="H135" s="39"/>
      <c r="I135" s="39"/>
      <c r="J135" s="39"/>
      <c r="K135" s="39"/>
      <c r="L135" s="39"/>
      <c r="M135" s="130"/>
      <c r="N135" s="116"/>
    </row>
    <row r="136" spans="1:15" s="131" customFormat="1" ht="18" customHeight="1" x14ac:dyDescent="0.2">
      <c r="A136" s="132"/>
      <c r="B136" s="116"/>
      <c r="C136" s="133"/>
      <c r="D136" s="40" t="s">
        <v>488</v>
      </c>
      <c r="E136" s="40"/>
      <c r="F136" s="40"/>
      <c r="G136" s="40"/>
      <c r="H136" s="40"/>
      <c r="I136" s="40"/>
      <c r="J136" s="40"/>
      <c r="K136" s="40"/>
      <c r="L136" s="40"/>
      <c r="M136" s="130"/>
      <c r="N136" s="116"/>
    </row>
    <row r="137" spans="1:15" ht="18" customHeight="1" x14ac:dyDescent="0.2">
      <c r="A137" s="95"/>
      <c r="B137" s="113"/>
      <c r="C137" s="43"/>
      <c r="D137" s="134" t="str">
        <f>IF(naw_uzovi_zorgverzekeraar&lt;&gt;"0000",CONCATENATE(UPPER(naw_naam_zorgverzekeraar),", ",UPPER(naw_plaats_zorgverzekeraar)),"")</f>
        <v/>
      </c>
      <c r="E137" s="40"/>
      <c r="F137" s="40"/>
      <c r="G137" s="40"/>
      <c r="H137" s="40"/>
      <c r="I137" s="40"/>
      <c r="J137" s="40"/>
      <c r="K137" s="40"/>
      <c r="L137" s="41" t="str">
        <f>CONCATENATE("UZOVI: ",naw_uzovi_zorgverzekeraar)</f>
        <v>UZOVI: 0000</v>
      </c>
      <c r="M137" s="40"/>
      <c r="N137" s="113"/>
      <c r="O137" s="131"/>
    </row>
    <row r="138" spans="1:15" ht="18" customHeight="1" x14ac:dyDescent="0.2">
      <c r="A138" s="95"/>
      <c r="B138" s="113"/>
      <c r="C138" s="43"/>
      <c r="D138" s="79" t="s">
        <v>303</v>
      </c>
      <c r="E138" s="40"/>
      <c r="F138" s="39"/>
      <c r="G138" s="39"/>
      <c r="H138" s="40"/>
      <c r="I138" s="40"/>
      <c r="J138" s="40"/>
      <c r="K138" s="46"/>
      <c r="L138" s="47"/>
      <c r="M138" s="40"/>
      <c r="N138" s="113"/>
      <c r="O138" s="131"/>
    </row>
    <row r="139" spans="1:15" s="131" customFormat="1" ht="18" customHeight="1" x14ac:dyDescent="0.2">
      <c r="A139" s="135"/>
      <c r="B139" s="116"/>
      <c r="C139" s="129"/>
      <c r="D139" s="136" t="s">
        <v>49</v>
      </c>
      <c r="E139" s="130"/>
      <c r="F139" s="130"/>
      <c r="G139" s="130"/>
      <c r="H139" s="130"/>
      <c r="I139" s="130"/>
      <c r="J139" s="130"/>
      <c r="K139" s="137"/>
      <c r="L139" s="138"/>
      <c r="M139" s="130"/>
      <c r="N139" s="116"/>
    </row>
    <row r="140" spans="1:15" s="131" customFormat="1" ht="27.95" customHeight="1" x14ac:dyDescent="0.2">
      <c r="A140" s="135"/>
      <c r="B140" s="116"/>
      <c r="C140" s="129"/>
      <c r="D140" s="489" t="s">
        <v>51</v>
      </c>
      <c r="E140" s="490"/>
      <c r="F140" s="490"/>
      <c r="G140" s="490"/>
      <c r="H140" s="490"/>
      <c r="I140" s="490"/>
      <c r="J140" s="490"/>
      <c r="K140" s="491"/>
      <c r="L140" s="467" t="s">
        <v>1207</v>
      </c>
      <c r="M140" s="139"/>
      <c r="N140" s="116"/>
    </row>
    <row r="141" spans="1:15" s="131" customFormat="1" ht="27.95" customHeight="1" x14ac:dyDescent="0.2">
      <c r="A141" s="135"/>
      <c r="B141" s="116"/>
      <c r="C141" s="129"/>
      <c r="D141" s="492"/>
      <c r="E141" s="482"/>
      <c r="F141" s="482"/>
      <c r="G141" s="482"/>
      <c r="H141" s="482"/>
      <c r="I141" s="482"/>
      <c r="J141" s="482"/>
      <c r="K141" s="485"/>
      <c r="L141" s="468" t="s">
        <v>479</v>
      </c>
      <c r="M141" s="139"/>
      <c r="N141" s="116"/>
    </row>
    <row r="142" spans="1:15" s="131" customFormat="1" ht="18" customHeight="1" x14ac:dyDescent="0.2">
      <c r="A142" s="135"/>
      <c r="B142" s="116"/>
      <c r="C142" s="129"/>
      <c r="D142" s="464" t="s">
        <v>531</v>
      </c>
      <c r="E142" s="465"/>
      <c r="F142" s="465"/>
      <c r="G142" s="465"/>
      <c r="H142" s="465"/>
      <c r="I142" s="465"/>
      <c r="J142" s="465"/>
      <c r="K142" s="466"/>
      <c r="L142" s="321"/>
      <c r="M142" s="139"/>
      <c r="N142" s="116"/>
    </row>
    <row r="143" spans="1:15" s="131" customFormat="1" ht="18" customHeight="1" x14ac:dyDescent="0.2">
      <c r="A143" s="135"/>
      <c r="B143" s="116"/>
      <c r="C143" s="129"/>
      <c r="D143" s="464" t="s">
        <v>532</v>
      </c>
      <c r="E143" s="465"/>
      <c r="F143" s="465"/>
      <c r="G143" s="465"/>
      <c r="H143" s="465"/>
      <c r="I143" s="465"/>
      <c r="J143" s="465"/>
      <c r="K143" s="466"/>
      <c r="L143" s="321"/>
      <c r="M143" s="139"/>
      <c r="N143" s="116"/>
    </row>
    <row r="144" spans="1:15" s="131" customFormat="1" ht="18" customHeight="1" x14ac:dyDescent="0.2">
      <c r="A144" s="135"/>
      <c r="B144" s="116"/>
      <c r="C144" s="129"/>
      <c r="D144" s="464" t="s">
        <v>533</v>
      </c>
      <c r="E144" s="465"/>
      <c r="F144" s="465"/>
      <c r="G144" s="465"/>
      <c r="H144" s="465"/>
      <c r="I144" s="465"/>
      <c r="J144" s="465"/>
      <c r="K144" s="466"/>
      <c r="L144" s="321"/>
      <c r="M144" s="139"/>
      <c r="N144" s="116"/>
    </row>
    <row r="145" spans="1:15" s="131" customFormat="1" ht="18" customHeight="1" x14ac:dyDescent="0.2">
      <c r="A145" s="135"/>
      <c r="B145" s="116"/>
      <c r="C145" s="129"/>
      <c r="D145" s="464" t="s">
        <v>534</v>
      </c>
      <c r="E145" s="465"/>
      <c r="F145" s="465"/>
      <c r="G145" s="465"/>
      <c r="H145" s="465"/>
      <c r="I145" s="465"/>
      <c r="J145" s="465"/>
      <c r="K145" s="466"/>
      <c r="L145" s="321"/>
      <c r="M145" s="139"/>
      <c r="N145" s="116"/>
    </row>
    <row r="146" spans="1:15" s="131" customFormat="1" ht="18" customHeight="1" x14ac:dyDescent="0.2">
      <c r="A146" s="135"/>
      <c r="B146" s="116"/>
      <c r="C146" s="129"/>
      <c r="D146" s="493" t="s">
        <v>52</v>
      </c>
      <c r="E146" s="494"/>
      <c r="F146" s="494"/>
      <c r="G146" s="494"/>
      <c r="H146" s="494"/>
      <c r="I146" s="494"/>
      <c r="J146" s="494"/>
      <c r="K146" s="495"/>
      <c r="L146" s="322" t="s">
        <v>138</v>
      </c>
      <c r="M146" s="139"/>
      <c r="N146" s="116"/>
    </row>
    <row r="147" spans="1:15" s="131" customFormat="1" ht="9.9499999999999993" customHeight="1" x14ac:dyDescent="0.2">
      <c r="A147" s="135"/>
      <c r="B147" s="116"/>
      <c r="C147" s="129"/>
      <c r="D147" s="136"/>
      <c r="E147" s="130"/>
      <c r="F147" s="130"/>
      <c r="G147" s="130"/>
      <c r="H147" s="130"/>
      <c r="I147" s="130"/>
      <c r="J147" s="130"/>
      <c r="K147" s="137"/>
      <c r="L147" s="138"/>
      <c r="M147" s="130"/>
      <c r="N147" s="116"/>
    </row>
    <row r="148" spans="1:15" s="131" customFormat="1" ht="18" customHeight="1" x14ac:dyDescent="0.2">
      <c r="A148" s="135"/>
      <c r="B148" s="116"/>
      <c r="C148" s="129"/>
      <c r="D148" s="489" t="s">
        <v>53</v>
      </c>
      <c r="E148" s="490"/>
      <c r="F148" s="490"/>
      <c r="G148" s="490"/>
      <c r="H148" s="490"/>
      <c r="I148" s="490"/>
      <c r="J148" s="490"/>
      <c r="K148" s="491"/>
      <c r="L148" s="467" t="str">
        <f>CONCATENATE("AANTAL tot en met "," ",kwartaal_id,"e Kwartaal"," ",jaar_id)</f>
        <v>AANTAL tot en met  3e Kwartaal 2019</v>
      </c>
      <c r="M148" s="139"/>
      <c r="N148" s="116"/>
    </row>
    <row r="149" spans="1:15" s="131" customFormat="1" ht="18" customHeight="1" x14ac:dyDescent="0.2">
      <c r="A149" s="135"/>
      <c r="B149" s="116"/>
      <c r="C149" s="129"/>
      <c r="D149" s="492"/>
      <c r="E149" s="482"/>
      <c r="F149" s="482"/>
      <c r="G149" s="482"/>
      <c r="H149" s="482"/>
      <c r="I149" s="482"/>
      <c r="J149" s="482"/>
      <c r="K149" s="485"/>
      <c r="L149" s="468" t="str">
        <f>CONCATENATE("AANTAL tot en met "," ",kwartaal_id,"e Kwartaal"," ",jaar_id)</f>
        <v>AANTAL tot en met  3e Kwartaal 2019</v>
      </c>
      <c r="M149" s="139"/>
      <c r="N149" s="116"/>
    </row>
    <row r="150" spans="1:15" s="131" customFormat="1" ht="15.95" customHeight="1" x14ac:dyDescent="0.2">
      <c r="A150" s="135"/>
      <c r="B150" s="116"/>
      <c r="C150" s="129"/>
      <c r="D150" s="486" t="s">
        <v>535</v>
      </c>
      <c r="E150" s="480"/>
      <c r="F150" s="478" t="s">
        <v>395</v>
      </c>
      <c r="G150" s="465"/>
      <c r="H150" s="465"/>
      <c r="I150" s="465"/>
      <c r="J150" s="465"/>
      <c r="K150" s="466"/>
      <c r="L150" s="321"/>
      <c r="M150" s="139"/>
      <c r="N150" s="116"/>
    </row>
    <row r="151" spans="1:15" s="131" customFormat="1" ht="15.95" customHeight="1" x14ac:dyDescent="0.2">
      <c r="A151" s="135"/>
      <c r="B151" s="116"/>
      <c r="C151" s="129"/>
      <c r="D151" s="487"/>
      <c r="E151" s="488"/>
      <c r="F151" s="478" t="s">
        <v>396</v>
      </c>
      <c r="G151" s="465"/>
      <c r="H151" s="465"/>
      <c r="I151" s="465"/>
      <c r="J151" s="465"/>
      <c r="K151" s="466"/>
      <c r="L151" s="321"/>
      <c r="M151" s="139"/>
      <c r="N151" s="116"/>
    </row>
    <row r="152" spans="1:15" s="131" customFormat="1" ht="15.95" customHeight="1" x14ac:dyDescent="0.2">
      <c r="A152" s="135"/>
      <c r="B152" s="116"/>
      <c r="C152" s="129"/>
      <c r="D152" s="510" t="s">
        <v>536</v>
      </c>
      <c r="E152" s="511"/>
      <c r="F152" s="478" t="s">
        <v>395</v>
      </c>
      <c r="G152" s="465"/>
      <c r="H152" s="465"/>
      <c r="I152" s="465"/>
      <c r="J152" s="465"/>
      <c r="K152" s="466"/>
      <c r="L152" s="321"/>
      <c r="M152" s="139"/>
      <c r="N152" s="116"/>
    </row>
    <row r="153" spans="1:15" s="131" customFormat="1" ht="15.95" customHeight="1" x14ac:dyDescent="0.2">
      <c r="A153" s="135"/>
      <c r="B153" s="116"/>
      <c r="C153" s="129"/>
      <c r="D153" s="512"/>
      <c r="E153" s="513"/>
      <c r="F153" s="497" t="s">
        <v>396</v>
      </c>
      <c r="G153" s="494"/>
      <c r="H153" s="494"/>
      <c r="I153" s="494"/>
      <c r="J153" s="494"/>
      <c r="K153" s="495"/>
      <c r="L153" s="323"/>
      <c r="M153" s="139"/>
      <c r="N153" s="116"/>
    </row>
    <row r="154" spans="1:15" s="131" customFormat="1" ht="9.9499999999999993" customHeight="1" x14ac:dyDescent="0.2">
      <c r="A154" s="135"/>
      <c r="B154" s="116"/>
      <c r="C154" s="129"/>
      <c r="D154" s="129"/>
      <c r="E154" s="129"/>
      <c r="F154" s="129"/>
      <c r="G154" s="129"/>
      <c r="H154" s="129"/>
      <c r="I154" s="129"/>
      <c r="J154" s="129"/>
      <c r="K154" s="129"/>
      <c r="L154" s="129"/>
      <c r="M154" s="139"/>
      <c r="N154" s="116"/>
    </row>
    <row r="155" spans="1:15" ht="18" customHeight="1" x14ac:dyDescent="0.2">
      <c r="A155" s="105"/>
      <c r="B155" s="113"/>
      <c r="C155" s="43"/>
      <c r="D155" s="44" t="s">
        <v>358</v>
      </c>
      <c r="E155" s="40"/>
      <c r="F155" s="40"/>
      <c r="G155" s="40"/>
      <c r="H155" s="40"/>
      <c r="I155" s="40"/>
      <c r="J155" s="40"/>
      <c r="K155" s="46"/>
      <c r="L155" s="47"/>
      <c r="M155" s="40"/>
      <c r="N155" s="113"/>
      <c r="O155" s="131"/>
    </row>
    <row r="156" spans="1:15" ht="18" customHeight="1" x14ac:dyDescent="0.2">
      <c r="A156" s="95"/>
      <c r="B156" s="113"/>
      <c r="C156" s="43"/>
      <c r="D156" s="422" t="s">
        <v>136</v>
      </c>
      <c r="E156" s="423"/>
      <c r="F156" s="424"/>
      <c r="G156" s="431" t="str">
        <f>CONCATENATE("Lasten ",jaar_id,"  t/m ",kwartaal_id,"e Kwartaal",)</f>
        <v>Lasten 2019  t/m 3e Kwartaal</v>
      </c>
      <c r="H156" s="432" t="str">
        <f>CONCATENATE("Lasten ",jaar_id,"  t/m ",kwartaal_id,"e Kwartaal",)</f>
        <v>Lasten 2019  t/m 3e Kwartaal</v>
      </c>
      <c r="I156" s="431" t="s">
        <v>560</v>
      </c>
      <c r="J156" s="432"/>
      <c r="K156" s="431" t="s">
        <v>561</v>
      </c>
      <c r="L156" s="433"/>
      <c r="M156" s="40"/>
      <c r="N156" s="113"/>
      <c r="O156" s="131"/>
    </row>
    <row r="157" spans="1:15" ht="27.95" customHeight="1" x14ac:dyDescent="0.2">
      <c r="A157" s="95"/>
      <c r="B157" s="113"/>
      <c r="C157" s="43"/>
      <c r="D157" s="425"/>
      <c r="E157" s="426"/>
      <c r="F157" s="427"/>
      <c r="G157" s="434" t="s">
        <v>559</v>
      </c>
      <c r="H157" s="362" t="str">
        <f>CONCATENATE("Ontvangen en geaccepteerde declaraties t/m"," ",kwartaal_id,"e Kwartaal"," ",jaar_id)</f>
        <v>Ontvangen en geaccepteerde declaraties t/m 3e Kwartaal 2019</v>
      </c>
      <c r="I157" s="362" t="s">
        <v>537</v>
      </c>
      <c r="J157" s="362" t="s">
        <v>553</v>
      </c>
      <c r="K157" s="362" t="s">
        <v>562</v>
      </c>
      <c r="L157" s="371" t="s">
        <v>555</v>
      </c>
      <c r="M157" s="40"/>
      <c r="N157" s="113"/>
      <c r="O157" s="131"/>
    </row>
    <row r="158" spans="1:15" ht="27.95" customHeight="1" x14ac:dyDescent="0.2">
      <c r="A158" s="95"/>
      <c r="B158" s="113"/>
      <c r="C158" s="43"/>
      <c r="D158" s="428"/>
      <c r="E158" s="429"/>
      <c r="F158" s="430"/>
      <c r="G158" s="435"/>
      <c r="H158" s="436" t="str">
        <f>CONCATENATE("Ontvangen en geaccepteerde declaraties t/m"," ",kwartaal_id,"e Kwartaal"," ",jaar_id)</f>
        <v>Ontvangen en geaccepteerde declaraties t/m 3e Kwartaal 2019</v>
      </c>
      <c r="I158" s="437" t="s">
        <v>479</v>
      </c>
      <c r="J158" s="436" t="s">
        <v>479</v>
      </c>
      <c r="K158" s="437" t="s">
        <v>479</v>
      </c>
      <c r="L158" s="477" t="s">
        <v>479</v>
      </c>
      <c r="M158" s="40"/>
      <c r="N158" s="113"/>
      <c r="O158" s="131"/>
    </row>
    <row r="159" spans="1:15" ht="44.1" customHeight="1" x14ac:dyDescent="0.2">
      <c r="A159" s="95"/>
      <c r="B159" s="113"/>
      <c r="C159" s="43"/>
      <c r="D159" s="408" t="s">
        <v>135</v>
      </c>
      <c r="E159" s="409"/>
      <c r="F159" s="449"/>
      <c r="G159" s="207"/>
      <c r="H159" s="207"/>
      <c r="I159" s="207"/>
      <c r="J159" s="207"/>
      <c r="K159" s="207"/>
      <c r="L159" s="208"/>
      <c r="M159" s="40"/>
      <c r="N159" s="113"/>
      <c r="O159" s="131"/>
    </row>
    <row r="160" spans="1:15" ht="15.95" customHeight="1" x14ac:dyDescent="0.2">
      <c r="A160" s="95"/>
      <c r="B160" s="113"/>
      <c r="C160" s="43"/>
      <c r="D160" s="408" t="s">
        <v>384</v>
      </c>
      <c r="E160" s="409"/>
      <c r="F160" s="449"/>
      <c r="G160" s="207"/>
      <c r="H160" s="207"/>
      <c r="I160" s="207"/>
      <c r="J160" s="207"/>
      <c r="K160" s="207"/>
      <c r="L160" s="208"/>
      <c r="M160" s="40"/>
      <c r="N160" s="113"/>
      <c r="O160" s="131"/>
    </row>
    <row r="161" spans="1:15" ht="15.95" customHeight="1" x14ac:dyDescent="0.2">
      <c r="A161" s="95"/>
      <c r="B161" s="113"/>
      <c r="C161" s="43"/>
      <c r="D161" s="408" t="s">
        <v>383</v>
      </c>
      <c r="E161" s="409"/>
      <c r="F161" s="449"/>
      <c r="G161" s="207"/>
      <c r="H161" s="207"/>
      <c r="I161" s="207"/>
      <c r="J161" s="207"/>
      <c r="K161" s="207"/>
      <c r="L161" s="208"/>
      <c r="M161" s="40"/>
      <c r="N161" s="113"/>
      <c r="O161" s="131"/>
    </row>
    <row r="162" spans="1:15" ht="18" customHeight="1" x14ac:dyDescent="0.2">
      <c r="A162" s="95"/>
      <c r="B162" s="113"/>
      <c r="C162" s="43"/>
      <c r="D162" s="438" t="s">
        <v>249</v>
      </c>
      <c r="E162" s="420"/>
      <c r="F162" s="439"/>
      <c r="G162" s="210">
        <f t="shared" ref="G162:L162" si="0">SUM(G159:G161)</f>
        <v>0</v>
      </c>
      <c r="H162" s="210">
        <f t="shared" si="0"/>
        <v>0</v>
      </c>
      <c r="I162" s="210">
        <f t="shared" si="0"/>
        <v>0</v>
      </c>
      <c r="J162" s="210">
        <f t="shared" si="0"/>
        <v>0</v>
      </c>
      <c r="K162" s="210">
        <f t="shared" si="0"/>
        <v>0</v>
      </c>
      <c r="L162" s="211">
        <f t="shared" si="0"/>
        <v>0</v>
      </c>
      <c r="M162" s="40"/>
      <c r="N162" s="113"/>
      <c r="O162" s="131"/>
    </row>
    <row r="163" spans="1:15" ht="9.9499999999999993" customHeight="1" x14ac:dyDescent="0.2">
      <c r="A163" s="95"/>
      <c r="B163" s="113"/>
      <c r="C163" s="43"/>
      <c r="D163" s="47"/>
      <c r="E163" s="47"/>
      <c r="F163" s="47"/>
      <c r="G163" s="47"/>
      <c r="H163" s="47"/>
      <c r="I163" s="47"/>
      <c r="J163" s="47"/>
      <c r="K163" s="47"/>
      <c r="L163" s="47"/>
      <c r="M163" s="40"/>
      <c r="N163" s="113"/>
      <c r="O163" s="131"/>
    </row>
    <row r="164" spans="1:15" ht="18" customHeight="1" x14ac:dyDescent="0.2">
      <c r="A164" s="105"/>
      <c r="B164" s="113"/>
      <c r="C164" s="43"/>
      <c r="D164" s="422" t="s">
        <v>511</v>
      </c>
      <c r="E164" s="423"/>
      <c r="F164" s="474"/>
      <c r="G164" s="431" t="str">
        <f>CONCATENATE("Lasten ",jaar_id,"  t/m ",kwartaal_id,"e Kwartaal",)</f>
        <v>Lasten 2019  t/m 3e Kwartaal</v>
      </c>
      <c r="H164" s="432" t="str">
        <f>CONCATENATE("Lasten ",jaar_id,"  t/m ",kwartaal_id,"e Kwartaal",)</f>
        <v>Lasten 2019  t/m 3e Kwartaal</v>
      </c>
      <c r="I164" s="431" t="s">
        <v>560</v>
      </c>
      <c r="J164" s="432"/>
      <c r="K164" s="431" t="s">
        <v>561</v>
      </c>
      <c r="L164" s="433"/>
      <c r="M164" s="40"/>
      <c r="N164" s="113"/>
      <c r="O164" s="131"/>
    </row>
    <row r="165" spans="1:15" ht="27.95" customHeight="1" x14ac:dyDescent="0.2">
      <c r="A165" s="105"/>
      <c r="B165" s="113"/>
      <c r="C165" s="43"/>
      <c r="D165" s="425"/>
      <c r="E165" s="426"/>
      <c r="F165" s="475"/>
      <c r="G165" s="434" t="s">
        <v>559</v>
      </c>
      <c r="H165" s="362" t="str">
        <f>CONCATENATE("Ontvangen en geaccepteerde declaraties t/m"," ",kwartaal_id,"e Kwartaal"," ",jaar_id)</f>
        <v>Ontvangen en geaccepteerde declaraties t/m 3e Kwartaal 2019</v>
      </c>
      <c r="I165" s="362" t="s">
        <v>537</v>
      </c>
      <c r="J165" s="362" t="s">
        <v>553</v>
      </c>
      <c r="K165" s="362" t="s">
        <v>562</v>
      </c>
      <c r="L165" s="371" t="s">
        <v>555</v>
      </c>
      <c r="M165" s="45"/>
      <c r="N165" s="113"/>
      <c r="O165" s="131"/>
    </row>
    <row r="166" spans="1:15" ht="27.95" customHeight="1" x14ac:dyDescent="0.2">
      <c r="A166" s="105"/>
      <c r="B166" s="113"/>
      <c r="C166" s="43"/>
      <c r="D166" s="428"/>
      <c r="E166" s="429"/>
      <c r="F166" s="476"/>
      <c r="G166" s="435"/>
      <c r="H166" s="436" t="str">
        <f>CONCATENATE("Ontvangen en geaccepteerde declaraties t/m"," ",kwartaal_id,"e Kwartaal"," ",jaar_id)</f>
        <v>Ontvangen en geaccepteerde declaraties t/m 3e Kwartaal 2019</v>
      </c>
      <c r="I166" s="437" t="s">
        <v>479</v>
      </c>
      <c r="J166" s="436" t="s">
        <v>479</v>
      </c>
      <c r="K166" s="437" t="s">
        <v>479</v>
      </c>
      <c r="L166" s="477" t="s">
        <v>479</v>
      </c>
      <c r="M166" s="45"/>
      <c r="N166" s="113"/>
      <c r="O166" s="131"/>
    </row>
    <row r="167" spans="1:15" ht="15.95" customHeight="1" x14ac:dyDescent="0.2">
      <c r="A167" s="95"/>
      <c r="B167" s="113"/>
      <c r="C167" s="43"/>
      <c r="D167" s="408" t="s">
        <v>105</v>
      </c>
      <c r="E167" s="409"/>
      <c r="F167" s="514"/>
      <c r="G167" s="514"/>
      <c r="H167" s="514"/>
      <c r="I167" s="514"/>
      <c r="J167" s="514"/>
      <c r="K167" s="514"/>
      <c r="L167" s="515"/>
      <c r="M167" s="40"/>
      <c r="N167" s="113"/>
      <c r="O167" s="131"/>
    </row>
    <row r="168" spans="1:15" ht="15.95" customHeight="1" x14ac:dyDescent="0.2">
      <c r="A168" s="95"/>
      <c r="B168" s="113"/>
      <c r="C168" s="43"/>
      <c r="D168" s="408" t="s">
        <v>247</v>
      </c>
      <c r="E168" s="409"/>
      <c r="F168" s="449"/>
      <c r="G168" s="207"/>
      <c r="H168" s="207"/>
      <c r="I168" s="207"/>
      <c r="J168" s="207"/>
      <c r="K168" s="207"/>
      <c r="L168" s="208"/>
      <c r="M168" s="40"/>
      <c r="N168" s="113"/>
      <c r="O168" s="131"/>
    </row>
    <row r="169" spans="1:15" ht="15.95" customHeight="1" x14ac:dyDescent="0.2">
      <c r="A169" s="95"/>
      <c r="B169" s="113"/>
      <c r="C169" s="43"/>
      <c r="D169" s="408" t="s">
        <v>310</v>
      </c>
      <c r="E169" s="409"/>
      <c r="F169" s="449"/>
      <c r="G169" s="207"/>
      <c r="H169" s="207"/>
      <c r="I169" s="207"/>
      <c r="J169" s="207"/>
      <c r="K169" s="207"/>
      <c r="L169" s="208"/>
      <c r="M169" s="40"/>
      <c r="N169" s="113"/>
      <c r="O169" s="131"/>
    </row>
    <row r="170" spans="1:15" ht="15.95" customHeight="1" x14ac:dyDescent="0.2">
      <c r="A170" s="95"/>
      <c r="B170" s="113"/>
      <c r="C170" s="43"/>
      <c r="D170" s="408" t="s">
        <v>248</v>
      </c>
      <c r="E170" s="409"/>
      <c r="F170" s="449"/>
      <c r="G170" s="207"/>
      <c r="H170" s="207"/>
      <c r="I170" s="207"/>
      <c r="J170" s="207"/>
      <c r="K170" s="207"/>
      <c r="L170" s="208"/>
      <c r="M170" s="40"/>
      <c r="N170" s="113"/>
      <c r="O170" s="131"/>
    </row>
    <row r="171" spans="1:15" ht="15.95" customHeight="1" x14ac:dyDescent="0.2">
      <c r="A171" s="95"/>
      <c r="B171" s="113"/>
      <c r="C171" s="43"/>
      <c r="D171" s="408" t="s">
        <v>385</v>
      </c>
      <c r="E171" s="409"/>
      <c r="F171" s="449"/>
      <c r="G171" s="207"/>
      <c r="H171" s="207"/>
      <c r="I171" s="207"/>
      <c r="J171" s="207"/>
      <c r="K171" s="207"/>
      <c r="L171" s="208"/>
      <c r="M171" s="40"/>
      <c r="N171" s="113"/>
      <c r="O171" s="131"/>
    </row>
    <row r="172" spans="1:15" ht="18" customHeight="1" x14ac:dyDescent="0.2">
      <c r="A172" s="95"/>
      <c r="B172" s="113"/>
      <c r="C172" s="43"/>
      <c r="D172" s="438" t="s">
        <v>116</v>
      </c>
      <c r="E172" s="420"/>
      <c r="F172" s="439"/>
      <c r="G172" s="210">
        <f t="shared" ref="G172:L172" si="1">SUM(G168:G171)</f>
        <v>0</v>
      </c>
      <c r="H172" s="210">
        <f t="shared" si="1"/>
        <v>0</v>
      </c>
      <c r="I172" s="210">
        <f t="shared" si="1"/>
        <v>0</v>
      </c>
      <c r="J172" s="210">
        <f t="shared" si="1"/>
        <v>0</v>
      </c>
      <c r="K172" s="210">
        <f t="shared" si="1"/>
        <v>0</v>
      </c>
      <c r="L172" s="211">
        <f t="shared" si="1"/>
        <v>0</v>
      </c>
      <c r="M172" s="40"/>
      <c r="N172" s="113"/>
      <c r="O172" s="131"/>
    </row>
    <row r="173" spans="1:15" ht="18" customHeight="1" x14ac:dyDescent="0.2">
      <c r="A173" s="95"/>
      <c r="B173" s="113"/>
      <c r="C173" s="43"/>
      <c r="D173" s="47"/>
      <c r="E173" s="47"/>
      <c r="F173" s="47"/>
      <c r="G173" s="47"/>
      <c r="H173" s="47"/>
      <c r="I173" s="47"/>
      <c r="J173" s="47"/>
      <c r="K173" s="47"/>
      <c r="L173" s="47"/>
      <c r="M173" s="40"/>
      <c r="N173" s="113"/>
      <c r="O173" s="131"/>
    </row>
    <row r="174" spans="1:15" ht="18" customHeight="1" x14ac:dyDescent="0.2">
      <c r="A174" s="95"/>
      <c r="B174" s="113"/>
      <c r="C174" s="43"/>
      <c r="D174" s="47"/>
      <c r="E174" s="47"/>
      <c r="F174" s="47"/>
      <c r="G174" s="47"/>
      <c r="H174" s="47"/>
      <c r="I174" s="47"/>
      <c r="J174" s="47"/>
      <c r="K174" s="47"/>
      <c r="L174" s="47"/>
      <c r="M174" s="40"/>
      <c r="N174" s="113"/>
      <c r="O174" s="131"/>
    </row>
    <row r="175" spans="1:15" ht="18" customHeight="1" x14ac:dyDescent="0.2">
      <c r="A175" s="95"/>
      <c r="B175" s="113"/>
      <c r="C175" s="43"/>
      <c r="D175" s="47"/>
      <c r="E175" s="47"/>
      <c r="F175" s="47"/>
      <c r="G175" s="47"/>
      <c r="H175" s="47"/>
      <c r="I175" s="47"/>
      <c r="J175" s="47"/>
      <c r="K175" s="47"/>
      <c r="L175" s="47"/>
      <c r="M175" s="40"/>
      <c r="N175" s="113"/>
      <c r="O175" s="131"/>
    </row>
    <row r="176" spans="1:15" ht="18" customHeight="1" x14ac:dyDescent="0.2">
      <c r="A176" s="95"/>
      <c r="B176" s="113"/>
      <c r="C176" s="43"/>
      <c r="D176" s="47"/>
      <c r="E176" s="47"/>
      <c r="F176" s="47"/>
      <c r="G176" s="47"/>
      <c r="H176" s="47"/>
      <c r="I176" s="47"/>
      <c r="J176" s="47"/>
      <c r="K176" s="47"/>
      <c r="L176" s="47"/>
      <c r="M176" s="40"/>
      <c r="N176" s="113"/>
      <c r="O176" s="131"/>
    </row>
    <row r="177" spans="1:15" ht="18" customHeight="1" x14ac:dyDescent="0.2">
      <c r="A177" s="95"/>
      <c r="B177" s="113"/>
      <c r="C177" s="43"/>
      <c r="D177" s="47"/>
      <c r="E177" s="47"/>
      <c r="F177" s="47"/>
      <c r="G177" s="47"/>
      <c r="H177" s="47"/>
      <c r="I177" s="47"/>
      <c r="J177" s="47"/>
      <c r="K177" s="47"/>
      <c r="L177" s="47"/>
      <c r="M177" s="40"/>
      <c r="N177" s="113"/>
      <c r="O177" s="131"/>
    </row>
    <row r="178" spans="1:15" ht="18" customHeight="1" x14ac:dyDescent="0.2">
      <c r="A178" s="95"/>
      <c r="B178" s="113"/>
      <c r="C178" s="43"/>
      <c r="D178" s="47"/>
      <c r="E178" s="47"/>
      <c r="F178" s="47"/>
      <c r="G178" s="47"/>
      <c r="H178" s="47"/>
      <c r="I178" s="47"/>
      <c r="J178" s="47"/>
      <c r="K178" s="47"/>
      <c r="L178" s="47"/>
      <c r="M178" s="40"/>
      <c r="N178" s="113"/>
      <c r="O178" s="131"/>
    </row>
    <row r="179" spans="1:15" ht="12" customHeight="1" x14ac:dyDescent="0.2">
      <c r="A179" s="95"/>
      <c r="B179" s="113"/>
      <c r="C179" s="43"/>
      <c r="D179" s="47"/>
      <c r="E179" s="47"/>
      <c r="F179" s="47"/>
      <c r="G179" s="47"/>
      <c r="H179" s="47"/>
      <c r="I179" s="47"/>
      <c r="J179" s="47"/>
      <c r="K179" s="47"/>
      <c r="L179" s="47"/>
      <c r="M179" s="40"/>
      <c r="N179" s="113"/>
      <c r="O179" s="131"/>
    </row>
    <row r="180" spans="1:15" ht="12" customHeight="1" x14ac:dyDescent="0.2">
      <c r="A180" s="105"/>
      <c r="B180" s="113"/>
      <c r="C180" s="43"/>
      <c r="D180" s="496">
        <f ca="1">NOW()</f>
        <v>43732.517108796295</v>
      </c>
      <c r="E180" s="516"/>
      <c r="F180" s="43"/>
      <c r="G180" s="43"/>
      <c r="H180" s="43"/>
      <c r="I180" s="43"/>
      <c r="J180" s="43"/>
      <c r="K180" s="43"/>
      <c r="L180" s="138" t="str">
        <f>CONCATENATE("Specifieke informatie C, ",LOWER(A135))</f>
        <v>Specifieke informatie C, pagina 4</v>
      </c>
      <c r="M180" s="45"/>
      <c r="N180" s="113"/>
      <c r="O180" s="131"/>
    </row>
    <row r="181" spans="1:15" ht="12.75" customHeight="1" x14ac:dyDescent="0.2">
      <c r="A181" s="112"/>
      <c r="B181" s="113"/>
      <c r="C181" s="118"/>
      <c r="D181" s="118"/>
      <c r="E181" s="118"/>
      <c r="F181" s="118"/>
      <c r="G181" s="118"/>
      <c r="H181" s="118"/>
      <c r="I181" s="118"/>
      <c r="J181" s="118"/>
      <c r="K181" s="118"/>
      <c r="L181" s="118"/>
      <c r="M181" s="118"/>
      <c r="N181" s="113"/>
      <c r="O181" s="131"/>
    </row>
    <row r="182" spans="1:15" s="131" customFormat="1" ht="18" customHeight="1" x14ac:dyDescent="0.2">
      <c r="A182" s="128" t="s">
        <v>246</v>
      </c>
      <c r="B182" s="116"/>
      <c r="C182" s="129"/>
      <c r="D182" s="40" t="str">
        <f>CONCATENATE("KWARTAALSTAAT ZVW ", jaar_id," ",kwartaal_id,"E KWARTAAL")</f>
        <v>KWARTAALSTAAT ZVW 2019 3E KWARTAAL</v>
      </c>
      <c r="E182" s="39"/>
      <c r="F182" s="39"/>
      <c r="G182" s="39"/>
      <c r="H182" s="39"/>
      <c r="I182" s="39"/>
      <c r="J182" s="39"/>
      <c r="K182" s="39"/>
      <c r="L182" s="39"/>
      <c r="M182" s="130"/>
      <c r="N182" s="116"/>
    </row>
    <row r="183" spans="1:15" s="131" customFormat="1" ht="18" customHeight="1" x14ac:dyDescent="0.2">
      <c r="A183" s="132"/>
      <c r="B183" s="116"/>
      <c r="C183" s="133"/>
      <c r="D183" s="40" t="s">
        <v>488</v>
      </c>
      <c r="E183" s="40"/>
      <c r="F183" s="40"/>
      <c r="G183" s="40"/>
      <c r="H183" s="40"/>
      <c r="I183" s="40"/>
      <c r="J183" s="40"/>
      <c r="K183" s="40"/>
      <c r="L183" s="40"/>
      <c r="M183" s="130"/>
      <c r="N183" s="116"/>
    </row>
    <row r="184" spans="1:15" ht="18" customHeight="1" x14ac:dyDescent="0.2">
      <c r="A184" s="95"/>
      <c r="B184" s="113"/>
      <c r="C184" s="43"/>
      <c r="D184" s="134" t="str">
        <f>IF(naw_uzovi_zorgverzekeraar&lt;&gt;"0000",CONCATENATE(UPPER(naw_naam_zorgverzekeraar),", ",UPPER(naw_plaats_zorgverzekeraar)),"")</f>
        <v/>
      </c>
      <c r="E184" s="40"/>
      <c r="F184" s="40"/>
      <c r="G184" s="40"/>
      <c r="H184" s="40"/>
      <c r="I184" s="40"/>
      <c r="J184" s="40"/>
      <c r="K184" s="40"/>
      <c r="L184" s="41" t="str">
        <f>CONCATENATE("UZOVI: ",naw_uzovi_zorgverzekeraar)</f>
        <v>UZOVI: 0000</v>
      </c>
      <c r="M184" s="40"/>
      <c r="N184" s="113"/>
      <c r="O184" s="131"/>
    </row>
    <row r="185" spans="1:15" ht="14.1" customHeight="1" x14ac:dyDescent="0.2">
      <c r="A185" s="95"/>
      <c r="B185" s="113"/>
      <c r="C185" s="43"/>
      <c r="D185" s="79" t="s">
        <v>303</v>
      </c>
      <c r="E185" s="40"/>
      <c r="F185" s="39"/>
      <c r="G185" s="39"/>
      <c r="H185" s="40"/>
      <c r="I185" s="40"/>
      <c r="J185" s="40"/>
      <c r="K185" s="46"/>
      <c r="L185" s="47"/>
      <c r="M185" s="40"/>
      <c r="N185" s="113"/>
      <c r="O185" s="131"/>
    </row>
    <row r="186" spans="1:15" ht="14.1" customHeight="1" x14ac:dyDescent="0.2">
      <c r="A186" s="95"/>
      <c r="B186" s="113"/>
      <c r="C186" s="43"/>
      <c r="D186" s="44" t="s">
        <v>478</v>
      </c>
      <c r="E186" s="40"/>
      <c r="F186" s="39"/>
      <c r="G186" s="39"/>
      <c r="H186" s="40"/>
      <c r="I186" s="40"/>
      <c r="J186" s="40"/>
      <c r="K186" s="46"/>
      <c r="L186" s="47"/>
      <c r="M186" s="40"/>
      <c r="N186" s="113"/>
      <c r="O186" s="131"/>
    </row>
    <row r="187" spans="1:15" ht="18" customHeight="1" x14ac:dyDescent="0.2">
      <c r="A187" s="95"/>
      <c r="B187" s="113"/>
      <c r="C187" s="43"/>
      <c r="D187" s="422" t="s">
        <v>576</v>
      </c>
      <c r="E187" s="423"/>
      <c r="F187" s="424"/>
      <c r="G187" s="431" t="str">
        <f>CONCATENATE("Lasten ",jaar_id,"  t/m ",kwartaal_id,"e Kwartaal",)</f>
        <v>Lasten 2019  t/m 3e Kwartaal</v>
      </c>
      <c r="H187" s="432" t="str">
        <f>CONCATENATE("Lasten ",jaar_id,"  t/m ",kwartaal_id,"e Kwartaal",)</f>
        <v>Lasten 2019  t/m 3e Kwartaal</v>
      </c>
      <c r="I187" s="431" t="s">
        <v>560</v>
      </c>
      <c r="J187" s="432"/>
      <c r="K187" s="431" t="s">
        <v>561</v>
      </c>
      <c r="L187" s="433"/>
      <c r="M187" s="40"/>
      <c r="N187" s="113"/>
      <c r="O187" s="131"/>
    </row>
    <row r="188" spans="1:15" ht="27.95" customHeight="1" x14ac:dyDescent="0.2">
      <c r="A188" s="95"/>
      <c r="B188" s="113"/>
      <c r="C188" s="43"/>
      <c r="D188" s="425"/>
      <c r="E188" s="426"/>
      <c r="F188" s="427"/>
      <c r="G188" s="434" t="s">
        <v>559</v>
      </c>
      <c r="H188" s="362" t="str">
        <f>CONCATENATE("Ontvangen en geaccepteerde declaraties t/m"," ",kwartaal_id,"e Kwartaal"," ",jaar_id)</f>
        <v>Ontvangen en geaccepteerde declaraties t/m 3e Kwartaal 2019</v>
      </c>
      <c r="I188" s="362" t="s">
        <v>537</v>
      </c>
      <c r="J188" s="362" t="s">
        <v>553</v>
      </c>
      <c r="K188" s="362" t="s">
        <v>562</v>
      </c>
      <c r="L188" s="371" t="s">
        <v>555</v>
      </c>
      <c r="M188" s="40"/>
      <c r="N188" s="113"/>
      <c r="O188" s="131"/>
    </row>
    <row r="189" spans="1:15" ht="27.95" customHeight="1" x14ac:dyDescent="0.2">
      <c r="A189" s="95"/>
      <c r="B189" s="113"/>
      <c r="C189" s="43"/>
      <c r="D189" s="428"/>
      <c r="E189" s="429"/>
      <c r="F189" s="430"/>
      <c r="G189" s="435"/>
      <c r="H189" s="436" t="str">
        <f>CONCATENATE("Ontvangen en geaccepteerde declaraties t/m"," ",kwartaal_id,"e Kwartaal"," ",jaar_id)</f>
        <v>Ontvangen en geaccepteerde declaraties t/m 3e Kwartaal 2019</v>
      </c>
      <c r="I189" s="437" t="s">
        <v>479</v>
      </c>
      <c r="J189" s="436" t="s">
        <v>479</v>
      </c>
      <c r="K189" s="437" t="s">
        <v>479</v>
      </c>
      <c r="L189" s="477" t="s">
        <v>479</v>
      </c>
      <c r="M189" s="40"/>
      <c r="N189" s="113"/>
      <c r="O189" s="131"/>
    </row>
    <row r="190" spans="1:15" ht="18" customHeight="1" x14ac:dyDescent="0.2">
      <c r="A190" s="95"/>
      <c r="B190" s="113"/>
      <c r="C190" s="43"/>
      <c r="D190" s="440" t="s">
        <v>247</v>
      </c>
      <c r="E190" s="441"/>
      <c r="F190" s="442"/>
      <c r="G190" s="207"/>
      <c r="H190" s="207"/>
      <c r="I190" s="207"/>
      <c r="J190" s="207"/>
      <c r="K190" s="207"/>
      <c r="L190" s="208"/>
      <c r="M190" s="40"/>
      <c r="N190" s="113"/>
      <c r="O190" s="131"/>
    </row>
    <row r="191" spans="1:15" ht="18" customHeight="1" x14ac:dyDescent="0.2">
      <c r="A191" s="95"/>
      <c r="B191" s="113"/>
      <c r="C191" s="43"/>
      <c r="D191" s="443" t="s">
        <v>310</v>
      </c>
      <c r="E191" s="444"/>
      <c r="F191" s="445"/>
      <c r="G191" s="207"/>
      <c r="H191" s="207"/>
      <c r="I191" s="207"/>
      <c r="J191" s="207"/>
      <c r="K191" s="207"/>
      <c r="L191" s="208"/>
      <c r="M191" s="40"/>
      <c r="N191" s="113"/>
      <c r="O191" s="131"/>
    </row>
    <row r="192" spans="1:15" ht="18" customHeight="1" x14ac:dyDescent="0.2">
      <c r="A192" s="95"/>
      <c r="B192" s="113"/>
      <c r="C192" s="43"/>
      <c r="D192" s="443" t="s">
        <v>248</v>
      </c>
      <c r="E192" s="444"/>
      <c r="F192" s="445"/>
      <c r="G192" s="207"/>
      <c r="H192" s="207"/>
      <c r="I192" s="207"/>
      <c r="J192" s="207"/>
      <c r="K192" s="207"/>
      <c r="L192" s="208"/>
      <c r="M192" s="40"/>
      <c r="N192" s="113"/>
      <c r="O192" s="131"/>
    </row>
    <row r="193" spans="1:15" ht="18" customHeight="1" x14ac:dyDescent="0.2">
      <c r="A193" s="95"/>
      <c r="B193" s="113"/>
      <c r="C193" s="43"/>
      <c r="D193" s="446" t="s">
        <v>385</v>
      </c>
      <c r="E193" s="447"/>
      <c r="F193" s="448"/>
      <c r="G193" s="207"/>
      <c r="H193" s="207"/>
      <c r="I193" s="207"/>
      <c r="J193" s="207"/>
      <c r="K193" s="207"/>
      <c r="L193" s="208"/>
      <c r="M193" s="40"/>
      <c r="N193" s="113"/>
      <c r="O193" s="131"/>
    </row>
    <row r="194" spans="1:15" ht="18" customHeight="1" x14ac:dyDescent="0.2">
      <c r="A194" s="95"/>
      <c r="B194" s="113"/>
      <c r="C194" s="43"/>
      <c r="D194" s="438" t="s">
        <v>574</v>
      </c>
      <c r="E194" s="420"/>
      <c r="F194" s="439"/>
      <c r="G194" s="210">
        <f t="shared" ref="G194:L194" si="2">SUM(G190:G193)</f>
        <v>0</v>
      </c>
      <c r="H194" s="210">
        <f t="shared" si="2"/>
        <v>0</v>
      </c>
      <c r="I194" s="210">
        <f t="shared" si="2"/>
        <v>0</v>
      </c>
      <c r="J194" s="210">
        <f t="shared" si="2"/>
        <v>0</v>
      </c>
      <c r="K194" s="210">
        <f t="shared" si="2"/>
        <v>0</v>
      </c>
      <c r="L194" s="211">
        <f t="shared" si="2"/>
        <v>0</v>
      </c>
      <c r="M194" s="40"/>
      <c r="N194" s="113"/>
      <c r="O194" s="131"/>
    </row>
    <row r="195" spans="1:15" ht="9.9499999999999993" customHeight="1" x14ac:dyDescent="0.2">
      <c r="A195" s="95"/>
      <c r="B195" s="113"/>
      <c r="C195" s="43"/>
      <c r="D195" s="44"/>
      <c r="E195" s="40"/>
      <c r="F195" s="39"/>
      <c r="G195" s="39"/>
      <c r="H195" s="40"/>
      <c r="I195" s="40"/>
      <c r="J195" s="40"/>
      <c r="K195" s="46"/>
      <c r="L195" s="47"/>
      <c r="M195" s="40"/>
      <c r="N195" s="113"/>
      <c r="O195" s="131"/>
    </row>
    <row r="196" spans="1:15" ht="18" customHeight="1" x14ac:dyDescent="0.2">
      <c r="A196" s="95"/>
      <c r="B196" s="113"/>
      <c r="C196" s="43"/>
      <c r="D196" s="422" t="s">
        <v>575</v>
      </c>
      <c r="E196" s="423"/>
      <c r="F196" s="424"/>
      <c r="G196" s="431" t="str">
        <f>CONCATENATE("Lasten ",jaar_id,"  t/m ",kwartaal_id,"e Kwartaal",)</f>
        <v>Lasten 2019  t/m 3e Kwartaal</v>
      </c>
      <c r="H196" s="432" t="str">
        <f>CONCATENATE("Lasten ",jaar_id,"  t/m ",kwartaal_id,"e Kwartaal",)</f>
        <v>Lasten 2019  t/m 3e Kwartaal</v>
      </c>
      <c r="I196" s="431" t="s">
        <v>560</v>
      </c>
      <c r="J196" s="432"/>
      <c r="K196" s="431" t="s">
        <v>561</v>
      </c>
      <c r="L196" s="433"/>
      <c r="M196" s="40"/>
      <c r="N196" s="113"/>
      <c r="O196" s="131"/>
    </row>
    <row r="197" spans="1:15" ht="27.95" customHeight="1" x14ac:dyDescent="0.2">
      <c r="A197" s="95"/>
      <c r="B197" s="113"/>
      <c r="C197" s="43"/>
      <c r="D197" s="425"/>
      <c r="E197" s="426"/>
      <c r="F197" s="427"/>
      <c r="G197" s="434" t="s">
        <v>559</v>
      </c>
      <c r="H197" s="362" t="str">
        <f>CONCATENATE("Ontvangen en geaccepteerde declaraties t/m"," ",kwartaal_id,"e Kwartaal"," ",jaar_id)</f>
        <v>Ontvangen en geaccepteerde declaraties t/m 3e Kwartaal 2019</v>
      </c>
      <c r="I197" s="362" t="s">
        <v>537</v>
      </c>
      <c r="J197" s="362" t="s">
        <v>553</v>
      </c>
      <c r="K197" s="362" t="s">
        <v>562</v>
      </c>
      <c r="L197" s="371" t="s">
        <v>555</v>
      </c>
      <c r="M197" s="40"/>
      <c r="N197" s="113"/>
      <c r="O197" s="131"/>
    </row>
    <row r="198" spans="1:15" ht="27.95" customHeight="1" x14ac:dyDescent="0.2">
      <c r="A198" s="95"/>
      <c r="B198" s="113"/>
      <c r="C198" s="43"/>
      <c r="D198" s="428"/>
      <c r="E198" s="429"/>
      <c r="F198" s="430"/>
      <c r="G198" s="435"/>
      <c r="H198" s="436" t="str">
        <f>CONCATENATE("Ontvangen en geaccepteerde declaraties t/m"," ",kwartaal_id,"e Kwartaal"," ",jaar_id)</f>
        <v>Ontvangen en geaccepteerde declaraties t/m 3e Kwartaal 2019</v>
      </c>
      <c r="I198" s="437" t="s">
        <v>479</v>
      </c>
      <c r="J198" s="436" t="s">
        <v>479</v>
      </c>
      <c r="K198" s="437" t="s">
        <v>479</v>
      </c>
      <c r="L198" s="477" t="s">
        <v>479</v>
      </c>
      <c r="M198" s="40"/>
      <c r="N198" s="113"/>
      <c r="O198" s="131"/>
    </row>
    <row r="199" spans="1:15" ht="18" customHeight="1" x14ac:dyDescent="0.2">
      <c r="A199" s="95"/>
      <c r="B199" s="113"/>
      <c r="C199" s="43"/>
      <c r="D199" s="440" t="s">
        <v>247</v>
      </c>
      <c r="E199" s="441"/>
      <c r="F199" s="442"/>
      <c r="G199" s="207"/>
      <c r="H199" s="207"/>
      <c r="I199" s="207"/>
      <c r="J199" s="207"/>
      <c r="K199" s="207"/>
      <c r="L199" s="208"/>
      <c r="M199" s="40"/>
      <c r="N199" s="113"/>
      <c r="O199" s="131"/>
    </row>
    <row r="200" spans="1:15" ht="18" customHeight="1" x14ac:dyDescent="0.2">
      <c r="A200" s="95"/>
      <c r="B200" s="113"/>
      <c r="C200" s="43"/>
      <c r="D200" s="443" t="s">
        <v>310</v>
      </c>
      <c r="E200" s="444"/>
      <c r="F200" s="445"/>
      <c r="G200" s="207"/>
      <c r="H200" s="207"/>
      <c r="I200" s="207"/>
      <c r="J200" s="207"/>
      <c r="K200" s="207"/>
      <c r="L200" s="208"/>
      <c r="M200" s="40"/>
      <c r="N200" s="113"/>
      <c r="O200" s="131"/>
    </row>
    <row r="201" spans="1:15" ht="18" customHeight="1" x14ac:dyDescent="0.2">
      <c r="A201" s="95"/>
      <c r="B201" s="113"/>
      <c r="C201" s="43"/>
      <c r="D201" s="443" t="s">
        <v>248</v>
      </c>
      <c r="E201" s="444"/>
      <c r="F201" s="445"/>
      <c r="G201" s="207"/>
      <c r="H201" s="207"/>
      <c r="I201" s="207"/>
      <c r="J201" s="207"/>
      <c r="K201" s="207"/>
      <c r="L201" s="208"/>
      <c r="M201" s="40"/>
      <c r="N201" s="113"/>
      <c r="O201" s="131"/>
    </row>
    <row r="202" spans="1:15" ht="18" customHeight="1" x14ac:dyDescent="0.2">
      <c r="A202" s="95"/>
      <c r="B202" s="113"/>
      <c r="C202" s="43"/>
      <c r="D202" s="446" t="s">
        <v>385</v>
      </c>
      <c r="E202" s="447"/>
      <c r="F202" s="448"/>
      <c r="G202" s="207"/>
      <c r="H202" s="207"/>
      <c r="I202" s="207"/>
      <c r="J202" s="207"/>
      <c r="K202" s="207"/>
      <c r="L202" s="208"/>
      <c r="M202" s="40"/>
      <c r="N202" s="113"/>
      <c r="O202" s="131"/>
    </row>
    <row r="203" spans="1:15" ht="18" customHeight="1" x14ac:dyDescent="0.2">
      <c r="A203" s="95"/>
      <c r="B203" s="113"/>
      <c r="C203" s="43"/>
      <c r="D203" s="438" t="s">
        <v>577</v>
      </c>
      <c r="E203" s="420"/>
      <c r="F203" s="439"/>
      <c r="G203" s="210">
        <f t="shared" ref="G203:L203" si="3">SUM(G199:G202)</f>
        <v>0</v>
      </c>
      <c r="H203" s="210">
        <f t="shared" si="3"/>
        <v>0</v>
      </c>
      <c r="I203" s="210">
        <f t="shared" si="3"/>
        <v>0</v>
      </c>
      <c r="J203" s="210">
        <f t="shared" si="3"/>
        <v>0</v>
      </c>
      <c r="K203" s="210">
        <f t="shared" si="3"/>
        <v>0</v>
      </c>
      <c r="L203" s="211">
        <f t="shared" si="3"/>
        <v>0</v>
      </c>
      <c r="M203" s="40"/>
      <c r="N203" s="113"/>
      <c r="O203" s="131"/>
    </row>
    <row r="204" spans="1:15" ht="18" customHeight="1" x14ac:dyDescent="0.2">
      <c r="A204" s="95"/>
      <c r="B204" s="113"/>
      <c r="C204" s="43"/>
      <c r="D204" s="438" t="s">
        <v>1216</v>
      </c>
      <c r="E204" s="420"/>
      <c r="F204" s="439"/>
      <c r="G204" s="210">
        <f t="shared" ref="G204:H204" si="4">SUM(G199:G202)+SUM(G190:G193)</f>
        <v>0</v>
      </c>
      <c r="H204" s="210">
        <f t="shared" si="4"/>
        <v>0</v>
      </c>
      <c r="I204" s="210">
        <f>SUM(I199:I202)+SUM(I190:I193)</f>
        <v>0</v>
      </c>
      <c r="J204" s="210">
        <f t="shared" ref="J204:L204" si="5">SUM(J199:J202)+SUM(J190:J193)</f>
        <v>0</v>
      </c>
      <c r="K204" s="210">
        <f t="shared" si="5"/>
        <v>0</v>
      </c>
      <c r="L204" s="211">
        <f t="shared" si="5"/>
        <v>0</v>
      </c>
      <c r="M204" s="40"/>
      <c r="N204" s="113"/>
      <c r="O204" s="131"/>
    </row>
    <row r="205" spans="1:15" ht="9.9499999999999993" customHeight="1" x14ac:dyDescent="0.2">
      <c r="A205" s="95"/>
      <c r="B205" s="113"/>
      <c r="C205" s="43"/>
      <c r="D205" s="44"/>
      <c r="E205" s="40"/>
      <c r="F205" s="39"/>
      <c r="G205" s="39"/>
      <c r="H205" s="40"/>
      <c r="I205" s="40"/>
      <c r="J205" s="40"/>
      <c r="K205" s="46"/>
      <c r="L205" s="47"/>
      <c r="M205" s="40"/>
      <c r="N205" s="113"/>
      <c r="O205" s="131"/>
    </row>
    <row r="206" spans="1:15" ht="18" customHeight="1" x14ac:dyDescent="0.2">
      <c r="A206" s="105"/>
      <c r="B206" s="113"/>
      <c r="C206" s="43"/>
      <c r="D206" s="422" t="s">
        <v>588</v>
      </c>
      <c r="E206" s="423"/>
      <c r="F206" s="424"/>
      <c r="G206" s="431" t="str">
        <f>CONCATENATE("Lasten ",jaar_id,"  t/m ",kwartaal_id,"e Kwartaal",)</f>
        <v>Lasten 2019  t/m 3e Kwartaal</v>
      </c>
      <c r="H206" s="432" t="str">
        <f>CONCATENATE("Lasten ",jaar_id,"  t/m ",kwartaal_id,"e Kwartaal",)</f>
        <v>Lasten 2019  t/m 3e Kwartaal</v>
      </c>
      <c r="I206" s="431" t="s">
        <v>560</v>
      </c>
      <c r="J206" s="432"/>
      <c r="K206" s="431" t="s">
        <v>561</v>
      </c>
      <c r="L206" s="433"/>
      <c r="M206" s="45"/>
      <c r="N206" s="113"/>
      <c r="O206" s="131"/>
    </row>
    <row r="207" spans="1:15" ht="27.95" customHeight="1" x14ac:dyDescent="0.2">
      <c r="A207" s="105"/>
      <c r="B207" s="113"/>
      <c r="C207" s="43"/>
      <c r="D207" s="425"/>
      <c r="E207" s="426"/>
      <c r="F207" s="427"/>
      <c r="G207" s="434" t="s">
        <v>559</v>
      </c>
      <c r="H207" s="362" t="str">
        <f>CONCATENATE("Ontvangen en geaccepteerde declaraties t/m"," ",kwartaal_id,"e Kwartaal"," ",jaar_id)</f>
        <v>Ontvangen en geaccepteerde declaraties t/m 3e Kwartaal 2019</v>
      </c>
      <c r="I207" s="362" t="s">
        <v>537</v>
      </c>
      <c r="J207" s="362" t="s">
        <v>553</v>
      </c>
      <c r="K207" s="362" t="s">
        <v>562</v>
      </c>
      <c r="L207" s="371" t="s">
        <v>555</v>
      </c>
      <c r="M207" s="45"/>
      <c r="N207" s="113"/>
      <c r="O207" s="131"/>
    </row>
    <row r="208" spans="1:15" ht="27.95" customHeight="1" x14ac:dyDescent="0.2">
      <c r="A208" s="105"/>
      <c r="B208" s="113"/>
      <c r="C208" s="43"/>
      <c r="D208" s="428"/>
      <c r="E208" s="429"/>
      <c r="F208" s="430" t="s">
        <v>403</v>
      </c>
      <c r="G208" s="435"/>
      <c r="H208" s="436" t="str">
        <f>CONCATENATE("Ontvangen en geaccepteerde declaraties t/m"," ",kwartaal_id,"e Kwartaal"," ",jaar_id)</f>
        <v>Ontvangen en geaccepteerde declaraties t/m 3e Kwartaal 2019</v>
      </c>
      <c r="I208" s="437" t="s">
        <v>479</v>
      </c>
      <c r="J208" s="436" t="s">
        <v>479</v>
      </c>
      <c r="K208" s="437" t="s">
        <v>479</v>
      </c>
      <c r="L208" s="477" t="s">
        <v>479</v>
      </c>
      <c r="M208" s="45"/>
      <c r="N208" s="113"/>
      <c r="O208" s="131"/>
    </row>
    <row r="209" spans="1:15" ht="18" customHeight="1" x14ac:dyDescent="0.2">
      <c r="A209" s="105"/>
      <c r="B209" s="113"/>
      <c r="C209" s="43"/>
      <c r="D209" s="408" t="s">
        <v>247</v>
      </c>
      <c r="E209" s="409"/>
      <c r="F209" s="449"/>
      <c r="G209" s="207"/>
      <c r="H209" s="207"/>
      <c r="I209" s="207"/>
      <c r="J209" s="207"/>
      <c r="K209" s="207"/>
      <c r="L209" s="208"/>
      <c r="M209" s="45"/>
      <c r="N209" s="113"/>
      <c r="O209" s="131"/>
    </row>
    <row r="210" spans="1:15" ht="18" customHeight="1" x14ac:dyDescent="0.2">
      <c r="A210" s="105"/>
      <c r="B210" s="113"/>
      <c r="C210" s="43"/>
      <c r="D210" s="408" t="s">
        <v>310</v>
      </c>
      <c r="E210" s="409"/>
      <c r="F210" s="449"/>
      <c r="G210" s="207"/>
      <c r="H210" s="207"/>
      <c r="I210" s="207"/>
      <c r="J210" s="207"/>
      <c r="K210" s="207"/>
      <c r="L210" s="208"/>
      <c r="M210" s="45"/>
      <c r="N210" s="113"/>
      <c r="O210" s="131"/>
    </row>
    <row r="211" spans="1:15" ht="18" customHeight="1" x14ac:dyDescent="0.2">
      <c r="A211" s="105"/>
      <c r="B211" s="113"/>
      <c r="C211" s="43"/>
      <c r="D211" s="408" t="s">
        <v>248</v>
      </c>
      <c r="E211" s="409"/>
      <c r="F211" s="449"/>
      <c r="G211" s="207"/>
      <c r="H211" s="207"/>
      <c r="I211" s="207"/>
      <c r="J211" s="207"/>
      <c r="K211" s="207"/>
      <c r="L211" s="208"/>
      <c r="M211" s="45"/>
      <c r="N211" s="113"/>
      <c r="O211" s="131"/>
    </row>
    <row r="212" spans="1:15" ht="18" customHeight="1" x14ac:dyDescent="0.2">
      <c r="A212" s="105"/>
      <c r="B212" s="113"/>
      <c r="C212" s="43"/>
      <c r="D212" s="408" t="s">
        <v>385</v>
      </c>
      <c r="E212" s="409"/>
      <c r="F212" s="449"/>
      <c r="G212" s="207"/>
      <c r="H212" s="207"/>
      <c r="I212" s="207"/>
      <c r="J212" s="207"/>
      <c r="K212" s="207"/>
      <c r="L212" s="208"/>
      <c r="M212" s="45"/>
      <c r="N212" s="113"/>
      <c r="O212" s="131"/>
    </row>
    <row r="213" spans="1:15" ht="18" customHeight="1" x14ac:dyDescent="0.2">
      <c r="A213" s="105"/>
      <c r="B213" s="113"/>
      <c r="C213" s="43"/>
      <c r="D213" s="438" t="s">
        <v>455</v>
      </c>
      <c r="E213" s="420"/>
      <c r="F213" s="439"/>
      <c r="G213" s="210">
        <f t="shared" ref="G213:L213" si="6">SUM(G209:G212)</f>
        <v>0</v>
      </c>
      <c r="H213" s="210">
        <f t="shared" si="6"/>
        <v>0</v>
      </c>
      <c r="I213" s="210">
        <f t="shared" si="6"/>
        <v>0</v>
      </c>
      <c r="J213" s="210">
        <f t="shared" si="6"/>
        <v>0</v>
      </c>
      <c r="K213" s="210">
        <f t="shared" si="6"/>
        <v>0</v>
      </c>
      <c r="L213" s="211">
        <f t="shared" si="6"/>
        <v>0</v>
      </c>
      <c r="M213" s="45"/>
      <c r="N213" s="113"/>
      <c r="O213" s="131"/>
    </row>
    <row r="214" spans="1:15" ht="18" customHeight="1" x14ac:dyDescent="0.2">
      <c r="A214" s="105"/>
      <c r="B214" s="113"/>
      <c r="C214" s="43"/>
      <c r="D214" s="43"/>
      <c r="E214" s="43"/>
      <c r="F214" s="43"/>
      <c r="G214" s="43"/>
      <c r="H214" s="43"/>
      <c r="I214" s="43"/>
      <c r="J214" s="43"/>
      <c r="K214" s="43"/>
      <c r="L214" s="43"/>
      <c r="M214" s="45"/>
      <c r="N214" s="113"/>
      <c r="O214" s="131"/>
    </row>
    <row r="215" spans="1:15" ht="18" customHeight="1" x14ac:dyDescent="0.2">
      <c r="A215" s="105"/>
      <c r="B215" s="113"/>
      <c r="C215" s="43"/>
      <c r="D215" s="43"/>
      <c r="E215" s="43"/>
      <c r="F215" s="43"/>
      <c r="G215" s="43"/>
      <c r="H215" s="43"/>
      <c r="I215" s="43"/>
      <c r="J215" s="43"/>
      <c r="K215" s="43"/>
      <c r="L215" s="43"/>
      <c r="M215" s="45"/>
      <c r="N215" s="113"/>
      <c r="O215" s="131"/>
    </row>
    <row r="216" spans="1:15" ht="18" customHeight="1" x14ac:dyDescent="0.2">
      <c r="A216" s="105"/>
      <c r="B216" s="113"/>
      <c r="C216" s="43"/>
      <c r="D216" s="43"/>
      <c r="E216" s="43"/>
      <c r="F216" s="43"/>
      <c r="G216" s="43"/>
      <c r="H216" s="43"/>
      <c r="I216" s="43"/>
      <c r="J216" s="43"/>
      <c r="K216" s="43"/>
      <c r="L216" s="43"/>
      <c r="M216" s="45"/>
      <c r="N216" s="113"/>
      <c r="O216" s="131"/>
    </row>
    <row r="217" spans="1:15" ht="18" customHeight="1" x14ac:dyDescent="0.2">
      <c r="A217" s="105"/>
      <c r="B217" s="113"/>
      <c r="C217" s="43"/>
      <c r="D217" s="43"/>
      <c r="E217" s="43"/>
      <c r="F217" s="43"/>
      <c r="G217" s="43"/>
      <c r="H217" s="43"/>
      <c r="I217" s="43"/>
      <c r="J217" s="43"/>
      <c r="K217" s="43"/>
      <c r="L217" s="43"/>
      <c r="M217" s="45"/>
      <c r="N217" s="113"/>
      <c r="O217" s="131"/>
    </row>
    <row r="218" spans="1:15" ht="18" customHeight="1" x14ac:dyDescent="0.2">
      <c r="A218" s="105"/>
      <c r="B218" s="113"/>
      <c r="C218" s="43"/>
      <c r="D218" s="43"/>
      <c r="E218" s="43"/>
      <c r="F218" s="43"/>
      <c r="G218" s="43"/>
      <c r="H218" s="43"/>
      <c r="I218" s="43"/>
      <c r="J218" s="43"/>
      <c r="K218" s="43"/>
      <c r="L218" s="43"/>
      <c r="M218" s="45"/>
      <c r="N218" s="113"/>
      <c r="O218" s="131"/>
    </row>
    <row r="219" spans="1:15" ht="18" customHeight="1" x14ac:dyDescent="0.2">
      <c r="A219" s="105"/>
      <c r="B219" s="113"/>
      <c r="C219" s="43"/>
      <c r="D219" s="43"/>
      <c r="E219" s="43"/>
      <c r="F219" s="43"/>
      <c r="G219" s="43"/>
      <c r="H219" s="43"/>
      <c r="I219" s="43"/>
      <c r="J219" s="43"/>
      <c r="K219" s="43"/>
      <c r="L219" s="43"/>
      <c r="M219" s="45"/>
      <c r="N219" s="113"/>
      <c r="O219" s="131"/>
    </row>
    <row r="220" spans="1:15" ht="18" customHeight="1" x14ac:dyDescent="0.2">
      <c r="A220" s="105"/>
      <c r="B220" s="113"/>
      <c r="C220" s="43"/>
      <c r="D220" s="43"/>
      <c r="E220" s="43"/>
      <c r="F220" s="43"/>
      <c r="G220" s="43"/>
      <c r="H220" s="43"/>
      <c r="I220" s="43"/>
      <c r="J220" s="43"/>
      <c r="K220" s="43"/>
      <c r="L220" s="43"/>
      <c r="M220" s="45"/>
      <c r="N220" s="113"/>
      <c r="O220" s="131"/>
    </row>
    <row r="221" spans="1:15" ht="18" customHeight="1" x14ac:dyDescent="0.2">
      <c r="A221" s="105"/>
      <c r="B221" s="113"/>
      <c r="C221" s="43"/>
      <c r="D221" s="43"/>
      <c r="E221" s="43"/>
      <c r="F221" s="43"/>
      <c r="G221" s="43"/>
      <c r="H221" s="43"/>
      <c r="I221" s="43"/>
      <c r="J221" s="43"/>
      <c r="K221" s="43"/>
      <c r="L221" s="43"/>
      <c r="M221" s="45"/>
      <c r="N221" s="113"/>
      <c r="O221" s="131"/>
    </row>
    <row r="222" spans="1:15" ht="18" customHeight="1" x14ac:dyDescent="0.2">
      <c r="A222" s="105"/>
      <c r="B222" s="113"/>
      <c r="C222" s="43"/>
      <c r="D222" s="43"/>
      <c r="E222" s="43"/>
      <c r="F222" s="43"/>
      <c r="G222" s="43"/>
      <c r="H222" s="43"/>
      <c r="I222" s="43"/>
      <c r="J222" s="43"/>
      <c r="K222" s="43"/>
      <c r="L222" s="43"/>
      <c r="M222" s="45"/>
      <c r="N222" s="113"/>
      <c r="O222" s="131"/>
    </row>
    <row r="223" spans="1:15" ht="18" customHeight="1" x14ac:dyDescent="0.2">
      <c r="A223" s="105"/>
      <c r="B223" s="113"/>
      <c r="C223" s="43"/>
      <c r="D223" s="43"/>
      <c r="E223" s="43"/>
      <c r="F223" s="43"/>
      <c r="G223" s="43"/>
      <c r="H223" s="43"/>
      <c r="I223" s="43"/>
      <c r="J223" s="43"/>
      <c r="K223" s="43"/>
      <c r="L223" s="43"/>
      <c r="M223" s="45"/>
      <c r="N223" s="113"/>
      <c r="O223" s="131"/>
    </row>
    <row r="224" spans="1:15" s="95" customFormat="1" ht="18" customHeight="1" x14ac:dyDescent="0.2">
      <c r="B224" s="113"/>
      <c r="C224" s="39"/>
      <c r="D224" s="374">
        <f ca="1">NOW()</f>
        <v>43732.517108796295</v>
      </c>
      <c r="E224" s="375"/>
      <c r="F224" s="46"/>
      <c r="G224" s="46"/>
      <c r="H224" s="46"/>
      <c r="I224" s="46"/>
      <c r="J224" s="93"/>
      <c r="K224" s="93"/>
      <c r="L224" s="47" t="str">
        <f>CONCATENATE("Specifieke informatie C, ",LOWER(A182))</f>
        <v>Specifieke informatie C, pagina 5</v>
      </c>
      <c r="M224" s="39"/>
      <c r="N224" s="113"/>
      <c r="O224" s="131"/>
    </row>
    <row r="225" spans="1:15" x14ac:dyDescent="0.2">
      <c r="A225" s="142"/>
      <c r="B225" s="113"/>
      <c r="C225" s="113"/>
      <c r="D225" s="113"/>
      <c r="E225" s="113"/>
      <c r="F225" s="113"/>
      <c r="G225" s="113"/>
      <c r="H225" s="113"/>
      <c r="I225" s="113"/>
      <c r="J225" s="113"/>
      <c r="K225" s="113"/>
      <c r="L225" s="113"/>
      <c r="M225" s="113"/>
      <c r="N225" s="113"/>
      <c r="O225" s="131"/>
    </row>
    <row r="226" spans="1:15" s="131" customFormat="1" ht="18" customHeight="1" x14ac:dyDescent="0.2">
      <c r="A226" s="128" t="s">
        <v>58</v>
      </c>
      <c r="B226" s="116"/>
      <c r="C226" s="129"/>
      <c r="D226" s="40" t="str">
        <f>CONCATENATE("KWARTAALSTAAT ZVW ", jaar_id," ",kwartaal_id,"E KWARTAAL")</f>
        <v>KWARTAALSTAAT ZVW 2019 3E KWARTAAL</v>
      </c>
      <c r="E226" s="39"/>
      <c r="F226" s="39"/>
      <c r="G226" s="39"/>
      <c r="H226" s="39"/>
      <c r="I226" s="39"/>
      <c r="J226" s="39"/>
      <c r="K226" s="39"/>
      <c r="L226" s="39"/>
      <c r="M226" s="130"/>
      <c r="N226" s="116"/>
    </row>
    <row r="227" spans="1:15" s="131" customFormat="1" ht="18" customHeight="1" x14ac:dyDescent="0.2">
      <c r="A227" s="132"/>
      <c r="B227" s="116"/>
      <c r="C227" s="133"/>
      <c r="D227" s="40" t="s">
        <v>488</v>
      </c>
      <c r="E227" s="40"/>
      <c r="F227" s="40"/>
      <c r="G227" s="40"/>
      <c r="H227" s="40"/>
      <c r="I227" s="40"/>
      <c r="J227" s="40"/>
      <c r="K227" s="40"/>
      <c r="L227" s="40"/>
      <c r="M227" s="130"/>
      <c r="N227" s="116"/>
    </row>
    <row r="228" spans="1:15" ht="18" customHeight="1" x14ac:dyDescent="0.2">
      <c r="A228" s="95"/>
      <c r="B228" s="113"/>
      <c r="C228" s="43"/>
      <c r="D228" s="134" t="str">
        <f>IF(naw_uzovi_zorgverzekeraar&lt;&gt;"0000",CONCATENATE(UPPER(naw_naam_zorgverzekeraar),", ",UPPER(naw_plaats_zorgverzekeraar)),"")</f>
        <v/>
      </c>
      <c r="E228" s="40"/>
      <c r="F228" s="40"/>
      <c r="G228" s="40"/>
      <c r="H228" s="40"/>
      <c r="I228" s="40"/>
      <c r="J228" s="40"/>
      <c r="K228" s="40"/>
      <c r="L228" s="41" t="str">
        <f>CONCATENATE("UZOVI: ",naw_uzovi_zorgverzekeraar)</f>
        <v>UZOVI: 0000</v>
      </c>
      <c r="M228" s="40"/>
      <c r="N228" s="113"/>
      <c r="O228" s="131"/>
    </row>
    <row r="229" spans="1:15" ht="14.1" customHeight="1" x14ac:dyDescent="0.2">
      <c r="A229" s="95"/>
      <c r="B229" s="113"/>
      <c r="C229" s="43"/>
      <c r="D229" s="79" t="s">
        <v>303</v>
      </c>
      <c r="E229" s="40"/>
      <c r="F229" s="39"/>
      <c r="G229" s="39"/>
      <c r="H229" s="40"/>
      <c r="I229" s="40"/>
      <c r="J229" s="40"/>
      <c r="K229" s="46"/>
      <c r="L229" s="47"/>
      <c r="M229" s="40"/>
      <c r="N229" s="113"/>
      <c r="O229" s="131"/>
    </row>
    <row r="230" spans="1:15" ht="14.1" customHeight="1" x14ac:dyDescent="0.2">
      <c r="A230" s="95"/>
      <c r="B230" s="113"/>
      <c r="C230" s="43"/>
      <c r="D230" s="44" t="s">
        <v>478</v>
      </c>
      <c r="E230" s="40"/>
      <c r="F230" s="39"/>
      <c r="G230" s="39"/>
      <c r="H230" s="40"/>
      <c r="I230" s="40"/>
      <c r="J230" s="40"/>
      <c r="K230" s="46"/>
      <c r="L230" s="47"/>
      <c r="M230" s="40"/>
      <c r="N230" s="113"/>
      <c r="O230" s="131"/>
    </row>
    <row r="231" spans="1:15" ht="18" customHeight="1" x14ac:dyDescent="0.2">
      <c r="A231" s="105"/>
      <c r="B231" s="113"/>
      <c r="C231" s="43"/>
      <c r="D231" s="422" t="s">
        <v>589</v>
      </c>
      <c r="E231" s="423"/>
      <c r="F231" s="424"/>
      <c r="G231" s="431" t="str">
        <f>CONCATENATE("Lasten ",jaar_id,"  t/m ",kwartaal_id,"e Kwartaal",)</f>
        <v>Lasten 2019  t/m 3e Kwartaal</v>
      </c>
      <c r="H231" s="432" t="str">
        <f>CONCATENATE("Lasten ",jaar_id,"  t/m ",kwartaal_id,"e Kwartaal",)</f>
        <v>Lasten 2019  t/m 3e Kwartaal</v>
      </c>
      <c r="I231" s="431" t="s">
        <v>560</v>
      </c>
      <c r="J231" s="432"/>
      <c r="K231" s="431" t="s">
        <v>561</v>
      </c>
      <c r="L231" s="433"/>
      <c r="M231" s="45"/>
      <c r="N231" s="113"/>
      <c r="O231" s="131"/>
    </row>
    <row r="232" spans="1:15" ht="27.95" customHeight="1" x14ac:dyDescent="0.2">
      <c r="A232" s="105"/>
      <c r="B232" s="113"/>
      <c r="C232" s="43"/>
      <c r="D232" s="425"/>
      <c r="E232" s="426"/>
      <c r="F232" s="427"/>
      <c r="G232" s="434" t="s">
        <v>559</v>
      </c>
      <c r="H232" s="362" t="str">
        <f>CONCATENATE("Ontvangen en geaccepteerde declaraties t/m"," ",kwartaal_id,"e Kwartaal"," ",jaar_id)</f>
        <v>Ontvangen en geaccepteerde declaraties t/m 3e Kwartaal 2019</v>
      </c>
      <c r="I232" s="362" t="s">
        <v>537</v>
      </c>
      <c r="J232" s="362" t="s">
        <v>553</v>
      </c>
      <c r="K232" s="362" t="s">
        <v>562</v>
      </c>
      <c r="L232" s="371" t="s">
        <v>555</v>
      </c>
      <c r="M232" s="45"/>
      <c r="N232" s="113"/>
      <c r="O232" s="131"/>
    </row>
    <row r="233" spans="1:15" ht="27.95" customHeight="1" x14ac:dyDescent="0.2">
      <c r="A233" s="105"/>
      <c r="B233" s="113"/>
      <c r="C233" s="43"/>
      <c r="D233" s="428"/>
      <c r="E233" s="429"/>
      <c r="F233" s="430" t="s">
        <v>403</v>
      </c>
      <c r="G233" s="435"/>
      <c r="H233" s="436" t="str">
        <f>CONCATENATE("Ontvangen en geaccepteerde declaraties t/m"," ",kwartaal_id,"e Kwartaal"," ",jaar_id)</f>
        <v>Ontvangen en geaccepteerde declaraties t/m 3e Kwartaal 2019</v>
      </c>
      <c r="I233" s="437" t="s">
        <v>479</v>
      </c>
      <c r="J233" s="436" t="s">
        <v>479</v>
      </c>
      <c r="K233" s="437" t="s">
        <v>479</v>
      </c>
      <c r="L233" s="477" t="s">
        <v>479</v>
      </c>
      <c r="M233" s="45"/>
      <c r="N233" s="113"/>
      <c r="O233" s="131"/>
    </row>
    <row r="234" spans="1:15" ht="18" customHeight="1" x14ac:dyDescent="0.2">
      <c r="A234" s="95"/>
      <c r="B234" s="113"/>
      <c r="C234" s="43"/>
      <c r="D234" s="408" t="s">
        <v>247</v>
      </c>
      <c r="E234" s="409"/>
      <c r="F234" s="449"/>
      <c r="G234" s="207"/>
      <c r="H234" s="207"/>
      <c r="I234" s="207"/>
      <c r="J234" s="207"/>
      <c r="K234" s="207"/>
      <c r="L234" s="208"/>
      <c r="M234" s="45"/>
      <c r="N234" s="113"/>
      <c r="O234" s="131"/>
    </row>
    <row r="235" spans="1:15" ht="18" customHeight="1" x14ac:dyDescent="0.2">
      <c r="A235" s="95"/>
      <c r="B235" s="113"/>
      <c r="C235" s="43"/>
      <c r="D235" s="408" t="s">
        <v>310</v>
      </c>
      <c r="E235" s="409"/>
      <c r="F235" s="449"/>
      <c r="G235" s="207"/>
      <c r="H235" s="207"/>
      <c r="I235" s="207"/>
      <c r="J235" s="207"/>
      <c r="K235" s="207"/>
      <c r="L235" s="208"/>
      <c r="M235" s="45"/>
      <c r="N235" s="113"/>
      <c r="O235" s="131"/>
    </row>
    <row r="236" spans="1:15" ht="18" customHeight="1" x14ac:dyDescent="0.2">
      <c r="A236" s="95"/>
      <c r="B236" s="113"/>
      <c r="C236" s="43"/>
      <c r="D236" s="408" t="s">
        <v>248</v>
      </c>
      <c r="E236" s="409"/>
      <c r="F236" s="449"/>
      <c r="G236" s="207"/>
      <c r="H236" s="207"/>
      <c r="I236" s="207"/>
      <c r="J236" s="207"/>
      <c r="K236" s="207"/>
      <c r="L236" s="208"/>
      <c r="M236" s="45"/>
      <c r="N236" s="113"/>
      <c r="O236" s="131"/>
    </row>
    <row r="237" spans="1:15" ht="18" customHeight="1" x14ac:dyDescent="0.2">
      <c r="A237" s="95"/>
      <c r="B237" s="113"/>
      <c r="C237" s="43"/>
      <c r="D237" s="408" t="s">
        <v>385</v>
      </c>
      <c r="E237" s="409"/>
      <c r="F237" s="449"/>
      <c r="G237" s="207"/>
      <c r="H237" s="207"/>
      <c r="I237" s="207"/>
      <c r="J237" s="207"/>
      <c r="K237" s="207"/>
      <c r="L237" s="208"/>
      <c r="M237" s="45"/>
      <c r="N237" s="113"/>
      <c r="O237" s="131"/>
    </row>
    <row r="238" spans="1:15" ht="18" customHeight="1" x14ac:dyDescent="0.2">
      <c r="A238" s="95"/>
      <c r="B238" s="113"/>
      <c r="C238" s="43"/>
      <c r="D238" s="438" t="s">
        <v>456</v>
      </c>
      <c r="E238" s="420"/>
      <c r="F238" s="439"/>
      <c r="G238" s="210">
        <f t="shared" ref="G238:L238" si="7">SUM(G234:G237)</f>
        <v>0</v>
      </c>
      <c r="H238" s="210">
        <f t="shared" si="7"/>
        <v>0</v>
      </c>
      <c r="I238" s="210">
        <f t="shared" si="7"/>
        <v>0</v>
      </c>
      <c r="J238" s="210">
        <f t="shared" si="7"/>
        <v>0</v>
      </c>
      <c r="K238" s="210">
        <f t="shared" si="7"/>
        <v>0</v>
      </c>
      <c r="L238" s="211">
        <f t="shared" si="7"/>
        <v>0</v>
      </c>
      <c r="M238" s="45"/>
      <c r="N238" s="113"/>
      <c r="O238" s="131"/>
    </row>
    <row r="239" spans="1:15" ht="9.9499999999999993" customHeight="1" x14ac:dyDescent="0.2">
      <c r="A239" s="95"/>
      <c r="B239" s="113"/>
      <c r="C239" s="43"/>
      <c r="D239" s="79"/>
      <c r="E239" s="40"/>
      <c r="F239" s="39"/>
      <c r="G239" s="39"/>
      <c r="H239" s="40"/>
      <c r="I239" s="40"/>
      <c r="J239" s="40"/>
      <c r="K239" s="46"/>
      <c r="L239" s="47"/>
      <c r="M239" s="40"/>
      <c r="N239" s="113"/>
      <c r="O239" s="131"/>
    </row>
    <row r="240" spans="1:15" ht="14.1" customHeight="1" x14ac:dyDescent="0.2">
      <c r="A240" s="95"/>
      <c r="B240" s="113"/>
      <c r="C240" s="43"/>
      <c r="D240" s="44" t="s">
        <v>471</v>
      </c>
      <c r="E240" s="40"/>
      <c r="F240" s="39"/>
      <c r="G240" s="39"/>
      <c r="H240" s="40"/>
      <c r="I240" s="40"/>
      <c r="J240" s="40"/>
      <c r="K240" s="78"/>
      <c r="L240" s="78"/>
      <c r="M240" s="45"/>
      <c r="N240" s="113"/>
      <c r="O240" s="131"/>
    </row>
    <row r="241" spans="1:15" ht="27.95" customHeight="1" x14ac:dyDescent="0.2">
      <c r="A241" s="95"/>
      <c r="B241" s="113"/>
      <c r="C241" s="43"/>
      <c r="D241" s="411" t="s">
        <v>367</v>
      </c>
      <c r="E241" s="462"/>
      <c r="F241" s="462"/>
      <c r="G241" s="462"/>
      <c r="H241" s="462"/>
      <c r="I241" s="462"/>
      <c r="J241" s="462"/>
      <c r="K241" s="463"/>
      <c r="L241" s="406" t="str">
        <f>CONCATENATE("Ontvangen en geaccepteerde declaraties t/m"," ",kwartaal_id,"e Kwartaal"," ",jaar_id)</f>
        <v>Ontvangen en geaccepteerde declaraties t/m 3e Kwartaal 2019</v>
      </c>
      <c r="M241" s="45"/>
      <c r="N241" s="113"/>
      <c r="O241" s="131"/>
    </row>
    <row r="242" spans="1:15" ht="27.95" customHeight="1" x14ac:dyDescent="0.2">
      <c r="A242" s="95"/>
      <c r="B242" s="113"/>
      <c r="C242" s="43"/>
      <c r="D242" s="414"/>
      <c r="E242" s="415"/>
      <c r="F242" s="415"/>
      <c r="G242" s="415"/>
      <c r="H242" s="415"/>
      <c r="I242" s="415"/>
      <c r="J242" s="415"/>
      <c r="K242" s="416"/>
      <c r="L242" s="459" t="str">
        <f>CONCATENATE("Ontvangen en geaccepteerde declaraties t/m"," ",kwartaal_id,"e Kwartaal"," ",jaar_id)</f>
        <v>Ontvangen en geaccepteerde declaraties t/m 3e Kwartaal 2019</v>
      </c>
      <c r="M242" s="45"/>
      <c r="N242" s="113"/>
      <c r="O242" s="131"/>
    </row>
    <row r="243" spans="1:15" ht="18" customHeight="1" x14ac:dyDescent="0.2">
      <c r="A243" s="95"/>
      <c r="B243" s="113"/>
      <c r="C243" s="43"/>
      <c r="D243" s="408" t="s">
        <v>115</v>
      </c>
      <c r="E243" s="409"/>
      <c r="F243" s="409"/>
      <c r="G243" s="409"/>
      <c r="H243" s="409"/>
      <c r="I243" s="409"/>
      <c r="J243" s="409"/>
      <c r="K243" s="410"/>
      <c r="L243" s="208"/>
      <c r="M243" s="45"/>
      <c r="N243" s="113"/>
      <c r="O243" s="131"/>
    </row>
    <row r="244" spans="1:15" ht="18" customHeight="1" x14ac:dyDescent="0.2">
      <c r="A244" s="95"/>
      <c r="B244" s="113"/>
      <c r="C244" s="43"/>
      <c r="D244" s="408" t="s">
        <v>78</v>
      </c>
      <c r="E244" s="409"/>
      <c r="F244" s="409"/>
      <c r="G244" s="409"/>
      <c r="H244" s="409"/>
      <c r="I244" s="409"/>
      <c r="J244" s="409"/>
      <c r="K244" s="410"/>
      <c r="L244" s="208"/>
      <c r="M244" s="45"/>
      <c r="N244" s="113"/>
      <c r="O244" s="131"/>
    </row>
    <row r="245" spans="1:15" ht="18" customHeight="1" x14ac:dyDescent="0.2">
      <c r="A245" s="95"/>
      <c r="B245" s="113"/>
      <c r="C245" s="43"/>
      <c r="D245" s="438" t="s">
        <v>350</v>
      </c>
      <c r="E245" s="420"/>
      <c r="F245" s="420"/>
      <c r="G245" s="420"/>
      <c r="H245" s="420"/>
      <c r="I245" s="420"/>
      <c r="J245" s="420"/>
      <c r="K245" s="421"/>
      <c r="L245" s="211">
        <f>SUM(L243:L244)</f>
        <v>0</v>
      </c>
      <c r="M245" s="45"/>
      <c r="N245" s="113"/>
      <c r="O245" s="131"/>
    </row>
    <row r="246" spans="1:15" s="115" customFormat="1" ht="9.9499999999999993" customHeight="1" x14ac:dyDescent="0.2">
      <c r="B246" s="116"/>
      <c r="C246" s="133"/>
      <c r="D246" s="44"/>
      <c r="E246" s="40"/>
      <c r="F246" s="39"/>
      <c r="G246" s="39"/>
      <c r="H246" s="40"/>
      <c r="I246" s="40"/>
      <c r="J246" s="40"/>
      <c r="K246" s="78"/>
      <c r="L246" s="78"/>
      <c r="M246" s="130"/>
      <c r="N246" s="116"/>
      <c r="O246" s="131"/>
    </row>
    <row r="247" spans="1:15" s="115" customFormat="1" ht="27.95" customHeight="1" x14ac:dyDescent="0.2">
      <c r="B247" s="116"/>
      <c r="C247" s="133"/>
      <c r="D247" s="411" t="s">
        <v>388</v>
      </c>
      <c r="E247" s="462"/>
      <c r="F247" s="462"/>
      <c r="G247" s="462"/>
      <c r="H247" s="462"/>
      <c r="I247" s="462"/>
      <c r="J247" s="462"/>
      <c r="K247" s="463"/>
      <c r="L247" s="406" t="str">
        <f>CONCATENATE("Ontvangen en geaccepteerde declaraties t/m"," ",kwartaal_id,"e Kwartaal"," ",jaar_id)</f>
        <v>Ontvangen en geaccepteerde declaraties t/m 3e Kwartaal 2019</v>
      </c>
      <c r="M247" s="130"/>
      <c r="N247" s="116"/>
      <c r="O247" s="131"/>
    </row>
    <row r="248" spans="1:15" s="115" customFormat="1" ht="27.95" customHeight="1" x14ac:dyDescent="0.2">
      <c r="B248" s="116"/>
      <c r="C248" s="133"/>
      <c r="D248" s="414"/>
      <c r="E248" s="415"/>
      <c r="F248" s="415"/>
      <c r="G248" s="415"/>
      <c r="H248" s="415"/>
      <c r="I248" s="415"/>
      <c r="J248" s="415"/>
      <c r="K248" s="416"/>
      <c r="L248" s="459" t="str">
        <f>CONCATENATE("Ontvangen en geaccepteerde declaraties t/m"," ",kwartaal_id,"e Kwartaal"," ",jaar_id)</f>
        <v>Ontvangen en geaccepteerde declaraties t/m 3e Kwartaal 2019</v>
      </c>
      <c r="M248" s="130"/>
      <c r="N248" s="116"/>
      <c r="O248" s="131"/>
    </row>
    <row r="249" spans="1:15" s="115" customFormat="1" ht="18" customHeight="1" x14ac:dyDescent="0.2">
      <c r="B249" s="116"/>
      <c r="C249" s="133"/>
      <c r="D249" s="408" t="s">
        <v>115</v>
      </c>
      <c r="E249" s="409"/>
      <c r="F249" s="409"/>
      <c r="G249" s="409"/>
      <c r="H249" s="409"/>
      <c r="I249" s="409"/>
      <c r="J249" s="409"/>
      <c r="K249" s="410"/>
      <c r="L249" s="208"/>
      <c r="M249" s="130"/>
      <c r="N249" s="116"/>
      <c r="O249" s="131"/>
    </row>
    <row r="250" spans="1:15" s="115" customFormat="1" ht="18" customHeight="1" x14ac:dyDescent="0.2">
      <c r="B250" s="116"/>
      <c r="C250" s="133"/>
      <c r="D250" s="408" t="s">
        <v>78</v>
      </c>
      <c r="E250" s="409"/>
      <c r="F250" s="409"/>
      <c r="G250" s="409"/>
      <c r="H250" s="409"/>
      <c r="I250" s="409"/>
      <c r="J250" s="409"/>
      <c r="K250" s="410"/>
      <c r="L250" s="208"/>
      <c r="M250" s="130"/>
      <c r="N250" s="116"/>
      <c r="O250" s="131"/>
    </row>
    <row r="251" spans="1:15" s="115" customFormat="1" ht="18" customHeight="1" x14ac:dyDescent="0.2">
      <c r="B251" s="116"/>
      <c r="C251" s="133"/>
      <c r="D251" s="438" t="s">
        <v>389</v>
      </c>
      <c r="E251" s="420"/>
      <c r="F251" s="420"/>
      <c r="G251" s="420"/>
      <c r="H251" s="420"/>
      <c r="I251" s="420"/>
      <c r="J251" s="420"/>
      <c r="K251" s="421"/>
      <c r="L251" s="211">
        <f>SUM(L249:L250)</f>
        <v>0</v>
      </c>
      <c r="M251" s="130"/>
      <c r="N251" s="116"/>
      <c r="O251" s="131"/>
    </row>
    <row r="252" spans="1:15" s="115" customFormat="1" ht="9.9499999999999993" customHeight="1" x14ac:dyDescent="0.2">
      <c r="B252" s="116"/>
      <c r="C252" s="133"/>
      <c r="D252" s="136"/>
      <c r="E252" s="133"/>
      <c r="F252" s="133"/>
      <c r="G252" s="133"/>
      <c r="H252" s="133"/>
      <c r="I252" s="133"/>
      <c r="J252" s="78"/>
      <c r="K252" s="78"/>
      <c r="L252" s="78"/>
      <c r="M252" s="130"/>
      <c r="N252" s="116"/>
      <c r="O252" s="131"/>
    </row>
    <row r="253" spans="1:15" s="115" customFormat="1" ht="27.95" customHeight="1" x14ac:dyDescent="0.2">
      <c r="B253" s="116"/>
      <c r="C253" s="133"/>
      <c r="D253" s="411" t="s">
        <v>388</v>
      </c>
      <c r="E253" s="462"/>
      <c r="F253" s="462"/>
      <c r="G253" s="462"/>
      <c r="H253" s="462"/>
      <c r="I253" s="462"/>
      <c r="J253" s="462"/>
      <c r="K253" s="463"/>
      <c r="L253" s="406" t="str">
        <f>CONCATENATE("Ontvangen en geaccepteerde declaraties t/m"," ",kwartaal_id,"e Kwartaal"," ",jaar_id)</f>
        <v>Ontvangen en geaccepteerde declaraties t/m 3e Kwartaal 2019</v>
      </c>
      <c r="M253" s="130"/>
      <c r="N253" s="116"/>
      <c r="O253" s="131"/>
    </row>
    <row r="254" spans="1:15" s="115" customFormat="1" ht="27.95" customHeight="1" x14ac:dyDescent="0.2">
      <c r="B254" s="116"/>
      <c r="C254" s="133"/>
      <c r="D254" s="414"/>
      <c r="E254" s="415"/>
      <c r="F254" s="415"/>
      <c r="G254" s="415"/>
      <c r="H254" s="415"/>
      <c r="I254" s="415"/>
      <c r="J254" s="415"/>
      <c r="K254" s="416"/>
      <c r="L254" s="459" t="str">
        <f>CONCATENATE("Ontvangen en geaccepteerde declaraties t/m"," ",kwartaal_id,"e Kwartaal"," ",jaar_id)</f>
        <v>Ontvangen en geaccepteerde declaraties t/m 3e Kwartaal 2019</v>
      </c>
      <c r="M254" s="130"/>
      <c r="N254" s="116"/>
      <c r="O254" s="131"/>
    </row>
    <row r="255" spans="1:15" s="115" customFormat="1" ht="18" customHeight="1" x14ac:dyDescent="0.2">
      <c r="B255" s="116"/>
      <c r="C255" s="133"/>
      <c r="D255" s="408" t="s">
        <v>390</v>
      </c>
      <c r="E255" s="409"/>
      <c r="F255" s="409"/>
      <c r="G255" s="409"/>
      <c r="H255" s="409"/>
      <c r="I255" s="409"/>
      <c r="J255" s="409"/>
      <c r="K255" s="410"/>
      <c r="L255" s="208"/>
      <c r="M255" s="130"/>
      <c r="N255" s="116"/>
      <c r="O255" s="131"/>
    </row>
    <row r="256" spans="1:15" s="115" customFormat="1" ht="18" customHeight="1" x14ac:dyDescent="0.2">
      <c r="B256" s="116"/>
      <c r="C256" s="133"/>
      <c r="D256" s="408" t="s">
        <v>391</v>
      </c>
      <c r="E256" s="409"/>
      <c r="F256" s="409"/>
      <c r="G256" s="409"/>
      <c r="H256" s="409"/>
      <c r="I256" s="409"/>
      <c r="J256" s="409"/>
      <c r="K256" s="410"/>
      <c r="L256" s="208"/>
      <c r="M256" s="130"/>
      <c r="N256" s="116"/>
      <c r="O256" s="131"/>
    </row>
    <row r="257" spans="1:15" s="115" customFormat="1" ht="18" customHeight="1" x14ac:dyDescent="0.2">
      <c r="B257" s="116"/>
      <c r="C257" s="133"/>
      <c r="D257" s="408" t="s">
        <v>55</v>
      </c>
      <c r="E257" s="409"/>
      <c r="F257" s="409"/>
      <c r="G257" s="409"/>
      <c r="H257" s="409"/>
      <c r="I257" s="409"/>
      <c r="J257" s="409"/>
      <c r="K257" s="410"/>
      <c r="L257" s="208"/>
      <c r="M257" s="130"/>
      <c r="N257" s="116"/>
      <c r="O257" s="131"/>
    </row>
    <row r="258" spans="1:15" s="115" customFormat="1" ht="18" customHeight="1" x14ac:dyDescent="0.2">
      <c r="B258" s="116"/>
      <c r="C258" s="133"/>
      <c r="D258" s="408" t="s">
        <v>54</v>
      </c>
      <c r="E258" s="409"/>
      <c r="F258" s="409"/>
      <c r="G258" s="409"/>
      <c r="H258" s="409"/>
      <c r="I258" s="409"/>
      <c r="J258" s="409"/>
      <c r="K258" s="410"/>
      <c r="L258" s="208"/>
      <c r="M258" s="130"/>
      <c r="N258" s="116"/>
      <c r="O258" s="131"/>
    </row>
    <row r="259" spans="1:15" s="115" customFormat="1" ht="18" customHeight="1" x14ac:dyDescent="0.2">
      <c r="B259" s="116"/>
      <c r="C259" s="133"/>
      <c r="D259" s="408" t="s">
        <v>270</v>
      </c>
      <c r="E259" s="409"/>
      <c r="F259" s="409"/>
      <c r="G259" s="409"/>
      <c r="H259" s="409"/>
      <c r="I259" s="409"/>
      <c r="J259" s="409"/>
      <c r="K259" s="410"/>
      <c r="L259" s="208"/>
      <c r="M259" s="130"/>
      <c r="N259" s="116"/>
      <c r="O259" s="131"/>
    </row>
    <row r="260" spans="1:15" s="95" customFormat="1" ht="18" customHeight="1" x14ac:dyDescent="0.2">
      <c r="B260" s="113"/>
      <c r="C260" s="39"/>
      <c r="D260" s="438" t="s">
        <v>389</v>
      </c>
      <c r="E260" s="420"/>
      <c r="F260" s="420"/>
      <c r="G260" s="420"/>
      <c r="H260" s="420"/>
      <c r="I260" s="420"/>
      <c r="J260" s="420"/>
      <c r="K260" s="421"/>
      <c r="L260" s="211">
        <f>SUM(L255:L259)</f>
        <v>0</v>
      </c>
      <c r="M260" s="39"/>
      <c r="N260" s="113"/>
      <c r="O260" s="131"/>
    </row>
    <row r="261" spans="1:15" s="95" customFormat="1" ht="18" customHeight="1" x14ac:dyDescent="0.2">
      <c r="B261" s="113"/>
      <c r="C261" s="39"/>
      <c r="D261" s="39"/>
      <c r="E261" s="39"/>
      <c r="F261" s="39"/>
      <c r="G261" s="39"/>
      <c r="H261" s="39"/>
      <c r="I261" s="39"/>
      <c r="J261" s="39"/>
      <c r="K261" s="39"/>
      <c r="L261" s="39"/>
      <c r="M261" s="39"/>
      <c r="N261" s="113"/>
      <c r="O261" s="131"/>
    </row>
    <row r="262" spans="1:15" s="95" customFormat="1" ht="18" customHeight="1" x14ac:dyDescent="0.2">
      <c r="B262" s="113"/>
      <c r="C262" s="39"/>
      <c r="D262" s="39"/>
      <c r="E262" s="39"/>
      <c r="F262" s="39"/>
      <c r="G262" s="39"/>
      <c r="H262" s="39"/>
      <c r="I262" s="39"/>
      <c r="J262" s="39"/>
      <c r="K262" s="39"/>
      <c r="L262" s="39"/>
      <c r="M262" s="39"/>
      <c r="N262" s="113"/>
      <c r="O262" s="131"/>
    </row>
    <row r="263" spans="1:15" s="95" customFormat="1" ht="18" customHeight="1" x14ac:dyDescent="0.2">
      <c r="B263" s="113"/>
      <c r="C263" s="39"/>
      <c r="D263" s="39"/>
      <c r="E263" s="39"/>
      <c r="F263" s="39"/>
      <c r="G263" s="39"/>
      <c r="H263" s="39"/>
      <c r="I263" s="39"/>
      <c r="J263" s="39"/>
      <c r="K263" s="39"/>
      <c r="L263" s="39"/>
      <c r="M263" s="39"/>
      <c r="N263" s="113"/>
      <c r="O263" s="131"/>
    </row>
    <row r="264" spans="1:15" s="95" customFormat="1" ht="18" customHeight="1" x14ac:dyDescent="0.2">
      <c r="B264" s="113"/>
      <c r="C264" s="39"/>
      <c r="D264" s="39"/>
      <c r="E264" s="39"/>
      <c r="F264" s="39"/>
      <c r="G264" s="39"/>
      <c r="H264" s="39"/>
      <c r="I264" s="39"/>
      <c r="J264" s="39"/>
      <c r="K264" s="39"/>
      <c r="L264" s="39"/>
      <c r="M264" s="39"/>
      <c r="N264" s="113"/>
      <c r="O264" s="131"/>
    </row>
    <row r="265" spans="1:15" s="95" customFormat="1" ht="18" customHeight="1" x14ac:dyDescent="0.2">
      <c r="B265" s="113"/>
      <c r="C265" s="39"/>
      <c r="D265" s="39"/>
      <c r="E265" s="39"/>
      <c r="F265" s="39"/>
      <c r="G265" s="39"/>
      <c r="H265" s="39"/>
      <c r="I265" s="39"/>
      <c r="J265" s="39"/>
      <c r="K265" s="39"/>
      <c r="L265" s="39"/>
      <c r="M265" s="39"/>
      <c r="N265" s="113"/>
      <c r="O265" s="131"/>
    </row>
    <row r="266" spans="1:15" s="95" customFormat="1" ht="18" customHeight="1" x14ac:dyDescent="0.2">
      <c r="B266" s="113"/>
      <c r="C266" s="39"/>
      <c r="D266" s="39"/>
      <c r="E266" s="39"/>
      <c r="F266" s="39"/>
      <c r="G266" s="39"/>
      <c r="H266" s="39"/>
      <c r="I266" s="39"/>
      <c r="J266" s="39"/>
      <c r="K266" s="39"/>
      <c r="L266" s="39"/>
      <c r="M266" s="39"/>
      <c r="N266" s="113"/>
      <c r="O266" s="131"/>
    </row>
    <row r="267" spans="1:15" s="95" customFormat="1" ht="9.9499999999999993" customHeight="1" x14ac:dyDescent="0.2">
      <c r="B267" s="113"/>
      <c r="C267" s="39"/>
      <c r="D267" s="374">
        <f ca="1">NOW()</f>
        <v>43732.517108796295</v>
      </c>
      <c r="E267" s="375"/>
      <c r="F267" s="46"/>
      <c r="G267" s="46"/>
      <c r="H267" s="46"/>
      <c r="I267" s="46"/>
      <c r="J267" s="93"/>
      <c r="K267" s="93"/>
      <c r="L267" s="47" t="str">
        <f>CONCATENATE("Specifieke informatie C, ",LOWER(A226))</f>
        <v>Specifieke informatie C, pagina 6</v>
      </c>
      <c r="M267" s="39"/>
      <c r="N267" s="113"/>
      <c r="O267" s="131"/>
    </row>
    <row r="268" spans="1:15" ht="12.75" customHeight="1" x14ac:dyDescent="0.2">
      <c r="A268" s="112"/>
      <c r="B268" s="113"/>
      <c r="C268" s="118"/>
      <c r="D268" s="118"/>
      <c r="E268" s="118"/>
      <c r="F268" s="118"/>
      <c r="G268" s="118"/>
      <c r="H268" s="118"/>
      <c r="I268" s="118"/>
      <c r="J268" s="118"/>
      <c r="K268" s="118"/>
      <c r="L268" s="118"/>
      <c r="M268" s="118"/>
      <c r="N268" s="113"/>
      <c r="O268" s="131"/>
    </row>
    <row r="269" spans="1:15" s="131" customFormat="1" ht="18" customHeight="1" x14ac:dyDescent="0.2">
      <c r="A269" s="128" t="s">
        <v>82</v>
      </c>
      <c r="B269" s="116"/>
      <c r="C269" s="129"/>
      <c r="D269" s="40" t="str">
        <f>CONCATENATE("KWARTAALSTAAT ZVW ", jaar_id," ",kwartaal_id,"E KWARTAAL")</f>
        <v>KWARTAALSTAAT ZVW 2019 3E KWARTAAL</v>
      </c>
      <c r="E269" s="39"/>
      <c r="F269" s="39"/>
      <c r="G269" s="39"/>
      <c r="H269" s="39"/>
      <c r="I269" s="39"/>
      <c r="J269" s="39"/>
      <c r="K269" s="39"/>
      <c r="L269" s="39"/>
      <c r="M269" s="130"/>
      <c r="N269" s="116"/>
    </row>
    <row r="270" spans="1:15" s="131" customFormat="1" ht="18" customHeight="1" x14ac:dyDescent="0.2">
      <c r="A270" s="132"/>
      <c r="B270" s="116"/>
      <c r="C270" s="133"/>
      <c r="D270" s="40" t="s">
        <v>488</v>
      </c>
      <c r="E270" s="40"/>
      <c r="F270" s="40"/>
      <c r="G270" s="40"/>
      <c r="H270" s="40"/>
      <c r="I270" s="40"/>
      <c r="J270" s="40"/>
      <c r="K270" s="40"/>
      <c r="L270" s="40"/>
      <c r="M270" s="130"/>
      <c r="N270" s="116"/>
    </row>
    <row r="271" spans="1:15" ht="18" customHeight="1" x14ac:dyDescent="0.2">
      <c r="A271" s="95"/>
      <c r="B271" s="113"/>
      <c r="C271" s="43"/>
      <c r="D271" s="134" t="str">
        <f>IF(naw_uzovi_zorgverzekeraar&lt;&gt;"0000",CONCATENATE(UPPER(naw_naam_zorgverzekeraar),", ",UPPER(naw_plaats_zorgverzekeraar)),"")</f>
        <v/>
      </c>
      <c r="E271" s="40"/>
      <c r="F271" s="40"/>
      <c r="G271" s="40"/>
      <c r="H271" s="40"/>
      <c r="I271" s="40"/>
      <c r="J271" s="40"/>
      <c r="K271" s="40"/>
      <c r="L271" s="41" t="str">
        <f>CONCATENATE("UZOVI: ",naw_uzovi_zorgverzekeraar)</f>
        <v>UZOVI: 0000</v>
      </c>
      <c r="M271" s="40"/>
      <c r="N271" s="113"/>
      <c r="O271" s="131"/>
    </row>
    <row r="272" spans="1:15" ht="18" customHeight="1" x14ac:dyDescent="0.2">
      <c r="A272" s="95"/>
      <c r="B272" s="113"/>
      <c r="C272" s="43"/>
      <c r="D272" s="79" t="s">
        <v>303</v>
      </c>
      <c r="E272" s="40"/>
      <c r="F272" s="39"/>
      <c r="G272" s="39"/>
      <c r="H272" s="40"/>
      <c r="I272" s="40"/>
      <c r="J272" s="40"/>
      <c r="K272" s="46"/>
      <c r="L272" s="47"/>
      <c r="M272" s="40"/>
      <c r="N272" s="113"/>
      <c r="O272" s="131"/>
    </row>
    <row r="273" spans="1:15" s="115" customFormat="1" ht="18" customHeight="1" x14ac:dyDescent="0.2">
      <c r="B273" s="116"/>
      <c r="C273" s="133"/>
      <c r="D273" s="44" t="s">
        <v>503</v>
      </c>
      <c r="E273" s="40"/>
      <c r="F273" s="39"/>
      <c r="G273" s="39"/>
      <c r="H273" s="40"/>
      <c r="I273" s="40"/>
      <c r="J273" s="40"/>
      <c r="K273" s="78"/>
      <c r="L273" s="78"/>
      <c r="M273" s="130"/>
      <c r="N273" s="116"/>
      <c r="O273" s="131"/>
    </row>
    <row r="274" spans="1:15" ht="18" customHeight="1" x14ac:dyDescent="0.2">
      <c r="A274" s="95"/>
      <c r="B274" s="113"/>
      <c r="C274" s="43"/>
      <c r="D274" s="411" t="s">
        <v>388</v>
      </c>
      <c r="E274" s="462"/>
      <c r="F274" s="462"/>
      <c r="G274" s="462"/>
      <c r="H274" s="462"/>
      <c r="I274" s="462"/>
      <c r="J274" s="462"/>
      <c r="K274" s="463"/>
      <c r="L274" s="406" t="s">
        <v>1208</v>
      </c>
      <c r="M274" s="40"/>
      <c r="N274" s="113"/>
      <c r="O274" s="131"/>
    </row>
    <row r="275" spans="1:15" ht="18" customHeight="1" x14ac:dyDescent="0.2">
      <c r="A275" s="95"/>
      <c r="B275" s="113"/>
      <c r="C275" s="43"/>
      <c r="D275" s="414"/>
      <c r="E275" s="415"/>
      <c r="F275" s="415"/>
      <c r="G275" s="415"/>
      <c r="H275" s="415"/>
      <c r="I275" s="415"/>
      <c r="J275" s="415"/>
      <c r="K275" s="416"/>
      <c r="L275" s="459"/>
      <c r="M275" s="40"/>
      <c r="N275" s="113"/>
      <c r="O275" s="131"/>
    </row>
    <row r="276" spans="1:15" ht="18" customHeight="1" x14ac:dyDescent="0.2">
      <c r="A276" s="95"/>
      <c r="B276" s="113"/>
      <c r="C276" s="43"/>
      <c r="D276" s="408" t="s">
        <v>390</v>
      </c>
      <c r="E276" s="409"/>
      <c r="F276" s="409"/>
      <c r="G276" s="409"/>
      <c r="H276" s="409"/>
      <c r="I276" s="409"/>
      <c r="J276" s="409"/>
      <c r="K276" s="410"/>
      <c r="L276" s="208"/>
      <c r="M276" s="40"/>
      <c r="N276" s="113"/>
      <c r="O276" s="131"/>
    </row>
    <row r="277" spans="1:15" ht="18" customHeight="1" x14ac:dyDescent="0.2">
      <c r="A277" s="95"/>
      <c r="B277" s="113"/>
      <c r="C277" s="43"/>
      <c r="D277" s="408" t="s">
        <v>391</v>
      </c>
      <c r="E277" s="409"/>
      <c r="F277" s="409"/>
      <c r="G277" s="409"/>
      <c r="H277" s="409"/>
      <c r="I277" s="409"/>
      <c r="J277" s="409"/>
      <c r="K277" s="410"/>
      <c r="L277" s="208"/>
      <c r="M277" s="40"/>
      <c r="N277" s="113"/>
      <c r="O277" s="131"/>
    </row>
    <row r="278" spans="1:15" ht="18" customHeight="1" x14ac:dyDescent="0.2">
      <c r="A278" s="95"/>
      <c r="B278" s="113"/>
      <c r="C278" s="43"/>
      <c r="D278" s="408" t="s">
        <v>55</v>
      </c>
      <c r="E278" s="409"/>
      <c r="F278" s="409"/>
      <c r="G278" s="409"/>
      <c r="H278" s="409"/>
      <c r="I278" s="409"/>
      <c r="J278" s="409"/>
      <c r="K278" s="410"/>
      <c r="L278" s="208"/>
      <c r="M278" s="40"/>
      <c r="N278" s="113"/>
      <c r="O278" s="131"/>
    </row>
    <row r="279" spans="1:15" ht="18" customHeight="1" x14ac:dyDescent="0.2">
      <c r="A279" s="95"/>
      <c r="B279" s="113"/>
      <c r="C279" s="43"/>
      <c r="D279" s="408" t="s">
        <v>54</v>
      </c>
      <c r="E279" s="409"/>
      <c r="F279" s="409"/>
      <c r="G279" s="409"/>
      <c r="H279" s="409"/>
      <c r="I279" s="409"/>
      <c r="J279" s="409"/>
      <c r="K279" s="410"/>
      <c r="L279" s="208"/>
      <c r="M279" s="40"/>
      <c r="N279" s="113"/>
      <c r="O279" s="131"/>
    </row>
    <row r="280" spans="1:15" ht="18" customHeight="1" x14ac:dyDescent="0.2">
      <c r="A280" s="95"/>
      <c r="B280" s="113"/>
      <c r="C280" s="43"/>
      <c r="D280" s="438" t="s">
        <v>270</v>
      </c>
      <c r="E280" s="420"/>
      <c r="F280" s="420"/>
      <c r="G280" s="420"/>
      <c r="H280" s="420"/>
      <c r="I280" s="420"/>
      <c r="J280" s="420"/>
      <c r="K280" s="421"/>
      <c r="L280" s="330"/>
      <c r="M280" s="40"/>
      <c r="N280" s="113"/>
      <c r="O280" s="131"/>
    </row>
    <row r="281" spans="1:15" ht="18" customHeight="1" x14ac:dyDescent="0.2">
      <c r="A281" s="95"/>
      <c r="B281" s="113"/>
      <c r="C281" s="43"/>
      <c r="D281" s="79"/>
      <c r="E281" s="40"/>
      <c r="F281" s="39"/>
      <c r="G281" s="39"/>
      <c r="H281" s="40"/>
      <c r="I281" s="40"/>
      <c r="J281" s="40"/>
      <c r="K281" s="46"/>
      <c r="L281" s="47"/>
      <c r="M281" s="40"/>
      <c r="N281" s="113"/>
      <c r="O281" s="131"/>
    </row>
    <row r="282" spans="1:15" s="115" customFormat="1" ht="18" customHeight="1" x14ac:dyDescent="0.2">
      <c r="B282" s="116"/>
      <c r="C282" s="133"/>
      <c r="D282" s="136" t="s">
        <v>491</v>
      </c>
      <c r="E282" s="133"/>
      <c r="F282" s="133"/>
      <c r="G282" s="133"/>
      <c r="H282" s="133"/>
      <c r="I282" s="133"/>
      <c r="J282" s="78"/>
      <c r="K282" s="78"/>
      <c r="L282" s="78"/>
      <c r="M282" s="130"/>
      <c r="N282" s="116"/>
      <c r="O282" s="131"/>
    </row>
    <row r="283" spans="1:15" ht="27.95" customHeight="1" x14ac:dyDescent="0.2">
      <c r="A283" s="105"/>
      <c r="B283" s="113"/>
      <c r="C283" s="43"/>
      <c r="D283" s="453" t="s">
        <v>56</v>
      </c>
      <c r="E283" s="454"/>
      <c r="F283" s="454"/>
      <c r="G283" s="454"/>
      <c r="H283" s="454"/>
      <c r="I283" s="454"/>
      <c r="J283" s="454"/>
      <c r="K283" s="455"/>
      <c r="L283" s="460" t="str">
        <f>CONCATENATE("Ontvangen en geaccepteerde declaraties t/m"," ",kwartaal_id,"e Kwartaal"," ",jaar_id)</f>
        <v>Ontvangen en geaccepteerde declaraties t/m 3e Kwartaal 2019</v>
      </c>
      <c r="M283" s="39"/>
      <c r="N283" s="113"/>
      <c r="O283" s="131"/>
    </row>
    <row r="284" spans="1:15" ht="27.95" customHeight="1" x14ac:dyDescent="0.2">
      <c r="A284" s="105"/>
      <c r="B284" s="113"/>
      <c r="C284" s="43"/>
      <c r="D284" s="456"/>
      <c r="E284" s="457"/>
      <c r="F284" s="457"/>
      <c r="G284" s="457"/>
      <c r="H284" s="457"/>
      <c r="I284" s="457"/>
      <c r="J284" s="457"/>
      <c r="K284" s="458"/>
      <c r="L284" s="461" t="str">
        <f>CONCATENATE("Ontvangen en geaccepteerde declaraties t/m"," ",kwartaal_id,"e Kwartaal"," ",jaar_id)</f>
        <v>Ontvangen en geaccepteerde declaraties t/m 3e Kwartaal 2019</v>
      </c>
      <c r="M284" s="39"/>
      <c r="N284" s="113"/>
      <c r="O284" s="131"/>
    </row>
    <row r="285" spans="1:15" ht="18" customHeight="1" x14ac:dyDescent="0.2">
      <c r="A285" s="105"/>
      <c r="B285" s="113"/>
      <c r="C285" s="43"/>
      <c r="D285" s="450" t="s">
        <v>492</v>
      </c>
      <c r="E285" s="451"/>
      <c r="F285" s="451"/>
      <c r="G285" s="451"/>
      <c r="H285" s="451"/>
      <c r="I285" s="451"/>
      <c r="J285" s="451"/>
      <c r="K285" s="452"/>
      <c r="L285" s="318"/>
      <c r="M285" s="39"/>
      <c r="N285" s="113"/>
      <c r="O285" s="131"/>
    </row>
    <row r="286" spans="1:15" ht="18" customHeight="1" x14ac:dyDescent="0.2">
      <c r="A286" s="105"/>
      <c r="B286" s="113"/>
      <c r="C286" s="43"/>
      <c r="D286" s="450" t="s">
        <v>505</v>
      </c>
      <c r="E286" s="451"/>
      <c r="F286" s="451"/>
      <c r="G286" s="451"/>
      <c r="H286" s="451"/>
      <c r="I286" s="451"/>
      <c r="J286" s="451"/>
      <c r="K286" s="452"/>
      <c r="L286" s="318"/>
      <c r="M286" s="39"/>
      <c r="N286" s="113"/>
      <c r="O286" s="131"/>
    </row>
    <row r="287" spans="1:15" ht="18" customHeight="1" x14ac:dyDescent="0.2">
      <c r="A287" s="105"/>
      <c r="B287" s="113"/>
      <c r="C287" s="43"/>
      <c r="D287" s="450" t="s">
        <v>582</v>
      </c>
      <c r="E287" s="451"/>
      <c r="F287" s="451"/>
      <c r="G287" s="451"/>
      <c r="H287" s="451"/>
      <c r="I287" s="451"/>
      <c r="J287" s="451"/>
      <c r="K287" s="452"/>
      <c r="L287" s="318"/>
      <c r="M287" s="39"/>
      <c r="N287" s="113"/>
      <c r="O287" s="131"/>
    </row>
    <row r="288" spans="1:15" ht="18" customHeight="1" x14ac:dyDescent="0.2">
      <c r="A288" s="105"/>
      <c r="B288" s="113"/>
      <c r="C288" s="43"/>
      <c r="D288" s="471" t="s">
        <v>57</v>
      </c>
      <c r="E288" s="470"/>
      <c r="F288" s="470"/>
      <c r="G288" s="470"/>
      <c r="H288" s="470"/>
      <c r="I288" s="470"/>
      <c r="J288" s="470"/>
      <c r="K288" s="498"/>
      <c r="L288" s="319" t="s">
        <v>138</v>
      </c>
      <c r="M288" s="39"/>
      <c r="N288" s="113"/>
      <c r="O288" s="131"/>
    </row>
    <row r="289" spans="2:15" s="115" customFormat="1" ht="18" customHeight="1" x14ac:dyDescent="0.2">
      <c r="B289" s="116"/>
      <c r="C289" s="133"/>
      <c r="D289" s="136"/>
      <c r="E289" s="133"/>
      <c r="F289" s="133"/>
      <c r="G289" s="133"/>
      <c r="H289" s="133"/>
      <c r="I289" s="133"/>
      <c r="J289" s="78"/>
      <c r="K289" s="78"/>
      <c r="L289" s="78"/>
      <c r="M289" s="130"/>
      <c r="N289" s="116"/>
      <c r="O289" s="131"/>
    </row>
    <row r="290" spans="2:15" s="95" customFormat="1" ht="27.95" customHeight="1" x14ac:dyDescent="0.2">
      <c r="B290" s="113"/>
      <c r="C290" s="39"/>
      <c r="D290" s="453" t="s">
        <v>421</v>
      </c>
      <c r="E290" s="454"/>
      <c r="F290" s="454"/>
      <c r="G290" s="454"/>
      <c r="H290" s="454"/>
      <c r="I290" s="454"/>
      <c r="J290" s="454"/>
      <c r="K290" s="455"/>
      <c r="L290" s="460" t="str">
        <f>CONCATENATE("Ontvangen en geaccepteerde declaraties t/m"," ",kwartaal_id,"e Kwartaal"," ",jaar_id)</f>
        <v>Ontvangen en geaccepteerde declaraties t/m 3e Kwartaal 2019</v>
      </c>
      <c r="M290" s="39"/>
      <c r="N290" s="113"/>
      <c r="O290" s="131"/>
    </row>
    <row r="291" spans="2:15" s="95" customFormat="1" ht="27.95" customHeight="1" x14ac:dyDescent="0.2">
      <c r="B291" s="113"/>
      <c r="C291" s="39"/>
      <c r="D291" s="456"/>
      <c r="E291" s="457"/>
      <c r="F291" s="457"/>
      <c r="G291" s="457"/>
      <c r="H291" s="457"/>
      <c r="I291" s="457"/>
      <c r="J291" s="457"/>
      <c r="K291" s="458"/>
      <c r="L291" s="461" t="str">
        <f>CONCATENATE("Ontvangen en geaccepteerde declaraties t/m"," ",kwartaal_id,"e Kwartaal"," ",jaar_id)</f>
        <v>Ontvangen en geaccepteerde declaraties t/m 3e Kwartaal 2019</v>
      </c>
      <c r="M291" s="39"/>
      <c r="N291" s="113"/>
      <c r="O291" s="131"/>
    </row>
    <row r="292" spans="2:15" s="95" customFormat="1" ht="18" customHeight="1" x14ac:dyDescent="0.2">
      <c r="B292" s="113"/>
      <c r="C292" s="39"/>
      <c r="D292" s="450" t="s">
        <v>433</v>
      </c>
      <c r="E292" s="451"/>
      <c r="F292" s="451"/>
      <c r="G292" s="451"/>
      <c r="H292" s="451"/>
      <c r="I292" s="451"/>
      <c r="J292" s="451"/>
      <c r="K292" s="452"/>
      <c r="L292" s="318"/>
      <c r="M292" s="39"/>
      <c r="N292" s="113"/>
      <c r="O292" s="131"/>
    </row>
    <row r="293" spans="2:15" s="95" customFormat="1" ht="18" customHeight="1" x14ac:dyDescent="0.2">
      <c r="B293" s="113"/>
      <c r="C293" s="39"/>
      <c r="D293" s="450" t="s">
        <v>434</v>
      </c>
      <c r="E293" s="451"/>
      <c r="F293" s="451"/>
      <c r="G293" s="451"/>
      <c r="H293" s="451"/>
      <c r="I293" s="451"/>
      <c r="J293" s="451"/>
      <c r="K293" s="452"/>
      <c r="L293" s="318"/>
      <c r="M293" s="39"/>
      <c r="N293" s="113"/>
      <c r="O293" s="131"/>
    </row>
    <row r="294" spans="2:15" s="95" customFormat="1" ht="18" customHeight="1" x14ac:dyDescent="0.2">
      <c r="B294" s="113"/>
      <c r="C294" s="39"/>
      <c r="D294" s="450" t="s">
        <v>435</v>
      </c>
      <c r="E294" s="451"/>
      <c r="F294" s="451"/>
      <c r="G294" s="451"/>
      <c r="H294" s="451"/>
      <c r="I294" s="451"/>
      <c r="J294" s="451"/>
      <c r="K294" s="452"/>
      <c r="L294" s="318"/>
      <c r="M294" s="39"/>
      <c r="N294" s="113"/>
      <c r="O294" s="131"/>
    </row>
    <row r="295" spans="2:15" s="95" customFormat="1" ht="18" customHeight="1" x14ac:dyDescent="0.2">
      <c r="B295" s="113"/>
      <c r="C295" s="39"/>
      <c r="D295" s="450" t="s">
        <v>436</v>
      </c>
      <c r="E295" s="451"/>
      <c r="F295" s="451"/>
      <c r="G295" s="451"/>
      <c r="H295" s="451"/>
      <c r="I295" s="451"/>
      <c r="J295" s="451"/>
      <c r="K295" s="452"/>
      <c r="L295" s="318"/>
      <c r="M295" s="39"/>
      <c r="N295" s="113"/>
      <c r="O295" s="131"/>
    </row>
    <row r="296" spans="2:15" s="95" customFormat="1" ht="18" customHeight="1" x14ac:dyDescent="0.2">
      <c r="B296" s="113"/>
      <c r="C296" s="39"/>
      <c r="D296" s="450" t="s">
        <v>422</v>
      </c>
      <c r="E296" s="451"/>
      <c r="F296" s="451"/>
      <c r="G296" s="451"/>
      <c r="H296" s="451"/>
      <c r="I296" s="451"/>
      <c r="J296" s="451"/>
      <c r="K296" s="452"/>
      <c r="L296" s="318"/>
      <c r="M296" s="39"/>
      <c r="N296" s="113"/>
      <c r="O296" s="131"/>
    </row>
    <row r="297" spans="2:15" s="95" customFormat="1" ht="18" customHeight="1" x14ac:dyDescent="0.2">
      <c r="B297" s="113"/>
      <c r="C297" s="39"/>
      <c r="D297" s="450" t="s">
        <v>423</v>
      </c>
      <c r="E297" s="451"/>
      <c r="F297" s="451"/>
      <c r="G297" s="451"/>
      <c r="H297" s="451"/>
      <c r="I297" s="451"/>
      <c r="J297" s="451"/>
      <c r="K297" s="452"/>
      <c r="L297" s="318"/>
      <c r="M297" s="39"/>
      <c r="N297" s="113"/>
      <c r="O297" s="131"/>
    </row>
    <row r="298" spans="2:15" s="95" customFormat="1" ht="18" customHeight="1" x14ac:dyDescent="0.2">
      <c r="B298" s="113"/>
      <c r="C298" s="39"/>
      <c r="D298" s="450" t="s">
        <v>424</v>
      </c>
      <c r="E298" s="451"/>
      <c r="F298" s="451"/>
      <c r="G298" s="451"/>
      <c r="H298" s="451"/>
      <c r="I298" s="451"/>
      <c r="J298" s="451"/>
      <c r="K298" s="452"/>
      <c r="L298" s="318"/>
      <c r="M298" s="39"/>
      <c r="N298" s="113"/>
      <c r="O298" s="131"/>
    </row>
    <row r="299" spans="2:15" s="95" customFormat="1" ht="18" customHeight="1" x14ac:dyDescent="0.2">
      <c r="B299" s="113"/>
      <c r="C299" s="39"/>
      <c r="D299" s="450" t="s">
        <v>425</v>
      </c>
      <c r="E299" s="451"/>
      <c r="F299" s="451"/>
      <c r="G299" s="451"/>
      <c r="H299" s="451"/>
      <c r="I299" s="451"/>
      <c r="J299" s="451"/>
      <c r="K299" s="452"/>
      <c r="L299" s="318" t="s">
        <v>138</v>
      </c>
      <c r="M299" s="39"/>
      <c r="N299" s="113"/>
      <c r="O299" s="131"/>
    </row>
    <row r="300" spans="2:15" s="95" customFormat="1" ht="18" customHeight="1" x14ac:dyDescent="0.2">
      <c r="B300" s="113"/>
      <c r="C300" s="39"/>
      <c r="D300" s="120"/>
      <c r="E300" s="46"/>
      <c r="F300" s="46"/>
      <c r="G300" s="46"/>
      <c r="H300" s="46"/>
      <c r="I300" s="46"/>
      <c r="J300" s="93"/>
      <c r="K300" s="93"/>
      <c r="L300" s="47"/>
      <c r="M300" s="39"/>
      <c r="N300" s="113"/>
      <c r="O300" s="131"/>
    </row>
    <row r="301" spans="2:15" s="95" customFormat="1" ht="27.95" customHeight="1" x14ac:dyDescent="0.2">
      <c r="B301" s="113"/>
      <c r="C301" s="39"/>
      <c r="D301" s="453" t="s">
        <v>426</v>
      </c>
      <c r="E301" s="454"/>
      <c r="F301" s="454"/>
      <c r="G301" s="454"/>
      <c r="H301" s="454"/>
      <c r="I301" s="454"/>
      <c r="J301" s="454"/>
      <c r="K301" s="455"/>
      <c r="L301" s="460" t="str">
        <f>CONCATENATE("Ontvangen en geaccepteerde declaraties t/m"," ",kwartaal_id,"e Kwartaal"," ",jaar_id)</f>
        <v>Ontvangen en geaccepteerde declaraties t/m 3e Kwartaal 2019</v>
      </c>
      <c r="M301" s="39"/>
      <c r="N301" s="113"/>
      <c r="O301" s="131"/>
    </row>
    <row r="302" spans="2:15" s="95" customFormat="1" ht="27.95" customHeight="1" x14ac:dyDescent="0.2">
      <c r="B302" s="113"/>
      <c r="C302" s="39"/>
      <c r="D302" s="456"/>
      <c r="E302" s="457"/>
      <c r="F302" s="457"/>
      <c r="G302" s="457"/>
      <c r="H302" s="457"/>
      <c r="I302" s="457"/>
      <c r="J302" s="457"/>
      <c r="K302" s="458"/>
      <c r="L302" s="461" t="str">
        <f>CONCATENATE("Ontvangen en geaccepteerde declaraties t/m"," ",kwartaal_id,"e Kwartaal"," ",jaar_id)</f>
        <v>Ontvangen en geaccepteerde declaraties t/m 3e Kwartaal 2019</v>
      </c>
      <c r="M302" s="39"/>
      <c r="N302" s="113"/>
      <c r="O302" s="131"/>
    </row>
    <row r="303" spans="2:15" s="95" customFormat="1" ht="18" customHeight="1" x14ac:dyDescent="0.2">
      <c r="B303" s="113"/>
      <c r="C303" s="39"/>
      <c r="D303" s="450" t="s">
        <v>427</v>
      </c>
      <c r="E303" s="451"/>
      <c r="F303" s="451"/>
      <c r="G303" s="451"/>
      <c r="H303" s="451"/>
      <c r="I303" s="451"/>
      <c r="J303" s="451"/>
      <c r="K303" s="452"/>
      <c r="L303" s="318"/>
      <c r="M303" s="39"/>
      <c r="N303" s="113"/>
      <c r="O303" s="131"/>
    </row>
    <row r="304" spans="2:15" s="95" customFormat="1" ht="18" customHeight="1" x14ac:dyDescent="0.2">
      <c r="B304" s="113"/>
      <c r="C304" s="39"/>
      <c r="D304" s="450" t="s">
        <v>428</v>
      </c>
      <c r="E304" s="451"/>
      <c r="F304" s="451"/>
      <c r="G304" s="451"/>
      <c r="H304" s="451"/>
      <c r="I304" s="451"/>
      <c r="J304" s="451"/>
      <c r="K304" s="452"/>
      <c r="L304" s="318"/>
      <c r="M304" s="39"/>
      <c r="N304" s="113"/>
      <c r="O304" s="131"/>
    </row>
    <row r="305" spans="1:15" s="95" customFormat="1" ht="18" customHeight="1" x14ac:dyDescent="0.2">
      <c r="B305" s="113"/>
      <c r="C305" s="39"/>
      <c r="D305" s="450" t="s">
        <v>429</v>
      </c>
      <c r="E305" s="451"/>
      <c r="F305" s="451"/>
      <c r="G305" s="451"/>
      <c r="H305" s="451"/>
      <c r="I305" s="451"/>
      <c r="J305" s="451"/>
      <c r="K305" s="452"/>
      <c r="L305" s="318"/>
      <c r="M305" s="39"/>
      <c r="N305" s="113"/>
      <c r="O305" s="131"/>
    </row>
    <row r="306" spans="1:15" s="95" customFormat="1" ht="20.100000000000001" customHeight="1" x14ac:dyDescent="0.2">
      <c r="B306" s="113"/>
      <c r="C306" s="39"/>
      <c r="D306" s="450" t="s">
        <v>430</v>
      </c>
      <c r="E306" s="451"/>
      <c r="F306" s="451"/>
      <c r="G306" s="451"/>
      <c r="H306" s="451"/>
      <c r="I306" s="451"/>
      <c r="J306" s="451"/>
      <c r="K306" s="452"/>
      <c r="L306" s="318" t="s">
        <v>138</v>
      </c>
      <c r="M306" s="39"/>
      <c r="N306" s="113"/>
      <c r="O306" s="131"/>
    </row>
    <row r="307" spans="1:15" s="95" customFormat="1" ht="20.100000000000001" customHeight="1" x14ac:dyDescent="0.2">
      <c r="B307" s="113"/>
      <c r="C307" s="39"/>
      <c r="D307" s="120"/>
      <c r="E307" s="46"/>
      <c r="F307" s="46"/>
      <c r="G307" s="46"/>
      <c r="H307" s="46"/>
      <c r="I307" s="46"/>
      <c r="J307" s="93"/>
      <c r="K307" s="93"/>
      <c r="L307" s="47"/>
      <c r="M307" s="39"/>
      <c r="N307" s="113"/>
      <c r="O307" s="131"/>
    </row>
    <row r="308" spans="1:15" s="95" customFormat="1" ht="20.100000000000001" customHeight="1" x14ac:dyDescent="0.2">
      <c r="B308" s="113"/>
      <c r="C308" s="39"/>
      <c r="D308" s="294"/>
      <c r="E308" s="46"/>
      <c r="F308" s="46"/>
      <c r="G308" s="46"/>
      <c r="H308" s="46"/>
      <c r="I308" s="46"/>
      <c r="J308" s="93"/>
      <c r="K308" s="93"/>
      <c r="L308" s="47"/>
      <c r="M308" s="39"/>
      <c r="N308" s="113"/>
      <c r="O308" s="131"/>
    </row>
    <row r="309" spans="1:15" s="95" customFormat="1" ht="12" customHeight="1" x14ac:dyDescent="0.2">
      <c r="B309" s="113"/>
      <c r="C309" s="39"/>
      <c r="D309" s="374">
        <f ca="1">NOW()</f>
        <v>43732.517108796295</v>
      </c>
      <c r="E309" s="375"/>
      <c r="F309" s="46"/>
      <c r="G309" s="46"/>
      <c r="H309" s="46"/>
      <c r="I309" s="46"/>
      <c r="J309" s="93"/>
      <c r="K309" s="93"/>
      <c r="L309" s="47" t="str">
        <f>CONCATENATE("Specifieke informatie C, ",LOWER(A269))</f>
        <v>Specifieke informatie C, pagina 7</v>
      </c>
      <c r="M309" s="39"/>
      <c r="N309" s="113"/>
      <c r="O309" s="131"/>
    </row>
    <row r="310" spans="1:15" ht="12.75" customHeight="1" x14ac:dyDescent="0.2">
      <c r="A310" s="112"/>
      <c r="B310" s="113"/>
      <c r="C310" s="118"/>
      <c r="D310" s="118"/>
      <c r="E310" s="118"/>
      <c r="F310" s="118"/>
      <c r="G310" s="118"/>
      <c r="H310" s="118"/>
      <c r="I310" s="118"/>
      <c r="J310" s="118"/>
      <c r="K310" s="118"/>
      <c r="L310" s="118"/>
      <c r="M310" s="118"/>
      <c r="N310" s="113"/>
    </row>
  </sheetData>
  <sheetProtection algorithmName="SHA-512" hashValue="uDgCqNu6UoBA3ClxfVRUsNXzPf1CcT4he75JfTVRiMQKr/VpNVhS6b/UTzyBj0tjCAzQxKYb2Lawmw1dNZG9qg==" saltValue="fG2/vxDGWtsEk/FpYIuS6g==" spinCount="100000" sheet="1" objects="1" scenarios="1"/>
  <mergeCells count="258">
    <mergeCell ref="H197:H198"/>
    <mergeCell ref="I197:I198"/>
    <mergeCell ref="J197:J198"/>
    <mergeCell ref="K197:K198"/>
    <mergeCell ref="L207:L208"/>
    <mergeCell ref="D260:K260"/>
    <mergeCell ref="D309:E309"/>
    <mergeCell ref="D297:K297"/>
    <mergeCell ref="D298:K298"/>
    <mergeCell ref="D299:K299"/>
    <mergeCell ref="D301:K302"/>
    <mergeCell ref="D294:K294"/>
    <mergeCell ref="D292:K292"/>
    <mergeCell ref="D293:K293"/>
    <mergeCell ref="D303:K303"/>
    <mergeCell ref="D304:K304"/>
    <mergeCell ref="D306:K306"/>
    <mergeCell ref="D295:K295"/>
    <mergeCell ref="D296:K296"/>
    <mergeCell ref="D274:K275"/>
    <mergeCell ref="D267:E267"/>
    <mergeCell ref="D278:K278"/>
    <mergeCell ref="D276:K276"/>
    <mergeCell ref="D290:K291"/>
    <mergeCell ref="D305:K305"/>
    <mergeCell ref="L301:L302"/>
    <mergeCell ref="L290:L291"/>
    <mergeCell ref="D288:K288"/>
    <mergeCell ref="D286:K286"/>
    <mergeCell ref="D287:K287"/>
    <mergeCell ref="D167:L167"/>
    <mergeCell ref="D234:F234"/>
    <mergeCell ref="D235:F235"/>
    <mergeCell ref="D168:F168"/>
    <mergeCell ref="D169:F169"/>
    <mergeCell ref="D170:F170"/>
    <mergeCell ref="D171:F171"/>
    <mergeCell ref="D172:F172"/>
    <mergeCell ref="D259:K259"/>
    <mergeCell ref="D256:K256"/>
    <mergeCell ref="K232:K233"/>
    <mergeCell ref="G232:G233"/>
    <mergeCell ref="I232:I233"/>
    <mergeCell ref="I231:J231"/>
    <mergeCell ref="D224:E224"/>
    <mergeCell ref="D180:E180"/>
    <mergeCell ref="G196:H196"/>
    <mergeCell ref="I196:J196"/>
    <mergeCell ref="K196:L196"/>
    <mergeCell ref="D161:F161"/>
    <mergeCell ref="H157:H158"/>
    <mergeCell ref="I156:J156"/>
    <mergeCell ref="D152:E153"/>
    <mergeCell ref="J232:J233"/>
    <mergeCell ref="D241:K242"/>
    <mergeCell ref="K231:L231"/>
    <mergeCell ref="L232:L233"/>
    <mergeCell ref="D236:F236"/>
    <mergeCell ref="D237:F237"/>
    <mergeCell ref="D238:F238"/>
    <mergeCell ref="G231:H231"/>
    <mergeCell ref="D231:F233"/>
    <mergeCell ref="L197:L198"/>
    <mergeCell ref="D206:F208"/>
    <mergeCell ref="G206:H206"/>
    <mergeCell ref="I206:J206"/>
    <mergeCell ref="K206:L206"/>
    <mergeCell ref="G207:G208"/>
    <mergeCell ref="H207:H208"/>
    <mergeCell ref="I207:I208"/>
    <mergeCell ref="J207:J208"/>
    <mergeCell ref="K207:K208"/>
    <mergeCell ref="G197:G198"/>
    <mergeCell ref="L59:L60"/>
    <mergeCell ref="D71:D72"/>
    <mergeCell ref="E72:K72"/>
    <mergeCell ref="E71:K71"/>
    <mergeCell ref="D68:K68"/>
    <mergeCell ref="L66:L67"/>
    <mergeCell ref="D116:K116"/>
    <mergeCell ref="D118:K118"/>
    <mergeCell ref="D117:K117"/>
    <mergeCell ref="D111:K111"/>
    <mergeCell ref="D109:K110"/>
    <mergeCell ref="D61:K61"/>
    <mergeCell ref="D62:K62"/>
    <mergeCell ref="D70:K70"/>
    <mergeCell ref="D75:K75"/>
    <mergeCell ref="D73:K73"/>
    <mergeCell ref="D69:K69"/>
    <mergeCell ref="D103:K103"/>
    <mergeCell ref="D102:K102"/>
    <mergeCell ref="D63:K63"/>
    <mergeCell ref="D83:K83"/>
    <mergeCell ref="D81:K81"/>
    <mergeCell ref="D112:K112"/>
    <mergeCell ref="D98:K98"/>
    <mergeCell ref="D57:K57"/>
    <mergeCell ref="D55:K55"/>
    <mergeCell ref="F22:K22"/>
    <mergeCell ref="D44:K44"/>
    <mergeCell ref="D25:K25"/>
    <mergeCell ref="D32:K32"/>
    <mergeCell ref="D56:K56"/>
    <mergeCell ref="D26:K26"/>
    <mergeCell ref="D34:K34"/>
    <mergeCell ref="D41:K41"/>
    <mergeCell ref="D46:E46"/>
    <mergeCell ref="D42:K42"/>
    <mergeCell ref="F24:K24"/>
    <mergeCell ref="D35:K35"/>
    <mergeCell ref="D22:E22"/>
    <mergeCell ref="D53:K54"/>
    <mergeCell ref="D74:K74"/>
    <mergeCell ref="D82:K82"/>
    <mergeCell ref="D59:K60"/>
    <mergeCell ref="D66:K67"/>
    <mergeCell ref="D77:K78"/>
    <mergeCell ref="L11:L12"/>
    <mergeCell ref="D13:K13"/>
    <mergeCell ref="L18:L19"/>
    <mergeCell ref="D11:K12"/>
    <mergeCell ref="D14:K14"/>
    <mergeCell ref="D16:K16"/>
    <mergeCell ref="D15:K15"/>
    <mergeCell ref="L53:L54"/>
    <mergeCell ref="L38:L39"/>
    <mergeCell ref="D33:K33"/>
    <mergeCell ref="L29:L30"/>
    <mergeCell ref="D40:K40"/>
    <mergeCell ref="D36:K36"/>
    <mergeCell ref="D31:K31"/>
    <mergeCell ref="D27:K27"/>
    <mergeCell ref="D43:K43"/>
    <mergeCell ref="F23:K23"/>
    <mergeCell ref="D23:E24"/>
    <mergeCell ref="F20:K20"/>
    <mergeCell ref="F21:K21"/>
    <mergeCell ref="D20:E21"/>
    <mergeCell ref="D18:K19"/>
    <mergeCell ref="D29:K30"/>
    <mergeCell ref="D38:K39"/>
    <mergeCell ref="D101:K101"/>
    <mergeCell ref="D89:E89"/>
    <mergeCell ref="L77:L78"/>
    <mergeCell ref="L96:L97"/>
    <mergeCell ref="D121:K121"/>
    <mergeCell ref="G157:G158"/>
    <mergeCell ref="D146:K146"/>
    <mergeCell ref="F151:K151"/>
    <mergeCell ref="D142:K142"/>
    <mergeCell ref="D123:K123"/>
    <mergeCell ref="D126:K126"/>
    <mergeCell ref="D124:K124"/>
    <mergeCell ref="D122:K122"/>
    <mergeCell ref="D144:K144"/>
    <mergeCell ref="D133:E133"/>
    <mergeCell ref="F152:K152"/>
    <mergeCell ref="F153:K153"/>
    <mergeCell ref="D125:K125"/>
    <mergeCell ref="J157:J158"/>
    <mergeCell ref="D140:K141"/>
    <mergeCell ref="D130:K130"/>
    <mergeCell ref="D148:K149"/>
    <mergeCell ref="D105:K106"/>
    <mergeCell ref="L105:L106"/>
    <mergeCell ref="L188:L189"/>
    <mergeCell ref="D80:K80"/>
    <mergeCell ref="F100:K100"/>
    <mergeCell ref="F99:K99"/>
    <mergeCell ref="D99:E100"/>
    <mergeCell ref="D96:K97"/>
    <mergeCell ref="D79:K79"/>
    <mergeCell ref="D145:K145"/>
    <mergeCell ref="K156:L156"/>
    <mergeCell ref="K157:K158"/>
    <mergeCell ref="I157:I158"/>
    <mergeCell ref="L140:L141"/>
    <mergeCell ref="D143:K143"/>
    <mergeCell ref="D150:E151"/>
    <mergeCell ref="L148:L149"/>
    <mergeCell ref="L157:L158"/>
    <mergeCell ref="K165:K166"/>
    <mergeCell ref="D128:K129"/>
    <mergeCell ref="D131:K131"/>
    <mergeCell ref="D132:K132"/>
    <mergeCell ref="K164:L164"/>
    <mergeCell ref="I164:J164"/>
    <mergeCell ref="J188:J189"/>
    <mergeCell ref="K188:K189"/>
    <mergeCell ref="D120:K120"/>
    <mergeCell ref="D119:K119"/>
    <mergeCell ref="D115:K115"/>
    <mergeCell ref="D114:K114"/>
    <mergeCell ref="D113:K113"/>
    <mergeCell ref="L109:L110"/>
    <mergeCell ref="I107:K107"/>
    <mergeCell ref="D107:H107"/>
    <mergeCell ref="D164:F166"/>
    <mergeCell ref="G164:H164"/>
    <mergeCell ref="J165:J166"/>
    <mergeCell ref="D156:F158"/>
    <mergeCell ref="D160:F160"/>
    <mergeCell ref="D159:F159"/>
    <mergeCell ref="G156:H156"/>
    <mergeCell ref="D162:F162"/>
    <mergeCell ref="L165:L166"/>
    <mergeCell ref="H165:H166"/>
    <mergeCell ref="L128:L129"/>
    <mergeCell ref="F150:K150"/>
    <mergeCell ref="G165:G166"/>
    <mergeCell ref="I165:I166"/>
    <mergeCell ref="D213:F213"/>
    <mergeCell ref="L241:L242"/>
    <mergeCell ref="D277:K277"/>
    <mergeCell ref="D258:K258"/>
    <mergeCell ref="D280:K280"/>
    <mergeCell ref="D249:K249"/>
    <mergeCell ref="D244:K244"/>
    <mergeCell ref="D245:K245"/>
    <mergeCell ref="D251:K251"/>
    <mergeCell ref="D257:K257"/>
    <mergeCell ref="H232:H233"/>
    <mergeCell ref="D243:K243"/>
    <mergeCell ref="D285:K285"/>
    <mergeCell ref="D283:K284"/>
    <mergeCell ref="L247:L248"/>
    <mergeCell ref="L283:L284"/>
    <mergeCell ref="L253:L254"/>
    <mergeCell ref="L274:L275"/>
    <mergeCell ref="D255:K255"/>
    <mergeCell ref="D253:K254"/>
    <mergeCell ref="D247:K248"/>
    <mergeCell ref="D279:K279"/>
    <mergeCell ref="D187:F189"/>
    <mergeCell ref="G187:H187"/>
    <mergeCell ref="I187:J187"/>
    <mergeCell ref="K187:L187"/>
    <mergeCell ref="G188:G189"/>
    <mergeCell ref="H188:H189"/>
    <mergeCell ref="I188:I189"/>
    <mergeCell ref="D204:F204"/>
    <mergeCell ref="D250:K250"/>
    <mergeCell ref="D190:F190"/>
    <mergeCell ref="D191:F191"/>
    <mergeCell ref="D192:F192"/>
    <mergeCell ref="D193:F193"/>
    <mergeCell ref="D199:F199"/>
    <mergeCell ref="D200:F200"/>
    <mergeCell ref="D201:F201"/>
    <mergeCell ref="D202:F202"/>
    <mergeCell ref="D203:F203"/>
    <mergeCell ref="D196:F198"/>
    <mergeCell ref="D194:F194"/>
    <mergeCell ref="D209:F209"/>
    <mergeCell ref="D210:F210"/>
    <mergeCell ref="D211:F211"/>
    <mergeCell ref="D212:F212"/>
  </mergeCells>
  <phoneticPr fontId="5" type="noConversion"/>
  <dataValidations xWindow="480" yWindow="436" count="1">
    <dataValidation type="textLength" operator="greaterThanOrEqual" showInputMessage="1" showErrorMessage="1" sqref="I164:L164 G164 L99 I156:L156 G156 L13 L20:L24 L101 L15 I231:L231 G231 I187:L187 G187 I196:L196 G196 I206:L206 G206">
      <formula1>1</formula1>
    </dataValidation>
  </dataValidations>
  <pageMargins left="0" right="0" top="0.15748031496062992" bottom="0" header="0" footer="0"/>
  <pageSetup paperSize="9" scale="83" orientation="portrait" blackAndWhite="1" r:id="rId1"/>
  <headerFooter alignWithMargins="0"/>
  <rowBreaks count="5" manualBreakCount="5">
    <brk id="46" min="2" max="12" man="1"/>
    <brk id="133" min="2" max="12" man="1"/>
    <brk id="224" min="2" max="12" man="1"/>
    <brk id="225" min="2" max="12" man="1"/>
    <brk id="267" min="2"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O92"/>
  <sheetViews>
    <sheetView zoomScaleNormal="100" workbookViewId="0"/>
  </sheetViews>
  <sheetFormatPr defaultColWidth="9.140625" defaultRowHeight="12.75" x14ac:dyDescent="0.2"/>
  <cols>
    <col min="1" max="1" width="9" style="21" customWidth="1"/>
    <col min="2" max="2" width="2.42578125" style="21" customWidth="1"/>
    <col min="3" max="3" width="3" style="21" customWidth="1"/>
    <col min="4" max="5" width="15.5703125" style="21" customWidth="1"/>
    <col min="6" max="6" width="6.42578125" style="21" customWidth="1"/>
    <col min="7" max="11" width="13.28515625" style="21" customWidth="1"/>
    <col min="12" max="12" width="3" style="21" customWidth="1"/>
    <col min="13" max="13" width="2.42578125" style="21" customWidth="1"/>
    <col min="14" max="16384" width="9.140625" style="21"/>
  </cols>
  <sheetData>
    <row r="1" spans="1:14" x14ac:dyDescent="0.2">
      <c r="A1" s="17"/>
      <c r="B1" s="295"/>
      <c r="C1" s="19" t="s">
        <v>221</v>
      </c>
      <c r="D1" s="296"/>
      <c r="E1" s="296"/>
      <c r="F1" s="296"/>
      <c r="G1" s="296"/>
      <c r="H1" s="296"/>
      <c r="I1" s="296"/>
      <c r="J1" s="296"/>
      <c r="K1" s="296"/>
      <c r="L1" s="296"/>
      <c r="M1" s="295"/>
    </row>
    <row r="2" spans="1:14" x14ac:dyDescent="0.2">
      <c r="A2" s="17"/>
      <c r="B2" s="295"/>
      <c r="C2" s="297"/>
      <c r="D2" s="297"/>
      <c r="E2" s="297"/>
      <c r="F2" s="297"/>
      <c r="G2" s="297"/>
      <c r="H2" s="297"/>
      <c r="I2" s="297"/>
      <c r="J2" s="297"/>
      <c r="K2" s="297"/>
      <c r="L2" s="297"/>
      <c r="M2" s="295"/>
    </row>
    <row r="3" spans="1:14" x14ac:dyDescent="0.2">
      <c r="A3" s="17"/>
      <c r="B3" s="295"/>
      <c r="C3" s="297"/>
      <c r="D3" s="298"/>
      <c r="E3" s="297"/>
      <c r="F3" s="297"/>
      <c r="G3" s="297"/>
      <c r="H3" s="297"/>
      <c r="I3" s="297"/>
      <c r="J3" s="297"/>
      <c r="K3" s="297"/>
      <c r="L3" s="297"/>
      <c r="M3" s="295"/>
    </row>
    <row r="4" spans="1:14" ht="12" customHeight="1" x14ac:dyDescent="0.2">
      <c r="A4" s="17"/>
      <c r="B4" s="295"/>
      <c r="C4" s="297"/>
      <c r="D4" s="297"/>
      <c r="E4" s="297"/>
      <c r="F4" s="297"/>
      <c r="G4" s="297"/>
      <c r="H4" s="297"/>
      <c r="I4" s="297"/>
      <c r="J4" s="297"/>
      <c r="K4" s="297"/>
      <c r="L4" s="297"/>
      <c r="M4" s="295"/>
    </row>
    <row r="5" spans="1:14" ht="12.75" customHeight="1" x14ac:dyDescent="0.2">
      <c r="A5" s="24"/>
      <c r="B5" s="25"/>
      <c r="C5" s="25"/>
      <c r="D5" s="25"/>
      <c r="E5" s="25"/>
      <c r="F5" s="25"/>
      <c r="G5" s="25"/>
      <c r="H5" s="25"/>
      <c r="I5" s="25"/>
      <c r="J5" s="25"/>
      <c r="K5" s="25"/>
      <c r="L5" s="25"/>
      <c r="M5" s="25"/>
    </row>
    <row r="6" spans="1:14" s="297" customFormat="1" ht="18" customHeight="1" x14ac:dyDescent="0.2">
      <c r="A6" s="26" t="s">
        <v>187</v>
      </c>
      <c r="B6" s="25"/>
      <c r="C6" s="39"/>
      <c r="D6" s="40" t="str">
        <f>CONCATENATE("KWARTAALSTAAT ZVW ", jaar_id," ",kwartaal_id,"E KWARTAAL")</f>
        <v>KWARTAALSTAAT ZVW 2019 3E KWARTAAL</v>
      </c>
      <c r="E6" s="39"/>
      <c r="F6" s="39"/>
      <c r="G6" s="39"/>
      <c r="H6" s="39"/>
      <c r="I6" s="39"/>
      <c r="J6" s="39"/>
      <c r="K6" s="39"/>
      <c r="L6" s="39"/>
      <c r="M6" s="25"/>
    </row>
    <row r="7" spans="1:14" ht="18" customHeight="1" x14ac:dyDescent="0.2">
      <c r="A7" s="37"/>
      <c r="B7" s="25"/>
      <c r="C7" s="39"/>
      <c r="D7" s="40" t="s">
        <v>0</v>
      </c>
      <c r="E7" s="40"/>
      <c r="F7" s="40"/>
      <c r="G7" s="40"/>
      <c r="H7" s="40"/>
      <c r="I7" s="40"/>
      <c r="J7" s="40"/>
      <c r="K7" s="40"/>
      <c r="L7" s="40"/>
      <c r="M7" s="25"/>
    </row>
    <row r="8" spans="1:14" ht="18" customHeight="1" x14ac:dyDescent="0.2">
      <c r="A8" s="17"/>
      <c r="B8" s="25"/>
      <c r="C8" s="39"/>
      <c r="D8" s="40" t="str">
        <f>IF(naw_uzovi_zorgverzekeraar&lt;&gt;"0000",CONCATENATE(UPPER(naw_naam_zorgverzekeraar),"",),"")</f>
        <v/>
      </c>
      <c r="E8" s="40"/>
      <c r="F8" s="40"/>
      <c r="G8" s="40"/>
      <c r="H8" s="40"/>
      <c r="I8" s="40"/>
      <c r="J8" s="40"/>
      <c r="K8" s="41" t="str">
        <f>CONCATENATE("UZOVI: ",naw_uzovi_zorgverzekeraar)</f>
        <v>UZOVI: 0000</v>
      </c>
      <c r="L8" s="40"/>
      <c r="M8" s="25"/>
    </row>
    <row r="9" spans="1:14" ht="18" customHeight="1" x14ac:dyDescent="0.2">
      <c r="A9" s="17"/>
      <c r="B9" s="25"/>
      <c r="C9" s="39"/>
      <c r="D9" s="218" t="s">
        <v>3</v>
      </c>
      <c r="E9" s="39"/>
      <c r="F9" s="39"/>
      <c r="G9" s="39"/>
      <c r="H9" s="39"/>
      <c r="I9" s="39"/>
      <c r="J9" s="39"/>
      <c r="K9" s="39"/>
      <c r="L9" s="40"/>
      <c r="M9" s="25"/>
      <c r="N9" s="283"/>
    </row>
    <row r="10" spans="1:14" ht="36" customHeight="1" x14ac:dyDescent="0.2">
      <c r="A10" s="17"/>
      <c r="B10" s="25"/>
      <c r="C10" s="39"/>
      <c r="D10" s="529"/>
      <c r="E10" s="530"/>
      <c r="F10" s="530"/>
      <c r="G10" s="530"/>
      <c r="H10" s="530"/>
      <c r="I10" s="530"/>
      <c r="J10" s="531"/>
      <c r="K10" s="313" t="s">
        <v>567</v>
      </c>
      <c r="L10" s="40"/>
      <c r="M10" s="25"/>
    </row>
    <row r="11" spans="1:14" ht="18" customHeight="1" x14ac:dyDescent="0.2">
      <c r="A11" s="17"/>
      <c r="B11" s="25"/>
      <c r="C11" s="39"/>
      <c r="D11" s="520" t="s">
        <v>4</v>
      </c>
      <c r="E11" s="521"/>
      <c r="F11" s="521"/>
      <c r="G11" s="521"/>
      <c r="H11" s="521"/>
      <c r="I11" s="521"/>
      <c r="J11" s="521"/>
      <c r="K11" s="522"/>
      <c r="L11" s="40"/>
      <c r="M11" s="25"/>
    </row>
    <row r="12" spans="1:14" ht="18" customHeight="1" x14ac:dyDescent="0.2">
      <c r="A12" s="17"/>
      <c r="B12" s="25"/>
      <c r="C12" s="39"/>
      <c r="D12" s="517" t="s">
        <v>5</v>
      </c>
      <c r="E12" s="518"/>
      <c r="F12" s="518"/>
      <c r="G12" s="518"/>
      <c r="H12" s="518"/>
      <c r="I12" s="518"/>
      <c r="J12" s="519"/>
      <c r="K12" s="314"/>
      <c r="L12" s="40"/>
      <c r="M12" s="25"/>
      <c r="N12" s="292"/>
    </row>
    <row r="13" spans="1:14" ht="18" customHeight="1" x14ac:dyDescent="0.2">
      <c r="A13" s="17"/>
      <c r="B13" s="25"/>
      <c r="C13" s="39"/>
      <c r="D13" s="517" t="s">
        <v>412</v>
      </c>
      <c r="E13" s="518"/>
      <c r="F13" s="518"/>
      <c r="G13" s="518"/>
      <c r="H13" s="518"/>
      <c r="I13" s="518"/>
      <c r="J13" s="519"/>
      <c r="K13" s="314"/>
      <c r="L13" s="40"/>
      <c r="M13" s="25"/>
      <c r="N13" s="292"/>
    </row>
    <row r="14" spans="1:14" ht="18" customHeight="1" x14ac:dyDescent="0.2">
      <c r="A14" s="17"/>
      <c r="B14" s="25"/>
      <c r="C14" s="39"/>
      <c r="D14" s="517" t="s">
        <v>413</v>
      </c>
      <c r="E14" s="532"/>
      <c r="F14" s="532"/>
      <c r="G14" s="532"/>
      <c r="H14" s="532"/>
      <c r="I14" s="532"/>
      <c r="J14" s="533"/>
      <c r="K14" s="314"/>
      <c r="L14" s="40"/>
      <c r="M14" s="25"/>
      <c r="N14" s="292"/>
    </row>
    <row r="15" spans="1:14" ht="18" customHeight="1" x14ac:dyDescent="0.2">
      <c r="A15" s="17"/>
      <c r="B15" s="25"/>
      <c r="C15" s="39"/>
      <c r="D15" s="517" t="s">
        <v>6</v>
      </c>
      <c r="E15" s="518"/>
      <c r="F15" s="518"/>
      <c r="G15" s="518"/>
      <c r="H15" s="518"/>
      <c r="I15" s="518"/>
      <c r="J15" s="519"/>
      <c r="K15" s="314"/>
      <c r="L15" s="40"/>
      <c r="M15" s="25"/>
    </row>
    <row r="16" spans="1:14" ht="18" customHeight="1" x14ac:dyDescent="0.2">
      <c r="A16" s="17"/>
      <c r="B16" s="25"/>
      <c r="C16" s="39"/>
      <c r="D16" s="520" t="s">
        <v>7</v>
      </c>
      <c r="E16" s="521"/>
      <c r="F16" s="521"/>
      <c r="G16" s="521"/>
      <c r="H16" s="521"/>
      <c r="I16" s="521"/>
      <c r="J16" s="521"/>
      <c r="K16" s="522"/>
      <c r="L16" s="40"/>
      <c r="M16" s="25"/>
    </row>
    <row r="17" spans="1:15" ht="18" customHeight="1" x14ac:dyDescent="0.2">
      <c r="A17" s="17"/>
      <c r="B17" s="25"/>
      <c r="C17" s="39"/>
      <c r="D17" s="517" t="s">
        <v>5</v>
      </c>
      <c r="E17" s="518"/>
      <c r="F17" s="518"/>
      <c r="G17" s="518"/>
      <c r="H17" s="518"/>
      <c r="I17" s="518"/>
      <c r="J17" s="519"/>
      <c r="K17" s="314"/>
      <c r="L17" s="40"/>
      <c r="M17" s="25"/>
      <c r="N17" s="292"/>
    </row>
    <row r="18" spans="1:15" ht="18" customHeight="1" x14ac:dyDescent="0.2">
      <c r="A18" s="17"/>
      <c r="B18" s="25"/>
      <c r="C18" s="39"/>
      <c r="D18" s="517" t="s">
        <v>412</v>
      </c>
      <c r="E18" s="518"/>
      <c r="F18" s="518"/>
      <c r="G18" s="518"/>
      <c r="H18" s="518"/>
      <c r="I18" s="518"/>
      <c r="J18" s="519"/>
      <c r="K18" s="314"/>
      <c r="L18" s="40"/>
      <c r="M18" s="25"/>
      <c r="N18" s="292"/>
    </row>
    <row r="19" spans="1:15" ht="18" customHeight="1" x14ac:dyDescent="0.2">
      <c r="A19" s="17"/>
      <c r="B19" s="25"/>
      <c r="C19" s="39"/>
      <c r="D19" s="517" t="s">
        <v>413</v>
      </c>
      <c r="E19" s="518"/>
      <c r="F19" s="518"/>
      <c r="G19" s="518"/>
      <c r="H19" s="518"/>
      <c r="I19" s="518"/>
      <c r="J19" s="519"/>
      <c r="K19" s="314"/>
      <c r="L19" s="40"/>
      <c r="M19" s="25"/>
      <c r="N19" s="292"/>
    </row>
    <row r="20" spans="1:15" s="297" customFormat="1" ht="18" customHeight="1" x14ac:dyDescent="0.2">
      <c r="B20" s="25"/>
      <c r="C20" s="39"/>
      <c r="D20" s="517" t="s">
        <v>8</v>
      </c>
      <c r="E20" s="518"/>
      <c r="F20" s="518"/>
      <c r="G20" s="518"/>
      <c r="H20" s="518"/>
      <c r="I20" s="518"/>
      <c r="J20" s="519"/>
      <c r="K20" s="314"/>
      <c r="L20" s="39"/>
      <c r="M20" s="25"/>
    </row>
    <row r="21" spans="1:15" s="297" customFormat="1" ht="18" customHeight="1" x14ac:dyDescent="0.2">
      <c r="B21" s="25"/>
      <c r="C21" s="39"/>
      <c r="D21" s="523" t="s">
        <v>547</v>
      </c>
      <c r="E21" s="524"/>
      <c r="F21" s="524"/>
      <c r="G21" s="524"/>
      <c r="H21" s="524"/>
      <c r="I21" s="524"/>
      <c r="J21" s="525"/>
      <c r="K21" s="315"/>
      <c r="L21" s="39"/>
      <c r="M21" s="25"/>
      <c r="O21" s="109"/>
    </row>
    <row r="22" spans="1:15" ht="18" customHeight="1" x14ac:dyDescent="0.2">
      <c r="A22" s="17"/>
      <c r="B22" s="25"/>
      <c r="C22" s="39"/>
      <c r="D22" s="42"/>
      <c r="E22" s="39"/>
      <c r="F22" s="39"/>
      <c r="G22" s="39"/>
      <c r="H22" s="39"/>
      <c r="I22" s="39"/>
      <c r="J22" s="39"/>
      <c r="K22" s="39"/>
      <c r="L22" s="40"/>
      <c r="M22" s="25"/>
    </row>
    <row r="23" spans="1:15" ht="18" customHeight="1" x14ac:dyDescent="0.2">
      <c r="A23" s="17"/>
      <c r="B23" s="25"/>
      <c r="C23" s="39"/>
      <c r="D23" s="218" t="s">
        <v>9</v>
      </c>
      <c r="E23" s="39"/>
      <c r="F23" s="39"/>
      <c r="G23" s="39"/>
      <c r="H23" s="39"/>
      <c r="I23" s="39"/>
      <c r="J23" s="39"/>
      <c r="K23" s="39"/>
      <c r="L23" s="40"/>
      <c r="M23" s="25"/>
    </row>
    <row r="24" spans="1:15" ht="36" customHeight="1" x14ac:dyDescent="0.2">
      <c r="A24" s="17"/>
      <c r="B24" s="25"/>
      <c r="C24" s="39"/>
      <c r="D24" s="526"/>
      <c r="E24" s="527"/>
      <c r="F24" s="527"/>
      <c r="G24" s="527"/>
      <c r="H24" s="527"/>
      <c r="I24" s="527"/>
      <c r="J24" s="528"/>
      <c r="K24" s="313" t="s">
        <v>567</v>
      </c>
      <c r="L24" s="40"/>
      <c r="M24" s="25"/>
    </row>
    <row r="25" spans="1:15" ht="18" customHeight="1" x14ac:dyDescent="0.2">
      <c r="A25" s="17"/>
      <c r="B25" s="25"/>
      <c r="C25" s="39"/>
      <c r="D25" s="517" t="s">
        <v>5</v>
      </c>
      <c r="E25" s="518"/>
      <c r="F25" s="518"/>
      <c r="G25" s="518"/>
      <c r="H25" s="518"/>
      <c r="I25" s="518"/>
      <c r="J25" s="519"/>
      <c r="K25" s="314"/>
      <c r="L25" s="40"/>
      <c r="M25" s="25"/>
      <c r="N25" s="292"/>
    </row>
    <row r="26" spans="1:15" ht="18" customHeight="1" x14ac:dyDescent="0.2">
      <c r="A26" s="17"/>
      <c r="B26" s="25"/>
      <c r="C26" s="39"/>
      <c r="D26" s="517" t="s">
        <v>412</v>
      </c>
      <c r="E26" s="518"/>
      <c r="F26" s="518"/>
      <c r="G26" s="518"/>
      <c r="H26" s="518"/>
      <c r="I26" s="518"/>
      <c r="J26" s="519"/>
      <c r="K26" s="314"/>
      <c r="L26" s="40"/>
      <c r="M26" s="25"/>
      <c r="N26" s="292"/>
    </row>
    <row r="27" spans="1:15" s="297" customFormat="1" ht="18" customHeight="1" x14ac:dyDescent="0.2">
      <c r="B27" s="25"/>
      <c r="C27" s="39"/>
      <c r="D27" s="517" t="s">
        <v>413</v>
      </c>
      <c r="E27" s="518"/>
      <c r="F27" s="518"/>
      <c r="G27" s="518"/>
      <c r="H27" s="518"/>
      <c r="I27" s="518"/>
      <c r="J27" s="519"/>
      <c r="K27" s="314"/>
      <c r="L27" s="39"/>
      <c r="M27" s="25"/>
      <c r="N27" s="292"/>
    </row>
    <row r="28" spans="1:15" s="297" customFormat="1" ht="18" customHeight="1" x14ac:dyDescent="0.2">
      <c r="B28" s="25"/>
      <c r="C28" s="39"/>
      <c r="D28" s="517" t="s">
        <v>47</v>
      </c>
      <c r="E28" s="518"/>
      <c r="F28" s="518"/>
      <c r="G28" s="518"/>
      <c r="H28" s="518"/>
      <c r="I28" s="518"/>
      <c r="J28" s="519"/>
      <c r="K28" s="314"/>
      <c r="L28" s="39"/>
      <c r="M28" s="25"/>
      <c r="N28" s="292"/>
    </row>
    <row r="29" spans="1:15" s="297" customFormat="1" ht="18" customHeight="1" x14ac:dyDescent="0.2">
      <c r="B29" s="25"/>
      <c r="C29" s="39"/>
      <c r="D29" s="523" t="s">
        <v>548</v>
      </c>
      <c r="E29" s="524"/>
      <c r="F29" s="524"/>
      <c r="G29" s="524"/>
      <c r="H29" s="524"/>
      <c r="I29" s="524"/>
      <c r="J29" s="525"/>
      <c r="K29" s="315" t="s">
        <v>138</v>
      </c>
      <c r="L29" s="39"/>
      <c r="M29" s="25"/>
      <c r="O29" s="109"/>
    </row>
    <row r="30" spans="1:15" ht="18" customHeight="1" x14ac:dyDescent="0.2">
      <c r="A30" s="17"/>
      <c r="B30" s="25"/>
      <c r="C30" s="39"/>
      <c r="D30" s="42"/>
      <c r="E30" s="40"/>
      <c r="F30" s="40"/>
      <c r="G30" s="40"/>
      <c r="H30" s="40"/>
      <c r="I30" s="40"/>
      <c r="J30" s="40"/>
      <c r="K30" s="40"/>
      <c r="L30" s="40"/>
      <c r="M30" s="25"/>
    </row>
    <row r="31" spans="1:15" ht="18" customHeight="1" x14ac:dyDescent="0.2">
      <c r="A31" s="297"/>
      <c r="B31" s="25"/>
      <c r="C31" s="43"/>
      <c r="D31" s="218" t="s">
        <v>2</v>
      </c>
      <c r="E31" s="40"/>
      <c r="F31" s="39"/>
      <c r="G31" s="39"/>
      <c r="H31" s="39"/>
      <c r="I31" s="39"/>
      <c r="J31" s="40"/>
      <c r="K31" s="40"/>
      <c r="L31" s="40"/>
      <c r="M31" s="25"/>
    </row>
    <row r="32" spans="1:15" ht="36" customHeight="1" x14ac:dyDescent="0.2">
      <c r="A32" s="17"/>
      <c r="B32" s="25"/>
      <c r="C32" s="39"/>
      <c r="D32" s="526"/>
      <c r="E32" s="527"/>
      <c r="F32" s="527"/>
      <c r="G32" s="527"/>
      <c r="H32" s="527"/>
      <c r="I32" s="527"/>
      <c r="J32" s="528"/>
      <c r="K32" s="313" t="s">
        <v>567</v>
      </c>
      <c r="L32" s="40"/>
      <c r="M32" s="25"/>
    </row>
    <row r="33" spans="1:15" ht="18" customHeight="1" x14ac:dyDescent="0.2">
      <c r="A33" s="17"/>
      <c r="B33" s="25"/>
      <c r="C33" s="39"/>
      <c r="D33" s="517" t="s">
        <v>408</v>
      </c>
      <c r="E33" s="518"/>
      <c r="F33" s="518"/>
      <c r="G33" s="518"/>
      <c r="H33" s="518"/>
      <c r="I33" s="518"/>
      <c r="J33" s="519"/>
      <c r="K33" s="314"/>
      <c r="L33" s="40"/>
      <c r="M33" s="25"/>
      <c r="N33" s="292"/>
    </row>
    <row r="34" spans="1:15" ht="18" customHeight="1" x14ac:dyDescent="0.2">
      <c r="A34" s="17"/>
      <c r="B34" s="25"/>
      <c r="C34" s="39"/>
      <c r="D34" s="517" t="s">
        <v>409</v>
      </c>
      <c r="E34" s="518"/>
      <c r="F34" s="518"/>
      <c r="G34" s="518"/>
      <c r="H34" s="518"/>
      <c r="I34" s="518"/>
      <c r="J34" s="519"/>
      <c r="K34" s="314"/>
      <c r="L34" s="40"/>
      <c r="M34" s="25"/>
      <c r="N34" s="292"/>
    </row>
    <row r="35" spans="1:15" ht="18" customHeight="1" x14ac:dyDescent="0.2">
      <c r="A35" s="17"/>
      <c r="B35" s="25"/>
      <c r="C35" s="39"/>
      <c r="D35" s="517" t="s">
        <v>410</v>
      </c>
      <c r="E35" s="518"/>
      <c r="F35" s="518"/>
      <c r="G35" s="518"/>
      <c r="H35" s="518"/>
      <c r="I35" s="518"/>
      <c r="J35" s="519"/>
      <c r="K35" s="314"/>
      <c r="L35" s="40"/>
      <c r="M35" s="25"/>
      <c r="N35" s="292"/>
    </row>
    <row r="36" spans="1:15" ht="18" customHeight="1" x14ac:dyDescent="0.2">
      <c r="A36" s="17"/>
      <c r="B36" s="25"/>
      <c r="C36" s="39"/>
      <c r="D36" s="517" t="s">
        <v>411</v>
      </c>
      <c r="E36" s="518"/>
      <c r="F36" s="518"/>
      <c r="G36" s="518"/>
      <c r="H36" s="518"/>
      <c r="I36" s="518"/>
      <c r="J36" s="519"/>
      <c r="K36" s="314"/>
      <c r="L36" s="40"/>
      <c r="M36" s="25"/>
      <c r="N36" s="292"/>
    </row>
    <row r="37" spans="1:15" ht="18" customHeight="1" x14ac:dyDescent="0.2">
      <c r="A37" s="17"/>
      <c r="B37" s="25"/>
      <c r="C37" s="39"/>
      <c r="D37" s="517" t="s">
        <v>1</v>
      </c>
      <c r="E37" s="518"/>
      <c r="F37" s="518"/>
      <c r="G37" s="518"/>
      <c r="H37" s="518"/>
      <c r="I37" s="518"/>
      <c r="J37" s="519"/>
      <c r="K37" s="314" t="s">
        <v>138</v>
      </c>
      <c r="L37" s="40"/>
      <c r="M37" s="25"/>
    </row>
    <row r="38" spans="1:15" ht="18" customHeight="1" x14ac:dyDescent="0.2">
      <c r="A38" s="17"/>
      <c r="B38" s="25"/>
      <c r="C38" s="39"/>
      <c r="D38" s="517" t="s">
        <v>412</v>
      </c>
      <c r="E38" s="518"/>
      <c r="F38" s="518"/>
      <c r="G38" s="518"/>
      <c r="H38" s="518"/>
      <c r="I38" s="518"/>
      <c r="J38" s="519"/>
      <c r="K38" s="314"/>
      <c r="L38" s="40"/>
      <c r="M38" s="25"/>
      <c r="N38" s="292"/>
    </row>
    <row r="39" spans="1:15" ht="18" customHeight="1" x14ac:dyDescent="0.2">
      <c r="A39" s="17"/>
      <c r="B39" s="25"/>
      <c r="C39" s="39"/>
      <c r="D39" s="517" t="s">
        <v>413</v>
      </c>
      <c r="E39" s="518"/>
      <c r="F39" s="518"/>
      <c r="G39" s="518"/>
      <c r="H39" s="518"/>
      <c r="I39" s="518"/>
      <c r="J39" s="519"/>
      <c r="K39" s="314"/>
      <c r="L39" s="40"/>
      <c r="M39" s="25"/>
      <c r="N39" s="292"/>
    </row>
    <row r="40" spans="1:15" ht="18" customHeight="1" x14ac:dyDescent="0.2">
      <c r="A40" s="17"/>
      <c r="B40" s="25"/>
      <c r="C40" s="39"/>
      <c r="D40" s="523" t="s">
        <v>549</v>
      </c>
      <c r="E40" s="524"/>
      <c r="F40" s="524"/>
      <c r="G40" s="524"/>
      <c r="H40" s="524"/>
      <c r="I40" s="524"/>
      <c r="J40" s="525"/>
      <c r="K40" s="315" t="s">
        <v>138</v>
      </c>
      <c r="L40" s="40"/>
      <c r="M40" s="25"/>
      <c r="O40" s="109"/>
    </row>
    <row r="41" spans="1:15" ht="18" customHeight="1" x14ac:dyDescent="0.2">
      <c r="A41" s="17"/>
      <c r="B41" s="25"/>
      <c r="C41" s="43"/>
      <c r="D41" s="42"/>
      <c r="E41" s="43"/>
      <c r="F41" s="43"/>
      <c r="G41" s="43"/>
      <c r="H41" s="43"/>
      <c r="I41" s="43"/>
      <c r="J41" s="43"/>
      <c r="K41" s="43"/>
      <c r="L41" s="45"/>
      <c r="M41" s="25"/>
    </row>
    <row r="42" spans="1:15" ht="18" customHeight="1" x14ac:dyDescent="0.2">
      <c r="A42" s="17"/>
      <c r="B42" s="25"/>
      <c r="C42" s="43"/>
      <c r="D42" s="526"/>
      <c r="E42" s="527"/>
      <c r="F42" s="527"/>
      <c r="G42" s="527"/>
      <c r="H42" s="527"/>
      <c r="I42" s="527"/>
      <c r="J42" s="528"/>
      <c r="K42" s="313">
        <v>2019</v>
      </c>
      <c r="L42" s="45"/>
      <c r="M42" s="25"/>
    </row>
    <row r="43" spans="1:15" ht="18" customHeight="1" x14ac:dyDescent="0.2">
      <c r="A43" s="17"/>
      <c r="B43" s="25"/>
      <c r="C43" s="43"/>
      <c r="D43" s="523" t="s">
        <v>414</v>
      </c>
      <c r="E43" s="524"/>
      <c r="F43" s="524"/>
      <c r="G43" s="524"/>
      <c r="H43" s="524"/>
      <c r="I43" s="524"/>
      <c r="J43" s="525"/>
      <c r="K43" s="315"/>
      <c r="L43" s="45"/>
      <c r="M43" s="25"/>
      <c r="O43" s="109"/>
    </row>
    <row r="44" spans="1:15" ht="18" customHeight="1" x14ac:dyDescent="0.2">
      <c r="A44" s="17"/>
      <c r="B44" s="25"/>
      <c r="C44" s="299"/>
      <c r="D44" s="300"/>
      <c r="E44" s="301"/>
      <c r="F44" s="301"/>
      <c r="G44" s="301"/>
      <c r="H44" s="301"/>
      <c r="I44" s="301"/>
      <c r="J44" s="301"/>
      <c r="K44" s="302"/>
      <c r="L44" s="303"/>
      <c r="M44" s="25"/>
      <c r="O44" s="109"/>
    </row>
    <row r="45" spans="1:15" ht="18" customHeight="1" x14ac:dyDescent="0.2">
      <c r="A45" s="17"/>
      <c r="B45" s="25"/>
      <c r="C45" s="299"/>
      <c r="D45" s="300"/>
      <c r="E45" s="301"/>
      <c r="F45" s="301"/>
      <c r="G45" s="301"/>
      <c r="H45" s="301"/>
      <c r="I45" s="301"/>
      <c r="J45" s="301"/>
      <c r="K45" s="302"/>
      <c r="L45" s="303"/>
      <c r="M45" s="25"/>
      <c r="O45" s="109"/>
    </row>
    <row r="46" spans="1:15" ht="18" customHeight="1" x14ac:dyDescent="0.2">
      <c r="A46" s="17"/>
      <c r="B46" s="25"/>
      <c r="C46" s="299"/>
      <c r="D46" s="300"/>
      <c r="E46" s="301"/>
      <c r="F46" s="301"/>
      <c r="G46" s="301"/>
      <c r="H46" s="301"/>
      <c r="I46" s="301"/>
      <c r="J46" s="301"/>
      <c r="K46" s="302"/>
      <c r="L46" s="303"/>
      <c r="M46" s="25"/>
      <c r="O46" s="109"/>
    </row>
    <row r="47" spans="1:15" x14ac:dyDescent="0.2">
      <c r="B47" s="25"/>
      <c r="C47" s="43"/>
      <c r="D47" s="374">
        <f ca="1">NOW()</f>
        <v>43732.517108796295</v>
      </c>
      <c r="E47" s="375"/>
      <c r="F47" s="46"/>
      <c r="G47" s="46"/>
      <c r="H47" s="46"/>
      <c r="I47" s="46"/>
      <c r="J47" s="46"/>
      <c r="K47" s="47" t="str">
        <f>CONCATENATE("Specifieke informatie C - Contractinformatie, ",LOWER(A6))</f>
        <v>Specifieke informatie C - Contractinformatie, pagina 1</v>
      </c>
      <c r="L47" s="39"/>
      <c r="M47" s="25"/>
    </row>
    <row r="48" spans="1:15" x14ac:dyDescent="0.2">
      <c r="A48" s="24"/>
      <c r="B48" s="25"/>
      <c r="C48" s="34"/>
      <c r="D48" s="34"/>
      <c r="E48" s="34"/>
      <c r="F48" s="34"/>
      <c r="G48" s="34"/>
      <c r="H48" s="34"/>
      <c r="I48" s="34"/>
      <c r="J48" s="34"/>
      <c r="K48" s="34"/>
      <c r="L48" s="34"/>
      <c r="M48" s="25"/>
    </row>
    <row r="49" spans="1:15" s="297" customFormat="1" ht="18" customHeight="1" x14ac:dyDescent="0.2">
      <c r="A49" s="26" t="s">
        <v>190</v>
      </c>
      <c r="B49" s="25"/>
      <c r="C49" s="39"/>
      <c r="D49" s="40" t="str">
        <f>CONCATENATE("KWARTAALSTAAT ZVW ", jaar_id," ",kwartaal_id,"E KWARTAAL")</f>
        <v>KWARTAALSTAAT ZVW 2019 3E KWARTAAL</v>
      </c>
      <c r="E49" s="39"/>
      <c r="F49" s="39"/>
      <c r="G49" s="39"/>
      <c r="H49" s="39"/>
      <c r="I49" s="39"/>
      <c r="J49" s="39"/>
      <c r="K49" s="39"/>
      <c r="L49" s="39"/>
      <c r="M49" s="25"/>
    </row>
    <row r="50" spans="1:15" ht="18" customHeight="1" x14ac:dyDescent="0.2">
      <c r="A50" s="37"/>
      <c r="B50" s="25"/>
      <c r="C50" s="39"/>
      <c r="D50" s="40" t="s">
        <v>0</v>
      </c>
      <c r="E50" s="40"/>
      <c r="F50" s="40"/>
      <c r="G50" s="40"/>
      <c r="H50" s="40"/>
      <c r="I50" s="40"/>
      <c r="J50" s="40"/>
      <c r="K50" s="40"/>
      <c r="L50" s="40"/>
      <c r="M50" s="25"/>
    </row>
    <row r="51" spans="1:15" ht="18" customHeight="1" x14ac:dyDescent="0.2">
      <c r="A51" s="17"/>
      <c r="B51" s="25"/>
      <c r="C51" s="39"/>
      <c r="D51" s="40" t="str">
        <f>IF(naw_uzovi_zorgverzekeraar&lt;&gt;"0000",CONCATENATE(UPPER(naw_naam_zorgverzekeraar),"",),"")</f>
        <v/>
      </c>
      <c r="E51" s="40"/>
      <c r="F51" s="40"/>
      <c r="G51" s="40"/>
      <c r="H51" s="40"/>
      <c r="I51" s="40"/>
      <c r="J51" s="40"/>
      <c r="K51" s="41" t="str">
        <f>CONCATENATE("UZOVI: ",naw_uzovi_zorgverzekeraar)</f>
        <v>UZOVI: 0000</v>
      </c>
      <c r="L51" s="40"/>
      <c r="M51" s="25"/>
    </row>
    <row r="52" spans="1:15" ht="18" customHeight="1" x14ac:dyDescent="0.2">
      <c r="A52" s="297"/>
      <c r="B52" s="25"/>
      <c r="C52" s="43"/>
      <c r="D52" s="218" t="s">
        <v>493</v>
      </c>
      <c r="E52" s="40"/>
      <c r="F52" s="39"/>
      <c r="G52" s="39"/>
      <c r="H52" s="39"/>
      <c r="I52" s="39"/>
      <c r="J52" s="40"/>
      <c r="K52" s="40"/>
      <c r="L52" s="40"/>
      <c r="M52" s="25"/>
    </row>
    <row r="53" spans="1:15" ht="36" customHeight="1" x14ac:dyDescent="0.2">
      <c r="A53" s="17"/>
      <c r="B53" s="25"/>
      <c r="C53" s="39"/>
      <c r="D53" s="526"/>
      <c r="E53" s="527"/>
      <c r="F53" s="527"/>
      <c r="G53" s="527"/>
      <c r="H53" s="527"/>
      <c r="I53" s="527"/>
      <c r="J53" s="528"/>
      <c r="K53" s="313" t="s">
        <v>567</v>
      </c>
      <c r="L53" s="40"/>
      <c r="M53" s="25"/>
    </row>
    <row r="54" spans="1:15" ht="18" customHeight="1" x14ac:dyDescent="0.2">
      <c r="A54" s="17"/>
      <c r="B54" s="25"/>
      <c r="C54" s="39"/>
      <c r="D54" s="517" t="s">
        <v>408</v>
      </c>
      <c r="E54" s="518"/>
      <c r="F54" s="518"/>
      <c r="G54" s="518"/>
      <c r="H54" s="518"/>
      <c r="I54" s="518"/>
      <c r="J54" s="519"/>
      <c r="K54" s="314"/>
      <c r="L54" s="40"/>
      <c r="M54" s="25"/>
    </row>
    <row r="55" spans="1:15" ht="18" customHeight="1" x14ac:dyDescent="0.2">
      <c r="A55" s="17"/>
      <c r="B55" s="25"/>
      <c r="C55" s="39"/>
      <c r="D55" s="517" t="s">
        <v>409</v>
      </c>
      <c r="E55" s="518"/>
      <c r="F55" s="518"/>
      <c r="G55" s="518"/>
      <c r="H55" s="518"/>
      <c r="I55" s="518"/>
      <c r="J55" s="519"/>
      <c r="K55" s="314"/>
      <c r="L55" s="40"/>
      <c r="M55" s="25"/>
    </row>
    <row r="56" spans="1:15" ht="18" customHeight="1" x14ac:dyDescent="0.2">
      <c r="A56" s="17"/>
      <c r="B56" s="25"/>
      <c r="C56" s="39"/>
      <c r="D56" s="517" t="s">
        <v>410</v>
      </c>
      <c r="E56" s="518"/>
      <c r="F56" s="518"/>
      <c r="G56" s="518"/>
      <c r="H56" s="518"/>
      <c r="I56" s="518"/>
      <c r="J56" s="519"/>
      <c r="K56" s="314"/>
      <c r="L56" s="40"/>
      <c r="M56" s="25"/>
    </row>
    <row r="57" spans="1:15" ht="18" customHeight="1" x14ac:dyDescent="0.2">
      <c r="A57" s="17"/>
      <c r="B57" s="25"/>
      <c r="C57" s="39"/>
      <c r="D57" s="517" t="s">
        <v>411</v>
      </c>
      <c r="E57" s="518"/>
      <c r="F57" s="518"/>
      <c r="G57" s="518"/>
      <c r="H57" s="518"/>
      <c r="I57" s="518"/>
      <c r="J57" s="519"/>
      <c r="K57" s="314"/>
      <c r="L57" s="40"/>
      <c r="M57" s="25"/>
    </row>
    <row r="58" spans="1:15" ht="18" customHeight="1" x14ac:dyDescent="0.2">
      <c r="A58" s="17"/>
      <c r="B58" s="25"/>
      <c r="C58" s="39"/>
      <c r="D58" s="517" t="s">
        <v>1</v>
      </c>
      <c r="E58" s="518"/>
      <c r="F58" s="518"/>
      <c r="G58" s="518"/>
      <c r="H58" s="518"/>
      <c r="I58" s="518"/>
      <c r="J58" s="519"/>
      <c r="K58" s="314" t="s">
        <v>138</v>
      </c>
      <c r="L58" s="40"/>
      <c r="M58" s="25"/>
    </row>
    <row r="59" spans="1:15" ht="18" customHeight="1" x14ac:dyDescent="0.2">
      <c r="A59" s="17"/>
      <c r="B59" s="25"/>
      <c r="C59" s="39"/>
      <c r="D59" s="517" t="s">
        <v>412</v>
      </c>
      <c r="E59" s="518"/>
      <c r="F59" s="518"/>
      <c r="G59" s="518"/>
      <c r="H59" s="518"/>
      <c r="I59" s="518"/>
      <c r="J59" s="519"/>
      <c r="K59" s="314"/>
      <c r="L59" s="40"/>
      <c r="M59" s="25"/>
    </row>
    <row r="60" spans="1:15" ht="18" customHeight="1" x14ac:dyDescent="0.2">
      <c r="A60" s="17"/>
      <c r="B60" s="25"/>
      <c r="C60" s="39"/>
      <c r="D60" s="517" t="s">
        <v>413</v>
      </c>
      <c r="E60" s="518"/>
      <c r="F60" s="518"/>
      <c r="G60" s="518"/>
      <c r="H60" s="518"/>
      <c r="I60" s="518"/>
      <c r="J60" s="519"/>
      <c r="K60" s="314"/>
      <c r="L60" s="40"/>
      <c r="M60" s="25"/>
    </row>
    <row r="61" spans="1:15" ht="18" customHeight="1" x14ac:dyDescent="0.2">
      <c r="A61" s="17"/>
      <c r="B61" s="25"/>
      <c r="C61" s="39"/>
      <c r="D61" s="517" t="s">
        <v>563</v>
      </c>
      <c r="E61" s="518"/>
      <c r="F61" s="518"/>
      <c r="G61" s="518"/>
      <c r="H61" s="518"/>
      <c r="I61" s="518"/>
      <c r="J61" s="519"/>
      <c r="K61" s="315" t="s">
        <v>138</v>
      </c>
      <c r="L61" s="40"/>
      <c r="M61" s="25"/>
      <c r="O61" s="109"/>
    </row>
    <row r="62" spans="1:15" ht="18" customHeight="1" x14ac:dyDescent="0.2">
      <c r="A62" s="17"/>
      <c r="B62" s="25"/>
      <c r="C62" s="43"/>
      <c r="D62" s="42"/>
      <c r="E62" s="43"/>
      <c r="F62" s="43"/>
      <c r="G62" s="43"/>
      <c r="H62" s="43"/>
      <c r="I62" s="43"/>
      <c r="J62" s="43"/>
      <c r="K62" s="43"/>
      <c r="L62" s="45"/>
      <c r="M62" s="25"/>
    </row>
    <row r="63" spans="1:15" ht="18" customHeight="1" x14ac:dyDescent="0.2">
      <c r="A63" s="17"/>
      <c r="B63" s="25"/>
      <c r="C63" s="43"/>
      <c r="D63" s="526"/>
      <c r="E63" s="527"/>
      <c r="F63" s="527"/>
      <c r="G63" s="527"/>
      <c r="H63" s="527"/>
      <c r="I63" s="527"/>
      <c r="J63" s="528"/>
      <c r="K63" s="313">
        <v>2019</v>
      </c>
      <c r="L63" s="45"/>
      <c r="M63" s="25"/>
    </row>
    <row r="64" spans="1:15" ht="18" customHeight="1" x14ac:dyDescent="0.2">
      <c r="A64" s="17"/>
      <c r="B64" s="25"/>
      <c r="C64" s="43"/>
      <c r="D64" s="517" t="s">
        <v>414</v>
      </c>
      <c r="E64" s="518"/>
      <c r="F64" s="518"/>
      <c r="G64" s="518"/>
      <c r="H64" s="518"/>
      <c r="I64" s="518"/>
      <c r="J64" s="519"/>
      <c r="K64" s="314"/>
      <c r="L64" s="45"/>
      <c r="M64" s="25"/>
      <c r="O64" s="109"/>
    </row>
    <row r="65" spans="1:15" s="297" customFormat="1" ht="18" customHeight="1" x14ac:dyDescent="0.2">
      <c r="B65" s="25"/>
      <c r="C65" s="43"/>
      <c r="D65" s="43"/>
      <c r="E65" s="43"/>
      <c r="F65" s="43"/>
      <c r="G65" s="43"/>
      <c r="H65" s="43"/>
      <c r="I65" s="43"/>
      <c r="J65" s="43"/>
      <c r="K65" s="43"/>
      <c r="L65" s="39"/>
      <c r="M65" s="25"/>
    </row>
    <row r="66" spans="1:15" s="297" customFormat="1" ht="18" customHeight="1" x14ac:dyDescent="0.2">
      <c r="B66" s="25"/>
      <c r="C66" s="43"/>
      <c r="D66" s="218" t="s">
        <v>506</v>
      </c>
      <c r="E66" s="39"/>
      <c r="F66" s="39"/>
      <c r="G66" s="39"/>
      <c r="H66" s="39"/>
      <c r="I66" s="39"/>
      <c r="J66" s="39"/>
      <c r="K66" s="39"/>
      <c r="L66" s="39"/>
      <c r="M66" s="25"/>
    </row>
    <row r="67" spans="1:15" s="297" customFormat="1" ht="36" customHeight="1" x14ac:dyDescent="0.2">
      <c r="B67" s="25"/>
      <c r="C67" s="43"/>
      <c r="D67" s="526"/>
      <c r="E67" s="527"/>
      <c r="F67" s="527"/>
      <c r="G67" s="527"/>
      <c r="H67" s="527"/>
      <c r="I67" s="527"/>
      <c r="J67" s="528"/>
      <c r="K67" s="313" t="s">
        <v>567</v>
      </c>
      <c r="L67" s="39"/>
      <c r="M67" s="25"/>
    </row>
    <row r="68" spans="1:15" s="297" customFormat="1" ht="18" customHeight="1" x14ac:dyDescent="0.2">
      <c r="B68" s="25"/>
      <c r="C68" s="43"/>
      <c r="D68" s="517" t="s">
        <v>5</v>
      </c>
      <c r="E68" s="518"/>
      <c r="F68" s="518"/>
      <c r="G68" s="518"/>
      <c r="H68" s="518"/>
      <c r="I68" s="518"/>
      <c r="J68" s="519"/>
      <c r="K68" s="314"/>
      <c r="L68" s="39"/>
      <c r="M68" s="25"/>
      <c r="N68" s="291"/>
    </row>
    <row r="69" spans="1:15" s="297" customFormat="1" ht="18" customHeight="1" x14ac:dyDescent="0.2">
      <c r="B69" s="25"/>
      <c r="C69" s="43"/>
      <c r="D69" s="517" t="s">
        <v>412</v>
      </c>
      <c r="E69" s="518"/>
      <c r="F69" s="518"/>
      <c r="G69" s="518"/>
      <c r="H69" s="518"/>
      <c r="I69" s="518"/>
      <c r="J69" s="519"/>
      <c r="K69" s="314"/>
      <c r="L69" s="39"/>
      <c r="M69" s="25"/>
      <c r="N69" s="291"/>
    </row>
    <row r="70" spans="1:15" s="297" customFormat="1" ht="18" customHeight="1" x14ac:dyDescent="0.2">
      <c r="B70" s="25"/>
      <c r="C70" s="43"/>
      <c r="D70" s="517" t="s">
        <v>413</v>
      </c>
      <c r="E70" s="518"/>
      <c r="F70" s="518"/>
      <c r="G70" s="518"/>
      <c r="H70" s="518"/>
      <c r="I70" s="518"/>
      <c r="J70" s="519"/>
      <c r="K70" s="314"/>
      <c r="L70" s="39"/>
      <c r="M70" s="25"/>
      <c r="N70" s="291"/>
    </row>
    <row r="71" spans="1:15" s="297" customFormat="1" ht="18" customHeight="1" x14ac:dyDescent="0.2">
      <c r="B71" s="25"/>
      <c r="C71" s="43"/>
      <c r="D71" s="517" t="s">
        <v>507</v>
      </c>
      <c r="E71" s="518"/>
      <c r="F71" s="518"/>
      <c r="G71" s="518"/>
      <c r="H71" s="518"/>
      <c r="I71" s="518"/>
      <c r="J71" s="519"/>
      <c r="K71" s="314" t="s">
        <v>138</v>
      </c>
      <c r="L71" s="39"/>
      <c r="M71" s="25"/>
      <c r="O71" s="109"/>
    </row>
    <row r="72" spans="1:15" s="297" customFormat="1" ht="18" customHeight="1" x14ac:dyDescent="0.2">
      <c r="B72" s="25"/>
      <c r="C72" s="43"/>
      <c r="D72" s="43"/>
      <c r="E72" s="43"/>
      <c r="F72" s="43"/>
      <c r="G72" s="43"/>
      <c r="H72" s="43"/>
      <c r="I72" s="43"/>
      <c r="J72" s="43"/>
      <c r="K72" s="43"/>
      <c r="L72" s="39"/>
      <c r="M72" s="25"/>
    </row>
    <row r="73" spans="1:15" ht="18" customHeight="1" x14ac:dyDescent="0.2">
      <c r="A73" s="17"/>
      <c r="B73" s="25"/>
      <c r="C73" s="39"/>
      <c r="D73" s="218" t="s">
        <v>564</v>
      </c>
      <c r="E73" s="39"/>
      <c r="F73" s="39"/>
      <c r="G73" s="39"/>
      <c r="H73" s="39"/>
      <c r="I73" s="39"/>
      <c r="J73" s="39"/>
      <c r="K73" s="39"/>
      <c r="L73" s="40"/>
      <c r="M73" s="25"/>
    </row>
    <row r="74" spans="1:15" ht="36" customHeight="1" x14ac:dyDescent="0.2">
      <c r="A74" s="17"/>
      <c r="B74" s="25"/>
      <c r="C74" s="39"/>
      <c r="D74" s="526"/>
      <c r="E74" s="527"/>
      <c r="F74" s="527"/>
      <c r="G74" s="527"/>
      <c r="H74" s="527"/>
      <c r="I74" s="527"/>
      <c r="J74" s="528"/>
      <c r="K74" s="313" t="s">
        <v>567</v>
      </c>
      <c r="L74" s="40"/>
      <c r="M74" s="25"/>
    </row>
    <row r="75" spans="1:15" ht="18" customHeight="1" x14ac:dyDescent="0.2">
      <c r="A75" s="17"/>
      <c r="B75" s="25"/>
      <c r="C75" s="39"/>
      <c r="D75" s="520" t="s">
        <v>565</v>
      </c>
      <c r="E75" s="521"/>
      <c r="F75" s="521"/>
      <c r="G75" s="521"/>
      <c r="H75" s="521"/>
      <c r="I75" s="521"/>
      <c r="J75" s="521"/>
      <c r="K75" s="522"/>
      <c r="L75" s="40"/>
      <c r="M75" s="25"/>
    </row>
    <row r="76" spans="1:15" ht="18" customHeight="1" x14ac:dyDescent="0.2">
      <c r="A76" s="17"/>
      <c r="B76" s="25"/>
      <c r="C76" s="39"/>
      <c r="D76" s="517" t="s">
        <v>5</v>
      </c>
      <c r="E76" s="518"/>
      <c r="F76" s="518"/>
      <c r="G76" s="518"/>
      <c r="H76" s="518"/>
      <c r="I76" s="518"/>
      <c r="J76" s="519"/>
      <c r="K76" s="314"/>
      <c r="L76" s="40"/>
      <c r="M76" s="25"/>
      <c r="N76" s="291"/>
    </row>
    <row r="77" spans="1:15" ht="18" customHeight="1" x14ac:dyDescent="0.2">
      <c r="A77" s="17"/>
      <c r="B77" s="25"/>
      <c r="C77" s="39"/>
      <c r="D77" s="517" t="s">
        <v>412</v>
      </c>
      <c r="E77" s="518"/>
      <c r="F77" s="518"/>
      <c r="G77" s="518"/>
      <c r="H77" s="518"/>
      <c r="I77" s="518"/>
      <c r="J77" s="519"/>
      <c r="K77" s="314"/>
      <c r="L77" s="40"/>
      <c r="M77" s="25"/>
      <c r="N77" s="291"/>
    </row>
    <row r="78" spans="1:15" ht="18" customHeight="1" x14ac:dyDescent="0.2">
      <c r="A78" s="17"/>
      <c r="B78" s="25"/>
      <c r="C78" s="39"/>
      <c r="D78" s="517" t="s">
        <v>413</v>
      </c>
      <c r="E78" s="518"/>
      <c r="F78" s="518"/>
      <c r="G78" s="518"/>
      <c r="H78" s="518"/>
      <c r="I78" s="518"/>
      <c r="J78" s="519"/>
      <c r="K78" s="314"/>
      <c r="L78" s="40"/>
      <c r="M78" s="25"/>
      <c r="N78" s="291"/>
    </row>
    <row r="79" spans="1:15" ht="18" customHeight="1" x14ac:dyDescent="0.2">
      <c r="A79" s="17"/>
      <c r="B79" s="25"/>
      <c r="C79" s="39"/>
      <c r="D79" s="517" t="s">
        <v>517</v>
      </c>
      <c r="E79" s="518"/>
      <c r="F79" s="518"/>
      <c r="G79" s="518"/>
      <c r="H79" s="518"/>
      <c r="I79" s="518"/>
      <c r="J79" s="519"/>
      <c r="K79" s="314" t="s">
        <v>138</v>
      </c>
      <c r="L79" s="40"/>
      <c r="M79" s="25"/>
    </row>
    <row r="80" spans="1:15" ht="18" customHeight="1" x14ac:dyDescent="0.2">
      <c r="A80" s="17"/>
      <c r="B80" s="25"/>
      <c r="C80" s="39"/>
      <c r="D80" s="520" t="s">
        <v>550</v>
      </c>
      <c r="E80" s="521"/>
      <c r="F80" s="521"/>
      <c r="G80" s="521"/>
      <c r="H80" s="521"/>
      <c r="I80" s="521"/>
      <c r="J80" s="521"/>
      <c r="K80" s="522"/>
      <c r="L80" s="40"/>
      <c r="M80" s="25"/>
    </row>
    <row r="81" spans="1:15" ht="18" customHeight="1" x14ac:dyDescent="0.2">
      <c r="A81" s="17"/>
      <c r="B81" s="25"/>
      <c r="C81" s="39"/>
      <c r="D81" s="517" t="s">
        <v>5</v>
      </c>
      <c r="E81" s="518"/>
      <c r="F81" s="518"/>
      <c r="G81" s="518"/>
      <c r="H81" s="518"/>
      <c r="I81" s="518"/>
      <c r="J81" s="519"/>
      <c r="K81" s="314"/>
      <c r="L81" s="40"/>
      <c r="M81" s="25"/>
      <c r="N81" s="291"/>
    </row>
    <row r="82" spans="1:15" ht="18" customHeight="1" x14ac:dyDescent="0.2">
      <c r="A82" s="17"/>
      <c r="B82" s="25"/>
      <c r="C82" s="39"/>
      <c r="D82" s="517" t="s">
        <v>412</v>
      </c>
      <c r="E82" s="518"/>
      <c r="F82" s="518"/>
      <c r="G82" s="518"/>
      <c r="H82" s="518"/>
      <c r="I82" s="518"/>
      <c r="J82" s="519"/>
      <c r="K82" s="314"/>
      <c r="L82" s="40"/>
      <c r="M82" s="25"/>
      <c r="N82" s="291"/>
    </row>
    <row r="83" spans="1:15" ht="18" customHeight="1" x14ac:dyDescent="0.2">
      <c r="A83" s="17"/>
      <c r="B83" s="25"/>
      <c r="C83" s="39"/>
      <c r="D83" s="517" t="s">
        <v>413</v>
      </c>
      <c r="E83" s="518"/>
      <c r="F83" s="518"/>
      <c r="G83" s="518"/>
      <c r="H83" s="518"/>
      <c r="I83" s="518"/>
      <c r="J83" s="519"/>
      <c r="K83" s="314"/>
      <c r="L83" s="40"/>
      <c r="M83" s="25"/>
      <c r="N83" s="291"/>
    </row>
    <row r="84" spans="1:15" s="297" customFormat="1" ht="18" customHeight="1" x14ac:dyDescent="0.2">
      <c r="B84" s="25"/>
      <c r="C84" s="39"/>
      <c r="D84" s="517" t="s">
        <v>516</v>
      </c>
      <c r="E84" s="518"/>
      <c r="F84" s="518"/>
      <c r="G84" s="518"/>
      <c r="H84" s="518"/>
      <c r="I84" s="518"/>
      <c r="J84" s="519"/>
      <c r="K84" s="314" t="s">
        <v>138</v>
      </c>
      <c r="L84" s="39"/>
      <c r="M84" s="25"/>
    </row>
    <row r="85" spans="1:15" s="297" customFormat="1" ht="18" customHeight="1" x14ac:dyDescent="0.2">
      <c r="B85" s="25"/>
      <c r="C85" s="39"/>
      <c r="D85" s="517" t="s">
        <v>566</v>
      </c>
      <c r="E85" s="518"/>
      <c r="F85" s="518"/>
      <c r="G85" s="518"/>
      <c r="H85" s="518"/>
      <c r="I85" s="518"/>
      <c r="J85" s="519"/>
      <c r="K85" s="315" t="s">
        <v>138</v>
      </c>
      <c r="L85" s="39"/>
      <c r="M85" s="25"/>
      <c r="O85" s="109"/>
    </row>
    <row r="86" spans="1:15" ht="18" customHeight="1" x14ac:dyDescent="0.2">
      <c r="A86" s="17"/>
      <c r="B86" s="25"/>
      <c r="C86" s="39"/>
      <c r="D86" s="42"/>
      <c r="E86" s="39"/>
      <c r="F86" s="39"/>
      <c r="G86" s="39"/>
      <c r="H86" s="39"/>
      <c r="I86" s="39"/>
      <c r="J86" s="39"/>
      <c r="K86" s="39"/>
      <c r="L86" s="40"/>
      <c r="M86" s="25"/>
    </row>
    <row r="87" spans="1:15" ht="18" customHeight="1" x14ac:dyDescent="0.2">
      <c r="A87" s="17"/>
      <c r="B87" s="25"/>
      <c r="C87" s="39"/>
      <c r="D87" s="42"/>
      <c r="E87" s="39"/>
      <c r="F87" s="39"/>
      <c r="G87" s="39"/>
      <c r="H87" s="39"/>
      <c r="I87" s="39"/>
      <c r="J87" s="39"/>
      <c r="K87" s="39"/>
      <c r="L87" s="40"/>
      <c r="M87" s="25"/>
    </row>
    <row r="88" spans="1:15" ht="18" customHeight="1" x14ac:dyDescent="0.2">
      <c r="A88" s="17"/>
      <c r="B88" s="25"/>
      <c r="C88" s="39"/>
      <c r="D88" s="42"/>
      <c r="E88" s="39"/>
      <c r="F88" s="39"/>
      <c r="G88" s="39"/>
      <c r="H88" s="39"/>
      <c r="I88" s="39"/>
      <c r="J88" s="39"/>
      <c r="K88" s="39"/>
      <c r="L88" s="40"/>
      <c r="M88" s="25"/>
    </row>
    <row r="89" spans="1:15" s="297" customFormat="1" ht="18" customHeight="1" x14ac:dyDescent="0.2">
      <c r="B89" s="25"/>
      <c r="C89" s="43"/>
      <c r="D89" s="43"/>
      <c r="E89" s="43"/>
      <c r="F89" s="43"/>
      <c r="G89" s="43"/>
      <c r="H89" s="43"/>
      <c r="I89" s="43"/>
      <c r="J89" s="43"/>
      <c r="K89" s="43"/>
      <c r="L89" s="39"/>
      <c r="M89" s="25"/>
    </row>
    <row r="90" spans="1:15" s="297" customFormat="1" ht="18" customHeight="1" x14ac:dyDescent="0.2">
      <c r="B90" s="25"/>
      <c r="C90" s="43"/>
      <c r="D90" s="43"/>
      <c r="E90" s="43"/>
      <c r="F90" s="43"/>
      <c r="G90" s="43"/>
      <c r="H90" s="43"/>
      <c r="I90" s="43"/>
      <c r="J90" s="43"/>
      <c r="K90" s="43"/>
      <c r="L90" s="39"/>
      <c r="M90" s="25"/>
    </row>
    <row r="91" spans="1:15" x14ac:dyDescent="0.2">
      <c r="B91" s="25"/>
      <c r="C91" s="43"/>
      <c r="D91" s="374">
        <f ca="1">NOW()</f>
        <v>43732.517108796295</v>
      </c>
      <c r="E91" s="375"/>
      <c r="F91" s="46"/>
      <c r="G91" s="46"/>
      <c r="H91" s="46"/>
      <c r="I91" s="46"/>
      <c r="J91" s="46"/>
      <c r="K91" s="47" t="str">
        <f>CONCATENATE("Specifieke informatie C - Contractinformatie, ",LOWER(A49))</f>
        <v>Specifieke informatie C - Contractinformatie, pagina 2</v>
      </c>
      <c r="L91" s="39"/>
      <c r="M91" s="25"/>
    </row>
    <row r="92" spans="1:15" x14ac:dyDescent="0.2">
      <c r="A92" s="24"/>
      <c r="B92" s="25"/>
      <c r="C92" s="34"/>
      <c r="D92" s="34"/>
      <c r="E92" s="34"/>
      <c r="F92" s="34"/>
      <c r="G92" s="34"/>
      <c r="H92" s="34"/>
      <c r="I92" s="34"/>
      <c r="J92" s="34"/>
      <c r="K92" s="34"/>
      <c r="L92" s="34"/>
      <c r="M92" s="25"/>
    </row>
  </sheetData>
  <sheetProtection algorithmName="SHA-512" hashValue="ejnIenVesuJPRpVAzc76SkgBg3M2w4F1gHnEhmykrqLDA4KMqWIe/KtwnAOgOuGoJJBcmVkSh6Z9Nk5U6IrAYg==" saltValue="0b56ScVlu1m/rwlUBBERLg==" spinCount="100000" sheet="1" objects="1" scenarios="1"/>
  <mergeCells count="59">
    <mergeCell ref="D80:K80"/>
    <mergeCell ref="D91:E91"/>
    <mergeCell ref="D24:J24"/>
    <mergeCell ref="D25:J25"/>
    <mergeCell ref="D32:J32"/>
    <mergeCell ref="D42:J42"/>
    <mergeCell ref="D47:E47"/>
    <mergeCell ref="D33:J33"/>
    <mergeCell ref="D29:J29"/>
    <mergeCell ref="D63:J63"/>
    <mergeCell ref="D64:J64"/>
    <mergeCell ref="D71:J71"/>
    <mergeCell ref="D68:J68"/>
    <mergeCell ref="D69:J69"/>
    <mergeCell ref="D70:J70"/>
    <mergeCell ref="D67:J67"/>
    <mergeCell ref="D74:J74"/>
    <mergeCell ref="D26:J26"/>
    <mergeCell ref="D28:J28"/>
    <mergeCell ref="D35:J35"/>
    <mergeCell ref="D10:J10"/>
    <mergeCell ref="D11:K11"/>
    <mergeCell ref="D13:J13"/>
    <mergeCell ref="D16:K16"/>
    <mergeCell ref="D18:J18"/>
    <mergeCell ref="D12:J12"/>
    <mergeCell ref="D14:J14"/>
    <mergeCell ref="D15:J15"/>
    <mergeCell ref="D20:J20"/>
    <mergeCell ref="D17:J17"/>
    <mergeCell ref="D19:J19"/>
    <mergeCell ref="D21:J21"/>
    <mergeCell ref="D27:J27"/>
    <mergeCell ref="D36:J36"/>
    <mergeCell ref="D34:J34"/>
    <mergeCell ref="D38:J38"/>
    <mergeCell ref="D37:J37"/>
    <mergeCell ref="D60:J60"/>
    <mergeCell ref="D61:J61"/>
    <mergeCell ref="D39:J39"/>
    <mergeCell ref="D40:J40"/>
    <mergeCell ref="D43:J43"/>
    <mergeCell ref="D59:J59"/>
    <mergeCell ref="D55:J55"/>
    <mergeCell ref="D56:J56"/>
    <mergeCell ref="D54:J54"/>
    <mergeCell ref="D53:J53"/>
    <mergeCell ref="D58:J58"/>
    <mergeCell ref="D57:J57"/>
    <mergeCell ref="D75:K75"/>
    <mergeCell ref="D76:J76"/>
    <mergeCell ref="D77:J77"/>
    <mergeCell ref="D78:J78"/>
    <mergeCell ref="D79:J79"/>
    <mergeCell ref="D85:J85"/>
    <mergeCell ref="D81:J81"/>
    <mergeCell ref="D82:J82"/>
    <mergeCell ref="D83:J83"/>
    <mergeCell ref="D84:J84"/>
  </mergeCells>
  <phoneticPr fontId="13" type="noConversion"/>
  <pageMargins left="0.74803149606299213" right="0.74803149606299213" top="0.98425196850393704" bottom="0.98425196850393704" header="0.51181102362204722" footer="0.51181102362204722"/>
  <pageSetup paperSize="9" scale="78"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58</vt:i4>
      </vt:variant>
    </vt:vector>
  </HeadingPairs>
  <TitlesOfParts>
    <vt:vector size="71" baseType="lpstr">
      <vt:lpstr>Hoofdmenu</vt:lpstr>
      <vt:lpstr>Toelichting</vt:lpstr>
      <vt:lpstr>Voorblad</vt:lpstr>
      <vt:lpstr>Mededelingen</vt:lpstr>
      <vt:lpstr>NAW_gegevens</vt:lpstr>
      <vt:lpstr>Kostenverzamelstaat</vt:lpstr>
      <vt:lpstr>Specifieke informatie A</vt:lpstr>
      <vt:lpstr>Specifieke informatie C</vt:lpstr>
      <vt:lpstr>Contractinformatie</vt:lpstr>
      <vt:lpstr>Wanbetalers</vt:lpstr>
      <vt:lpstr>Controleoverzicht</vt:lpstr>
      <vt:lpstr>Blad1</vt:lpstr>
      <vt:lpstr>Parameters</vt:lpstr>
      <vt:lpstr>a1_controle_overzicht</vt:lpstr>
      <vt:lpstr>a1_hoofdmenu</vt:lpstr>
      <vt:lpstr>a1_kostenverzamelstaat</vt:lpstr>
      <vt:lpstr>a1_mededelingen</vt:lpstr>
      <vt:lpstr>a1_naw</vt:lpstr>
      <vt:lpstr>a1_spec_informatie_a</vt:lpstr>
      <vt:lpstr>a1_spec_informatie_c</vt:lpstr>
      <vt:lpstr>a1_toelichting</vt:lpstr>
      <vt:lpstr>a1_voorblad</vt:lpstr>
      <vt:lpstr>a1_wanbetalers</vt:lpstr>
      <vt:lpstr>Contractinformatie!Afdrukbereik</vt:lpstr>
      <vt:lpstr>Controleoverzicht!Afdrukbereik</vt:lpstr>
      <vt:lpstr>Hoofdmenu!Afdrukbereik</vt:lpstr>
      <vt:lpstr>Kostenverzamelstaat!Afdrukbereik</vt:lpstr>
      <vt:lpstr>Mededelingen!Afdrukbereik</vt:lpstr>
      <vt:lpstr>NAW_gegevens!Afdrukbereik</vt:lpstr>
      <vt:lpstr>'Specifieke informatie A'!Afdrukbereik</vt:lpstr>
      <vt:lpstr>'Specifieke informatie C'!Afdrukbereik</vt:lpstr>
      <vt:lpstr>Toelichting!Afdrukbereik</vt:lpstr>
      <vt:lpstr>Voorblad!Afdrukbereik</vt:lpstr>
      <vt:lpstr>Wanbetalers!Afdrukbereik</vt:lpstr>
      <vt:lpstr>alle_cellen_info_c</vt:lpstr>
      <vt:lpstr>document_id</vt:lpstr>
      <vt:lpstr>jaar_id</vt:lpstr>
      <vt:lpstr>keuze_lijst_uzovi_nummer</vt:lpstr>
      <vt:lpstr>keuze_uzovi_nummer</vt:lpstr>
      <vt:lpstr>kwartaal_id</vt:lpstr>
      <vt:lpstr>naw_email_adres</vt:lpstr>
      <vt:lpstr>naw_naam_contactpersoon</vt:lpstr>
      <vt:lpstr>naw_naam_zorgverzekeraar</vt:lpstr>
      <vt:lpstr>naw_telefoon_nummer</vt:lpstr>
      <vt:lpstr>naw_uzovi_zorgverzekeraar</vt:lpstr>
      <vt:lpstr>pagina_controle_overzicht_1</vt:lpstr>
      <vt:lpstr>pagina_controle_overzicht_2</vt:lpstr>
      <vt:lpstr>pagina_controle_overzicht_3</vt:lpstr>
      <vt:lpstr>pagina_hoofdmenu</vt:lpstr>
      <vt:lpstr>pagina_kostenverzamelstaat_1</vt:lpstr>
      <vt:lpstr>pagina_kostenverzamelstaat_2</vt:lpstr>
      <vt:lpstr>pagina_kostenverzamelstaat_3</vt:lpstr>
      <vt:lpstr>pagina_kostenverzamelstaat_4</vt:lpstr>
      <vt:lpstr>pagina_kostenverzamelstaat_5</vt:lpstr>
      <vt:lpstr>pagina_mededelingen_1</vt:lpstr>
      <vt:lpstr>pagina_naw</vt:lpstr>
      <vt:lpstr>pagina_spec_informatie_a_1</vt:lpstr>
      <vt:lpstr>pagina_spec_informatie_a_2</vt:lpstr>
      <vt:lpstr>pagina_spec_informatie_c_1</vt:lpstr>
      <vt:lpstr>pagina_spec_informatie_c_2</vt:lpstr>
      <vt:lpstr>pagina_spec_informatie_c_3</vt:lpstr>
      <vt:lpstr>pagina_spec_informatie_c_4</vt:lpstr>
      <vt:lpstr>pagina_spec_informatie_c_5</vt:lpstr>
      <vt:lpstr>pagina_spec_informatie_c_6</vt:lpstr>
      <vt:lpstr>pagina_toelichting</vt:lpstr>
      <vt:lpstr>pagina_voorblad</vt:lpstr>
      <vt:lpstr>pagina_wanbetalers</vt:lpstr>
      <vt:lpstr>revisie_datum</vt:lpstr>
      <vt:lpstr>revisie_id</vt:lpstr>
      <vt:lpstr>versie_id</vt:lpstr>
      <vt:lpstr>wet_id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Evers, H.</dc:creator>
  <cp:lastModifiedBy>Evers, H.</cp:lastModifiedBy>
  <cp:lastPrinted>2019-09-03T10:19:31Z</cp:lastPrinted>
  <dcterms:created xsi:type="dcterms:W3CDTF">2006-02-14T11:54:50Z</dcterms:created>
  <dcterms:modified xsi:type="dcterms:W3CDTF">2019-09-24T10:26:54Z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eDOCS AutoSave">
    <vt:lpwstr/>
  </property>
</Properties>
</file>