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G:\verwerk\vsd_prod\formats\kwartaalstaat\ZVW\2023\"/>
    </mc:Choice>
  </mc:AlternateContent>
  <workbookProtection workbookAlgorithmName="SHA-512" workbookHashValue="BYwPV8vdBJXJCs5yGO9JUFWcXH38vmWcO2nBjJfSyppBdE9NX01RXUh1p2zuPf2WN977uI60hB7yumfAlrb5gg==" workbookSaltValue="uMIvQzgKwh51FSWdRiyOwQ==" workbookSpinCount="100000" lockStructure="1"/>
  <bookViews>
    <workbookView xWindow="0" yWindow="0" windowWidth="18870" windowHeight="5190"/>
  </bookViews>
  <sheets>
    <sheet name="Hoofdmenu" sheetId="5" r:id="rId1"/>
    <sheet name="Toelichting" sheetId="6" r:id="rId2"/>
    <sheet name="Voorblad" sheetId="8" r:id="rId3"/>
    <sheet name="Mededelingen" sheetId="17" r:id="rId4"/>
    <sheet name="NAW_gegevens" sheetId="7" r:id="rId5"/>
    <sheet name="Kostenverzamelstaat" sheetId="19" r:id="rId6"/>
    <sheet name="Specifieke informatie A" sheetId="9" r:id="rId7"/>
    <sheet name="Specifieke informatie B" sheetId="14" r:id="rId8"/>
    <sheet name="Specifieke informatie C" sheetId="10" r:id="rId9"/>
    <sheet name="Contractinformatie" sheetId="18" r:id="rId10"/>
    <sheet name="Wanbetalers" sheetId="16" r:id="rId11"/>
    <sheet name="Controleoverzicht" sheetId="12" r:id="rId12"/>
    <sheet name="Blad1" sheetId="15" state="hidden" r:id="rId13"/>
    <sheet name="Parameters" sheetId="13" state="hidden" r:id="rId14"/>
  </sheets>
  <definedNames>
    <definedName name="_AMO_ContentDefinition_110008803" hidden="1">"'Partitions:301'"</definedName>
    <definedName name="_AMO_ContentDefinition_110008803.0" hidden="1">"'&lt;ContentDefinition name=""Admin_Include_xls_autoexec"" rsid=""110008803"" type=""SasProgram"" format=""ReportXml"" imgfmt=""ActiveX"" created=""10/27/2020 13:35:46"" modifed=""10/27/2020 13:35:46"" user=""Evers, H."" apply=""False"" css=""C:\Program F'"</definedName>
    <definedName name="_AMO_ContentDefinition_110008803.1" hidden="1">"'iles (x86)\SASHome\x86\SASAddinforMicrosoftOffice\7.1\Styles\AMODefault.css"" range=""Admin_Include_xls_autoexec"" auto=""False"" xTime=""00:00:01.8098667"" rTime=""00:00:00.3927731"" bgnew=""False"" nFmt=""False"" grphSet=""True"" imgY=""0"" imgX'"</definedName>
    <definedName name="_AMO_ContentDefinition_110008803.10" hidden="1">"'al Name(2): T:\produkt\kosta_sas\ksa_monitoring_wrk&amp;#xD;&amp;#xA;n NOTE: Libref KSADSTG was successfully assigned as follows: &amp;#xD;&amp;#xA;n       Levels:           2&amp;#xD;&amp;#xA;n       Engine(1):        V9 &amp;#xD;&amp;#xA;n       Physical Name(1): T:\produkt\kosta_'"</definedName>
    <definedName name="_AMO_ContentDefinition_110008803.100" hidden="1">"'re stored as GRSEG catalog entries.&amp;#xD;&amp;#xA;d  GWINDOW           Displays SAS/GRAPH output in the GRAPH window.&amp;#xD;&amp;#xA;d  HADOOPPLATFORM=MAPRED&amp;#xD;&amp;#xA;d                    Specifies the execution platform for the SAS In-Database Code Accelerator '"</definedName>
    <definedName name="_AMO_ContentDefinition_110008803.101" hidden="1">"'for Hadoop.&amp;#xD;&amp;#xA;d  HELPADDR=         Specifies the address of the remote Help system.&amp;#xD;&amp;#xA;d  HELPBROWSER=SAS   Specifies the browser to use for SAS Help and ODS output.&amp;#xD;&amp;#xA;d  HELPENCMD         Uses the English version of the keyword li'"</definedName>
    <definedName name="_AMO_ContentDefinition_110008803.102" hidden="1">"'st for the command-line Help.&amp;#xD;&amp;#xA;d  HELPHOST=         Specifies the name of the computer where the remote browser is to send Help and ODS output.&amp;#xD;&amp;#xA;d  HELPINDEX=(/help/common.hlp/index.txt /help/common.hlp/keywords.htm common.hhk)&amp;#xD;&amp;#x'"</definedName>
    <definedName name="_AMO_ContentDefinition_110008803.103" hidden="1">"'A;d                    Specifies one or more index files for SAS Help and Documentation.&amp;#xD;&amp;#xA;d  HELPPORT=0        Specifies the port number for the remote browser client.&amp;#xD;&amp;#xA;d  HELPTOC=(/help/helpnav.hlp/navigation.xml /help/common.hlp/toc.'"</definedName>
    <definedName name="_AMO_ContentDefinition_110008803.104" hidden="1">"'htm common.hhc)&amp;#xD;&amp;#xA;d                    Specifies the table of contents files for the online SAS Help and Documentation.&amp;#xD;&amp;#xA;d  HOSTINFOLONG      Print operating environment information in the SAS log when SAS starts.&amp;#xD;&amp;#xA;t17          '"</definedName>
    <definedName name="_AMO_ContentDefinition_110008803.105" hidden="1">"'                                                The SAS System                            13:35 Tuesday, October 27, 2020&amp;#xD;&amp;#xA;t &amp;#xD;&amp;#xA;d  HPRUSERFILES      Allow HPRISK users to copy files to TKGrid cluster&amp;#xD;&amp;#xA;d  HTTPSERVERPORTMAX=0&amp;#xD;'"</definedName>
    <definedName name="_AMO_ContentDefinition_110008803.106" hidden="1">"'&amp;#xA;d                    Specifies the highest port number that can be used by the SAS HTTP server for remote browsing.&amp;#xD;&amp;#xA;d  HTTPSERVERPORTMIN=0&amp;#xD;&amp;#xA;d                    Specifies the lowest port number that can be used by the SAS HTTP se'"</definedName>
    <definedName name="_AMO_ContentDefinition_110008803.107" hidden="1">"'rver for remote browsing.&amp;#xD;&amp;#xA;d  IBUFNO=10         Specifies the number of extra buffers to be allocated for navigating an index file.&amp;#xD;&amp;#xA;d  IBUFSIZE=32767    Specifies the buffer page size for an index file.&amp;#xD;&amp;#xA;d  IMLPACKAGEPRIVATE=&amp;'"</definedName>
    <definedName name="_AMO_ContentDefinition_110008803.108" hidden="1">"'#xD;&amp;#xA;d                    Specifies the location for SAS/IML packages in the private collection.&amp;#xD;&amp;#xA;d  IMLPACKAGEPUBLIC= Specifies the location for SAS/IML packages in the public collection.&amp;#xD;&amp;#xA;d  IMLPACKAGESYSTEM= Specifies the locati'"</definedName>
    <definedName name="_AMO_ContentDefinition_110008803.109" hidden="1">"'on for SAS/IML packages in the system collection.&amp;#xD;&amp;#xA;d  NOIMPLMAC         Does not check for statement-style macros.&amp;#xD;&amp;#xA;d  INITCMD=          Specifies commands to open applications, or windows and text editor commands, after SAS executes t'"</definedName>
    <definedName name="_AMO_ContentDefinition_110008803.11" hidden="1">"'sas\ksa_data_stagein_sgn&amp;#xD;&amp;#xA;n       Engine(2):        V9 &amp;#xD;&amp;#xA;n       Physical Name(2): T:\produkt\kosta_sas\ksa_data_stagein_wrk&amp;#xD;&amp;#xA;n NOTE: Libref KSADBNK was successfully assigned as follows: &amp;#xD;&amp;#xA;n       Engine:        V9 &amp;#xD'"</definedName>
    <definedName name="_AMO_ContentDefinition_110008803.110" hidden="1">"'he AUTOEXEC= &amp;#xD;&amp;#xA;d                    file and the INITSTMT= value.&amp;#xD;&amp;#xA;d  INITSTMT=         Specifies SAS statements to execute after any statements in the AUTOEXEC= file and before any statements from &amp;#xD;&amp;#xA;d                    the SY'"</definedName>
    <definedName name="_AMO_ContentDefinition_110008803.111" hidden="1">"'SIN= file.&amp;#xD;&amp;#xA;d  INSERT=           Specifies an option=value pair to insert the value at the beginning of the existing option value.&amp;#xD;&amp;#xA;d  INTERVALDS=       Specifies interval=library pairs.  Library is a SAS data set that contains a custo'"</definedName>
    <definedName name="_AMO_ContentDefinition_110008803.112" hidden="1">"'m interval data set; interval &amp;#xD;&amp;#xA;d                    can be used in the INTNX and INTCK functions.&amp;#xD;&amp;#xA;d  INVALIDDATA=.     Specifies the value that SAS assigns to a variable when invalid numeric data is encountered.&amp;#xD;&amp;#xA;d  NOIPADDRE'"</definedName>
    <definedName name="_AMO_ContentDefinition_110008803.113" hidden="1">"'SS       Disables the IP address to appear in SAS/CONNECT messages when using TCP/IP.&amp;#xD;&amp;#xA;d  JPEGQUALITY=75    Specifies the JPEG quality factor that determines the ratio of image quality to the level of compression for &amp;#xD;&amp;#xA;d               '"</definedName>
    <definedName name="_AMO_ContentDefinition_110008803.114" hidden="1">"'     JPEG files produced by the JPEG device driver.&amp;#xD;&amp;#xA;d  LABEL             Enables procedures to use labels with variables.&amp;#xD;&amp;#xA;d  NOLABELCHKPT      For batch programs, disables the recording of checkpoint-restart data for labeled code sec'"</definedName>
    <definedName name="_AMO_ContentDefinition_110008803.115" hidden="1">"'tions.&amp;#xD;&amp;#xA;d  LABELCHKPTLIB=WORK&amp;#xD;&amp;#xA;d                    Specifies the libref of the library where the checkpoint-restart data is saved for labeled code sections.&amp;#xD;&amp;#xA;d  NOLABELRESTART    Disables restart mode, which executes batch pro'"</definedName>
    <definedName name="_AMO_ContentDefinition_110008803.116" hidden="1">"'grams using checkpoint-restart data collected at labeled code &amp;#xD;&amp;#xA;d                    sections.&amp;#xD;&amp;#xA;d  LEFTMARGIN=0.000 IN&amp;#xD;&amp;#xA;d                    Specifies the print margin for the left side of the page.&amp;#xD;&amp;#xA;d  LINESIZE=132    '"</definedName>
    <definedName name="_AMO_ContentDefinition_110008803.117" hidden="1">"'  Specifies the line size for the SAS log and for SAS procedure output for the LISTING destination.&amp;#xD;&amp;#xA;d  LOCALEDATA=SASLOCALE&amp;#xD;&amp;#xA;d                    Specifies the location of the locale database.&amp;#xD;&amp;#xA;d  NOLOCKDOWN        Specifies t'"</definedName>
    <definedName name="_AMO_ContentDefinition_110008803.118" hidden="1">"'hat access to files and certain SAS features will not be restricted. This feature is only applicable &amp;#xD;&amp;#xA;d                    for a SAS session executing in a batch or server processing mode.&amp;#xD;&amp;#xA;d  LOGAPPLNAME=      Specifies a SAS session'"</definedName>
    <definedName name="_AMO_ContentDefinition_110008803.119" hidden="1">"' name for SAS logging.&amp;#xD;&amp;#xA;d  LOGCONFIGLOC=D:\SAS\Config\Lev1\SASApp\WorkspaceServer\logconfig.xml&amp;#xD;&amp;#xA;d                    Specifies the name of the XML configuration file or a basic logging configuration that is used to initialize the &amp;#xD'"</definedName>
    <definedName name="_AMO_ContentDefinition_110008803.12" hidden="1">"';&amp;#xA;n       Physical Name: T:\produkt\kosta_sas\ksa_data_zrgbank&amp;#xD;&amp;#xA;n NOTE: Libref KSADXRQ was successfully assigned as follows: &amp;#xD;&amp;#xA;n       Engine:        V9 &amp;#xD;&amp;#xA;n       Physical Name: T:\produkt\kosta_sas\ksa_data_request&amp;#xD;&amp;#x'"</definedName>
    <definedName name="_AMO_ContentDefinition_110008803.120" hidden="1">"';&amp;#xA;d                    SAS logging facility.&amp;#xD;&amp;#xA;d  NOLOGLANGCHG      Disables changing the language of the SAS log when the LOCALE= option is changed.&amp;#xD;&amp;#xA;d  NOLOGLANGENG      Write SAS log messages based on the values of the LOGLANGCHG'"</definedName>
    <definedName name="_AMO_ContentDefinition_110008803.121" hidden="1">"', LSWLANG=, and LOCALE= options when SAS started.&amp;#xD;&amp;#xA;d  LOGPARM=WRITE=BUFFERED ROLLOVER=NONE OPEN=REPLACE&amp;#xD;&amp;#xA;d                    Specifies when SAS log files are opened, closed, and according to the LOG= system option, how they are named.'"</definedName>
    <definedName name="_AMO_ContentDefinition_110008803.122" hidden="1">"'&amp;#xD;&amp;#xA;d  LRECL=32767       Specifies the default logical record length to use for reading and writing external files.&amp;#xD;&amp;#xA;d  LSWLANG=LOCALE    Specifies the language for SAS log and ODS messages when the LOCALE= option is set after SAS starts'"</definedName>
    <definedName name="_AMO_ContentDefinition_110008803.123" hidden="1">"'.&amp;#xD;&amp;#xA;d  MACRO             Enables the macro facility.&amp;#xD;&amp;#xA;d  MAPEBCDICTOASCII= Specifies the transcoding table that is used to convert characters from ASCII to EBCDIC and EBCDIC to ASCII.&amp;#xD;&amp;#xA;d  MAPS=!SASROOT\maps&amp;#xD;&amp;#xA;d           '"</definedName>
    <definedName name="_AMO_ContentDefinition_110008803.124" hidden="1">"'         Specifies the location of SAS/GRAPH map data sets.&amp;#xD;&amp;#xA;d  MAPSGFK=!SASROOT\mapsgfk&amp;#xD;&amp;#xA;d                    Specifies the location of GfK maps.&amp;#xD;&amp;#xA;d  MAPSSAS=!SASROOT\maps&amp;#xD;&amp;#xA;d                    Specifies the location o'"</definedName>
    <definedName name="_AMO_ContentDefinition_110008803.125" hidden="1">"'f SAS map data sets.&amp;#xD;&amp;#xA;d  NOMAUTOCOMPLOC    Does not display the autocall macro source location in the SAS log when the autocall macro is compiled.&amp;#xD;&amp;#xA;d  NOMAUTOLOCDISPLAY Disables the macro facility from displaying the autocall macro sou'"</definedName>
    <definedName name="_AMO_ContentDefinition_110008803.126" hidden="1">"'rce location in the log.&amp;#xD;&amp;#xA;d  NOMAUTOLOCINDES   Does not prepend the full pathname of the autocall macro source file to the autocall macro catalog entry &amp;#xD;&amp;#xA;d                    description field in the WORK.SASMACR catalog.&amp;#xD;&amp;#xA;t18 '"</definedName>
    <definedName name="_AMO_ContentDefinition_110008803.127" hidden="1">"'                                                         The SAS System                            13:35 Tuesday, October 27, 2020&amp;#xD;&amp;#xA;t &amp;#xD;&amp;#xA;d  MAUTOSOURCE       Enables the macro autocall feature.&amp;#xD;&amp;#xA;d  MAXSEGRATIO=75    Specifies th'"</definedName>
    <definedName name="_AMO_ContentDefinition_110008803.128" hidden="1">"'e upper limit for the percentage of index segments that the SPD Engine identifies as containing the &amp;#xD;&amp;#xA;d                    value referenced in the WHERE expression.&amp;#xD;&amp;#xA;d  MCOMPILE          Allows new macro definitions.&amp;#xD;&amp;#xA;d  MCOMPI'"</definedName>
    <definedName name="_AMO_ContentDefinition_110008803.129" hidden="1">"'LENOTE=NONE Specifies what to write to the SAS log when a macro compiles successfully.&amp;#xD;&amp;#xA;d  NOMCOVERAGE       Disables the generation of coverage analysis data for SAS macros.&amp;#xD;&amp;#xA;d  MCOVERAGELOC=     Specifies the location of the macro co'"</definedName>
    <definedName name="_AMO_ContentDefinition_110008803.13" hidden="1">"'A;n NOTE: Libref KSAXRCV was successfully assigned as follows: &amp;#xD;&amp;#xA;n       Engine:        V9 &amp;#xD;&amp;#xA;n       Physical Name: T:\produkt\kosta_sas\data_raw_xlsxrcv&amp;#xD;&amp;#xA;n NOTE: Libref O01_FNDS was successfully assigned as follows: &amp;#xD;&amp;#xA;'"</definedName>
    <definedName name="_AMO_ContentDefinition_110008803.130" hidden="1">"'verage analysis data file.&amp;#xD;&amp;#xA;d  MERGENOBY=NOWARN  Specifies the type of message that is issued when MERGE processing occurs without an associated BY statement.&amp;#xD;&amp;#xA;d  MERROR            Issues a warning message for an unresolved macro refer'"</definedName>
    <definedName name="_AMO_ContentDefinition_110008803.131" hidden="1">"'ence.&amp;#xD;&amp;#xA;d  METAAUTORESOURCES=SASApp&amp;#xD;&amp;#xA;d                    Specifies the metadata resources that are assigned when SAS starts.&amp;#xD;&amp;#xA;d  METACONNECT=      Specifies the profile from the metadata user connection profiles that is used to'"</definedName>
    <definedName name="_AMO_ContentDefinition_110008803.132" hidden="1">"' connect to the SAS Metadata &amp;#xD;&amp;#xA;d                    Server.&amp;#xD;&amp;#xA;d  METAENCRYPTALG=SASPROPRIETARY&amp;#xD;&amp;#xA;d                    Specifies the type of encryption to use to communicate with the SAS Metadata Server.&amp;#xD;&amp;#xA;d  METAENCRYPTLEV'"</definedName>
    <definedName name="_AMO_ContentDefinition_110008803.133" hidden="1">"'EL=CREDENTIALS&amp;#xD;&amp;#xA;d                    Specifies the level of encryption that is used to communicate with the SAS Metadata Server.&amp;#xD;&amp;#xA;d  METAID=           Specifies the ID of the SAS Metadata Server.&amp;#xD;&amp;#xA;d  METAPASS=XXXXXXXX Specifies'"</definedName>
    <definedName name="_AMO_ContentDefinition_110008803.134" hidden="1">"' the SAS Metadata Server password.&amp;#xD;&amp;#xA;d  METAPORT=8561     Specifies the TCP port for the SAS Metadata Server.&amp;#xD;&amp;#xA;d  METAPROFILE=D:\SAS\Config\Lev1\metadataConfig.xml&amp;#xD;&amp;#xA;d                    Specifies the XML document that contains S'"</definedName>
    <definedName name="_AMO_ContentDefinition_110008803.135" hidden="1">"'AS Metadata Server user connection profiles.&amp;#xD;&amp;#xA;d  METAPROTOCOL=BRIDGE&amp;#xD;&amp;#xA;d                    Specifies the network profile to use to connect to the SAS Metadata Server.&amp;#xD;&amp;#xA;d  METAREPOSITORY=Foundation&amp;#xD;&amp;#xA;d                    '"</definedName>
    <definedName name="_AMO_ContentDefinition_110008803.136" hidden="1">"'Specifies the name of the SAS Metadata Server Repository.&amp;#xD;&amp;#xA;d  METASERVER=sasbimeta.intern.zinl.nl&amp;#xD;&amp;#xA;d                    Specifies the host name or address of the SAS Metadata Server.&amp;#xD;&amp;#xA;d  METASPN=          Specifies the service '"</definedName>
    <definedName name="_AMO_ContentDefinition_110008803.137" hidden="1">"'principal name (SPN) for the SAS Metadata Server.&amp;#xD;&amp;#xA;d  METAUSER=         Specifies the user ID that is used to connect to the SAS Metadata Server.&amp;#xD;&amp;#xA;d  NOMEXECNOTE       Does not display the macro execution information in the SAS log whe'"</definedName>
    <definedName name="_AMO_ContentDefinition_110008803.138" hidden="1">"'n the macro is invoked.&amp;#xD;&amp;#xA;d  MEXECSIZE=65536   Specifies the maximum macro size that can be executed in memory.&amp;#xD;&amp;#xA;d  NOMFILE           Does not write MPRINT output to an external file.&amp;#xD;&amp;#xA;d  MINDELIMITER=     Specifies the characte'"</definedName>
    <definedName name="_AMO_ContentDefinition_110008803.139" hidden="1">"'r delimiter for the macro IN operator.&amp;#xD;&amp;#xA;d  NOMINOPERATOR     Disables IN logical operators in expressions.&amp;#xD;&amp;#xA;d  MINPARTSIZE=16777216&amp;#xD;&amp;#xA;d                    Specifies the minimum size of the data component partitions for SPD Engin'"</definedName>
    <definedName name="_AMO_ContentDefinition_110008803.14" hidden="1">"'n       Engine:        V9 &amp;#xD;&amp;#xA;n       Physical Name: T:\produkt\kosta_sas\o01_delivery_fnds&amp;#xD;&amp;#xA;d    -- Sasautos information&amp;#xD;&amp;#xA;d       SASAUTOS&amp;#xD;&amp;#xA;d       SASAUTOS=(sas_mcro sasautos)&amp;#xD;&amp;#xA;d      &amp;#xD;&amp;#xA;d       T:\produk'"</definedName>
    <definedName name="_AMO_ContentDefinition_110008803.140" hidden="1">"'e data sets.&amp;#xD;&amp;#xA;d  MISSING=.         Specifies the character to print for missing numeric values.&amp;#xD;&amp;#xA;d  NOMLOGIC          Does not trace macro execution or write the results to the SAS log.&amp;#xD;&amp;#xA;d  NOMLOGICNEST      Does not display th'"</definedName>
    <definedName name="_AMO_ContentDefinition_110008803.141" hidden="1">"'e macro nesting information in the SAS log for MLOGIC output.&amp;#xD;&amp;#xA;d  NOMPRINT          Does not display the SAS statements that are generated by macro execution.&amp;#xD;&amp;#xA;d  NOMPRINTNEST      Does not display the macro nesting information from th'"</definedName>
    <definedName name="_AMO_ContentDefinition_110008803.142" hidden="1">"'e MPRINT output in the SAS log.&amp;#xD;&amp;#xA;d  NOMRECALL         Searches the autocall libraries only once for a requested macro.&amp;#xD;&amp;#xA;d  MREPLACE          Enables updates to macro definitions in the Work library.&amp;#xD;&amp;#xA;d  MSGLEVEL=N        Specif'"</definedName>
    <definedName name="_AMO_ContentDefinition_110008803.143" hidden="1">"'ies the level of detail in SAS log messages.&amp;#xD;&amp;#xA;d  NOMSTORED         Does not search for stored compiled macros.&amp;#xD;&amp;#xA;d  MSYMTABMAX=4194304&amp;#xD;&amp;#xA;d                    Specifies the maximum amount of memory available to the macro variable '"</definedName>
    <definedName name="_AMO_ContentDefinition_110008803.144" hidden="1">"'symbol table or tables.&amp;#xD;&amp;#xA;d  NOMULTENVAPPL     List only operating environment fonts in the font selector window of a SAS application.&amp;#xD;&amp;#xA;d  MVARSIZE=65534    Specifies the maximum size for a macro variable that is stored in memory.&amp;#xD;&amp;'"</definedName>
    <definedName name="_AMO_ContentDefinition_110008803.145" hidden="1">"'#xA;d  NONETENCRYPT      Does not require encryption for client/server data transfers.&amp;#xD;&amp;#xA;d  NETENCRYPTALGORITHM=SASPROPRIETARY&amp;#xD;&amp;#xA;d                    Specifies one or more algorithms to use for encrypted client/server data transfers.&amp;#xD'"</definedName>
    <definedName name="_AMO_ContentDefinition_110008803.146" hidden="1">"';&amp;#xA;d  NETENCRYPTKEYLEN=0&amp;#xD;&amp;#xA;d                    Specifies the key length that is used by the encryption algorithm for encrypted client/server data transfers.&amp;#xD;&amp;#xA;d  NEWS=             Specifies the location of the news file that is to be'"</definedName>
    <definedName name="_AMO_ContentDefinition_110008803.147" hidden="1">"' written to the SAS log immediately after the header.&amp;#xD;&amp;#xA;d  NONLDECSEPARATOR  Disables formatting of numeric output using the decimal separator for the locale.&amp;#xD;&amp;#xA;d  NOTES             SAS writes notes to the SAS log.&amp;#xD;&amp;#xA;t19          '"</definedName>
    <definedName name="_AMO_ContentDefinition_110008803.148" hidden="1">"'                                                The SAS System                            13:35 Tuesday, October 27, 2020&amp;#xD;&amp;#xA;t &amp;#xD;&amp;#xA;d  NUMBER            Prints the page number on the first title line of each page of SAS output.&amp;#xD;&amp;#xA;d  '"</definedName>
    <definedName name="_AMO_ContentDefinition_110008803.149" hidden="1">"'OBJECTSERVER      Enables SAS to run as an Integrated Object Model (IOM) server.&amp;#xD;&amp;#xA;d  OBS=9223372036854775807&amp;#xD;&amp;#xA;d                    Specifies the observation that is used to determine the last observation to process, or specifies the la'"</definedName>
    <definedName name="_AMO_ContentDefinition_110008803.15" hidden="1">"'t\kosta_sas\data_raw_xlsxrcv&amp;#xD;&amp;#xA;n NOTE: Libref KSAX2018 was successfully assigned as follows: &amp;#xD;&amp;#xA;n       Engine:        V9 &amp;#xD;&amp;#xA;n       Physical Name: T:\produkt\kosta_sas\data_raw_xlsxrcv\2018&amp;#xD;&amp;#xA;n NOTE: Libref KSAX2019 was su'"</definedName>
    <definedName name="_AMO_ContentDefinition_110008803.150" hidden="1">"'st &amp;#xD;&amp;#xA;d                    record to process.&amp;#xD;&amp;#xA;d  ODSDEST=AUTO      Specifies the default ODS destination.&amp;#xD;&amp;#xA;d  ODSGRAPHICS=AUTO  Specifies the setting for ODS graphics.&amp;#xD;&amp;#xA;d  NOODSLANGCHG      Disables changing the languag'"</definedName>
    <definedName name="_AMO_ContentDefinition_110008803.151" hidden="1">"'e of the SAS message text in ODS output when the LOCALE option is set after start &amp;#xD;&amp;#xA;d                    up.&amp;#xD;&amp;#xA;d  ODSSTYLE=AUTO     Specifies the ODS HTML default style.&amp;#xD;&amp;#xA;d  OLAPCONFIG=       Specifies the name of the XML config'"</definedName>
    <definedName name="_AMO_ContentDefinition_110008803.152" hidden="1">"'uration file that is used to initialize an OLAP server.&amp;#xD;&amp;#xA;d  ORIENTATION=PORTRAIT&amp;#xD;&amp;#xA;d                    Specifies the paper orientation to use when printing to a printer.&amp;#xD;&amp;#xA;d  NOOVP             Disables overprinting of error mess'"</definedName>
    <definedName name="_AMO_ContentDefinition_110008803.153" hidden="1">"'ages to make them bold.&amp;#xD;&amp;#xA;d  NOPAGEBREAKINITIAL&amp;#xD;&amp;#xA;d                    Does not begin SAS log and procedure output for the LISTING destination on a new page.&amp;#xD;&amp;#xA;d  PAGENO=1          Resets the SAS output page number.&amp;#xD;&amp;#xA;d  PA'"</definedName>
    <definedName name="_AMO_ContentDefinition_110008803.154" hidden="1">"'GESIZE=60       Specifies the number of lines that compose a page of the SAS log and SAS output.&amp;#xD;&amp;#xA;d  PAPERDEST=        Specifies the name of the output bin to receive printed output.&amp;#xD;&amp;#xA;d  PAPERSIZE=A4      Specifies the paper size to us'"</definedName>
    <definedName name="_AMO_ContentDefinition_110008803.155" hidden="1">"'e for printing.&amp;#xD;&amp;#xA;d  PAPERSOURCE=      Specifies the name of the paper bin to use for printing.&amp;#xD;&amp;#xA;d  PAPERTYPE=PLAIN   Specifies the type of paper to use for printing.&amp;#xD;&amp;#xA;d  PARM=             Specifies a parameter string that is pa'"</definedName>
    <definedName name="_AMO_ContentDefinition_110008803.156" hidden="1">"'ssed to an external program.&amp;#xD;&amp;#xA;d  PARMCARDS=FT15F001&amp;#xD;&amp;#xA;d                    Specifies the file reference to open when SAS encounters the PARMCARDS statement in a procedure.&amp;#xD;&amp;#xA;d  PDFACCESS         Enables screen readers to read PDF'"</definedName>
    <definedName name="_AMO_ContentDefinition_110008803.157" hidden="1">"' text and graphics.&amp;#xD;&amp;#xA;d  NOPDFASSEMBLY     Disables assembly of PDF documents.&amp;#xD;&amp;#xA;d  NOPDFCOMMENT      Disables comments in PDF documents from being modified.&amp;#xD;&amp;#xA;d  NOPDFCONTENT      Disables modification of PDF document content.&amp;#x'"</definedName>
    <definedName name="_AMO_ContentDefinition_110008803.158" hidden="1">"'D;&amp;#xA;d  PDFCOPY           Enables PDF document text and graphics to be copied.&amp;#xD;&amp;#xA;d  PDFFILLIN         Enables PDF forms to be filled in.&amp;#xD;&amp;#xA;d  PDFPAGELAYOUT=DEFAULT&amp;#xD;&amp;#xA;d                    Specifies the page layout for PDF documen'"</definedName>
    <definedName name="_AMO_ContentDefinition_110008803.159" hidden="1">"'ts.&amp;#xD;&amp;#xA;d  PDFPAGEVIEW=DEFAULT&amp;#xD;&amp;#xA;d                    Specifies the page viewing mode for PDF documents.&amp;#xD;&amp;#xA;d  PDFPASSWORD=XXXXXXXX&amp;#xD;&amp;#xA;d                    Specifies the password to use to open a PDF document and the password u'"</definedName>
    <definedName name="_AMO_ContentDefinition_110008803.16" hidden="1">"'ccessfully assigned as follows: &amp;#xD;&amp;#xA;t12                                                          The SAS System                            13:35 Tuesday, October 27, 2020&amp;#xD;&amp;#xA;t &amp;#xD;&amp;#xA;n       Engine:        V9 &amp;#xD;&amp;#xA;n       Physical '"</definedName>
    <definedName name="_AMO_ContentDefinition_110008803.160" hidden="1">"'sed by a PDF document owner.&amp;#xD;&amp;#xA;d  PDFPRINT=HRES     Specifies the resolution to print PDF documents.&amp;#xD;&amp;#xA;d  PDFSECURITY=NONE  Specifies the level of encryption to use for PDF documents.&amp;#xD;&amp;#xA;d  NOPRESENV         Specifies that collecti'"</definedName>
    <definedName name="_AMO_ContentDefinition_110008803.161" hidden="1">"'ng data for the preservation of the SAS environment is disabled.&amp;#xD;&amp;#xA;d  PRIMARYPROVIDERDOMAIN=&amp;#xD;&amp;#xA;d                    Specifies the domain name of the primary authentication provider.&amp;#xD;&amp;#xA;d  PRINTERPATH=      Specifies the name of a r'"</definedName>
    <definedName name="_AMO_ContentDefinition_110008803.162" hidden="1">"'egistered printer to use for Universal Printing.&amp;#xD;&amp;#xA;d  NOPRINTINIT       Preserves the procedure output file for the LISTING destination if no new output is created.&amp;#xD;&amp;#xA;d  PRINTMSGLIST      Specifies to print the entire list of messages to'"</definedName>
    <definedName name="_AMO_ContentDefinition_110008803.163" hidden="1">"' the SAS log.&amp;#xD;&amp;#xA;d  PROTOLIBS=NONE    Specifies the paths that PROC PROTO can use to find and register load modules.&amp;#xD;&amp;#xA;d  QUOTELENMAX       Writes a warning message to the SAS log if a quoted string exceeds the maximum length allowed.&amp;#xD'"</definedName>
    <definedName name="_AMO_ContentDefinition_110008803.164" hidden="1">"';&amp;#xA;d  REPLACE           Enables replacement of permanent SAS data sets.&amp;#xD;&amp;#xA;d  REUSE=NO          Specifies whether SAS reuses space when observations are added to a compressed SAS data set.&amp;#xD;&amp;#xA;d  RIGHTMARGIN=0.000 IN&amp;#xD;&amp;#xA;d          '"</definedName>
    <definedName name="_AMO_ContentDefinition_110008803.165" hidden="1">"'          Specifies the print margin for the right side of the page.&amp;#xD;&amp;#xA;d  NORLANG           Disables SAS from executing R language statements.&amp;#xD;&amp;#xA;d  RSASIOTRANSERROR  Displays a transcoding error when illegal values are read from a remote'"</definedName>
    <definedName name="_AMO_ContentDefinition_110008803.166" hidden="1">"' application.&amp;#xD;&amp;#xA;d  RSASUSER          Opens the Sasuser library in Read-Only mode.&amp;#xD;&amp;#xA;d  S=0               Specifies the length of statements on each line of a source statement, and the length of data on lines that &amp;#xD;&amp;#xA;d             '"</definedName>
    <definedName name="_AMO_ContentDefinition_110008803.167" hidden="1">"'       follow a DATALINES statement.&amp;#xD;&amp;#xA;d  S2=0              Specifies the length of statements of each line of a source statement from an %INCLUDE statement, an AUTOEXEC= &amp;#xD;&amp;#xA;d                    file, or an autocall macro file.&amp;#xD;&amp;#xA;'"</definedName>
    <definedName name="_AMO_ContentDefinition_110008803.168" hidden="1">"'t110                                                         The SAS System                            13:35 Tuesday, October 27, 2020&amp;#xD;&amp;#xA;t &amp;#xD;&amp;#xA;d  S2V=0             Specifies the column to begin reading a file with variable length records '"</definedName>
    <definedName name="_AMO_ContentDefinition_110008803.169" hidden="1">"'that is specified in an %INCLUDE &amp;#xD;&amp;#xA;d                    statement, an autoexec file, or an autocall macro.&amp;#xD;&amp;#xA;d  SASAUTOS=(sas_mcro sasautos)&amp;#xD;&amp;#xA;d                    Specifies the location of one or more autocall libraries.&amp;#xD;&amp;#x'"</definedName>
    <definedName name="_AMO_ContentDefinition_110008803.17" hidden="1">"'Name: T:\produkt\kosta_sas\data_raw_xlsxrcv\2019&amp;#xD;&amp;#xA;n NOTE: Libref KSAX2020 was successfully assigned as follows: &amp;#xD;&amp;#xA;n       Engine:        V9 &amp;#xD;&amp;#xA;n       Physical Name: T:\produkt\kosta_sas\data_raw_xlsxrcv\2020&amp;#xD;&amp;#xA;d GLOBAL K'"</definedName>
    <definedName name="_AMO_ContentDefinition_110008803.170" hidden="1">"'A;d  SASCMD=           Specifies the command that starts a server session on a symmetric multiprocessing (SMP) computer.&amp;#xD;&amp;#xA;d  SASFRSCR=         A read-only option that contains the fileref, generated by the SASSCRIPT option,  for SAS/CONNECT se'"</definedName>
    <definedName name="_AMO_ContentDefinition_110008803.171" hidden="1">"'rver sign-on &amp;#xD;&amp;#xA;d                    script files.&amp;#xD;&amp;#xA;d  SASHELP=(            &amp;quot;!SASCFG\SASCFG&amp;quot;          &amp;quot;!SASROOT\core\sashelp&amp;quot;          &amp;quot;!SASROOT\aacomp\sashelp&amp;quot;          &amp;#xD;&amp;#xA;d &amp;quot;!SASROOT\cas\sashe'"</definedName>
    <definedName name="_AMO_ContentDefinition_110008803.172" hidden="1">"'lp&amp;quot;          &amp;quot;!SASROOT\cmp\sashelp&amp;quot;          &amp;quot;!SASROOT\graph\sashelp&amp;quot;          &amp;quot;!SASROOT\inttech\sashelp&amp;quot;        &amp;#xD;&amp;#xA;d   &amp;quot;!SASROOT\mlearning\sashelp&amp;quot;          &amp;quot;!SASROOT\spdsclient\sashelp&amp;quot;  '"</definedName>
    <definedName name="_AMO_ContentDefinition_110008803.173" hidden="1">"'        &amp;quot;!SASROOT\stat\sashelp&amp;quot;          )&amp;#xD;&amp;#xA;d                    Specifies the location of the Sashelp library.&amp;#xD;&amp;#xA;d  SASMSTORE=        Specifies the libref of a SAS catalog for stored compiled SAS macros.&amp;#xD;&amp;#xA;d  SASSCRIPT'"</definedName>
    <definedName name="_AMO_ContentDefinition_110008803.174" hidden="1">"'=        Specifies one or more locations of SAS/CONNECT server sign-on script files.&amp;#xD;&amp;#xA;d  SASUSER=C:\Users\HES\Documents\My SAS Files\9.4&amp;#xD;&amp;#xA;d                    Specifies a libref or a path that identifies a library for the user's profil'"</definedName>
    <definedName name="_AMO_ContentDefinition_110008803.175" hidden="1">"'e catalog.&amp;#xD;&amp;#xA;d  SECPACKAGE=Negotiate&amp;#xD;&amp;#xA;d                    Specifies the security package that the IOM server uses to authenticate incoming client connections.&amp;#xD;&amp;#xA;d  SECPACKAGELIST=Kerberos,NTLM&amp;#xD;&amp;#xA;d                    Speci'"</definedName>
    <definedName name="_AMO_ContentDefinition_110008803.176" hidden="1">"'fies the security authentication packages that are used by the server.&amp;#xD;&amp;#xA;d  SEQ=8             Specifies the length of the numeric portion of the sequence field in input source lines or data lines.&amp;#xD;&amp;#xA;d  SERROR            Issues a warning '"</definedName>
    <definedName name="_AMO_ContentDefinition_110008803.177" hidden="1">"'message when a macro variable reference does not match a macro variable.&amp;#xD;&amp;#xA;d  SERVICESBASEURL=  Specifies the URL for services.&amp;#xD;&amp;#xA;d  SESSREF=CASAUTO   Identify the name to associate with a generated CAS session.&amp;#xD;&amp;#xA;d  NOSETINIT    '"</definedName>
    <definedName name="_AMO_ContentDefinition_110008803.178" hidden="1">"'     Disables PROC SETINIT to prevent updating site licensing information.&amp;#xD;&amp;#xA;d  SHARESESSIONCNTL=SERVER&amp;#xD;&amp;#xA;d                    Specifies whether the SAS/SHARE server has one or multiple connections to clients.&amp;#xD;&amp;#xA;d  SIGNONWAIT     '"</definedName>
    <definedName name="_AMO_ContentDefinition_110008803.179" hidden="1">"'   Executes the SIGNON statement synchronously, signing on clients to the server one at a time.&amp;#xD;&amp;#xA;d  SKIP=0            Specifies the number of lines to skip at the top of each page of SAS output for the LISTING destination.&amp;#xD;&amp;#xA;d  SOLUTION'"</definedName>
    <definedName name="_AMO_ContentDefinition_110008803.18" hidden="1">"'SA_APPL T:\produkt\kosta_sas\&amp;#xD;&amp;#xA;d GLOBAL KSA_DATA T:\produkt\kosta_sas\&amp;#xD;&amp;#xA;d GLOBAL KSA_IBHR T:\produkt\kosta_sas\&amp;#xD;&amp;#xA;d GLOBAL SASWORKLOCATION &amp;quot;W:\WORK\_TD16116_DC1SRVSAS01P_\Prc2/&amp;quot;&amp;#xD;&amp;#xA;d GLOBAL WPATH W:\WORK\_TD16116'"</definedName>
    <definedName name="_AMO_ContentDefinition_110008803.180" hidden="1">"'S         Displays the Solutions menu in SAS windows.&amp;#xD;&amp;#xA;d  SORTDUP=PHYSICAL  Specifies whether PROC SORT removes duplicate variables based on the DROP and KEEP options or on all data set &amp;#xD;&amp;#xA;d                    variables.&amp;#xD;&amp;#xA;d  SOR'"</definedName>
    <definedName name="_AMO_ContentDefinition_110008803.181" hidden="1">"'TEQUALS        PROC SORT maintains the relative position in the output data set for observations with identical BY-variable &amp;#xD;&amp;#xA;d                    values.&amp;#xD;&amp;#xA;d  SORTSEQ=          Specifies a language-specific collating sequence for the S'"</definedName>
    <definedName name="_AMO_ContentDefinition_110008803.182" hidden="1">"'ORT and SQL procedures.&amp;#xD;&amp;#xA;d  SORTSIZE=68719476736&amp;#xD;&amp;#xA;d                    Specifies the amount of memory that is available to the SORT procedure.&amp;#xD;&amp;#xA;d  NOSORTVALIDATE    SORT does not verify whether a data set is sorted according to'"</definedName>
    <definedName name="_AMO_ContentDefinition_110008803.183" hidden="1">"' the variables in the BY statement.&amp;#xD;&amp;#xA;d  SOURCE            Writes program source statements to the SAS log.&amp;#xD;&amp;#xA;d  NOSOURCE2         Does not write secondary source statements from included files to the SAS log.&amp;#xD;&amp;#xA;d  NOSPDEFILECACHE'"</definedName>
    <definedName name="_AMO_ContentDefinition_110008803.184" hidden="1">"'   Disables caching of opened SPD Engine files.&amp;#xD;&amp;#xA;d  SPDEINDEXSORTSIZE=33554432&amp;#xD;&amp;#xA;d                    Specifies the memory size for sorting index values.&amp;#xD;&amp;#xA;d  SPDEMAXTHREADS=0  Specifies the maximum number of threads that the SPD'"</definedName>
    <definedName name="_AMO_ContentDefinition_110008803.185" hidden="1">"' Engine can spawn for I/O processing.&amp;#xD;&amp;#xA;d  SPDEPARALLELREAD=NO&amp;#xD;&amp;#xA;d                    Enables or disables SPD Engine parallel reads when no WHERE clause is in effect.&amp;#xD;&amp;#xA;d  SPDESORTSIZE=33554432&amp;#xD;&amp;#xA;d                    Specif'"</definedName>
    <definedName name="_AMO_ContentDefinition_110008803.186" hidden="1">"'ies the memory size that is used for sorting by the SPD Engine.&amp;#xD;&amp;#xA;d  SPDEUTILLOC=      Specifies one or more locations where the SPD Engine can temporarily store utility files.&amp;#xD;&amp;#xA;d  SPDEWHEVAL=COST   Specifies the WHERE statement evaluat'"</definedName>
    <definedName name="_AMO_ContentDefinition_110008803.187" hidden="1">"'ion process for the SPD Engine.&amp;#xD;&amp;#xA;d  NOSPOOL           Does not write SAS statements to a utility data set in the Work library.&amp;#xD;&amp;#xA;d  SQLCONSTDATETIME  PROC SQL replaces references to the DATE, TIME, DATETIME, and TODAY functions with the'"</definedName>
    <definedName name="_AMO_ContentDefinition_110008803.188" hidden="1">"'ir equivalent constant &amp;#xD;&amp;#xA;d                    values before a query executes.&amp;#xD;&amp;#xA;d  SQLGENERATION=(NONE DBMS='TERADATA DB2 ORACLE NETEZZA ASTER GREENPLM HADOOP SAPHANA IMPALA HAWQ POSTGRES REDSHIFT SQLSVR VERTICA')&amp;#xD;&amp;#xA;d            '"</definedName>
    <definedName name="_AMO_ContentDefinition_110008803.189" hidden="1">"'        Specifies whether and when SAS procedures generate SQL for in-database processing of source data.&amp;#xD;&amp;#xA;d  NOSQLIPONEATTEMPT Allows an SQL query to continue processing when an implicit pass-through request fails.&amp;#xD;&amp;#xA;d  SQLMAPPUTTO=SAS'"</definedName>
    <definedName name="_AMO_ContentDefinition_110008803.19" hidden="1">"'_DC1SRVSAS01P_\Prc2&amp;#xD;&amp;#xA;d GLOBAL _CLIENTAPP 'SAS Add-In for Microsoft Office'&amp;#xD;&amp;#xA;d GLOBAL _CLIENTAPPABBREV AMO&amp;#xD;&amp;#xA;d GLOBAL _CLIENTMACHINE 'BASIS-1394'&amp;#xD;&amp;#xA;d GLOBAL _CLIENTUSERID 'HES'&amp;#xD;&amp;#xA;d GLOBAL _CLIENTUSERNAME 'Evers, H.''"</definedName>
    <definedName name="_AMO_ContentDefinition_110008803.190" hidden="1">"'_PUT&amp;#xD;&amp;#xA;d                    Specifies the PUT function mapping to SQL.&amp;#xD;&amp;#xA;d  SQLREDUCEPUT=DBMS For PROC SQL, specifies the engine type to use to optimize a PUT function in a query.&amp;#xD;&amp;#xA;t111                                            '"</definedName>
    <definedName name="_AMO_ContentDefinition_110008803.191" hidden="1">"'             The SAS System                            13:35 Tuesday, October 27, 2020&amp;#xD;&amp;#xA;t &amp;#xD;&amp;#xA;d  SQLREDUCEPUTOBS=0 For PROC SQL, specifies the minimum number of observations that must be in a table for PROC SQL to optimize the &amp;#xD;&amp;#xA;'"</definedName>
    <definedName name="_AMO_ContentDefinition_110008803.192" hidden="1">"'d                    PUT function in a query.&amp;#xD;&amp;#xA;d  SQLREDUCEPUTVALUES=0&amp;#xD;&amp;#xA;d                    For PROC SQL, specifies the maximum number of SAS format values that can exist in a PUT function expression to &amp;#xD;&amp;#xA;d                    '"</definedName>
    <definedName name="_AMO_ContentDefinition_110008803.193" hidden="1">"'optimize the PUT function in a query.&amp;#xD;&amp;#xA;d  SQLREMERGE        PROC SQL processes queries that use remerged data.&amp;#xD;&amp;#xA;d  SQLUNDOPOLICY=REQUIRED&amp;#xD;&amp;#xA;d                    Specifies how PROC SQL handles updated data if errors occur while y'"</definedName>
    <definedName name="_AMO_ContentDefinition_110008803.194" hidden="1">"'ou are updating data.&amp;#xD;&amp;#xA;d  NOSSLCLIENTAUTH   Does not require the server to perform client authentication for a server connection.&amp;#xD;&amp;#xA;d  NOSSLCRLCHECK     Does not check the Certificate Revocation List (CRL) when a digital certificate is '"</definedName>
    <definedName name="_AMO_ContentDefinition_110008803.195" hidden="1">"'validated.&amp;#xD;&amp;#xA;d  SSLMINPROTOCOL=   Specifies the minimum TLS or SSL protocol that can be negotiated when using OpenSSL.&amp;#xD;&amp;#xA;d  SSLMODE=          Specifies the TLS version and the cipher suites for SSL.&amp;#xD;&amp;#xA;d  NOSSPI            Does not'"</definedName>
    <definedName name="_AMO_ContentDefinition_110008803.196" hidden="1">"' use Security Support Provider Interface for single sign-on connections to IOM servers.&amp;#xD;&amp;#xA;d  NOSTARTLIB        Does not assign user-defined permanent librefs when SAS starts.&amp;#xD;&amp;#xA;d  NOSTEPCHKPT       Disables recording of checkpoint-restar'"</definedName>
    <definedName name="_AMO_ContentDefinition_110008803.197" hidden="1">"'t data for DATA and PROC steps for batch programs.&amp;#xD;&amp;#xA;d  STEPCHKPTLIB=WORK Specifies the libref of the library where checkpoint-restart data for DATA and PROC steps is saved.&amp;#xD;&amp;#xA;d  NOSTEPRESTART     Disables restart mode which executes bat'"</definedName>
    <definedName name="_AMO_ContentDefinition_110008803.198" hidden="1">"'ch programs using checkpoint-restart data collected for DATA and PROC &amp;#xD;&amp;#xA;d                    steps in a prior execution.&amp;#xD;&amp;#xA;d  STRIPESIZE=       Specifies path and size pairs to identify I/O device stripe size.  Stripe size indicates pag'"</definedName>
    <definedName name="_AMO_ContentDefinition_110008803.199" hidden="1">"'e size when creating &amp;#xD;&amp;#xA;d                    a data set or utility file.&amp;#xD;&amp;#xA;d  SUMSIZE=0         Specifies a limit on the amount of memory that is available for data summarization procedures when class &amp;#xD;&amp;#xA;d                    varia'"</definedName>
    <definedName name="_AMO_ContentDefinition_110008803.2" hidden="1">"'=""0"" redirect=""False""&gt;_x000D_
  &lt;files /&gt;_x000D_
  &lt;parents /&gt;_x000D_
  &lt;children /&gt;_x000D_
  &lt;param n=""AMO_Version"" v=""7.1"" /&gt;_x000D_
  &lt;param n=""RawValues"" v=""True"" /&gt;_x000D_
  &lt;param n=""Log"" v=""﻿t11                                                          The SAS Syste'"</definedName>
    <definedName name="_AMO_ContentDefinition_110008803.20" hidden="1">"'&amp;#xD;&amp;#xA;d GLOBAL _CLIENTVERSION '7.100.5.6182'&amp;#xD;&amp;#xA;d GLOBAL _EG_WORKSPACEINIT 1&amp;#xD;&amp;#xA;d GLOBAL _MSOFFICECLIENT Excel&amp;#xD;&amp;#xA;d GLOBAL _SASHOSTNAME 'DC1SRVSAS01P.intern.zinl.nl'&amp;#xD;&amp;#xA;d GLOBAL _SASSERVERNAME 'SASApp'&amp;#xD;&amp;#xA;d GLOBAL _ME'"</definedName>
    <definedName name="_AMO_ContentDefinition_110008803.200" hidden="1">"'bles are active.&amp;#xD;&amp;#xA;d  SVGAUTOPLAY       Starts animation when the page is loaded in the browser.&amp;#xD;&amp;#xA;d  NOSVGCONTROLBUTTONS&amp;#xD;&amp;#xA;d                    Does not display the paging control buttons and an index in a multipage SVG document.'"</definedName>
    <definedName name="_AMO_ContentDefinition_110008803.201" hidden="1">"'&amp;#xD;&amp;#xA;d  SVGFADEIN=0       Specifies the number of seconds for the fade-in effect for a graph.&amp;#xD;&amp;#xA;d  SVGFADEMODE=OVERLAP&amp;#xD;&amp;#xA;d                    Specifies whether to use sequential frames or to overlap frames for the fade-in effect of '"</definedName>
    <definedName name="_AMO_ContentDefinition_110008803.202" hidden="1">"'a graph.&amp;#xD;&amp;#xA;d  SVGFADEOUT=0      Specifies the number of seconds for a graph to fade out of view.&amp;#xD;&amp;#xA;d  SVGHEIGHT=        Specifies the height of the viewport. Specifies the value of the height attribute of the outermost SVG element.&amp;#xD;&amp;'"</definedName>
    <definedName name="_AMO_ContentDefinition_110008803.203" hidden="1">"'#xA;d  NOSVGMAGNIFYBUTTON&amp;#xD;&amp;#xA;d                    Disables the SVG magnifier tool.&amp;#xD;&amp;#xA;d  SVGPRESERVEASPECTRATIO=&amp;#xD;&amp;#xA;d                    Specifies whether to force uniform scaling of SVG output. Specifies the preserveAspectRatio attr'"</definedName>
    <definedName name="_AMO_ContentDefinition_110008803.204" hidden="1">"'ibute on the &amp;#xD;&amp;#xA;d                    outermost SVG element.&amp;#xD;&amp;#xA;d  SVGTITLE=         Specifies the text in the title bar of the SVG output. Specifies the value of the TITLE element in the SVG file.&amp;#xD;&amp;#xA;d  SVGVIEWBOX=       Specifies t'"</definedName>
    <definedName name="_AMO_ContentDefinition_110008803.205" hidden="1">"'he coordinates, width, and height that are used to set the viewBox attribute on the outermost SVG &amp;#xD;&amp;#xA;d                    element.&amp;#xD;&amp;#xA;d  SVGWIDTH=         Specifies the width of the viewport. Specifies the value of the width attribute of '"</definedName>
    <definedName name="_AMO_ContentDefinition_110008803.206" hidden="1">"'the outermost SVG element.&amp;#xD;&amp;#xA;d  SVGX=             Specifies the x-axis coordinate of one corner of the rectangular region for an embedded SVG element. Specifies &amp;#xD;&amp;#xA;d                    the x attribute in the outermost SVG element.&amp;#xD;&amp;#'"</definedName>
    <definedName name="_AMO_ContentDefinition_110008803.207" hidden="1">"'xA;d  SVGY=             Specifies the y-axis coordinate of one corner of the rectangular region for an embedded SVG element. Specifies &amp;#xD;&amp;#xA;d                    the y attribute in the outermost SVG element.&amp;#xD;&amp;#xA;d  NOSYMBOLGEN       Does not '"</definedName>
    <definedName name="_AMO_ContentDefinition_110008803.208" hidden="1">"'display the results of resolving macro variable references in the SAS log.&amp;#xD;&amp;#xA;d  SYNCHIO           Requires that data set I/O must be completed before other logical SAS tasks can be executed.&amp;#xD;&amp;#xA;d  NOSYNTAXCHECK     Disables syntax check m'"</definedName>
    <definedName name="_AMO_ContentDefinition_110008803.209" hidden="1">"'ode for multiple steps in non-interactive or batch SAS sessions.&amp;#xD;&amp;#xA;d  SYSPARM=          Specifies a character string that can be passed to SAS programs.&amp;#xD;&amp;#xA;d  SYSPRINTFONT=     Specifies the default font to use for printing.&amp;#xD;&amp;#xA;d  N'"</definedName>
    <definedName name="_AMO_ContentDefinition_110008803.21" hidden="1">"'TAUSER HES@internzinl&amp;#xD;&amp;#xA;d AUTOMATIC AFDSID 0&amp;#xD;&amp;#xA;d AUTOMATIC AFDSNAME &amp;#xD;&amp;#xA;d AUTOMATIC AFLIB &amp;#xD;&amp;#xA;d AUTOMATIC AFSTR1 &amp;#xD;&amp;#xA;d AUTOMATIC AFSTR2 &amp;#xD;&amp;#xA;d AUTOMATIC FSPBDV &amp;#xD;&amp;#xA;d AUTOMATIC SYSADDRBITS 64&amp;#xD;&amp;#xA;d AUTOMA'"</definedName>
    <definedName name="_AMO_ContentDefinition_110008803.210" hidden="1">"'OSYSRPUTSYNC     Sets the %SYSRPUT macro variables in the client session when a synchronization point is encountered.&amp;#xD;&amp;#xA;d  TBUFSIZE=0        Specifies the size of the buffer that is used by SAS applications to transfer client/server data across'"</definedName>
    <definedName name="_AMO_ContentDefinition_110008803.211" hidden="1">"' a &amp;#xD;&amp;#xA;d                    network.&amp;#xD;&amp;#xA;d  TCPLISTENTIME=300 Specifies the amount of time that a SAS/CONNECT server listens for a client to connect before terminating the &amp;#xD;&amp;#xA;d                    CONNECT server session.&amp;#xD;&amp;#xA;d  T'"</definedName>
    <definedName name="_AMO_ContentDefinition_110008803.212" hidden="1">"'CPPORTFIRST=0    Specifies the first value in a range of TCP/IP ports for a client to use to connect to a server.&amp;#xD;&amp;#xA;d  TCPPORTLAST=0     Specifies the last value in a range of TCP/IP ports for a client to use to connect to a server.&amp;#xD;&amp;#xA;d '"</definedName>
    <definedName name="_AMO_ContentDefinition_110008803.213" hidden="1">"' TENANTID=         Specifies a name that identifies a tenant in a multi-tenant environment.&amp;#xD;&amp;#xA;d  NOTERMINAL        Does not associate a terminal with a SAS session.&amp;#xD;&amp;#xA;d  TERMSTMT=         Specifies the SAS statement to execute when SAS t'"</definedName>
    <definedName name="_AMO_ContentDefinition_110008803.214" hidden="1">"'erminates.&amp;#xD;&amp;#xA;t112                                                         The SAS System                            13:35 Tuesday, October 27, 2020&amp;#xD;&amp;#xA;t &amp;#xD;&amp;#xA;d  TEXTURELOC=!SASROOT\common\textures&amp;#xD;&amp;#xA;d                    Specif'"</definedName>
    <definedName name="_AMO_ContentDefinition_110008803.215" hidden="1">"'ies the location of textures and images that are used by ODS styles.&amp;#xD;&amp;#xA;d  THREADS           Uses threaded processing for SAS applications that support it.&amp;#xD;&amp;#xA;d  TIMEZONE=&amp;quot;GMT+01:00&amp;quot;&amp;#xD;&amp;#xA;d                    Specifies a time'"</definedName>
    <definedName name="_AMO_ContentDefinition_110008803.216" hidden="1">"' zone.&amp;#xD;&amp;#xA;d  TOOLSMENU         Displays the Tools menu in SAS windows.&amp;#xD;&amp;#xA;d  TOPMARGIN=0.000 IN&amp;#xD;&amp;#xA;d                    Specifies the print margin at the top of the page.&amp;#xD;&amp;#xA;d  TRAINLOC=         Specifies the URL for SAS online'"</definedName>
    <definedName name="_AMO_ContentDefinition_110008803.217" hidden="1">"' training courses.&amp;#xD;&amp;#xA;d  TRANTAB=(lat1lat1,lat1lat1,wlt1_ucs,wlt1_lcs,wlt1_ccl,,,)&amp;#xD;&amp;#xA;d                    Specifies the translation table catalog entries.&amp;#xD;&amp;#xA;d  TSID=             Specifies a logical server metadata object that ident'"</definedName>
    <definedName name="_AMO_ContentDefinition_110008803.218" hidden="1">"'ifies a table service definition.&amp;#xD;&amp;#xA;d  UBUFNO=10         Specifies the number of utility file buffers.&amp;#xD;&amp;#xA;d  UBUFSIZE=65536    Specifies the size of utility file buffers.&amp;#xD;&amp;#xA;d  NOUNIVERSALPRINT  Disables Universal Printing and uses '"</definedName>
    <definedName name="_AMO_ContentDefinition_110008803.219" hidden="1">"'Windows printing.&amp;#xD;&amp;#xA;d  UPRINTCOMPRESSION Enables compression of files that are created by some Universal Printers and SAS/GRAPH devices.&amp;#xD;&amp;#xA;d  URLENCODING=SESSION&amp;#xD;&amp;#xA;d                    Specifies whether the argument to the URLENCO'"</definedName>
    <definedName name="_AMO_ContentDefinition_110008803.22" hidden="1">"'TIC SYSBUFFR &amp;#xD;&amp;#xA;d AUTOMATIC SYSCC 0&amp;#xD;&amp;#xA;d AUTOMATIC SYSCHARWIDTH 1&amp;#xD;&amp;#xA;d AUTOMATIC SYSCMD &amp;#xD;&amp;#xA;d AUTOMATIC SYSDATASTEPPHASE &amp;#xD;&amp;#xA;d AUTOMATIC SYSDATE 27OCT20&amp;#xD;&amp;#xA;d AUTOMATIC SYSDATE9 27OCT2020&amp;#xD;&amp;#xA;d AUTOMATIC SYSDAY'"</definedName>
    <definedName name="_AMO_ContentDefinition_110008803.220" hidden="1">"'DE function and to the URLDECODE function is interpreted using the &amp;#xD;&amp;#xA;d                    SAS session encoding or UTF-8 encoding.&amp;#xD;&amp;#xA;d  USER=             Specifies the default permanent library to use for one-level SAS data set names.&amp;#x'"</definedName>
    <definedName name="_AMO_ContentDefinition_110008803.221" hidden="1">"'D;&amp;#xA;d  UTILLOC=WORK      Specifies one or more file system locations in which threaded applications can store utility files.&amp;#xD;&amp;#xA;d  UUIDCOUNT=100     Specifies the number of UUIDs to acquire from the UUID Generator Daemon.&amp;#xD;&amp;#xA;d  UUIDGEND'"</definedName>
    <definedName name="_AMO_ContentDefinition_110008803.222" hidden="1">"'HOST=     Specifies the host and port, or the LDAP URL that the UUID Generator Daemon runs on.&amp;#xD;&amp;#xA;d  V6CREATEUPDATE=NOTE&amp;#xD;&amp;#xA;d                    Specifies the type of message to write to the SAS log when Version 6 data sets are created or '"</definedName>
    <definedName name="_AMO_ContentDefinition_110008803.223" hidden="1">"'updated.&amp;#xD;&amp;#xA;d  VALIDFMTNAME=LONG Specifies the maximum size that user-created formats and informat names can be before an error or warning is &amp;#xD;&amp;#xA;d                    issued.&amp;#xD;&amp;#xA;d  VALIDMEMNAME=EXTEND&amp;#xD;&amp;#xA;d                    Sp'"</definedName>
    <definedName name="_AMO_ContentDefinition_110008803.224" hidden="1">"'ecifies the rules for naming SAS data sets, SAS data views, and item stores.&amp;#xD;&amp;#xA;d  VALIDVARNAME=ANY  Specifies the rules for valid SAS variable names that can be created and processed during a SAS session.&amp;#xD;&amp;#xA;d  VARINITCHK=NOTE   Specifies'"</definedName>
    <definedName name="_AMO_ContentDefinition_110008803.225" hidden="1">"' the type of message to write to the SAS log when a variable is not initialized.&amp;#xD;&amp;#xA;d  VARLENCHK=WARN    Specifies the type of message to write to the SAS log when the length of the variable that is being read is &amp;#xD;&amp;#xA;d                    l'"</definedName>
    <definedName name="_AMO_ContentDefinition_110008803.226" hidden="1">"'onger than the length that is defined for the variable.&amp;#xD;&amp;#xA;d  VBUFSIZE=65536    Specifies the buffer size for a view.&amp;#xD;&amp;#xA;d  VIEWMENU          Displays the View menu in SAS windows.&amp;#xD;&amp;#xA;d  VNFERR            SAS issues an error message '"</definedName>
    <definedName name="_AMO_ContentDefinition_110008803.227" hidden="1">"'when a BY variable exists in one data set but not another when the other data set is &amp;#xD;&amp;#xA;d                    _NULL_.&amp;#xD;&amp;#xA;d  WORK=W:\WORK\_TD16116_DC1SRVSAS01P_\Prc2&amp;#xD;&amp;#xA;d                    Specifies the libref or location of the Work'"</definedName>
    <definedName name="_AMO_ContentDefinition_110008803.228" hidden="1">"' library.&amp;#xD;&amp;#xA;d  WORKINIT          At SAS invocation, erases files that exist from a previous SAS session in an existing Work library.&amp;#xD;&amp;#xA;d  WORKTERM          Erases the Work files when SAS terminates.&amp;#xD;&amp;#xA;d  YEARCUTOFF=1926   Specifie'"</definedName>
    <definedName name="_AMO_ContentDefinition_110008803.229" hidden="1">"'s the first year of a 100-year span that is used by date informats and functions to read a two-digit &amp;#xD;&amp;#xA;d                    year.&amp;#xD;&amp;#xA;d  _LAST_=WORK._PRODSAVAIL&amp;#xD;&amp;#xA;d                    Specifies the most recently created data set.&amp;#'"</definedName>
    <definedName name="_AMO_ContentDefinition_110008803.23" hidden="1">"' Tuesday&amp;#xD;&amp;#xA;d AUTOMATIC SYSDEVIC ACTIVEX&amp;#xD;&amp;#xA;d AUTOMATIC SYSDMG 0&amp;#xD;&amp;#xA;d AUTOMATIC SYSDSN WORK    _PRODSAVAIL                                                        &amp;#xD;&amp;#xA;d AUTOMATIC SYSENCODING wlatin1&amp;#xD;&amp;#xA;d AUTOMATIC SYSENDIA'"</definedName>
    <definedName name="_AMO_ContentDefinition_110008803.230" hidden="1">"'xD;&amp;#xA;d &amp;#xD;&amp;#xA;d Host Options:&amp;#xD;&amp;#xA;d &amp;#xD;&amp;#xA;d  ACCESSIBILITY=STANDARD&amp;#xD;&amp;#xA;d                    Specifies whether accessibility features are enabled in the Customize Tool dialog box and in some Properties &amp;#xD;&amp;#xA;d                  '"</definedName>
    <definedName name="_AMO_ContentDefinition_110008803.231" hidden="1">"'  dialog boxes.&amp;#xD;&amp;#xA;d  ALIGNSASIOFILES   Aligns SAS files on a page boundary for improved performance.&amp;#xD;&amp;#xA;d  ALTLOG=           Specifies the location for a copy of the SAS log when SAS is running in batch mode.&amp;#xD;&amp;#xA;d  ALTPRINT=        '"</definedName>
    <definedName name="_AMO_ContentDefinition_110008803.232" hidden="1">"' Specifies the location for a copy of the SAS procedure output when SAS is running in batch mode.&amp;#xD;&amp;#xA;d  AUTHPROVIDERDOMAIN=&amp;#xD;&amp;#xA;d                    Specifies the authentication provider that is associated with a domain.&amp;#xD;&amp;#xA;d  AUTHSER'"</definedName>
    <definedName name="_AMO_ContentDefinition_110008803.233" hidden="1">"'VER=       Specifies the domain server that finds and authenticates secure server logins.&amp;#xD;&amp;#xA;d  AWSCONTROL=(SYSTEMMENU MINMAX TITLE)&amp;#xD;&amp;#xA;t113                                                         The SAS System                            '"</definedName>
    <definedName name="_AMO_ContentDefinition_110008803.234" hidden="1">"'13:35 Tuesday, October 27, 2020&amp;#xD;&amp;#xA;t &amp;#xD;&amp;#xA;d                    Specifies whether the main SAS window includes a title bar, a system control menu, and minimize and maximize &amp;#xD;&amp;#xA;d                    buttons.&amp;#xD;&amp;#xA;d  AWSDEF=0 0 100 1'"</definedName>
    <definedName name="_AMO_ContentDefinition_110008803.235" hidden="1">"'00&amp;#xD;&amp;#xA;d                    Specifies the location and dimensions of the main SAS window when SAS initializes.&amp;#xD;&amp;#xA;d  AWSMENU           Displays the menu bar in the main SAS window.&amp;#xD;&amp;#xA;d  AWSMENUMERGE      Embeds menu items that are sp'"</definedName>
    <definedName name="_AMO_ContentDefinition_110008803.236" hidden="1">"'ecific to Windows in the main menus.&amp;#xD;&amp;#xA;d  AWSTITLE=         Specifies the text that appears in the title bar of the main SAS window.&amp;#xD;&amp;#xA;d  COMAUX1=          Specifies the first alternate communications access method.&amp;#xD;&amp;#xA;d  COMAUX2= '"</definedName>
    <definedName name="_AMO_ContentDefinition_110008803.237" hidden="1">"'         Specifies the second alternate communications access method.&amp;#xD;&amp;#xA;d  COMDEF=(BOTTOM CENTER)&amp;#xD;&amp;#xA;d                    Specifies the location where the SAS Command window is displayed by default.&amp;#xD;&amp;#xA;d  CONFIG=( &amp;quot;D:\SAS\Confi'"</definedName>
    <definedName name="_AMO_ContentDefinition_110008803.238" hidden="1">"'g\Lev1\SASApp\WorkspaceServer\sasv9.cfg&amp;quot; &amp;quot;D:\SAS\Config\Lev1\SASApp\sasv9.cfg&amp;quot; &amp;#xD;&amp;#xA;d &amp;quot;D:\SAS\SASHome\SASFoundation\9.4\sasv9.cfg&amp;quot; &amp;quot;D:\SAS\SASHome\SASFoundation\9.4\nls\en\sasv9.cfg&amp;quot; &amp;#xD;&amp;#xA;d &amp;quot;D:\SAS\Con'"</definedName>
    <definedName name="_AMO_ContentDefinition_110008803.239" hidden="1">"'fig\Lev1\SASApp\sasv9_usermods.cfg&amp;quot; &amp;quot;D:\SAS\Config\Lev1\SASApp\WorkspaceServer\sasv9_usermods.cfg&amp;quot; )&amp;#xD;&amp;#xA;d                    Specifies the configuration file that is used when initializing or overriding the values of SAS system op'"</definedName>
    <definedName name="_AMO_ContentDefinition_110008803.24" hidden="1">"'N LITTLE&amp;#xD;&amp;#xA;d AUTOMATIC SYSENV BACK&amp;#xD;&amp;#xA;d AUTOMATIC SYSERR 0&amp;#xD;&amp;#xA;d AUTOMATIC SYSERRORTEXT &amp;#xD;&amp;#xA;d AUTOMATIC SYSFILRC 0&amp;#xD;&amp;#xA;d AUTOMATIC SYSHOSTINFOLONG X64_SRV16 WIN 10.0.14393  Server&amp;#xD;&amp;#xA;d AUTOMATIC SYSHOSTNAME DC1SRVSAS'"</definedName>
    <definedName name="_AMO_ContentDefinition_110008803.240" hidden="1">"'tions.&amp;#xD;&amp;#xA;d  NODBCS            Disables double-byte character sets.&amp;#xD;&amp;#xA;d  DBCSLANG=NONE     Specifies a double-byte character set language.&amp;#xD;&amp;#xA;d  DBCSTYPE=NONE     Specifies the encoding method to use for a double-byte character set.'"</definedName>
    <definedName name="_AMO_ContentDefinition_110008803.241" hidden="1">"'&amp;#xD;&amp;#xA;d  ECHO=             Specifies the message to be echoed to the SAS log while initializing SAS.&amp;#xD;&amp;#xA;d  EMAILDLG=NATIVE   Specifies whether to use the native e-mail dialog box that is provided by your e-mail application or the e-mail &amp;#xD'"</definedName>
    <definedName name="_AMO_ContentDefinition_110008803.242" hidden="1">"';&amp;#xA;d                    dialog box that is provided by SAS.&amp;#xD;&amp;#xA;d  EMAILSYS=SMTP     Specifies the e-mail protocol to use for sending electronic mail.&amp;#xD;&amp;#xA;d  ENCODING=WLATIN1  Specifies the default character-set encoding for the SAS sessi'"</definedName>
    <definedName name="_AMO_ContentDefinition_110008803.243" hidden="1">"'on.&amp;#xD;&amp;#xA;d  ENHANCEDEDITOR    Invokes the Enhanced Editor when SAS starts.&amp;#xD;&amp;#xA;d  FILELOCKWAIT=0    Specifies the number of seconds that SAS will wait for a locked file.&amp;#xD;&amp;#xA;d  FILELOCKWAITMAX=600&amp;#xD;&amp;#xA;d                    Specifies '"</definedName>
    <definedName name="_AMO_ContentDefinition_110008803.244" hidden="1">"'the number of seconds that SAS waits for a locked file to become available.&amp;#xD;&amp;#xA;d  FILTERLIST=       Specifies an alternative set of file filter specifications to use for the Open and Save As dialog boxes.&amp;#xD;&amp;#xA;d  FONT=             Specifies '"</definedName>
    <definedName name="_AMO_ContentDefinition_110008803.245" hidden="1">"'a font to use for SAS windows.&amp;#xD;&amp;#xA;d  FONTALIAS=        Assigns a Windows font to one of the SAS fonts.&amp;#xD;&amp;#xA;d  NOFULLSTIMER      Does not write performance statistics to the SAS log.&amp;#xD;&amp;#xA;d  HELPLOC=(            &amp;quot;!SASROOT\core\help&amp;'"</definedName>
    <definedName name="_AMO_ContentDefinition_110008803.246" hidden="1">"'quot;          &amp;quot;!MYSASFILES\classdoc&amp;quot;          )&amp;#xD;&amp;#xA;d                    Specifies the location of the text and index files for the facility that is used to view the online SAS Help and &amp;#xD;&amp;#xA;d                    Documentation.&amp;#xD'"</definedName>
    <definedName name="_AMO_ContentDefinition_110008803.247" hidden="1">"';&amp;#xA;d  HELPREGISTER=     Registers help files to access from the main SAS window Help menu.&amp;#xD;&amp;#xA;d  HOSTPRINT         Prints using Windows printing.&amp;#xD;&amp;#xA;d  NOICON            Restores the main SAS window.&amp;#xD;&amp;#xA;d  JREOPTIONS=(            '"</definedName>
    <definedName name="_AMO_ContentDefinition_110008803.248" hidden="1">"' -DPFS_TEMPLATE=D:\SAS\SASHome\SASFoundation\9.4\tkjava\sasmisc\qrpfstpt.xml          &amp;#xD;&amp;#xA;d -Djava.class.path=D:\SAS\SASHome\SASVersionedJarRepository\eclipse\plugins\sas.launcher.jar          &amp;#xD;&amp;#xA;d -Djava.security.auth.login.config=D:\SAS'"</definedName>
    <definedName name="_AMO_ContentDefinition_110008803.249" hidden="1">"'\SASHome\SASFoundation\9.4\tkjava\sasmisc\sas.login.config          &amp;#xD;&amp;#xA;d -Djava.security.policy=D:\SAS\SASHome\SASFoundation\9.4\tkjava\sasmisc\sas.policy          &amp;#xD;&amp;#xA;d -Djava.system.class.loader=com.sas.app.AppClassLoader          &amp;#xD;'"</definedName>
    <definedName name="_AMO_ContentDefinition_110008803.25" hidden="1">"'01P&amp;#xD;&amp;#xA;d AUTOMATIC SYSINCLUDEFILEDEVICE DISK    &amp;#xD;&amp;#xA;d AUTOMATIC SYSINCLUDEFILEDIR T:\produkt\kosta_sas\sas_admin&amp;#xD;&amp;#xA;d AUTOMATIC SYSINCLUDEFILEFILEREF &amp;#xD;&amp;#xA;d AUTOMATIC SYSINCLUDEFILENAME xls_autoexec.sas&amp;#xD;&amp;#xA;d AUTOMATIC SYSI'"</definedName>
    <definedName name="_AMO_ContentDefinition_110008803.250" hidden="1">"'&amp;#xA;d -Dlog4j.configuration=file:/D:/SAS/SASHome/SASFoundation/9.4/tkjava/sasmisc/sas.log4j.properties          &amp;#xD;&amp;#xA;d -Dsas.app.class.path=D:\SAS\SASHome\SASVersionedJarRepository\eclipse\plugins\tkjava.jar          &amp;#xD;&amp;#xA;d -Dsas.ext.config'"</definedName>
    <definedName name="_AMO_ContentDefinition_110008803.251" hidden="1">"'=D:\SAS\SASHome\SASFoundation\9.4\tkjava\sasmisc\sas.java.ext.config          &amp;#xD;&amp;#xA;d -Dsas.jre.libjvm=D:\SAS\SASHome\SASPrivateJavaRuntimeEnvironment\9.4\jre\bin\server\jvm.dll          &amp;#xD;&amp;#xA;d -Dtkj.app.launch.config=D:\SAS\SASHome\SASVersio'"</definedName>
    <definedName name="_AMO_ContentDefinition_110008803.252" hidden="1">"'nedJarRepository\picklist          -Xms128m          -Xmx128m           )&amp;#xD;&amp;#xA;d                    Specifies the Java Runtime Environment options for SAS.&amp;#xD;&amp;#xA;d  LOADMEMSIZE=0     Specifies a suggested amount of memory that is needed for exe'"</definedName>
    <definedName name="_AMO_ContentDefinition_110008803.253" hidden="1">"'cutable programs loaded by SAS.&amp;#xD;&amp;#xA;d  LOCALE=NL_NL      Specifies a set of attributes in a SAS session that reflect the language, local conventions, and culture for a &amp;#xD;&amp;#xA;d                    geographical region.&amp;#xD;&amp;#xA;d  LOG=          '"</definedName>
    <definedName name="_AMO_ContentDefinition_110008803.254" hidden="1">"'    Specifies a location for the SAS log when SAS is running in batch mode.&amp;#xD;&amp;#xA;d  MAXMEMQUERY=0     Specifies the maximum amount of memory that is allocated for procedures.&amp;#xD;&amp;#xA;d  MEMBLKSZ=16777216 Specifies the memory block size for Window'"</definedName>
    <definedName name="_AMO_ContentDefinition_110008803.255" hidden="1">"'s memory-based libraries.&amp;#xD;&amp;#xA;d  MEMCACHE=0        Specifies to use the memory-based libraries as a SAS file cache.&amp;#xD;&amp;#xA;d  NOMEMLIB          Does not process the Work library as a memory-based library.&amp;#xD;&amp;#xA;d  MEMMAXSZ=2147483648&amp;#xD;&amp;#x'"</definedName>
    <definedName name="_AMO_ContentDefinition_110008803.256" hidden="1">"'A;d                    Specifies the maximum amount of memory to allocate for using memory-based libraries.&amp;#xD;&amp;#xA;t114                                                         The SAS System                            13:35 Tuesday, October 27, 2020'"</definedName>
    <definedName name="_AMO_ContentDefinition_110008803.257" hidden="1">"'&amp;#xD;&amp;#xA;t &amp;#xD;&amp;#xA;d  MEMSIZE=137438953472&amp;#xD;&amp;#xA;d                    Specifies the limit on the amount of virtual memory that can be used during a SAS session.&amp;#xD;&amp;#xA;d  MSG=(            &amp;quot;!SASROOT\core\sasmsg&amp;quot;          &amp;quot;!SASROO'"</definedName>
    <definedName name="_AMO_ContentDefinition_110008803.258" hidden="1">"'T\accelmva\sasmsg&amp;quot;          &amp;quot;!SASROOT\access\sasmsg&amp;quot;          &amp;#xD;&amp;#xA;d &amp;quot;!SASROOT\cas\sasmsg&amp;quot;          &amp;quot;!SASROOT\cmp\sasmsg&amp;quot;          &amp;quot;!SASROOT\graph\sasmsg&amp;quot;          &amp;quot;!SASROOT\inttech\sasmsg&amp;quot;  '"</definedName>
    <definedName name="_AMO_ContentDefinition_110008803.259" hidden="1">"'        &amp;#xD;&amp;#xA;d &amp;quot;!SASROOT\lasreng\sasmsg&amp;quot;          &amp;quot;!SASROOT\mtrb\sasmsg&amp;quot;          &amp;quot;!SASROOT\scoreaccel\sasmsg&amp;quot;          &amp;#xD;&amp;#xA;d &amp;quot;!SASROOT\spdsclient\sasmsg&amp;quot;          )&amp;#xD;&amp;#xA;d                    Spec'"</definedName>
    <definedName name="_AMO_ContentDefinition_110008803.26" hidden="1">"'NDEX 5&amp;#xD;&amp;#xA;d AUTOMATIC SYSINFO 0&amp;#xD;&amp;#xA;d AUTOMATIC SYSJOBID 16116&amp;#xD;&amp;#xA;d AUTOMATIC SYSLAST WORK._PRODSAVAIL&amp;#xD;&amp;#xA;d AUTOMATIC SYSLCKRC 0&amp;#xD;&amp;#xA;d AUTOMATIC SYSLIBRC 0&amp;#xD;&amp;#xA;d AUTOMATIC SYSLOGAPPLNAME &amp;#xD;&amp;#xA;t13                  '"</definedName>
    <definedName name="_AMO_ContentDefinition_110008803.260" hidden="1">"'ifies the path to the library that contains SAS messages.&amp;#xD;&amp;#xA;d  NOMSGCASE         Specifies that SAS writes notes, warning, and error messages in mixed casing.&amp;#xD;&amp;#xA;d  NONLSCOMPATMODE   Encodes data using the SAS session encoding.&amp;#xD;&amp;#xA;d'"</definedName>
    <definedName name="_AMO_ContentDefinition_110008803.261" hidden="1">"'  NUMKEYS=12        Specifies the number of available function keys.&amp;#xD;&amp;#xA;d  NUMMOUSEKEYS=3    Specifies the number of mouse buttons that SAS displays in the KEYS window.&amp;#xD;&amp;#xA;d  NOOPLIST          Does not write SAS system option settings to t'"</definedName>
    <definedName name="_AMO_ContentDefinition_110008803.262" hidden="1">"'he SAS log.&amp;#xD;&amp;#xA;d  PATH=(             &amp;quot;!SASROOT\core\sasexe&amp;quot;          &amp;quot;!SASROOT\aacomp\sasexe&amp;quot;          &amp;quot;!SASROOT\aastatistics\sasexe&amp;quot;          &amp;#xD;&amp;#xA;d &amp;quot;!SASROOT\accelmva\sasexe&amp;quot;          &amp;quot;!SASROOT'"</definedName>
    <definedName name="_AMO_ContentDefinition_110008803.263" hidden="1">"'\access\sasexe&amp;quot;          &amp;quot;!SASROOT\analyticcmn\sasexe&amp;quot;          &amp;#xD;&amp;#xA;d &amp;quot;!SASROOT\baseui\sasexe&amp;quot;          &amp;quot;!SASROOT\cas\sasexe&amp;quot;          &amp;quot;!SASROOT\casconnctsub\sasexe&amp;quot;          &amp;quot;!SASROOT\cmp\sasexe'"</definedName>
    <definedName name="_AMO_ContentDefinition_110008803.264" hidden="1">"'&amp;quot;      &amp;#xD;&amp;#xA;d     &amp;quot;!SASROOT\dmscore\sasexe&amp;quot;          &amp;quot;!SASROOT\econometrics\sasexe&amp;quot;          &amp;quot;!SASROOT\etscomp\sasexe&amp;quot;          &amp;#xD;&amp;#xA;d &amp;quot;!SASROOT\forecast\sasexe&amp;quot;          &amp;quot;!SASROOT\graph\sase'"</definedName>
    <definedName name="_AMO_ContentDefinition_110008803.265" hidden="1">"'xe&amp;quot;          &amp;quot;!SASROOT\hadoopbasics\sasexe&amp;quot;          &amp;quot;!SASROOT\hps\sasexe&amp;quot;  &amp;#xD;&amp;#xA;d         &amp;quot;!SASROOT\hpstat\sasexe&amp;quot;          &amp;quot;!SASROOT\inttech\sasexe&amp;quot;          &amp;quot;!SASROOT\lasreng\sasexe&amp;quot;      '"</definedName>
    <definedName name="_AMO_ContentDefinition_110008803.266" hidden="1">"'    &amp;#xD;&amp;#xA;d &amp;quot;!SASROOT\mlearning\sasexe&amp;quot;          &amp;quot;!SASROOT\mtrb\sasexe&amp;quot;          &amp;quot;!SASROOT\optimization\sasexe&amp;quot;          &amp;#xD;&amp;#xA;d &amp;quot;!SASROOT\prochttp\sasexe&amp;quot;          &amp;quot;!SASROOT\scoreaccel\sasexe&amp;quot;'"</definedName>
    <definedName name="_AMO_ContentDefinition_110008803.267" hidden="1">"'          &amp;quot;!SASROOT\spdsclient\sasexe&amp;quot;          &amp;#xD;&amp;#xA;d &amp;quot;!SASROOT\stat\sasexe&amp;quot;          &amp;quot;!SASROOT\statcomp\sasexe&amp;quot;          &amp;quot;!SASROOT\textmine\sasexe&amp;quot;          &amp;quot;!SASROOT\tsmodel\sasexe&amp;quot;   &amp;#xD;&amp;#xA'"</definedName>
    <definedName name="_AMO_ContentDefinition_110008803.268" hidden="1">"';d        &amp;quot;!SASROOT\tsreconcile\sasexe&amp;quot;          &amp;quot;!SASROOT\tstimeinfo\sasexe&amp;quot;           )&amp;#xD;&amp;#xA;d                    Specifies one or more search paths for SAS executable files.&amp;#xD;&amp;#xA;d  PFKEY=(WIN)       Specifies which set '"</definedName>
    <definedName name="_AMO_ContentDefinition_110008803.269" hidden="1">"'of function keys to designate as the primary set of function keys.&amp;#xD;&amp;#xA;d  PRINT=            Specifies a location for SAS output when running in batch mode.&amp;#xD;&amp;#xA;d  NOPRNGETLIST      Does not recognize printers that are attached to the system.'"</definedName>
    <definedName name="_AMO_ContentDefinition_110008803.27" hidden="1">"'                                        The SAS System                            13:35 Tuesday, October 27, 2020&amp;#xD;&amp;#xA;t &amp;#xD;&amp;#xA;d AUTOMATIC SYSMACRONAME &amp;#xD;&amp;#xA;d AUTOMATIC SYSMAXLONG 2147483647&amp;#xD;&amp;#xA;d AUTOMATIC SYSMENV S&amp;#xD;&amp;#xA;d AUTOM'"</definedName>
    <definedName name="_AMO_ContentDefinition_110008803.270" hidden="1">"'&amp;#xD;&amp;#xA;d  PRTABORTDLGS=BOTH Specifies when to display the Print Abort dialog box.&amp;#xD;&amp;#xA;d  NOPRTPERSISTDEFAULT&amp;#xD;&amp;#xA;d                    SAS uses the default printer.&amp;#xD;&amp;#xA;d  PRTSETFORMS       Include the Use Forms checkbox in the Print '"</definedName>
    <definedName name="_AMO_ContentDefinition_110008803.271" hidden="1">"'Setup dialog box.&amp;#xD;&amp;#xA;d  REALMEMSIZE=0     Specifies the amount of real memory SAS can expect to allocate.&amp;#xD;&amp;#xA;d  REGISTER=         Adds an application to the Tools menu in the main SAS window.&amp;#xD;&amp;#xA;d  RESOURCESLOC=(             &amp;quot;D:'"</definedName>
    <definedName name="_AMO_ContentDefinition_110008803.272" hidden="1">"'\SAS\SASHome\SASFoundation\9.4\core\resource&amp;quot;           )&amp;#xD;&amp;#xA;d                    Specifies a directory location of the files that contain SAS resources.&amp;#xD;&amp;#xA;d  RTRACE=NONE       Produces a list of resources that are read or loaded dur'"</definedName>
    <definedName name="_AMO_ContentDefinition_110008803.273" hidden="1">"'ing a SAS session.&amp;#xD;&amp;#xA;d  RTRACELOC=        Specifies the pathname of the file to which the list of resources that are read or loaded during a SAS session &amp;#xD;&amp;#xA;d                    is written.&amp;#xD;&amp;#xA;d  SASCONTROL=(SYSTEMMENU MINMAX)&amp;#xD;&amp;'"</definedName>
    <definedName name="_AMO_ContentDefinition_110008803.274" hidden="1">"'#xA;d                    Specifies whether the SAS application windows include system and control menus, and minimize and maximize &amp;#xD;&amp;#xA;d                    buttons.&amp;#xD;&amp;#xA;d  SASINITIALFOLDER=D:\SAS\Config\Lev1\SASApp&amp;#xD;&amp;#xA;d               '"</definedName>
    <definedName name="_AMO_ContentDefinition_110008803.275" hidden="1">"'     When SAS starts, changes the working folder and the default folder for the Open and Save As dialog boxes to a &amp;#xD;&amp;#xA;d                    specified folder.&amp;#xD;&amp;#xA;d  NOSCROLLBARFLASH  Disables mouse and keyboard focus on the scroll bar to el'"</definedName>
    <definedName name="_AMO_ContentDefinition_110008803.276" hidden="1">"'iminate cursor flashing.&amp;#xD;&amp;#xA;d  SET=[FT15F001 = 'FT15F001.DAT'] [SASROOT = &amp;quot;D:\SAS\SASHome\SASFoundation\9.4&amp;quot;] [SASHOME = &amp;quot;D:\SAS\SASHome&amp;quot;] [SASAUTOS = (          &amp;#xD;&amp;#xA;d           &amp;quot;!SASROOT\core\sasmacro&amp;quot;       '"</definedName>
    <definedName name="_AMO_ContentDefinition_110008803.277" hidden="1">"'   &amp;quot;!SASROOT\aacomp\sasmacro&amp;quot;          &amp;quot;!SASROOT\accelmva\sasmacro&amp;quot;          &amp;#xD;&amp;#xA;d &amp;quot;!SASROOT\dmscore\sasmacro&amp;quot;          &amp;quot;!SASROOT\graph\sasmacro&amp;quot;          &amp;quot;!SASROOT\hps\sasmacro&amp;quot;          &amp;#xD;&amp;#'"</definedName>
    <definedName name="_AMO_ContentDefinition_110008803.278" hidden="1">"'xA;d &amp;quot;!SASROOT\inttech\sasmacro&amp;quot;          &amp;quot;!SASROOT\lasreng\sasmacro&amp;quot;          &amp;quot;!SASROOT\mlearning\sasmacro&amp;quot;          &amp;#xD;&amp;#xA;d &amp;quot;!SASROOT\stat\sasmacro&amp;quot;          )] [SAMPSIO = (                    &amp;quot;!SASRO'"</definedName>
    <definedName name="_AMO_ContentDefinition_110008803.279" hidden="1">"'OT\core\sample&amp;quot;          &amp;quot;!SASROOT\access\sample&amp;quot;       &amp;#xD;&amp;#xA;d    &amp;quot;!SASROOT\accesssample\sample&amp;quot;          &amp;quot;!SASROOT\graph\sample&amp;quot;          &amp;quot;!SASROOT\hps\sample&amp;quot;          &amp;quot;!SASROOT\hpstat\sample&amp;qu'"</definedName>
    <definedName name="_AMO_ContentDefinition_110008803.28" hidden="1">"'ATIC SYSMSG &amp;#xD;&amp;#xA;d AUTOMATIC SYSNCPU 4                   &amp;#xD;&amp;#xA;d AUTOMATIC SYSNOBS 8&amp;#xD;&amp;#xA;d AUTOMATIC SYSODSESCAPECHAR 03&amp;#xD;&amp;#xA;d AUTOMATIC SYSODSGRAPHICS 0&amp;#xD;&amp;#xA;d AUTOMATIC SYSODSPATH  WORK.TEMPLAT(UPDATE) SASUSER.TEMPLAT(READ) SA'"</definedName>
    <definedName name="_AMO_ContentDefinition_110008803.280" hidden="1">"'ot; &amp;#xD;&amp;#xA;d          &amp;quot;!SASROOT\inttech\sample&amp;quot;          &amp;quot;!SASROOT\stat\sample&amp;quot;          )] [SAMPSRC = (                    &amp;#xD;&amp;#xA;d &amp;quot;!SASROOT\core\sample&amp;quot;          &amp;quot;!SASROOT\access\sample&amp;quot;          &amp;quot;'"</definedName>
    <definedName name="_AMO_ContentDefinition_110008803.281" hidden="1">"'!SASROOT\accesssample\sample&amp;quot;          &amp;quot;!SASROOT\graph\sample&amp;quot;   &amp;#xD;&amp;#xA;d        &amp;quot;!SASROOT\hps\sample&amp;quot;          &amp;quot;!SASROOT\hpstat\sample&amp;quot;          &amp;quot;!SASROOT\inttech\sample&amp;quot;          &amp;quot;!SASROOT\stat\sa'"</definedName>
    <definedName name="_AMO_ContentDefinition_110008803.282" hidden="1">"'mple&amp;quot;   &amp;#xD;&amp;#xA;d        )] [INSTALL = (                    )] [MYSASFILES = &amp;quot;?FOLDERID_Documents\My SAS Files\9.4&amp;quot;] [SASCFG = &amp;#xD;&amp;#xA;d &amp;quot;D:\SAS\SASHome\SASFoundation\9.4\nls\en&amp;quot;] [SAS_NO_RANDOM_ACCESS = &amp;quot;1&amp;quot;] [SA'"</definedName>
    <definedName name="_AMO_ContentDefinition_110008803.283" hidden="1">"'S_ODSG_CRENDER_PATH = &amp;#xD;&amp;#xA;d &amp;quot;D:\SAS\SASHome\SASODSGraphicsCRenderer\9.45&amp;quot;] [APFMTLIB = &amp;quot;SASEnvironment/SASFormats&amp;quot;]&amp;#xD;&amp;#xA;d                    Defines a SAS environment variable.&amp;#xD;&amp;#xA;d  NOSGIO            Disables the '"</definedName>
    <definedName name="_AMO_ContentDefinition_110008803.284" hidden="1">"'Scatter/Gather I/O feature.&amp;#xD;&amp;#xA;t115                                                         The SAS System                            13:35 Tuesday, October 27, 2020&amp;#xD;&amp;#xA;t &amp;#xD;&amp;#xA;d  SLEEPCNTL=NO      Specifies whether SAS prevents Window'"</definedName>
    <definedName name="_AMO_ContentDefinition_110008803.285" hidden="1">"'s from going into sleep mode.&amp;#xD;&amp;#xA;d  SLEEPWINDOW       Enables the SLEEP window.&amp;#xD;&amp;#xA;d  SORTANOM=         Specifies options for the host sort utility.&amp;#xD;&amp;#xA;d  SORTCUT=0         Specifies the data size in number of observations above whic'"</definedName>
    <definedName name="_AMO_ContentDefinition_110008803.286" hidden="1">"'h SAS uses the host sort instead of the internal SAS &amp;#xD;&amp;#xA;d                    sort.&amp;#xD;&amp;#xA;d  SORTCUTP=0        Specifies the data size in bytes above which SAS uses the host sort instead of the internal SAS sort.&amp;#xD;&amp;#xA;d  SORTDEV=         '"</definedName>
    <definedName name="_AMO_ContentDefinition_110008803.287" hidden="1">"' Specifies the pathname that is used for temporary files that are created by the host sort utility.&amp;#xD;&amp;#xA;d  SORTNAME=         Specifies the name of the host sort utility.&amp;#xD;&amp;#xA;d  SORTPARM=         Specifies the parameters for the host sort uti'"</definedName>
    <definedName name="_AMO_ContentDefinition_110008803.288" hidden="1">"'lity.&amp;#xD;&amp;#xA;d  SORTPGM=BEST      Specifies whether to use the SAS sort utility or the host sort utility or to let SAS choose the sort utility.&amp;#xD;&amp;#xA;d  NOSPLASH          Does not display the splash screen (logo screen) when SAS starts.&amp;#xD;&amp;#xA;'"</definedName>
    <definedName name="_AMO_ContentDefinition_110008803.289" hidden="1">"'d  SPLASHLOC=        Specifies the location of the splash screen (logo screen) bitmap that appears when SAS starts.&amp;#xD;&amp;#xA;d  SSLCERTISS=       Specifies the name of the issuer of the digital certificate that SSL should use.&amp;#xD;&amp;#xA;d  SSLCERTSERIA'"</definedName>
    <definedName name="_AMO_ContentDefinition_110008803.29" hidden="1">"'SHELP.TMPLMST(READ)&amp;#xD;&amp;#xA;d AUTOMATIC SYSPARM &amp;#xD;&amp;#xA;d AUTOMATIC SYSPRINTTOLOG &amp;#xD;&amp;#xA;d AUTOMATIC SYSPRINTTOLIST &amp;#xD;&amp;#xA;d AUTOMATIC SYSPROCESSID 41DC9A066C4E872B4018000000000000&amp;#xD;&amp;#xA;d AUTOMATIC SYSPROCESSMODE SAS Workspace Server&amp;#xD;'"</definedName>
    <definedName name="_AMO_ContentDefinition_110008803.290" hidden="1">"'L=    Specifies the serial number of the digital certificate that SSL should use.&amp;#xD;&amp;#xA;d  SSLCERTSUBJ=      Specifies the subject name of the digital certificate that SSL should use.&amp;#xD;&amp;#xA;d  STIMEFMT=(NLDATM2. HMS TIMEAMPM KB MEMFULL TSFULL NC'"</definedName>
    <definedName name="_AMO_ContentDefinition_110008803.291" hidden="1">"')&amp;#xD;&amp;#xA;d                    Specifies the format that is used to display the FULLSTIMER and STIMER output for timestamp, memory, CPU and &amp;#xD;&amp;#xA;d                    elapsed time statistics.&amp;#xD;&amp;#xA;d  STIMER            Writes real and CPU time'"</definedName>
    <definedName name="_AMO_ContentDefinition_110008803.292" hidden="1">"' to the SAS log.&amp;#xD;&amp;#xA;d  SYSGUIFONT=       Specifies a font to use for the button text and the descriptive text.&amp;#xD;&amp;#xA;d  SYSIN=            Specifies the SAS program to execute in batch.&amp;#xD;&amp;#xA;d  SYSPRINT=         Specifies a destination pri'"</definedName>
    <definedName name="_AMO_ContentDefinition_110008803.293" hidden="1">"'nter for printing SAS output.&amp;#xD;&amp;#xA;d  TOOLDEF=(TOP RIGHT)&amp;#xD;&amp;#xA;d                    Specifies the Toolbox display location.&amp;#xD;&amp;#xA;d  NOUPRINTMENUSWITCH&amp;#xD;&amp;#xA;d                    Disables the Universal Printing commands on the File menu.'"</definedName>
    <definedName name="_AMO_ContentDefinition_110008803.294" hidden="1">"'&amp;#xD;&amp;#xA;d  USERCONFIG        Process .sasv9.cfg and sasv9.cfg configuration files in user's home directory.&amp;#xD;&amp;#xA;d  USERICON=         Specifies the pathname of the resource file that is associated with the user-defined icon.&amp;#xD;&amp;#xA;d  NOVERBOS'"</definedName>
    <definedName name="_AMO_ContentDefinition_110008803.295" hidden="1">"'E         Does not write start-up system options to the SAS log.&amp;#xD;&amp;#xA;d  NOWEBUI           Disables Web enhancements.&amp;#xD;&amp;#xA;d  NOWINDOWSMENU     Disables the Window menu in the main window if NOAWSMENUMERGE is specified.&amp;#xD;&amp;#xA;d  XCMD       '"</definedName>
    <definedName name="_AMO_ContentDefinition_110008803.296" hidden="1">"'       Enables the X command in SAS.&amp;#xD;&amp;#xA;d  NOXMIN            Starts the application that is specified in the X command in the default active state.&amp;#xD;&amp;#xA;d  XSYNC             Windows commands execute synchronously with SAS.&amp;#xD;&amp;#xA;d  XWAIT '"</definedName>
    <definedName name="_AMO_ContentDefinition_110008803.297" hidden="1">"'            The DOS shell closes and returns to SAS after EXIT is entered on the command line.&amp;#xD;&amp;#xA;n NOTE: PROCEDURE OPTIONS used (Total process time):&amp;#xD;&amp;#xA;n       real time           0.10 seconds&amp;#xD;&amp;#xA;n       cpu time            0.01 se'"</definedName>
    <definedName name="_AMO_ContentDefinition_110008803.298" hidden="1">"'conds&amp;#xD;&amp;#xA;n       &amp;#xD;&amp;#xA;s 54       !       RUN;&amp;#xD;&amp;#xA;n &amp;#xD;&amp;#xA;s 55         &amp;#xD;&amp;#xA;"" /&gt;_x000D_
  &lt;param n=""ServerName"" v=""SASApp"" /&gt;_x000D_
  &lt;param n=""ClassName"" v=""SAS.OfficeAddin.SasProgram"" /&gt;_x000D_
  &lt;param n=""NoVisuals"" v=""1"" /&gt;_x000D_
'"</definedName>
    <definedName name="_AMO_ContentDefinition_110008803.299" hidden="1">"'  &lt;param n=""DisplayName"" v=""Admin_Include_xls_autoexec"" /&gt;_x000D_
  &lt;param n=""DisplayType"" v=""SAS-programma"" /&gt;_x000D_
  &lt;param n=""Code"" v=""%include &amp;quot;T:\produkt\kosta_sas\sas_admin\xls_autoexec.sas&amp;quot;  ;&amp;#xA;"" /&gt;_x000D_
  &lt;param n=""ViewableInTas'"</definedName>
    <definedName name="_AMO_ContentDefinition_110008803.3" hidden="1">"'m                            13:35 Tuesday, October 27, 2020&amp;#xD;&amp;#xA;t &amp;#xD;&amp;#xA;s 1          ;*';*&amp;quot;;*/;quit;run;&amp;#xD;&amp;#xA;s 2          OPTIONS PAGENO=MIN;&amp;#xD;&amp;#xA;s 3          OPTIONS NOCARDIMAGE;&amp;#xD;&amp;#xA;s 4          OPTIONS DEV=ActiveX;&amp;#xD'"</definedName>
    <definedName name="_AMO_ContentDefinition_110008803.30" hidden="1">"'&amp;#xA;d AUTOMATIC SYSPROCESSNAME Object Server&amp;#xD;&amp;#xA;d AUTOMATIC SYSPROCNAME &amp;#xD;&amp;#xA;d AUTOMATIC SYSRC 0&amp;#xD;&amp;#xA;d AUTOMATIC SYSSCP WIN&amp;#xD;&amp;#xA;d AUTOMATIC SYSSCPL X64_SRV16&amp;#xD;&amp;#xA;d AUTOMATIC SYSSITE 70112398&amp;#xD;&amp;#xA;d AUTOMATIC SYSSIZEOFLON'"</definedName>
    <definedName name="_AMO_ContentDefinition_110008803.300" hidden="1">"'kPane"" v=""1"" /&gt;_x000D_
&lt;/ContentDefinition&gt;'"</definedName>
    <definedName name="_AMO_ContentDefinition_110008803.31" hidden="1">"'G 4&amp;#xD;&amp;#xA;d AUTOMATIC SYSSIZEOFPTR 8&amp;#xD;&amp;#xA;d AUTOMATIC SYSSIZEOFUNICODE 2&amp;#xD;&amp;#xA;d AUTOMATIC SYSSTARTID &amp;#xD;&amp;#xA;d AUTOMATIC SYSSTARTNAME &amp;#xD;&amp;#xA;d AUTOMATIC SYSTCPIPHOSTNAME DC1SRVSAS01P&amp;#xD;&amp;#xA;d AUTOMATIC SYSTIME 13:35&amp;#xD;&amp;#xA;d AUTOMA'"</definedName>
    <definedName name="_AMO_ContentDefinition_110008803.32" hidden="1">"'TIC SYSTIMEZONE GMT+01:00&amp;#xD;&amp;#xA;d AUTOMATIC SYSTIMEZONEIDENT ETC/GMT-1&amp;#xD;&amp;#xA;d AUTOMATIC SYSTIMEZONEOFFSET 3600&amp;#xD;&amp;#xA;d AUTOMATIC SYSUSERID HES&amp;#xD;&amp;#xA;d AUTOMATIC SYSVER 9.4     &amp;#xD;&amp;#xA;d AUTOMATIC SYSVLONG 9.04.01M6P110718&amp;#xD;&amp;#xA;d AUT'"</definedName>
    <definedName name="_AMO_ContentDefinition_110008803.33" hidden="1">"'OMATIC SYSVLONG4 9.04.01M6P11072018&amp;#xD;&amp;#xA;d AUTOMATIC SYSWARNINGTEXT &amp;#xD;&amp;#xA;s 50         &amp;#xD;&amp;#xA;s 51         ODS _all_ CLOSE;&amp;#xD;&amp;#xA;s 52         ODS LISTING;&amp;#xD;&amp;#xA;s 53         &amp;#xD;&amp;#xA;s 54         QUIT;&amp;#xD;&amp;#xA;n &amp;#xD;&amp;#xA;d     SAS'"</definedName>
    <definedName name="_AMO_ContentDefinition_110008803.34" hidden="1">"' (r) Proprietary Software Release 9.4  TS1M6&amp;#xD;&amp;#xA;d &amp;#xD;&amp;#xA;d &amp;#xD;&amp;#xA;d Portable Options:&amp;#xD;&amp;#xA;d &amp;#xD;&amp;#xA;d  NOACCESSIBLECHECK Do not detect and log ODS output that is not accessible.&amp;#xD;&amp;#xA;d  NOACCESSIBLEGRAPH Do not create accessible'"</definedName>
    <definedName name="_AMO_ContentDefinition_110008803.35" hidden="1">"' ODS graphics by default.&amp;#xD;&amp;#xA;d  NOACCESSIBLEPDF   Do not create accessible PDF files by default.&amp;#xD;&amp;#xA;d  NOACCESSIBLETABLE Do not create accessible tables for enabled procedures, by default.&amp;#xD;&amp;#xA;d  ANIMATION=STOP    Specifies whether to'"</definedName>
    <definedName name="_AMO_ContentDefinition_110008803.36" hidden="1">"' start or stop animation.&amp;#xD;&amp;#xA;d  ANIMDURATION=MIN  Specifies the number of seconds that each animation frame displays.&amp;#xD;&amp;#xA;d  ANIMLOOP=YES      Specifies the number of iterations that animated images repeat.&amp;#xD;&amp;#xA;d  ANIMOVERLAY       Spe'"</definedName>
    <definedName name="_AMO_ContentDefinition_110008803.37" hidden="1">"'cifies that animation frames are overlaid in order to view all frames.&amp;#xD;&amp;#xA;d  APPEND=           Specifies an option=value pair to insert the value at the end of the existing option value.&amp;#xD;&amp;#xA;d  APPLETLOC=D:\SAS\SASHome\SASGraphJavaApplets\9'"</definedName>
    <definedName name="_AMO_ContentDefinition_110008803.38" hidden="1">"'.4&amp;#xD;&amp;#xA;d                    Specifies the location of Java applets, which is typically a URL.&amp;#xD;&amp;#xA;d  ARMAGENT=         Specifies an ARM agent (which is an executable module or keyword, such as LOG4SAS) that contains a specific &amp;#xD;&amp;#xA;t14 '"</definedName>
    <definedName name="_AMO_ContentDefinition_110008803.39" hidden="1">"'                                                         The SAS System                            13:35 Tuesday, October 27, 2020&amp;#xD;&amp;#xA;t &amp;#xD;&amp;#xA;d                    implementation of the ARM API.&amp;#xD;&amp;#xA;d  ARMLOC=ARMLOG.LOG Specifies the loc'"</definedName>
    <definedName name="_AMO_ContentDefinition_110008803.4" hidden="1">"';&amp;#xA;s 5          ODS LISTING CLOSE;&amp;#xD;&amp;#xA;s 6          FILENAME fr102 TEMP;&amp;#xD;&amp;#xA;s 7          %let wpath=%sysfunc(pathname(work));&amp;#xD;&amp;#xA;s 8          %let _MSOFFICECLIENT=Excel;&amp;#xD;&amp;#xA;s 9          ODS tagsets.SASREPORT13 BODY=fr102 ENCO'"</definedName>
    <definedName name="_AMO_ContentDefinition_110008803.40" hidden="1">"'ation of the ARM log.&amp;#xD;&amp;#xA;d  ARMSUBSYS=(ARM_NONE)&amp;#xD;&amp;#xA;d                    Specifies the SAS ARM subsystems to enable or disable.&amp;#xD;&amp;#xA;d  AUTOCORRECT       Automatically corrects misspelled procedure names and keywords, and global statem'"</definedName>
    <definedName name="_AMO_ContentDefinition_110008803.41" hidden="1">"'ent names.&amp;#xD;&amp;#xA;d  AUTOEXEC=D:\SAS\Config\Lev1\SASApp\WorkspaceServer\autoexec.sas&amp;#xD;&amp;#xA;d                    Specifies the location of the SAS AUTOEXEC files.&amp;#xD;&amp;#xA;d  AUTOSAVELOC=      Specifies the location of the Program Editor auto-save'"</definedName>
    <definedName name="_AMO_ContentDefinition_110008803.42" hidden="1">"'d file.&amp;#xD;&amp;#xA;d  NOAUTOSIGNON      Disables a SAS/CONNECT client from automatically submitting the SIGNON command remotely with the RSUBMIT command.&amp;#xD;&amp;#xA;d  BINDING=DEFAULT   Specifies the binding edge type of duplexed printed output.&amp;#xD;&amp;#xA;'"</definedName>
    <definedName name="_AMO_ContentDefinition_110008803.43" hidden="1">"'d  BOMFILE           Writes the byte order mark (BOM) prefix when a Unicode-encoded file is written to an external file.&amp;#xD;&amp;#xA;d  BOTTOMMARGIN=0.000 IN&amp;#xD;&amp;#xA;d                    Specifies the size of the margin at the bottom of a printed page.&amp;'"</definedName>
    <definedName name="_AMO_ContentDefinition_110008803.44" hidden="1">"'#xD;&amp;#xA;d  BUFNO=100         Specifies the number of buffers for processing SAS data sets.&amp;#xD;&amp;#xA;d  BUFSIZE=65536     Specifies the size of a buffer page for output SAS data sets.&amp;#xD;&amp;#xA;d  BYERR             SAS issues an error message and stops'"</definedName>
    <definedName name="_AMO_ContentDefinition_110008803.45" hidden="1">"' processing if the SORT procedure attempts to sort a _NULL_ data set.&amp;#xD;&amp;#xA;d  BYLINE            Prints the BY line above each BY group.&amp;#xD;&amp;#xA;d  BYSORTED          Requires observations in one or more data sets to be sorted in alphabetic or nume'"</definedName>
    <definedName name="_AMO_ContentDefinition_110008803.46" hidden="1">"'ric order.&amp;#xD;&amp;#xA;d  NOCAPS            Does not convert certain types of input, and all data lines, into uppercase characters.&amp;#xD;&amp;#xA;d  NOCARDIMAGE       Does not process SAS source code and data lines as 80-byte records.&amp;#xD;&amp;#xA;d  CASAUTHINFO='"</definedName>
    <definedName name="_AMO_ContentDefinition_110008803.47" hidden="1">"'      Specifies an authinfo or netrc file that includes authentication information.&amp;#xD;&amp;#xA;d  CASDATALIMIT=100M Specifies the maximum number of bytes that can be read from a file.&amp;#xD;&amp;#xA;d  CASHOST=          The CAS server name associated with a C'"</definedName>
    <definedName name="_AMO_ContentDefinition_110008803.48" hidden="1">"'AS session.&amp;#xD;&amp;#xA;d  CASLIB=           Specify the default CASLIB name.&amp;#xD;&amp;#xA;d  CASNCHARMULTIPLIER=1&amp;#xD;&amp;#xA;d                    Specifies a multiplication factor to increase the number of bytes when transcoding fixed CHAR data.&amp;#xD;&amp;#xA;d  C'"</definedName>
    <definedName name="_AMO_ContentDefinition_110008803.49" hidden="1">"'ASNWORKERS=ALL   Specify the number of workers to use with a CAS session.&amp;#xD;&amp;#xA;d  CASPORT=0         The port associated with a CAS session.&amp;#xD;&amp;#xA;d  CASSESSOPTS=      Identify CAS server session options.&amp;#xD;&amp;#xA;d  CASTIMEOUT=60     The CAS se'"</definedName>
    <definedName name="_AMO_ContentDefinition_110008803.5" hidden="1">"'DING=UTF8 OPTIONS(csv='on' rolap='on' raw='on')&amp;#xD;&amp;#xA;s 10          	STYLESHEET=(URL=&amp;quot;file:///C:\Program%20Files%20(x86)\SASHome\x86\SASAddinforMicrosoftOffice\7.1\Styles\AMODefault.css&amp;quot;)&amp;#xD;&amp;#xA;s 11          	NOGTITLE&amp;#xD;&amp;#xA;s 12    '"</definedName>
    <definedName name="_AMO_ContentDefinition_110008803.50" hidden="1">"'ssion timeout in seconds.&amp;#xD;&amp;#xA;d  CASUSER=          The userid associated with a CAS session.&amp;#xD;&amp;#xA;d  CATCACHE=0        Specifies the number of SAS catalogs to keep open in cache memory.&amp;#xD;&amp;#xA;d  CBUFNO=0          Specifies the number of ex'"</definedName>
    <definedName name="_AMO_ContentDefinition_110008803.51" hidden="1">"'tra page buffers to allocate for each open SAS catalog.&amp;#xD;&amp;#xA;d  CENTER            Center SAS procedure output.&amp;#xD;&amp;#xA;d  CGOPTIMIZE=3      Specifies the level of optimization to perform during code compilation.&amp;#xD;&amp;#xA;d  NOCHARCODE        Does'"</definedName>
    <definedName name="_AMO_ContentDefinition_110008803.52" hidden="1">"' not substitute specific keyboard combinations for special characters that are not on the keyboard.&amp;#xD;&amp;#xA;d  NOCHKPTCLEAN      Does not erase files in the Work library after a batch program successfully executes in checkpoint mode or &amp;#xD;&amp;#xA;d   '"</definedName>
    <definedName name="_AMO_ContentDefinition_110008803.53" hidden="1">"'                 restart mode.&amp;#xD;&amp;#xA;d  CLEANUP           Performs automatic continuous cleanup of non-essential resources in out-of-resource conditions.&amp;#xD;&amp;#xA;d  NOCMDMAC          Does not check window environment commands for command-style mac'"</definedName>
    <definedName name="_AMO_ContentDefinition_110008803.54" hidden="1">"'ros.&amp;#xD;&amp;#xA;d  CMPLIB=           Specifies one or more SAS data sets that contain compiler subroutines to include during compilation.&amp;#xD;&amp;#xA;d  CMPMODEL=BOTH     Specifies the output model type for the MODEL procedure.&amp;#xD;&amp;#xA;d  CMPOPT=(NOEXTRAM'"</definedName>
    <definedName name="_AMO_ContentDefinition_110008803.55" hidden="1">"'ATH NOMISSCHECK NOPRECISE NOGUARDCHECK NOGENSYMNAMES NOFUNCDIFFERENCING SHORTCIRCUIT NOPROFILE NODEBUGHOST &amp;#xD;&amp;#xA;d NODEBUGPORT)&amp;#xD;&amp;#xA;d                    Specifies the type of code-generation optimizations to use in the SAS language compiler.&amp;'"</definedName>
    <definedName name="_AMO_ContentDefinition_110008803.56" hidden="1">"'#xD;&amp;#xA;d  NOCOLLATE         Does not collate multiple copies of printed output.&amp;#xD;&amp;#xA;d  COLOPHON=         Specifies the comment text that is included in graphic stream files.&amp;#xD;&amp;#xA;d  COLORPRINTING     Prints in color if color printing is sup'"</definedName>
    <definedName name="_AMO_ContentDefinition_110008803.57" hidden="1">"'ported.&amp;#xD;&amp;#xA;d  COMAMID=TCP       Specifies the communication access method for connecting client and server sessions across a network.&amp;#xD;&amp;#xA;d  COMPRESS=YES      Specifies the type of compression to use for observations in output SAS data sets'"</definedName>
    <definedName name="_AMO_ContentDefinition_110008803.58" hidden="1">"'.&amp;#xD;&amp;#xA;d  CONNECTEVENTS     Clients receive SAS events propagated from a SAS/CONNECT server.&amp;#xD;&amp;#xA;d  CONNECTMETACONNECTION&amp;#xD;&amp;#xA;d                    At sign-on, connects the SAS/CONNECT server to the SAS Metadata server.&amp;#xD;&amp;#xA;d  CONNEC'"</definedName>
    <definedName name="_AMO_ContentDefinition_110008803.59" hidden="1">"'TOUTPUT=BUFFERED&amp;#xD;&amp;#xA;d                    Specifies whether to send the SAS/CONNECT server log and list output immediately, or to buffer the output.&amp;#xD;&amp;#xA;d  CONNECTPERSIST    Continues a client/server connection after an RSUBMIT statement has'"</definedName>
    <definedName name="_AMO_ContentDefinition_110008803.6" hidden="1">"'     	NOGFOOTNOTE&amp;#xD;&amp;#xA;s 13         	GPATH=&amp;quot;&amp;amp;wpath&amp;quot;&amp;#xD;&amp;#xA;s 14         	;&amp;#xD;&amp;#xA;n NOTE: Writing TAGSETS.SASREPORT13 Body file: FR102&amp;#xD;&amp;#xA;s 15         &amp;#xD;&amp;#xA;s 16         ODS NOPROCTITLE;&amp;#xD;&amp;#xA;s 17         GOPTIONS X'"</definedName>
    <definedName name="_AMO_ContentDefinition_110008803.60" hidden="1">"' completed.&amp;#xD;&amp;#xA;d  CONNECTREMOTE=    Specifies the ID of a specific server session that a client connects to.&amp;#xD;&amp;#xA;d  CONNECTSTATUS     Displays the Transfer Status window during file transfers.&amp;#xD;&amp;#xA;t15                                   '"</definedName>
    <definedName name="_AMO_ContentDefinition_110008803.61" hidden="1">"'                       The SAS System                            13:35 Tuesday, October 27, 2020&amp;#xD;&amp;#xA;t &amp;#xD;&amp;#xA;d  CONNECTWAIT       Executes RSUBMIT statements synchronously.&amp;#xD;&amp;#xA;d  COPIES=1          Specifies the number of copies to print'"</definedName>
    <definedName name="_AMO_ContentDefinition_110008803.62" hidden="1">"'.&amp;#xD;&amp;#xA;d  CPUCOUNT=4        Specifies the number of processors that thread-enabled applications should assume are available for concurrent &amp;#xD;&amp;#xA;d                    processing.&amp;#xD;&amp;#xA;d  CPUID             Prints the CPU identification numbe'"</definedName>
    <definedName name="_AMO_ContentDefinition_110008803.63" hidden="1">"'r at the beginning of the SAS log.&amp;#xD;&amp;#xA;d  CSTGLOBALLIB=     Specifies the location of the SAS Clinical Standards Toolkit global library.&amp;#xD;&amp;#xA;d  CSTSAMPLELIB=     Specifies the location of the SAS Clinical Standards Toolkit sample library.&amp;#x'"</definedName>
    <definedName name="_AMO_ContentDefinition_110008803.64" hidden="1">"'D;&amp;#xA;d  DATAPAGESIZE=CURRENT&amp;#xD;&amp;#xA;d                    Specifies whether the page size for a data set or utility file is compatible with SAS 9.3 processing, or is &amp;#xD;&amp;#xA;d                    determined by the current version of SAS.&amp;#xD;&amp;#xA;'"</definedName>
    <definedName name="_AMO_ContentDefinition_110008803.65" hidden="1">"'d  DATASTMTCHK=COREKEYWORDS&amp;#xD;&amp;#xA;d                    Specifies which SAS statement keywords are prohibited from being specified as a one-level DATA step name to &amp;#xD;&amp;#xA;d                    protect against overwriting an input data set.&amp;#xD;&amp;#x'"</definedName>
    <definedName name="_AMO_ContentDefinition_110008803.66" hidden="1">"'A;d  DATE              Prints the date and time that a SAS program started.&amp;#xD;&amp;#xA;d  DATESTYLE=DMY     Specifies the sequence of month, day, and year when ANYDTDTE, ANYDTDTM, or ANYDTTME informat data is ambiguous.&amp;#xD;&amp;#xA;d  NODBFMTIGNORE     Use'"</definedName>
    <definedName name="_AMO_ContentDefinition_110008803.67" hidden="1">"'s the numeric data type in tables.&amp;#xD;&amp;#xA;d  NODBIDIRECTEXEC   The SQL pass-through facility does not optimize the handling of SQL statements.&amp;#xD;&amp;#xA;d  DBSLICEPARM=(THREADED_APPS, 2)&amp;#xD;&amp;#xA;d                    Specifies whether SAS procedures,'"</definedName>
    <definedName name="_AMO_ContentDefinition_110008803.68" hidden="1">"' applications, and the DATA step can read DBMS tables in parallel, and the &amp;#xD;&amp;#xA;d                    number of threads to use to read the DBMS tables.&amp;#xD;&amp;#xA;d  DBSRVTP=NONE      Specifies whether SAS/ACCESS engines hold or block the originatin'"</definedName>
    <definedName name="_AMO_ContentDefinition_110008803.69" hidden="1">"'g client while making performance-critical &amp;#xD;&amp;#xA;d                    calls to the database.&amp;#xD;&amp;#xA;d  DCSHOST=LOCALHOST Specifies the host name of the SAS Document Conversion Server.&amp;#xD;&amp;#xA;d  DCSPORT=7111      Specifies the port number of th'"</definedName>
    <definedName name="_AMO_ContentDefinition_110008803.7" hidden="1">"'PIXELS=0 YPIXELS=0;&amp;#xD;&amp;#xA;s 18         %include &amp;quot;T:\produkt\kosta_sas\sas_admin\xls_autoexec.sas&amp;quot;  ;&amp;#xD;&amp;#xA;n NOTE: Libref KSA_NRM was successfully assigned as follows: &amp;#xD;&amp;#xA;n       Engine:        V9 &amp;#xD;&amp;#xA;n       Physical Name'"</definedName>
    <definedName name="_AMO_ContentDefinition_110008803.70" hidden="1">"'e SAS Document Conversion Server.&amp;#xD;&amp;#xA;d  DECIMALCONV=COMPATIBLE&amp;#xD;&amp;#xA;d                    Specifies the binary to decimal conversion and formatting methodology.&amp;#xD;&amp;#xA;d  DEFLATION=6       Specifies the level of compression for device drive'"</definedName>
    <definedName name="_AMO_ContentDefinition_110008803.71" hidden="1">"'rs that support the Deflate compression algorithm.&amp;#xD;&amp;#xA;d  NODETAILS         Does not display additional information when files are listed in a SAS library.&amp;#xD;&amp;#xA;d  DEVICE=ACTIVEX    Specifies the device driver to which SAS/GRAPH sends procedu'"</definedName>
    <definedName name="_AMO_ContentDefinition_110008803.72" hidden="1">"'re output.&amp;#xD;&amp;#xA;d  DFLANG=DUTCH      Specifies the language for international date informats and formats.&amp;#xD;&amp;#xA;d  DKRICOND=ERROR    Specifies the error level to report when a variable is missing from an input data set during the processing of '"</definedName>
    <definedName name="_AMO_ContentDefinition_110008803.73" hidden="1">"'a &amp;#xD;&amp;#xA;d                    DROP=, KEEP=, or RENAME= data set option.&amp;#xD;&amp;#xA;d  DKROCOND=WARN     Specifies the error level to report when a variable is missing from an output data set during the processing of &amp;#xD;&amp;#xA;d                    a D'"</definedName>
    <definedName name="_AMO_ContentDefinition_110008803.74" hidden="1">"'ROP=, KEEP=, or RENAME= data set option.&amp;#xD;&amp;#xA;d  NODLCREATEDIR     Does not create a directory for the SAS library that is named in a LIBNAME statement when the directory does not &amp;#xD;&amp;#xA;d                    already exist.&amp;#xD;&amp;#xA;d  DLDMGACTI'"</definedName>
    <definedName name="_AMO_ContentDefinition_110008803.75" hidden="1">"'ON=FAIL  Specifies the type of action to take when a SAS data set or a SAS catalog is detected as damaged.&amp;#xD;&amp;#xA;d  NODMR             Does not invoke a server session for use with a SAS/CONNECT client.&amp;#xD;&amp;#xA;d  NODMS             Starts SAS using'"</definedName>
    <definedName name="_AMO_ContentDefinition_110008803.76" hidden="1">"' an interactive line-mode session.&amp;#xD;&amp;#xA;d  NODMSEXP          Starts SAS using an interactive line-mode session.&amp;#xD;&amp;#xA;d  DMSLOGSIZE=99999  Specifies the maximum number of rows that the SAS Log window can display.&amp;#xD;&amp;#xA;d  DMSOUTSIZE=21474836'"</definedName>
    <definedName name="_AMO_ContentDefinition_110008803.77" hidden="1">"'47&amp;#xD;&amp;#xA;d                    Specifies the maximum number of rows that the SAS Output window can display.&amp;#xD;&amp;#xA;d  DMSPGMLINESIZE=136&amp;#xD;&amp;#xA;d                    Specifies the maximum number of characters in a Program Editor line.&amp;#xD;&amp;#xA;d '"</definedName>
    <definedName name="_AMO_ContentDefinition_110008803.78" hidden="1">"' NODMSSYNCHK       Disables syntax check mode for DATA step and PROC step processing in the windowing environment.&amp;#xD;&amp;#xA;d  DQLOCALE=         Specifies the Data Quality Server ordered list of locales for data cleansing.&amp;#xD;&amp;#xA;d  DQOPTIONS=      '"</definedName>
    <definedName name="_AMO_ContentDefinition_110008803.79" hidden="1">"'  Specifies the SAS session parameters for data quality programs.&amp;#xD;&amp;#xA;d  DQSETUPLOC=       Specifies the location of the Quality Knowledge Base root directory.&amp;#xD;&amp;#xA;d  DS2ACCEL=NONE     Provides support for DS2 code pass-through acceleration.'"</definedName>
    <definedName name="_AMO_ContentDefinition_110008803.8" hidden="1">"': T:\produkt\kosta_sas\ksa_normtabellen&amp;#xD;&amp;#xA;n NOTE: Libref KSA_STR was successfully assigned as follows: &amp;#xD;&amp;#xA;n       Engine:        V9 &amp;#xD;&amp;#xA;n       Physical Name: T:\produkt\kosta_sas\ksa_stuurtabellen&amp;#xD;&amp;#xA;n NOTE: Libref KSA_MON w'"</definedName>
    <definedName name="_AMO_ContentDefinition_110008803.80" hidden="1">"'&amp;#xD;&amp;#xA;d  DS2SCOND=WARN     Specifies the type of message that PROC DS2 generates.&amp;#xD;&amp;#xA;d  DSACCEL=NONE      Provides support for code pass-through acceleration.&amp;#xD;&amp;#xA;d  DSCAS             Runs the DATA step on the CAS server.&amp;#xD;&amp;#xA;d  DS'"</definedName>
    <definedName name="_AMO_ContentDefinition_110008803.81" hidden="1">"'NFERR           Issues an error message and stops processing when a SAS data set cannot be found.&amp;#xD;&amp;#xA;d  NODTRESET         SAS does not update the date and time in the titles of the SAS log and procedure output file.&amp;#xD;&amp;#xA;d  NODUPLEX         '"</definedName>
    <definedName name="_AMO_ContentDefinition_110008803.82" hidden="1">"' Does not print output using duplex (two-sided) printing.&amp;#xD;&amp;#xA;d  NOECHOAUTO        Does not write statements that are in the AUTOEXEC file to the SAS log as they are executed.&amp;#xD;&amp;#xA;d  EMAILACKWAIT=30   Specifies the number of seconds to wait '"</definedName>
    <definedName name="_AMO_ContentDefinition_110008803.83" hidden="1">"'for the SMTP server acknowledgement.&amp;#xD;&amp;#xA;t16                                                          The SAS System                            13:35 Tuesday, October 27, 2020&amp;#xD;&amp;#xA;t &amp;#xD;&amp;#xA;d  EMAILAUTHPROTOCOL=NONE&amp;#xD;&amp;#xA;d             '"</definedName>
    <definedName name="_AMO_ContentDefinition_110008803.84" hidden="1">"'       Specifies the SMTP e-mail authentication protocol.&amp;#xD;&amp;#xA;d  NOEMAILFROM       Does not require the FROM e-mail option when sending e-mail by using the FILE or FILENAME statements.&amp;#xD;&amp;#xA;d  EMAILHOST=mail.intern.zinl.nl&amp;#xD;&amp;#xA;d         '"</definedName>
    <definedName name="_AMO_ContentDefinition_110008803.85" hidden="1">"'           Specifies one or more domain names for SMTP e-mail servers.&amp;#xD;&amp;#xA;d  EMAILID=          Specifies the SAS user's logon ID, profile or e-mail address.&amp;#xD;&amp;#xA;d  EMAILPORT=25      Specifies the port number for the SMTP e-mail server that '"</definedName>
    <definedName name="_AMO_ContentDefinition_110008803.86" hidden="1">"'is specified in the EMAILHOST option.&amp;#xD;&amp;#xA;d  EMAILPW=XXXXXXXX  Specifies the password for the e-mail address specified by the EMAILID option.&amp;#xD;&amp;#xA;d  EMAILUTCOFFSET=   For SMTP e-mail sent using the FILENAME statement, specifies a UTC offset '"</definedName>
    <definedName name="_AMO_ContentDefinition_110008803.87" hidden="1">"'that is used in the Date header field &amp;#xD;&amp;#xA;d                    of the e-mail message.&amp;#xD;&amp;#xA;d  NOENCRYPTFIPS     Does not limit SAS/SECURE and SSL security services to use FIPS 140-2 algorithms.&amp;#xD;&amp;#xA;d  ENGINE=V9         Specifies the def'"</definedName>
    <definedName name="_AMO_ContentDefinition_110008803.88" hidden="1">"'ault access method for SAS libraries.&amp;#xD;&amp;#xA;d  NOERRORABEND      Does not end SAS for most errors, issues an error message, sets OBS=0, and goes into syntax check mode.&amp;#xD;&amp;#xA;d  NOERRORBYABEND    Does not end a SAS program when an error occurs i'"</definedName>
    <definedName name="_AMO_ContentDefinition_110008803.89" hidden="1">"'n BY-group processing, issues an error, and continues &amp;#xD;&amp;#xA;d                    processing.&amp;#xD;&amp;#xA;d  ERRORCHECK=NORMAL Specifies whether SAS enters syntax-check mode when errors are found in the LIBNAME, FILENAME,  %INCLUDE, and &amp;#xD;&amp;#xA;d   '"</definedName>
    <definedName name="_AMO_ContentDefinition_110008803.9" hidden="1">"'as successfully assigned as follows: &amp;#xD;&amp;#xA;n       Levels:           2&amp;#xD;&amp;#xA;n       Engine(1):        V9 &amp;#xD;&amp;#xA;n       Physical Name(1): T:\produkt\kosta_sas\ksa_monitoring_sgn&amp;#xD;&amp;#xA;n       Engine(2):        V9 &amp;#xD;&amp;#xA;n       Physic'"</definedName>
    <definedName name="_AMO_ContentDefinition_110008803.90" hidden="1">"'                 LOCK statements.&amp;#xD;&amp;#xA;d  ERRORS=20         Specifies the maximum number of observations for which SAS issues complete error messages.&amp;#xD;&amp;#xA;d  EVENTDS=(DEFAULTS)&amp;#xD;&amp;#xA;d                    Specifies one or more data sets tha'"</definedName>
    <definedName name="_AMO_ContentDefinition_110008803.91" hidden="1">"'t define custom holiday events.&amp;#xD;&amp;#xA;d  NOEXPLORER        Does not invoke Explorer and the Program Editor when SAS starts.&amp;#xD;&amp;#xA;d  EXTENDEDDATATYPES=NO&amp;#xD;&amp;#xA;d                    Specifies whether SAS processes all supported data types or c'"</definedName>
    <definedName name="_AMO_ContentDefinition_110008803.92" hidden="1">"'onverts nontraditional SAS data types to CHAR and &amp;#xD;&amp;#xA;d                    DOUBLE.&amp;#xD;&amp;#xA;d  EXTENDOBSCOUNTER=YES&amp;#xD;&amp;#xA;d                    Specifies whether to extend the maximum number of observations in a new SAS data file.&amp;#xD;&amp;#xA;d  '"</definedName>
    <definedName name="_AMO_ContentDefinition_110008803.93" hidden="1">"'FILESYNC=HOST     Specifies when operating system buffers that contain contents of permanent SAS files are written to disk.&amp;#xD;&amp;#xA;d  FIRSTOBS=1        Specifies the observation number or external file record that SAS processes first.&amp;#xD;&amp;#xA;d  NO'"</definedName>
    <definedName name="_AMO_ContentDefinition_110008803.94" hidden="1">"'FMTERR          Issues a note for missing variable formats, uses w. or $w., and continues processing.&amp;#xD;&amp;#xA;d  FMTSEARCH=( APFMTLIB WORK LIBRARY )&amp;#xD;&amp;#xA;d                    Specifies the order in which format catalogs are searched.&amp;#xD;&amp;#xA;d  '"</definedName>
    <definedName name="_AMO_ContentDefinition_110008803.95" hidden="1">"'FONTEMBEDDING     Enables font embedding for Universal Printing and SAS/GRAPH printing.&amp;#xD;&amp;#xA;d  FONTRENDERING=FREETYPE_POINTS&amp;#xD;&amp;#xA;d                    Specifies whether some SAS/GRAPH devices render fonts by using the operating system or by u'"</definedName>
    <definedName name="_AMO_ContentDefinition_110008803.96" hidden="1">"'sing the Free Type &amp;#xD;&amp;#xA;d                    engine.&amp;#xD;&amp;#xA;d  FONTSLOC=C:\Windows\Fonts&amp;#xD;&amp;#xA;d                    Specifies the location of the fonts that are supplied by SAS. Names the default font file location for &amp;#xD;&amp;#xA;d           '"</definedName>
    <definedName name="_AMO_ContentDefinition_110008803.97" hidden="1">"'         registering fonts that use the FONTREG procedure.&amp;#xD;&amp;#xA;d  FORMCHAR=|----|+|---+=|-/\&amp;lt;&amp;gt;*&amp;#xD;&amp;#xA;d                    Specifies the default output formatting characters.&amp;#xD;&amp;#xA;d  FORMDLIM=         Specifies the character to delim'"</definedName>
    <definedName name="_AMO_ContentDefinition_110008803.98" hidden="1">"'it page breaks in SAS output for the LISTING destination.&amp;#xD;&amp;#xA;d  FORMS=DEFAULT     If forms are used for printing, specifies the default form to use.&amp;#xD;&amp;#xA;d  GRIDINSTALLLOC=   Identifies the location on the machine cluster where the SAS High-'"</definedName>
    <definedName name="_AMO_ContentDefinition_110008803.99" hidden="1">"'Performance Analytics environment is installed.&amp;#xD;&amp;#xA;d  GRIDRSHCOMMAND=   Specifies the path to the executable to use to launch the SAS High-Performance Analytics environment.&amp;#xD;&amp;#xA;d  GSTYLE            Uses ODS styles to generate graphs that a'"</definedName>
    <definedName name="_AMO_ContentDefinition_394894800" hidden="1">"'Partitions:301'"</definedName>
    <definedName name="_AMO_ContentDefinition_394894800.0" hidden="1">"'&lt;ContentDefinition name=""Admin_Include_xls_autoexec (2)"" rsid=""394894800"" type=""SasProgram"" format=""ReportXml"" imgfmt=""ActiveX"" created=""12/12/2019 11:08:10"" modifed=""02/13/2020 13:42:41"" user=""Evers, H."" apply=""False"" css=""C:\Progr'"</definedName>
    <definedName name="_AMO_ContentDefinition_394894800.1" hidden="1">"'am Files (x86)\SASHome\x86\SASAddinforMicrosoftOffice\7.1\Styles\AMODefault.css"" range=""Admin_Include_xls_autoexec__2_"" auto=""False"" xTime=""00:00:02.1937248"" rTime=""00:00:00.9184305"" bgnew=""False"" nFmt=""False"" grphSet=""True"" imgY=""0'"</definedName>
    <definedName name="_AMO_ContentDefinition_394894800.10" hidden="1">"' Physical Name(2): T:\produkt\kosta_sas\ksa_monitoring_wrk&amp;#xD;&amp;#xA;n NOTE: Libref KSADSTG was successfully assigned as follows: &amp;#xD;&amp;#xA;n       Levels:           2&amp;#xD;&amp;#xA;n       Engine(1):        V9 &amp;#xD;&amp;#xA;n       Physical Name(1): T:\produkt'"</definedName>
    <definedName name="_AMO_ContentDefinition_394894800.100" hidden="1">"'that are stored as GRSEG catalog entries.&amp;#xD;&amp;#xA;d  GWINDOW           Displays SAS/GRAPH output in the GRAPH window.&amp;#xD;&amp;#xA;d  HADOOPPLATFORM=MAPRED&amp;#xD;&amp;#xA;d                    Specifies the execution platform for the SAS In-Database Code Accele'"</definedName>
    <definedName name="_AMO_ContentDefinition_394894800.101" hidden="1">"'rator for Hadoop.&amp;#xD;&amp;#xA;d  HELPADDR=         Specifies the address of the remote Help system.&amp;#xD;&amp;#xA;d  HELPBROWSER=SAS   Specifies the browser to use for SAS Help and ODS output.&amp;#xD;&amp;#xA;d  HELPENCMD         Uses the English version of the keyw'"</definedName>
    <definedName name="_AMO_ContentDefinition_394894800.102" hidden="1">"'ord list for the command-line Help.&amp;#xD;&amp;#xA;d  HELPHOST=         Specifies the name of the computer where the remote browser is to send Help and ODS output.&amp;#xD;&amp;#xA;d  HELPINDEX=(/help/common.hlp/index.txt /help/common.hlp/keywords.htm common.hhk)&amp;#'"</definedName>
    <definedName name="_AMO_ContentDefinition_394894800.103" hidden="1">"'xD;&amp;#xA;d                    Specifies one or more index files for SAS Help and Documentation.&amp;#xD;&amp;#xA;d  HELPPORT=0        Specifies the port number for the remote browser client.&amp;#xD;&amp;#xA;d  HELPTOC=(/help/helpnav.hlp/navigation.xml /help/common.hl'"</definedName>
    <definedName name="_AMO_ContentDefinition_394894800.104" hidden="1">"'p/toc.htm common.hhc)&amp;#xD;&amp;#xA;d                    Specifies the table of contents files for the online SAS Help and Documentation.&amp;#xD;&amp;#xA;d  HOSTINFOLONG      Print operating environment information in the SAS log when SAS starts.&amp;#xD;&amp;#xA;t17    '"</definedName>
    <definedName name="_AMO_ContentDefinition_394894800.105" hidden="1">"'                                                      The SAS System                          13:42 Thursday, February 13, 2020&amp;#xD;&amp;#xA;t &amp;#xD;&amp;#xA;d  HPRUSERFILES      Allow HPRISK users to copy files to TKGrid cluster&amp;#xD;&amp;#xA;d  HTTPSERVERPORTMAX='"</definedName>
    <definedName name="_AMO_ContentDefinition_394894800.106" hidden="1">"'0&amp;#xD;&amp;#xA;d                    Specifies the highest port number that can be used by the SAS HTTP server for remote browsing.&amp;#xD;&amp;#xA;d  HTTPSERVERPORTMIN=0&amp;#xD;&amp;#xA;d                    Specifies the lowest port number that can be used by the SAS H'"</definedName>
    <definedName name="_AMO_ContentDefinition_394894800.107" hidden="1">"'TTP server for remote browsing.&amp;#xD;&amp;#xA;d  IBUFNO=10         Specifies the number of extra buffers to be allocated for navigating an index file.&amp;#xD;&amp;#xA;d  IBUFSIZE=32767    Specifies the buffer page size for an index file.&amp;#xD;&amp;#xA;d  IMLPACKAGEPRI'"</definedName>
    <definedName name="_AMO_ContentDefinition_394894800.108" hidden="1">"'VATE=&amp;#xD;&amp;#xA;d                    Specifies the location for SAS/IML packages in the private collection.&amp;#xD;&amp;#xA;d  IMLPACKAGEPUBLIC= Specifies the location for SAS/IML packages in the public collection.&amp;#xD;&amp;#xA;d  IMLPACKAGESYSTEM= Specifies the '"</definedName>
    <definedName name="_AMO_ContentDefinition_394894800.109" hidden="1">"'location for SAS/IML packages in the system collection.&amp;#xD;&amp;#xA;d  NOIMPLMAC         Does not check for statement-style macros.&amp;#xD;&amp;#xA;d  INITCMD=          Specifies commands to open applications, or windows and text editor commands, after SAS exec'"</definedName>
    <definedName name="_AMO_ContentDefinition_394894800.11" hidden="1">"'\kosta_sas\ksa_data_stagein_sgn&amp;#xD;&amp;#xA;n       Engine(2):        V9 &amp;#xD;&amp;#xA;n       Physical Name(2): T:\produkt\kosta_sas\ksa_data_stagein_wrk&amp;#xD;&amp;#xA;n NOTE: Libref KSADBNK was successfully assigned as follows: &amp;#xD;&amp;#xA;n       Engine:        '"</definedName>
    <definedName name="_AMO_ContentDefinition_394894800.110" hidden="1">"'utes the AUTOEXEC= &amp;#xD;&amp;#xA;d                    file and the INITSTMT= value.&amp;#xD;&amp;#xA;d  INITSTMT=         Specifies SAS statements to execute after any statements in the AUTOEXEC= file and before any statements from &amp;#xD;&amp;#xA;d                    '"</definedName>
    <definedName name="_AMO_ContentDefinition_394894800.111" hidden="1">"'the SYSIN= file.&amp;#xD;&amp;#xA;d  INSERT=           Specifies an option=value pair to insert the value at the beginning of the existing option value.&amp;#xD;&amp;#xA;d  INTERVALDS=       Specifies interval=library pairs.  Library is a SAS data set that contains a'"</definedName>
    <definedName name="_AMO_ContentDefinition_394894800.112" hidden="1">"' custom interval data set; interval &amp;#xD;&amp;#xA;d                    can be used in the INTNX and INTCK functions.&amp;#xD;&amp;#xA;d  INVALIDDATA=.     Specifies the value that SAS assigns to a variable when invalid numeric data is encountered.&amp;#xD;&amp;#xA;d  NOI'"</definedName>
    <definedName name="_AMO_ContentDefinition_394894800.113" hidden="1">"'PADDRESS       Disables the IP address to appear in SAS/CONNECT messages when using TCP/IP.&amp;#xD;&amp;#xA;d  JPEGQUALITY=75    Specifies the JPEG quality factor that determines the ratio of image quality to the level of compression for &amp;#xD;&amp;#xA;d         '"</definedName>
    <definedName name="_AMO_ContentDefinition_394894800.114" hidden="1">"'           JPEG files produced by the JPEG device driver.&amp;#xD;&amp;#xA;d  LABEL             Enables procedures to use labels with variables.&amp;#xD;&amp;#xA;d  NOLABELCHKPT      For batch programs, disables the recording of checkpoint-restart data for labeled co'"</definedName>
    <definedName name="_AMO_ContentDefinition_394894800.115" hidden="1">"'de sections.&amp;#xD;&amp;#xA;d  LABELCHKPTLIB=WORK&amp;#xD;&amp;#xA;d                    Specifies the libref of the library where the checkpoint-restart data is saved for labeled code sections.&amp;#xD;&amp;#xA;d  NOLABELRESTART    Disables restart mode, which executes bat'"</definedName>
    <definedName name="_AMO_ContentDefinition_394894800.116" hidden="1">"'ch programs using checkpoint-restart data collected at labeled code &amp;#xD;&amp;#xA;d                    sections.&amp;#xD;&amp;#xA;d  LEFTMARGIN=0.000 IN&amp;#xD;&amp;#xA;d                    Specifies the print margin for the left side of the page.&amp;#xD;&amp;#xA;d  LINESIZE=1'"</definedName>
    <definedName name="_AMO_ContentDefinition_394894800.117" hidden="1">"'32      Specifies the line size for the SAS log and for SAS procedure output for the LISTING destination.&amp;#xD;&amp;#xA;d  LOCALEDATA=SASLOCALE&amp;#xD;&amp;#xA;d                    Specifies the location of the locale database.&amp;#xD;&amp;#xA;d  NOLOCKDOWN        Speci'"</definedName>
    <definedName name="_AMO_ContentDefinition_394894800.118" hidden="1">"'fies that access to files and certain SAS features will not be restricted. This feature is only applicable &amp;#xD;&amp;#xA;d                    for a SAS session executing in a batch or server processing mode.&amp;#xD;&amp;#xA;d  LOGAPPLNAME=      Specifies a SAS s'"</definedName>
    <definedName name="_AMO_ContentDefinition_394894800.119" hidden="1">"'ession name for SAS logging.&amp;#xD;&amp;#xA;d  LOGCONFIGLOC=D:\SAS\Config\Lev1\SASApp\WorkspaceServer\logconfig.xml&amp;#xD;&amp;#xA;d                    Specifies the name of the XML configuration file or a basic logging configuration that is used to initialize th'"</definedName>
    <definedName name="_AMO_ContentDefinition_394894800.12" hidden="1">"'V9 &amp;#xD;&amp;#xA;n       Physical Name: T:\produkt\kosta_sas\ksa_data_zrgbank&amp;#xD;&amp;#xA;n NOTE: Libref KSADXRQ was successfully assigned as follows: &amp;#xD;&amp;#xA;n       Engine:        V9 &amp;#xD;&amp;#xA;n       Physical Name: T:\produkt\kosta_sas\ksa_data_request&amp;'"</definedName>
    <definedName name="_AMO_ContentDefinition_394894800.120" hidden="1">"'e &amp;#xD;&amp;#xA;d                    SAS logging facility.&amp;#xD;&amp;#xA;d  NOLOGLANGCHG      Disables changing the language of the SAS log when the LOCALE= option is changed.&amp;#xD;&amp;#xA;d  NOLOGLANGENG      Write SAS log messages based on the values of the LOGL'"</definedName>
    <definedName name="_AMO_ContentDefinition_394894800.121" hidden="1">"'ANGCHG, LSWLANG=, and LOCALE= options when SAS started.&amp;#xD;&amp;#xA;d  LOGPARM=WRITE=BUFFERED ROLLOVER=NONE OPEN=REPLACE&amp;#xD;&amp;#xA;d                    Specifies when SAS log files are opened, closed, and according to the LOG= system option, how they are '"</definedName>
    <definedName name="_AMO_ContentDefinition_394894800.122" hidden="1">"'named.&amp;#xD;&amp;#xA;d  LRECL=32767       Specifies the default logical record length to use for reading and writing external files.&amp;#xD;&amp;#xA;d  LSWLANG=LOCALE    Specifies the language for SAS log and ODS messages when the LOCALE= option is set after SAS '"</definedName>
    <definedName name="_AMO_ContentDefinition_394894800.123" hidden="1">"'starts.&amp;#xD;&amp;#xA;d  MACRO             Enables the macro facility.&amp;#xD;&amp;#xA;d  MAPEBCDICTOASCII= Specifies the transcoding table that is used to convert characters from ASCII to EBCDIC and EBCDIC to ASCII.&amp;#xD;&amp;#xA;d  MAPS=!SASROOT\maps&amp;#xD;&amp;#xA;d     '"</definedName>
    <definedName name="_AMO_ContentDefinition_394894800.124" hidden="1">"'               Specifies the location of SAS/GRAPH map data sets.&amp;#xD;&amp;#xA;d  MAPSGFK=!SASROOT\mapsgfk&amp;#xD;&amp;#xA;d                    Specifies the location of GfK maps.&amp;#xD;&amp;#xA;d  MAPSSAS=!SASROOT\maps&amp;#xD;&amp;#xA;d                    Specifies the loca'"</definedName>
    <definedName name="_AMO_ContentDefinition_394894800.125" hidden="1">"'tion of SAS map data sets.&amp;#xD;&amp;#xA;d  NOMAUTOCOMPLOC    Does not display the autocall macro source location in the SAS log when the autocall macro is compiled.&amp;#xD;&amp;#xA;d  NOMAUTOLOCDISPLAY Disables the macro facility from displaying the autocall mac'"</definedName>
    <definedName name="_AMO_ContentDefinition_394894800.126" hidden="1">"'ro source location in the log.&amp;#xD;&amp;#xA;d  NOMAUTOLOCINDES   Does not prepend the full pathname of the autocall macro source file to the autocall macro catalog entry &amp;#xD;&amp;#xA;d                    description field in the WORK.SASMACR catalog.&amp;#xD;&amp;#x'"</definedName>
    <definedName name="_AMO_ContentDefinition_394894800.127" hidden="1">"'A;t18                                                          The SAS System                          13:42 Thursday, February 13, 2020&amp;#xD;&amp;#xA;t &amp;#xD;&amp;#xA;d  MAUTOSOURCE       Enables the macro autocall feature.&amp;#xD;&amp;#xA;d  MAXSEGRATIO=75    Specif'"</definedName>
    <definedName name="_AMO_ContentDefinition_394894800.128" hidden="1">"'ies the upper limit for the percentage of index segments that the SPD Engine identifies as containing the &amp;#xD;&amp;#xA;d                    value referenced in the WHERE expression.&amp;#xD;&amp;#xA;d  MCOMPILE          Allows new macro definitions.&amp;#xD;&amp;#xA;d  '"</definedName>
    <definedName name="_AMO_ContentDefinition_394894800.129" hidden="1">"'MCOMPILENOTE=NONE Specifies what to write to the SAS log when a macro compiles successfully.&amp;#xD;&amp;#xA;d  NOMCOVERAGE       Disables the generation of coverage analysis data for SAS macros.&amp;#xD;&amp;#xA;d  MCOVERAGELOC=     Specifies the location of the ma'"</definedName>
    <definedName name="_AMO_ContentDefinition_394894800.13" hidden="1">"'#xD;&amp;#xA;n NOTE: Libref KSAXRCV was successfully assigned as follows: &amp;#xD;&amp;#xA;n       Engine:        V9 &amp;#xD;&amp;#xA;n       Physical Name: T:\produkt\kosta_sas\data_raw_xlsxrcv&amp;#xD;&amp;#xA;n NOTE: Libref O01_FNDS was successfully assigned as follows: &amp;#x'"</definedName>
    <definedName name="_AMO_ContentDefinition_394894800.130" hidden="1">"'cro coverage analysis data file.&amp;#xD;&amp;#xA;d  MERGENOBY=NOWARN  Specifies the type of message that is issued when MERGE processing occurs without an associated BY statement.&amp;#xD;&amp;#xA;d  MERROR            Issues a warning message for an unresolved macro'"</definedName>
    <definedName name="_AMO_ContentDefinition_394894800.131" hidden="1">"' reference.&amp;#xD;&amp;#xA;d  METAAUTORESOURCES=SASApp&amp;#xD;&amp;#xA;d                    Specifies the metadata resources that are assigned when SAS starts.&amp;#xD;&amp;#xA;d  METACONNECT=      Specifies the profile from the metadata user connection profiles that is u'"</definedName>
    <definedName name="_AMO_ContentDefinition_394894800.132" hidden="1">"'sed to connect to the SAS Metadata &amp;#xD;&amp;#xA;d                    Server.&amp;#xD;&amp;#xA;d  METAENCRYPTALG=SASPROPRIETARY&amp;#xD;&amp;#xA;d                    Specifies the type of encryption to use to communicate with the SAS Metadata Server.&amp;#xD;&amp;#xA;d  METAENCR'"</definedName>
    <definedName name="_AMO_ContentDefinition_394894800.133" hidden="1">"'YPTLEVEL=CREDENTIALS&amp;#xD;&amp;#xA;d                    Specifies the level of encryption that is used to communicate with the SAS Metadata Server.&amp;#xD;&amp;#xA;d  METAID=           Specifies the ID of the SAS Metadata Server.&amp;#xD;&amp;#xA;d  METAPASS=XXXXXXXX Spe'"</definedName>
    <definedName name="_AMO_ContentDefinition_394894800.134" hidden="1">"'cifies the SAS Metadata Server password.&amp;#xD;&amp;#xA;d  METAPORT=8561     Specifies the TCP port for the SAS Metadata Server.&amp;#xD;&amp;#xA;d  METAPROFILE=D:\SAS\Config\Lev1\metadataConfig.xml&amp;#xD;&amp;#xA;d                    Specifies the XML document that cont'"</definedName>
    <definedName name="_AMO_ContentDefinition_394894800.135" hidden="1">"'ains SAS Metadata Server user connection profiles.&amp;#xD;&amp;#xA;d  METAPROTOCOL=BRIDGE&amp;#xD;&amp;#xA;d                    Specifies the network profile to use to connect to the SAS Metadata Server.&amp;#xD;&amp;#xA;d  METAREPOSITORY=Foundation&amp;#xD;&amp;#xA;d              '"</definedName>
    <definedName name="_AMO_ContentDefinition_394894800.136" hidden="1">"'      Specifies the name of the SAS Metadata Server Repository.&amp;#xD;&amp;#xA;d  METASERVER=sasbimeta.intern.zinl.nl&amp;#xD;&amp;#xA;d                    Specifies the host name or address of the SAS Metadata Server.&amp;#xD;&amp;#xA;d  METASPN=          Specifies the se'"</definedName>
    <definedName name="_AMO_ContentDefinition_394894800.137" hidden="1">"'rvice principal name (SPN) for the SAS Metadata Server.&amp;#xD;&amp;#xA;d  METAUSER=         Specifies the user ID that is used to connect to the SAS Metadata Server.&amp;#xD;&amp;#xA;d  NOMEXECNOTE       Does not display the macro execution information in the SAS l'"</definedName>
    <definedName name="_AMO_ContentDefinition_394894800.138" hidden="1">"'og when the macro is invoked.&amp;#xD;&amp;#xA;d  MEXECSIZE=65536   Specifies the maximum macro size that can be executed in memory.&amp;#xD;&amp;#xA;d  NOMFILE           Does not write MPRINT output to an external file.&amp;#xD;&amp;#xA;d  MINDELIMITER=     Specifies the ch'"</definedName>
    <definedName name="_AMO_ContentDefinition_394894800.139" hidden="1">"'aracter delimiter for the macro IN operator.&amp;#xD;&amp;#xA;d  NOMINOPERATOR     Disables IN logical operators in expressions.&amp;#xD;&amp;#xA;d  MINPARTSIZE=16777216&amp;#xD;&amp;#xA;d                    Specifies the minimum size of the data component partitions for SPD'"</definedName>
    <definedName name="_AMO_ContentDefinition_394894800.14" hidden="1">"'D;&amp;#xA;n       Engine:        V9 &amp;#xD;&amp;#xA;n       Physical Name: T:\produkt\kosta_sas\o01_delivery_fnds&amp;#xD;&amp;#xA;d    -- Sasautos information&amp;#xD;&amp;#xA;d       SASAUTOS&amp;#xD;&amp;#xA;d       SASAUTOS=(sas_mcro sasautos)&amp;#xD;&amp;#xA;d      &amp;#xD;&amp;#xA;d       T:'"</definedName>
    <definedName name="_AMO_ContentDefinition_394894800.140" hidden="1">"' Engine data sets.&amp;#xD;&amp;#xA;d  MISSING=.         Specifies the character to print for missing numeric values.&amp;#xD;&amp;#xA;d  NOMLOGIC          Does not trace macro execution or write the results to the SAS log.&amp;#xD;&amp;#xA;d  NOMLOGICNEST      Does not disp'"</definedName>
    <definedName name="_AMO_ContentDefinition_394894800.141" hidden="1">"'lay the macro nesting information in the SAS log for MLOGIC output.&amp;#xD;&amp;#xA;d  NOMPRINT          Does not display the SAS statements that are generated by macro execution.&amp;#xD;&amp;#xA;d  NOMPRINTNEST      Does not display the macro nesting information f'"</definedName>
    <definedName name="_AMO_ContentDefinition_394894800.142" hidden="1">"'rom the MPRINT output in the SAS log.&amp;#xD;&amp;#xA;d  NOMRECALL         Searches the autocall libraries only once for a requested macro.&amp;#xD;&amp;#xA;d  MREPLACE          Enables updates to macro definitions in the Work library.&amp;#xD;&amp;#xA;d  MSGLEVEL=N        '"</definedName>
    <definedName name="_AMO_ContentDefinition_394894800.143" hidden="1">"'Specifies the level of detail in SAS log messages.&amp;#xD;&amp;#xA;d  NOMSTORED         Does not search for stored compiled macros.&amp;#xD;&amp;#xA;d  MSYMTABMAX=4194304&amp;#xD;&amp;#xA;d                    Specifies the maximum amount of memory available to the macro var'"</definedName>
    <definedName name="_AMO_ContentDefinition_394894800.144" hidden="1">"'iable symbol table or tables.&amp;#xD;&amp;#xA;d  NOMULTENVAPPL     List only operating environment fonts in the font selector window of a SAS application.&amp;#xD;&amp;#xA;d  MVARSIZE=65534    Specifies the maximum size for a macro variable that is stored in memory.'"</definedName>
    <definedName name="_AMO_ContentDefinition_394894800.145" hidden="1">"'&amp;#xD;&amp;#xA;d  NONETENCRYPT      Does not require encryption for client/server data transfers.&amp;#xD;&amp;#xA;d  NETENCRYPTALGORITHM=SASPROPRIETARY&amp;#xD;&amp;#xA;d                    Specifies one or more algorithms to use for encrypted client/server data transfer'"</definedName>
    <definedName name="_AMO_ContentDefinition_394894800.146" hidden="1">"'s.&amp;#xD;&amp;#xA;d  NETENCRYPTKEYLEN=0&amp;#xD;&amp;#xA;d                    Specifies the key length that is used by the encryption algorithm for encrypted client/server data transfers.&amp;#xD;&amp;#xA;d  NEWS=             Specifies the location of the news file that is'"</definedName>
    <definedName name="_AMO_ContentDefinition_394894800.147" hidden="1">"' to be written to the SAS log immediately after the header.&amp;#xD;&amp;#xA;d  NONLDECSEPARATOR  Disables formatting of numeric output using the decimal separator for the locale.&amp;#xD;&amp;#xA;d  NOTES             SAS writes notes to the SAS log.&amp;#xD;&amp;#xA;t19    '"</definedName>
    <definedName name="_AMO_ContentDefinition_394894800.148" hidden="1">"'                                                      The SAS System                          13:42 Thursday, February 13, 2020&amp;#xD;&amp;#xA;t &amp;#xD;&amp;#xA;d  NUMBER            Prints the page number on the first title line of each page of SAS output.&amp;#xD;&amp;#'"</definedName>
    <definedName name="_AMO_ContentDefinition_394894800.149" hidden="1">"'xA;d  OBJECTSERVER      Enables SAS to run as an Integrated Object Model (IOM) server.&amp;#xD;&amp;#xA;d  OBS=9223372036854775807&amp;#xD;&amp;#xA;d                    Specifies the observation that is used to determine the last observation to process, or specifies '"</definedName>
    <definedName name="_AMO_ContentDefinition_394894800.15" hidden="1">"'\produkt\kosta_sas\data_raw_xlsxrcv&amp;#xD;&amp;#xA;n NOTE: Libref KSAX2018 was successfully assigned as follows: &amp;#xD;&amp;#xA;n       Engine:        V9 &amp;#xD;&amp;#xA;n       Physical Name: T:\produkt\kosta_sas\data_raw_xlsxrcv\2018&amp;#xD;&amp;#xA;n NOTE: Libref KSAX2019'"</definedName>
    <definedName name="_AMO_ContentDefinition_394894800.150" hidden="1">"'the last &amp;#xD;&amp;#xA;d                    record to process.&amp;#xD;&amp;#xA;d  ODSDEST=AUTO      Specifies the default ODS destination.&amp;#xD;&amp;#xA;d  ODSGRAPHICS=AUTO  Specifies the setting for ODS graphics.&amp;#xD;&amp;#xA;d  NOODSLANGCHG      Disables changing the l'"</definedName>
    <definedName name="_AMO_ContentDefinition_394894800.151" hidden="1">"'anguage of the SAS message text in ODS output when the LOCALE option is set after start &amp;#xD;&amp;#xA;d                    up.&amp;#xD;&amp;#xA;d  ODSSTYLE=AUTO     Specifies the ODS HTML default style.&amp;#xD;&amp;#xA;d  OLAPCONFIG=       Specifies the name of the XML '"</definedName>
    <definedName name="_AMO_ContentDefinition_394894800.152" hidden="1">"'configuration file that is used to initialize an OLAP server.&amp;#xD;&amp;#xA;d  ORIENTATION=PORTRAIT&amp;#xD;&amp;#xA;d                    Specifies the paper orientation to use when printing to a printer.&amp;#xD;&amp;#xA;d  NOOVP             Disables overprinting of erro'"</definedName>
    <definedName name="_AMO_ContentDefinition_394894800.153" hidden="1">"'r messages to make them bold.&amp;#xD;&amp;#xA;d  NOPAGEBREAKINITIAL&amp;#xD;&amp;#xA;d                    Does not begin SAS log and procedure output for the LISTING destination on a new page.&amp;#xD;&amp;#xA;d  PAGENO=1          Resets the SAS output page number.&amp;#xD;&amp;#xA'"</definedName>
    <definedName name="_AMO_ContentDefinition_394894800.154" hidden="1">"';d  PAGESIZE=60       Specifies the number of lines that compose a page of the SAS log and SAS output.&amp;#xD;&amp;#xA;d  PAPERDEST=        Specifies the name of the output bin to receive printed output.&amp;#xD;&amp;#xA;d  PAPERSIZE=A4      Specifies the paper size'"</definedName>
    <definedName name="_AMO_ContentDefinition_394894800.155" hidden="1">"' to use for printing.&amp;#xD;&amp;#xA;d  PAPERSOURCE=      Specifies the name of the paper bin to use for printing.&amp;#xD;&amp;#xA;d  PAPERTYPE=PLAIN   Specifies the type of paper to use for printing.&amp;#xD;&amp;#xA;d  PARM=             Specifies a parameter string that'"</definedName>
    <definedName name="_AMO_ContentDefinition_394894800.156" hidden="1">"' is passed to an external program.&amp;#xD;&amp;#xA;d  PARMCARDS=FT15F001&amp;#xD;&amp;#xA;d                    Specifies the file reference to open when SAS encounters the PARMCARDS statement in a procedure.&amp;#xD;&amp;#xA;d  PDFACCESS         Enables screen readers to re'"</definedName>
    <definedName name="_AMO_ContentDefinition_394894800.157" hidden="1">"'ad PDF text and graphics.&amp;#xD;&amp;#xA;d  NOPDFASSEMBLY     Disables assembly of PDF documents.&amp;#xD;&amp;#xA;d  NOPDFCOMMENT      Disables comments in PDF documents from being modified.&amp;#xD;&amp;#xA;d  NOPDFCONTENT      Disables modification of PDF document conte'"</definedName>
    <definedName name="_AMO_ContentDefinition_394894800.158" hidden="1">"'nt.&amp;#xD;&amp;#xA;d  PDFCOPY           Enables PDF document text and graphics to be copied.&amp;#xD;&amp;#xA;d  PDFFILLIN         Enables PDF forms to be filled in.&amp;#xD;&amp;#xA;d  PDFPAGELAYOUT=DEFAULT&amp;#xD;&amp;#xA;d                    Specifies the page layout for PDF d'"</definedName>
    <definedName name="_AMO_ContentDefinition_394894800.159" hidden="1">"'ocuments.&amp;#xD;&amp;#xA;d  PDFPAGEVIEW=DEFAULT&amp;#xD;&amp;#xA;d                    Specifies the page viewing mode for PDF documents.&amp;#xD;&amp;#xA;d  PDFPASSWORD=XXXXXXXX&amp;#xD;&amp;#xA;d                    Specifies the password to use to open a PDF document and the pass'"</definedName>
    <definedName name="_AMO_ContentDefinition_394894800.16" hidden="1">"' was successfully assigned as follows: &amp;#xD;&amp;#xA;t12                                                          The SAS System                          13:42 Thursday, February 13, 2020&amp;#xD;&amp;#xA;t &amp;#xD;&amp;#xA;n       Engine:        V9 &amp;#xD;&amp;#xA;n       Ph'"</definedName>
    <definedName name="_AMO_ContentDefinition_394894800.160" hidden="1">"'word used by a PDF document owner.&amp;#xD;&amp;#xA;d  PDFPRINT=HRES     Specifies the resolution to print PDF documents.&amp;#xD;&amp;#xA;d  PDFSECURITY=NONE  Specifies the level of encryption to use for PDF documents.&amp;#xD;&amp;#xA;d  NOPRESENV         Specifies that co'"</definedName>
    <definedName name="_AMO_ContentDefinition_394894800.161" hidden="1">"'llecting data for the preservation of the SAS environment is disabled.&amp;#xD;&amp;#xA;d  PRIMARYPROVIDERDOMAIN=&amp;#xD;&amp;#xA;d                    Specifies the domain name of the primary authentication provider.&amp;#xD;&amp;#xA;d  PRINTERPATH=      Specifies the name '"</definedName>
    <definedName name="_AMO_ContentDefinition_394894800.162" hidden="1">"'of a registered printer to use for Universal Printing.&amp;#xD;&amp;#xA;d  NOPRINTINIT       Preserves the procedure output file for the LISTING destination if no new output is created.&amp;#xD;&amp;#xA;d  PRINTMSGLIST      Specifies to print the entire list of messa'"</definedName>
    <definedName name="_AMO_ContentDefinition_394894800.163" hidden="1">"'ges to the SAS log.&amp;#xD;&amp;#xA;d  PROTOLIBS=NONE    Specifies the paths that PROC PROTO can use to find and register load modules.&amp;#xD;&amp;#xA;d  QUOTELENMAX       Writes a warning message to the SAS log if a quoted string exceeds the maximum length allowe'"</definedName>
    <definedName name="_AMO_ContentDefinition_394894800.164" hidden="1">"'d.&amp;#xD;&amp;#xA;d  REPLACE           Enables replacement of permanent SAS data sets.&amp;#xD;&amp;#xA;d  REUSE=NO          Specifies whether SAS reuses space when observations are added to a compressed SAS data set.&amp;#xD;&amp;#xA;d  RIGHTMARGIN=0.000 IN&amp;#xD;&amp;#xA;d    '"</definedName>
    <definedName name="_AMO_ContentDefinition_394894800.165" hidden="1">"'                Specifies the print margin for the right side of the page.&amp;#xD;&amp;#xA;d  NORLANG           Disables SAS from executing R language statements.&amp;#xD;&amp;#xA;d  RSASIOTRANSERROR  Displays a transcoding error when illegal values are read from a '"</definedName>
    <definedName name="_AMO_ContentDefinition_394894800.166" hidden="1">"'remote application.&amp;#xD;&amp;#xA;d  RSASUSER          Opens the Sasuser library in Read-Only mode.&amp;#xD;&amp;#xA;d  S=0               Specifies the length of statements on each line of a source statement, and the length of data on lines that &amp;#xD;&amp;#xA;d       '"</definedName>
    <definedName name="_AMO_ContentDefinition_394894800.167" hidden="1">"'             follow a DATALINES statement.&amp;#xD;&amp;#xA;d  S2=0              Specifies the length of statements of each line of a source statement from an %INCLUDE statement, an AUTOEXEC= &amp;#xD;&amp;#xA;d                    file, or an autocall macro file.&amp;#xD'"</definedName>
    <definedName name="_AMO_ContentDefinition_394894800.168" hidden="1">"';&amp;#xA;t110                                                         The SAS System                          13:42 Thursday, February 13, 2020&amp;#xD;&amp;#xA;t &amp;#xD;&amp;#xA;d  S2V=0             Specifies the column to begin reading a file with variable length re'"</definedName>
    <definedName name="_AMO_ContentDefinition_394894800.169" hidden="1">"'cords that is specified in an %INCLUDE &amp;#xD;&amp;#xA;d                    statement, an autoexec file, or an autocall macro.&amp;#xD;&amp;#xA;d  SASAUTOS=(sas_mcro sasautos)&amp;#xD;&amp;#xA;d                    Specifies the location of one or more autocall libraries.&amp;#'"</definedName>
    <definedName name="_AMO_ContentDefinition_394894800.17" hidden="1">"'ysical Name: T:\produkt\kosta_sas\data_raw_xlsxrcv\2019&amp;#xD;&amp;#xA;n NOTE: Libref KSAX2020 was successfully assigned as follows: &amp;#xD;&amp;#xA;n       Engine:        V9 &amp;#xD;&amp;#xA;n       Physical Name: T:\produkt\kosta_sas\data_raw_xlsxrcv\2020&amp;#xD;&amp;#xA;d G'"</definedName>
    <definedName name="_AMO_ContentDefinition_394894800.170" hidden="1">"'xD;&amp;#xA;d  SASCMD=           Specifies the command that starts a server session on a symmetric multiprocessing (SMP) computer.&amp;#xD;&amp;#xA;d  SASFRSCR=         A read-only option that contains the fileref, generated by the SASSCRIPT option,  for SAS/CONN'"</definedName>
    <definedName name="_AMO_ContentDefinition_394894800.171" hidden="1">"'ECT server sign-on &amp;#xD;&amp;#xA;d                    script files.&amp;#xD;&amp;#xA;d  SASHELP=(            &amp;quot;!SASCFG\SASCFG&amp;quot;          &amp;quot;!SASROOT\core\sashelp&amp;quot;          &amp;quot;!SASROOT\aacomp\sashelp&amp;quot;          &amp;#xD;&amp;#xA;d &amp;quot;!SASROOT\cas'"</definedName>
    <definedName name="_AMO_ContentDefinition_394894800.172" hidden="1">"'\sashelp&amp;quot;          &amp;quot;!SASROOT\cmp\sashelp&amp;quot;          &amp;quot;!SASROOT\graph\sashelp&amp;quot;          &amp;quot;!SASROOT\inttech\sashelp&amp;quot;        &amp;#xD;&amp;#xA;d   &amp;quot;!SASROOT\mlearning\sashelp&amp;quot;          &amp;quot;!SASROOT\spdsclient\sashelp&amp;q'"</definedName>
    <definedName name="_AMO_ContentDefinition_394894800.173" hidden="1">"'uot;          &amp;quot;!SASROOT\stat\sashelp&amp;quot;          )&amp;#xD;&amp;#xA;d                    Specifies the location of the Sashelp library.&amp;#xD;&amp;#xA;d  SASMSTORE=        Specifies the libref of a SAS catalog for stored compiled SAS macros.&amp;#xD;&amp;#xA;d  SAS'"</definedName>
    <definedName name="_AMO_ContentDefinition_394894800.174" hidden="1">"'SCRIPT=        Specifies one or more locations of SAS/CONNECT server sign-on script files.&amp;#xD;&amp;#xA;d  SASUSER=C:\Users\HES\Documents\My SAS Files\9.4&amp;#xD;&amp;#xA;d                    Specifies a libref or a path that identifies a library for the user's '"</definedName>
    <definedName name="_AMO_ContentDefinition_394894800.175" hidden="1">"'profile catalog.&amp;#xD;&amp;#xA;d  SECPACKAGE=Negotiate&amp;#xD;&amp;#xA;d                    Specifies the security package that the IOM server uses to authenticate incoming client connections.&amp;#xD;&amp;#xA;d  SECPACKAGELIST=Kerberos,NTLM&amp;#xD;&amp;#xA;d                   '"</definedName>
    <definedName name="_AMO_ContentDefinition_394894800.176" hidden="1">"' Specifies the security authentication packages that are used by the server.&amp;#xD;&amp;#xA;d  SEQ=8             Specifies the length of the numeric portion of the sequence field in input source lines or data lines.&amp;#xD;&amp;#xA;d  SERROR            Issues a wa'"</definedName>
    <definedName name="_AMO_ContentDefinition_394894800.177" hidden="1">"'rning message when a macro variable reference does not match a macro variable.&amp;#xD;&amp;#xA;d  SERVICESBASEURL=  Specifies the URL for services.&amp;#xD;&amp;#xA;d  SESSREF=CASAUTO   Identify the name to associate with a generated CAS session.&amp;#xD;&amp;#xA;d  NOSETIN'"</definedName>
    <definedName name="_AMO_ContentDefinition_394894800.178" hidden="1">"'IT         Disables PROC SETINIT to prevent updating site licensing information.&amp;#xD;&amp;#xA;d  SHARESESSIONCNTL=SERVER&amp;#xD;&amp;#xA;d                    Specifies whether the SAS/SHARE server has one or multiple connections to clients.&amp;#xD;&amp;#xA;d  SIGNONWAI'"</definedName>
    <definedName name="_AMO_ContentDefinition_394894800.179" hidden="1">"'T        Executes the SIGNON statement synchronously, signing on clients to the server one at a time.&amp;#xD;&amp;#xA;d  SKIP=0            Specifies the number of lines to skip at the top of each page of SAS output for the LISTING destination.&amp;#xD;&amp;#xA;d  SO'"</definedName>
    <definedName name="_AMO_ContentDefinition_394894800.18" hidden="1">"'LOBAL KSA_APPL T:\produkt\kosta_sas\&amp;#xD;&amp;#xA;d GLOBAL KSA_DATA T:\produkt\kosta_sas\&amp;#xD;&amp;#xA;d GLOBAL KSA_IBHR T:\produkt\kosta_sas\&amp;#xD;&amp;#xA;d GLOBAL SASWORKLOCATION &amp;quot;F:\WORK\_TD2272_DC1SRVSAS01P_\Prc2/&amp;quot;&amp;#xD;&amp;#xA;d GLOBAL WPATH F:\WORK\_T'"</definedName>
    <definedName name="_AMO_ContentDefinition_394894800.180" hidden="1">"'LUTIONS         Displays the Solutions menu in SAS windows.&amp;#xD;&amp;#xA;d  SORTDUP=PHYSICAL  Specifies whether PROC SORT removes duplicate variables based on the DROP and KEEP options or on all data set &amp;#xD;&amp;#xA;d                    variables.&amp;#xD;&amp;#xA;'"</definedName>
    <definedName name="_AMO_ContentDefinition_394894800.181" hidden="1">"'d  SORTEQUALS        PROC SORT maintains the relative position in the output data set for observations with identical BY-variable &amp;#xD;&amp;#xA;d                    values.&amp;#xD;&amp;#xA;d  SORTSEQ=          Specifies a language-specific collating sequence for'"</definedName>
    <definedName name="_AMO_ContentDefinition_394894800.182" hidden="1">"' the SORT and SQL procedures.&amp;#xD;&amp;#xA;d  SORTSIZE=68719476736&amp;#xD;&amp;#xA;d                    Specifies the amount of memory that is available to the SORT procedure.&amp;#xD;&amp;#xA;d  NOSORTVALIDATE    SORT does not verify whether a data set is sorted accord'"</definedName>
    <definedName name="_AMO_ContentDefinition_394894800.183" hidden="1">"'ing to the variables in the BY statement.&amp;#xD;&amp;#xA;d  SOURCE            Writes program source statements to the SAS log.&amp;#xD;&amp;#xA;d  NOSOURCE2         Does not write secondary source statements from included files to the SAS log.&amp;#xD;&amp;#xA;d  NOSPDEFIL'"</definedName>
    <definedName name="_AMO_ContentDefinition_394894800.184" hidden="1">"'ECACHE   Disables caching of opened SPD Engine files.&amp;#xD;&amp;#xA;d  SPDEINDEXSORTSIZE=33554432&amp;#xD;&amp;#xA;d                    Specifies the memory size for sorting index values.&amp;#xD;&amp;#xA;d  SPDEMAXTHREADS=0  Specifies the maximum number of threads that t'"</definedName>
    <definedName name="_AMO_ContentDefinition_394894800.185" hidden="1">"'he SPD Engine can spawn for I/O processing.&amp;#xD;&amp;#xA;d  SPDEPARALLELREAD=NO&amp;#xD;&amp;#xA;d                    Enables or disables SPD Engine parallel reads when no WHERE clause is in effect.&amp;#xD;&amp;#xA;d  SPDESORTSIZE=33554432&amp;#xD;&amp;#xA;d                    '"</definedName>
    <definedName name="_AMO_ContentDefinition_394894800.186" hidden="1">"'Specifies the memory size that is used for sorting by the SPD Engine.&amp;#xD;&amp;#xA;d  SPDEUTILLOC=      Specifies one or more locations where the SPD Engine can temporarily store utility files.&amp;#xD;&amp;#xA;d  SPDEWHEVAL=COST   Specifies the WHERE statement e'"</definedName>
    <definedName name="_AMO_ContentDefinition_394894800.187" hidden="1">"'valuation process for the SPD Engine.&amp;#xD;&amp;#xA;d  NOSPOOL           Does not write SAS statements to a utility data set in the Work library.&amp;#xD;&amp;#xA;d  SQLCONSTDATETIME  PROC SQL replaces references to the DATE, TIME, DATETIME, and TODAY functions wi'"</definedName>
    <definedName name="_AMO_ContentDefinition_394894800.188" hidden="1">"'th their equivalent constant &amp;#xD;&amp;#xA;d                    values before a query executes.&amp;#xD;&amp;#xA;d  SQLGENERATION=(NONE DBMS='TERADATA DB2 ORACLE NETEZZA ASTER GREENPLM HADOOP SAPHANA IMPALA HAWQ POSTGRES REDSHIFT SQLSVR VERTICA')&amp;#xD;&amp;#xA;d      '"</definedName>
    <definedName name="_AMO_ContentDefinition_394894800.189" hidden="1">"'              Specifies whether and when SAS procedures generate SQL for in-database processing of source data.&amp;#xD;&amp;#xA;d  NOSQLIPONEATTEMPT Allows an SQL query to continue processing when an implicit pass-through request fails.&amp;#xD;&amp;#xA;d  SQLMAPPUT'"</definedName>
    <definedName name="_AMO_ContentDefinition_394894800.19" hidden="1">"'D2272_DC1SRVSAS01P_\Prc2&amp;#xD;&amp;#xA;d GLOBAL _CLIENTAPP 'SAS Add-In for Microsoft Office'&amp;#xD;&amp;#xA;d GLOBAL _CLIENTAPPABBREV AMO&amp;#xD;&amp;#xA;d GLOBAL _CLIENTMACHINE 'BASISVM-335'&amp;#xD;&amp;#xA;d GLOBAL _CLIENTUSERID 'HES'&amp;#xD;&amp;#xA;d GLOBAL _CLIENTUSERNAME 'Ever'"</definedName>
    <definedName name="_AMO_ContentDefinition_394894800.190" hidden="1">"'TO=SAS_PUT&amp;#xD;&amp;#xA;d                    Specifies the PUT function mapping to SQL.&amp;#xD;&amp;#xA;d  SQLREDUCEPUT=DBMS For PROC SQL, specifies the engine type to use to optimize a PUT function in a query.&amp;#xD;&amp;#xA;t111                                      '"</definedName>
    <definedName name="_AMO_ContentDefinition_394894800.191" hidden="1">"'                   The SAS System                          13:42 Thursday, February 13, 2020&amp;#xD;&amp;#xA;t &amp;#xD;&amp;#xA;d  SQLREDUCEPUTOBS=0 For PROC SQL, specifies the minimum number of observations that must be in a table for PROC SQL to optimize the &amp;#xD'"</definedName>
    <definedName name="_AMO_ContentDefinition_394894800.192" hidden="1">"';&amp;#xA;d                    PUT function in a query.&amp;#xD;&amp;#xA;d  SQLREDUCEPUTVALUES=0&amp;#xD;&amp;#xA;d                    For PROC SQL, specifies the maximum number of SAS format values that can exist in a PUT function expression to &amp;#xD;&amp;#xA;d              '"</definedName>
    <definedName name="_AMO_ContentDefinition_394894800.193" hidden="1">"'      optimize the PUT function in a query.&amp;#xD;&amp;#xA;d  SQLREMERGE        PROC SQL processes queries that use remerged data.&amp;#xD;&amp;#xA;d  SQLUNDOPOLICY=REQUIRED&amp;#xD;&amp;#xA;d                    Specifies how PROC SQL handles updated data if errors occur w'"</definedName>
    <definedName name="_AMO_ContentDefinition_394894800.194" hidden="1">"'hile you are updating data.&amp;#xD;&amp;#xA;d  NOSSLCLIENTAUTH   Does not require the server to perform client authentication for a server connection.&amp;#xD;&amp;#xA;d  NOSSLCRLCHECK     Does not check the Certificate Revocation List (CRL) when a digital certifica'"</definedName>
    <definedName name="_AMO_ContentDefinition_394894800.195" hidden="1">"'te is validated.&amp;#xD;&amp;#xA;d  SSLMINPROTOCOL=   Specifies the minimum TLS or SSL protocol that can be negotiated when using OpenSSL.&amp;#xD;&amp;#xA;d  SSLMODE=          Specifies the TLS version and the cipher suites for SSL.&amp;#xD;&amp;#xA;d  NOSSPI            Do'"</definedName>
    <definedName name="_AMO_ContentDefinition_394894800.196" hidden="1">"'es not use Security Support Provider Interface for single sign-on connections to IOM servers.&amp;#xD;&amp;#xA;d  NOSTARTLIB        Does not assign user-defined permanent librefs when SAS starts.&amp;#xD;&amp;#xA;d  NOSTEPCHKPT       Disables recording of checkpoint-'"</definedName>
    <definedName name="_AMO_ContentDefinition_394894800.197" hidden="1">"'restart data for DATA and PROC steps for batch programs.&amp;#xD;&amp;#xA;d  STEPCHKPTLIB=WORK Specifies the libref of the library where checkpoint-restart data for DATA and PROC steps is saved.&amp;#xD;&amp;#xA;d  NOSTEPRESTART     Disables restart mode which execut'"</definedName>
    <definedName name="_AMO_ContentDefinition_394894800.198" hidden="1">"'es batch programs using checkpoint-restart data collected for DATA and PROC &amp;#xD;&amp;#xA;d                    steps in a prior execution.&amp;#xD;&amp;#xA;d  STRIPESIZE=       Specifies path and size pairs to identify I/O device stripe size.  Stripe size indicat'"</definedName>
    <definedName name="_AMO_ContentDefinition_394894800.199" hidden="1">"'es page size when creating &amp;#xD;&amp;#xA;d                    a data set or utility file.&amp;#xD;&amp;#xA;d  SUMSIZE=0         Specifies a limit on the amount of memory that is available for data summarization procedures when class &amp;#xD;&amp;#xA;d                   '"</definedName>
    <definedName name="_AMO_ContentDefinition_394894800.2" hidden="1">"'"" imgX=""0"" redirect=""False""&gt;_x000D_
  &lt;files /&gt;_x000D_
  &lt;parents /&gt;_x000D_
  &lt;children /&gt;_x000D_
  &lt;param n=""AMO_Version"" v=""7.1"" /&gt;_x000D_
  &lt;param n=""RawValues"" v=""True"" /&gt;_x000D_
  &lt;param n=""Log"" v=""﻿t11                                                          The SA'"</definedName>
    <definedName name="_AMO_ContentDefinition_394894800.20" hidden="1">"'s, H.'&amp;#xD;&amp;#xA;d GLOBAL _CLIENTVERSION '7.100.5.6182'&amp;#xD;&amp;#xA;d GLOBAL _EG_WORKSPACEINIT 1&amp;#xD;&amp;#xA;d GLOBAL _MSOFFICECLIENT Excel&amp;#xD;&amp;#xA;d GLOBAL _SASHOSTNAME 'DC1SRVSAS01P.intern.zinl.nl'&amp;#xD;&amp;#xA;d GLOBAL _SASSERVERNAME 'SASApp'&amp;#xD;&amp;#xA;d GLOB'"</definedName>
    <definedName name="_AMO_ContentDefinition_394894800.200" hidden="1">"' variables are active.&amp;#xD;&amp;#xA;d  SVGAUTOPLAY       Starts animation when the page is loaded in the browser.&amp;#xD;&amp;#xA;d  NOSVGCONTROLBUTTONS&amp;#xD;&amp;#xA;d                    Does not display the paging control buttons and an index in a multipage SVG doc'"</definedName>
    <definedName name="_AMO_ContentDefinition_394894800.201" hidden="1">"'ument.&amp;#xD;&amp;#xA;d  SVGFADEIN=0       Specifies the number of seconds for the fade-in effect for a graph.&amp;#xD;&amp;#xA;d  SVGFADEMODE=OVERLAP&amp;#xD;&amp;#xA;d                    Specifies whether to use sequential frames or to overlap frames for the fade-in effe'"</definedName>
    <definedName name="_AMO_ContentDefinition_394894800.202" hidden="1">"'ct of a graph.&amp;#xD;&amp;#xA;d  SVGFADEOUT=0      Specifies the number of seconds for a graph to fade out of view.&amp;#xD;&amp;#xA;d  SVGHEIGHT=        Specifies the height of the viewport. Specifies the value of the height attribute of the outermost SVG element.'"</definedName>
    <definedName name="_AMO_ContentDefinition_394894800.203" hidden="1">"'&amp;#xD;&amp;#xA;d  NOSVGMAGNIFYBUTTON&amp;#xD;&amp;#xA;d                    Disables the SVG magnifier tool.&amp;#xD;&amp;#xA;d  SVGPRESERVEASPECTRATIO=&amp;#xD;&amp;#xA;d                    Specifies whether to force uniform scaling of SVG output. Specifies the preserveAspectRati'"</definedName>
    <definedName name="_AMO_ContentDefinition_394894800.204" hidden="1">"'o attribute on the &amp;#xD;&amp;#xA;d                    outermost SVG element.&amp;#xD;&amp;#xA;d  SVGTITLE=         Specifies the text in the title bar of the SVG output. Specifies the value of the TITLE element in the SVG file.&amp;#xD;&amp;#xA;d  SVGVIEWBOX=       Speci'"</definedName>
    <definedName name="_AMO_ContentDefinition_394894800.205" hidden="1">"'fies the coordinates, width, and height that are used to set the viewBox attribute on the outermost SVG &amp;#xD;&amp;#xA;d                    element.&amp;#xD;&amp;#xA;d  SVGWIDTH=         Specifies the width of the viewport. Specifies the value of the width attribu'"</definedName>
    <definedName name="_AMO_ContentDefinition_394894800.206" hidden="1">"'te of the outermost SVG element.&amp;#xD;&amp;#xA;d  SVGX=             Specifies the x-axis coordinate of one corner of the rectangular region for an embedded SVG element. Specifies &amp;#xD;&amp;#xA;d                    the x attribute in the outermost SVG element.&amp;'"</definedName>
    <definedName name="_AMO_ContentDefinition_394894800.207" hidden="1">"'#xD;&amp;#xA;d  SVGY=             Specifies the y-axis coordinate of one corner of the rectangular region for an embedded SVG element. Specifies &amp;#xD;&amp;#xA;d                    the y attribute in the outermost SVG element.&amp;#xD;&amp;#xA;d  NOSYMBOLGEN       Doe'"</definedName>
    <definedName name="_AMO_ContentDefinition_394894800.208" hidden="1">"'s not display the results of resolving macro variable references in the SAS log.&amp;#xD;&amp;#xA;d  SYNCHIO           Requires that data set I/O must be completed before other logical SAS tasks can be executed.&amp;#xD;&amp;#xA;d  NOSYNTAXCHECK     Disables syntax c'"</definedName>
    <definedName name="_AMO_ContentDefinition_394894800.209" hidden="1">"'heck mode for multiple steps in non-interactive or batch SAS sessions.&amp;#xD;&amp;#xA;d  SYSPARM=          Specifies a character string that can be passed to SAS programs.&amp;#xD;&amp;#xA;d  SYSPRINTFONT=     Specifies the default font to use for printing.&amp;#xD;&amp;#x'"</definedName>
    <definedName name="_AMO_ContentDefinition_394894800.21" hidden="1">"'AL _METAUSER HES@internzinl&amp;#xD;&amp;#xA;d AUTOMATIC AFDSID 0&amp;#xD;&amp;#xA;d AUTOMATIC AFDSNAME &amp;#xD;&amp;#xA;d AUTOMATIC AFLIB &amp;#xD;&amp;#xA;d AUTOMATIC AFSTR1 &amp;#xD;&amp;#xA;d AUTOMATIC AFSTR2 &amp;#xD;&amp;#xA;d AUTOMATIC FSPBDV &amp;#xD;&amp;#xA;d AUTOMATIC SYSADDRBITS 64&amp;#xD;&amp;#xA;d '"</definedName>
    <definedName name="_AMO_ContentDefinition_394894800.210" hidden="1">"'A;d  NOSYSRPUTSYNC     Sets the %SYSRPUT macro variables in the client session when a synchronization point is encountered.&amp;#xD;&amp;#xA;d  TBUFSIZE=0        Specifies the size of the buffer that is used by SAS applications to transfer client/server data '"</definedName>
    <definedName name="_AMO_ContentDefinition_394894800.211" hidden="1">"'across a &amp;#xD;&amp;#xA;d                    network.&amp;#xD;&amp;#xA;d  TCPLISTENTIME=300 Specifies the amount of time that a SAS/CONNECT server listens for a client to connect before terminating the &amp;#xD;&amp;#xA;d                    CONNECT server session.&amp;#xD;&amp;#x'"</definedName>
    <definedName name="_AMO_ContentDefinition_394894800.212" hidden="1">"'A;d  TCPPORTFIRST=0    Specifies the first value in a range of TCP/IP ports for a client to use to connect to a server.&amp;#xD;&amp;#xA;d  TCPPORTLAST=0     Specifies the last value in a range of TCP/IP ports for a client to use to connect to a server.&amp;#xD;&amp;'"</definedName>
    <definedName name="_AMO_ContentDefinition_394894800.213" hidden="1">"'#xA;d  TENANTID=         Specifies a name that identifies a tenant in a multi-tenant environment.&amp;#xD;&amp;#xA;d  NOTERMINAL        Does not associate a terminal with a SAS session.&amp;#xD;&amp;#xA;d  TERMSTMT=         Specifies the SAS statement to execute when'"</definedName>
    <definedName name="_AMO_ContentDefinition_394894800.214" hidden="1">"' SAS terminates.&amp;#xD;&amp;#xA;t112                                                         The SAS System                          13:42 Thursday, February 13, 2020&amp;#xD;&amp;#xA;t &amp;#xD;&amp;#xA;d  TEXTURELOC=!SASROOT\common\textures&amp;#xD;&amp;#xA;d                    '"</definedName>
    <definedName name="_AMO_ContentDefinition_394894800.215" hidden="1">"'Specifies the location of textures and images that are used by ODS styles.&amp;#xD;&amp;#xA;d  THREADS           Uses threaded processing for SAS applications that support it.&amp;#xD;&amp;#xA;d  TIMEZONE=&amp;quot;GMT+01:00&amp;quot;&amp;#xD;&amp;#xA;d                    Specifies '"</definedName>
    <definedName name="_AMO_ContentDefinition_394894800.216" hidden="1">"'a time zone.&amp;#xD;&amp;#xA;d  TOOLSMENU         Displays the Tools menu in SAS windows.&amp;#xD;&amp;#xA;d  TOPMARGIN=0.000 IN&amp;#xD;&amp;#xA;d                    Specifies the print margin at the top of the page.&amp;#xD;&amp;#xA;d  TRAINLOC=         Specifies the URL for SAS '"</definedName>
    <definedName name="_AMO_ContentDefinition_394894800.217" hidden="1">"'online training courses.&amp;#xD;&amp;#xA;d  TRANTAB=(lat1lat1,lat1lat1,wlt1_ucs,wlt1_lcs,wlt1_ccl,,,)&amp;#xD;&amp;#xA;d                    Specifies the translation table catalog entries.&amp;#xD;&amp;#xA;d  TSID=             Specifies a logical server metadata object that'"</definedName>
    <definedName name="_AMO_ContentDefinition_394894800.218" hidden="1">"' identifies a table service definition.&amp;#xD;&amp;#xA;d  UBUFNO=10         Specifies the number of utility file buffers.&amp;#xD;&amp;#xA;d  UBUFSIZE=65536    Specifies the size of utility file buffers.&amp;#xD;&amp;#xA;d  NOUNIVERSALPRINT  Disables Universal Printing and'"</definedName>
    <definedName name="_AMO_ContentDefinition_394894800.219" hidden="1">"' uses Windows printing.&amp;#xD;&amp;#xA;d  UPRINTCOMPRESSION Enables compression of files that are created by some Universal Printers and SAS/GRAPH devices.&amp;#xD;&amp;#xA;d  URLENCODING=SESSION&amp;#xD;&amp;#xA;d                    Specifies whether the argument to the U'"</definedName>
    <definedName name="_AMO_ContentDefinition_394894800.22" hidden="1">"'AUTOMATIC SYSBUFFR &amp;#xD;&amp;#xA;d AUTOMATIC SYSCC 0&amp;#xD;&amp;#xA;d AUTOMATIC SYSCHARWIDTH 1&amp;#xD;&amp;#xA;d AUTOMATIC SYSCMD &amp;#xD;&amp;#xA;d AUTOMATIC SYSDATASTEPPHASE &amp;#xD;&amp;#xA;d AUTOMATIC SYSDATE 13FEB20&amp;#xD;&amp;#xA;d AUTOMATIC SYSDATE9 13FEB2020&amp;#xD;&amp;#xA;d AUTOMATIC '"</definedName>
    <definedName name="_AMO_ContentDefinition_394894800.220" hidden="1">"'RLENCODE function and to the URLDECODE function is interpreted using the &amp;#xD;&amp;#xA;d                    SAS session encoding or UTF-8 encoding.&amp;#xD;&amp;#xA;d  USER=             Specifies the default permanent library to use for one-level SAS data set nam'"</definedName>
    <definedName name="_AMO_ContentDefinition_394894800.221" hidden="1">"'es.&amp;#xD;&amp;#xA;d  UTILLOC=WORK      Specifies one or more file system locations in which threaded applications can store utility files.&amp;#xD;&amp;#xA;d  UUIDCOUNT=100     Specifies the number of UUIDs to acquire from the UUID Generator Daemon.&amp;#xD;&amp;#xA;d  UU'"</definedName>
    <definedName name="_AMO_ContentDefinition_394894800.222" hidden="1">"'IDGENDHOST=     Specifies the host and port, or the LDAP URL that the UUID Generator Daemon runs on.&amp;#xD;&amp;#xA;d  V6CREATEUPDATE=NOTE&amp;#xD;&amp;#xA;d                    Specifies the type of message to write to the SAS log when Version 6 data sets are creat'"</definedName>
    <definedName name="_AMO_ContentDefinition_394894800.223" hidden="1">"'ed or updated.&amp;#xD;&amp;#xA;d  VALIDFMTNAME=LONG Specifies the maximum size that user-created formats and informat names can be before an error or warning is &amp;#xD;&amp;#xA;d                    issued.&amp;#xD;&amp;#xA;d  VALIDMEMNAME=EXTEND&amp;#xD;&amp;#xA;d                '"</definedName>
    <definedName name="_AMO_ContentDefinition_394894800.224" hidden="1">"'    Specifies the rules for naming SAS data sets, SAS data views, and item stores.&amp;#xD;&amp;#xA;d  VALIDVARNAME=ANY  Specifies the rules for valid SAS variable names that can be created and processed during a SAS session.&amp;#xD;&amp;#xA;d  VARINITCHK=NOTE   Spe'"</definedName>
    <definedName name="_AMO_ContentDefinition_394894800.225" hidden="1">"'cifies the type of message to write to the SAS log when a variable is not initialized.&amp;#xD;&amp;#xA;d  VARLENCHK=WARN    Specifies the type of message to write to the SAS log when the length of the variable that is being read is &amp;#xD;&amp;#xA;d               '"</definedName>
    <definedName name="_AMO_ContentDefinition_394894800.226" hidden="1">"'     longer than the length that is defined for the variable.&amp;#xD;&amp;#xA;d  VBUFSIZE=65536    Specifies the buffer size for a view.&amp;#xD;&amp;#xA;d  VIEWMENU          Displays the View menu in SAS windows.&amp;#xD;&amp;#xA;d  VNFERR            SAS issues an error me'"</definedName>
    <definedName name="_AMO_ContentDefinition_394894800.227" hidden="1">"'ssage when a BY variable exists in one data set but not another when the other data set is &amp;#xD;&amp;#xA;d                    _NULL_.&amp;#xD;&amp;#xA;d  WORK=F:\WORK\_TD2272_DC1SRVSAS01P_\Prc2&amp;#xD;&amp;#xA;d                    Specifies the libref or location of the'"</definedName>
    <definedName name="_AMO_ContentDefinition_394894800.228" hidden="1">"' Work library.&amp;#xD;&amp;#xA;d  WORKINIT          At SAS invocation, erases files that exist from a previous SAS session in an existing Work library.&amp;#xD;&amp;#xA;d  WORKTERM          Erases the Work files when SAS terminates.&amp;#xD;&amp;#xA;d  YEARCUTOFF=1926   Spe'"</definedName>
    <definedName name="_AMO_ContentDefinition_394894800.229" hidden="1">"'cifies the first year of a 100-year span that is used by date informats and functions to read a two-digit &amp;#xD;&amp;#xA;d                    year.&amp;#xD;&amp;#xA;d  _LAST_=WORK._PRODSAVAIL&amp;#xD;&amp;#xA;d                    Specifies the most recently created data s'"</definedName>
    <definedName name="_AMO_ContentDefinition_394894800.23" hidden="1">"'SYSDAY Thursday&amp;#xD;&amp;#xA;d AUTOMATIC SYSDEVIC ACTIVEX&amp;#xD;&amp;#xA;d AUTOMATIC SYSDMG 0&amp;#xD;&amp;#xA;d AUTOMATIC SYSDSN WORK    _PRODSAVAIL                                                        &amp;#xD;&amp;#xA;d AUTOMATIC SYSENCODING wlatin1&amp;#xD;&amp;#xA;d AUTOMATIC S'"</definedName>
    <definedName name="_AMO_ContentDefinition_394894800.230" hidden="1">"'et.&amp;#xD;&amp;#xA;d &amp;#xD;&amp;#xA;d Host Options:&amp;#xD;&amp;#xA;d &amp;#xD;&amp;#xA;d  ACCESSIBILITY=STANDARD&amp;#xD;&amp;#xA;d                    Specifies whether accessibility features are enabled in the Customize Tool dialog box and in some Properties &amp;#xD;&amp;#xA;d             '"</definedName>
    <definedName name="_AMO_ContentDefinition_394894800.231" hidden="1">"'       dialog boxes.&amp;#xD;&amp;#xA;d  ALIGNSASIOFILES   Aligns SAS files on a page boundary for improved performance.&amp;#xD;&amp;#xA;d  ALTLOG=           Specifies the location for a copy of the SAS log when SAS is running in batch mode.&amp;#xD;&amp;#xA;d  ALTPRINT=   '"</definedName>
    <definedName name="_AMO_ContentDefinition_394894800.232" hidden="1">"'      Specifies the location for a copy of the SAS procedure output when SAS is running in batch mode.&amp;#xD;&amp;#xA;d  AUTHPROVIDERDOMAIN=&amp;#xD;&amp;#xA;d                    Specifies the authentication provider that is associated with a domain.&amp;#xD;&amp;#xA;d  AU'"</definedName>
    <definedName name="_AMO_ContentDefinition_394894800.233" hidden="1">"'THSERVER=       Specifies the domain server that finds and authenticates secure server logins.&amp;#xD;&amp;#xA;d  AWSCONTROL=(SYSTEMMENU MINMAX TITLE)&amp;#xD;&amp;#xA;t113                                                         The SAS System                       '"</definedName>
    <definedName name="_AMO_ContentDefinition_394894800.234" hidden="1">"'   13:42 Thursday, February 13, 2020&amp;#xD;&amp;#xA;t &amp;#xD;&amp;#xA;d                    Specifies whether the main SAS window includes a title bar, a system control menu, and minimize and maximize &amp;#xD;&amp;#xA;d                    buttons.&amp;#xD;&amp;#xA;d  AWSDEF=0 0 '"</definedName>
    <definedName name="_AMO_ContentDefinition_394894800.235" hidden="1">"'100 100&amp;#xD;&amp;#xA;d                    Specifies the location and dimensions of the main SAS window when SAS initializes.&amp;#xD;&amp;#xA;d  AWSMENU           Displays the menu bar in the main SAS window.&amp;#xD;&amp;#xA;d  AWSMENUMERGE      Embeds menu items that a'"</definedName>
    <definedName name="_AMO_ContentDefinition_394894800.236" hidden="1">"'re specific to Windows in the main menus.&amp;#xD;&amp;#xA;d  AWSTITLE=         Specifies the text that appears in the title bar of the main SAS window.&amp;#xD;&amp;#xA;d  COMAUX1=          Specifies the first alternate communications access method.&amp;#xD;&amp;#xA;d  COMA'"</definedName>
    <definedName name="_AMO_ContentDefinition_394894800.237" hidden="1">"'UX2=          Specifies the second alternate communications access method.&amp;#xD;&amp;#xA;d  COMDEF=(BOTTOM CENTER)&amp;#xD;&amp;#xA;d                    Specifies the location where the SAS Command window is displayed by default.&amp;#xD;&amp;#xA;d  CONFIG=( &amp;quot;D:\SAS\'"</definedName>
    <definedName name="_AMO_ContentDefinition_394894800.238" hidden="1">"'Config\Lev1\SASApp\WorkspaceServer\sasv9.cfg&amp;quot; &amp;quot;D:\SAS\Config\Lev1\SASApp\sasv9.cfg&amp;quot; &amp;#xD;&amp;#xA;d &amp;quot;D:\SAS\SASHome\SASFoundation\9.4\sasv9.cfg&amp;quot; &amp;quot;D:\SAS\SASHome\SASFoundation\9.4\nls\en\sasv9.cfg&amp;quot; &amp;#xD;&amp;#xA;d &amp;quot;D:\SA'"</definedName>
    <definedName name="_AMO_ContentDefinition_394894800.239" hidden="1">"'S\Config\Lev1\SASApp\sasv9_usermods.cfg&amp;quot; &amp;quot;D:\SAS\Config\Lev1\SASApp\WorkspaceServer\sasv9_usermods.cfg&amp;quot; )&amp;#xD;&amp;#xA;d                    Specifies the configuration file that is used when initializing or overriding the values of SAS syst'"</definedName>
    <definedName name="_AMO_ContentDefinition_394894800.24" hidden="1">"'YSENDIAN LITTLE&amp;#xD;&amp;#xA;d AUTOMATIC SYSENV BACK&amp;#xD;&amp;#xA;d AUTOMATIC SYSERR 0&amp;#xD;&amp;#xA;d AUTOMATIC SYSERRORTEXT &amp;#xD;&amp;#xA;d AUTOMATIC SYSFILRC 0&amp;#xD;&amp;#xA;d AUTOMATIC SYSHOSTINFOLONG X64_SRV16 WIN 10.0.14393  Server&amp;#xD;&amp;#xA;d AUTOMATIC SYSHOSTNAME DC'"</definedName>
    <definedName name="_AMO_ContentDefinition_394894800.240" hidden="1">"'em options.&amp;#xD;&amp;#xA;d  NODBCS            Disables double-byte character sets.&amp;#xD;&amp;#xA;d  DBCSLANG=NONE     Specifies a double-byte character set language.&amp;#xD;&amp;#xA;d  DBCSTYPE=NONE     Specifies the encoding method to use for a double-byte character'"</definedName>
    <definedName name="_AMO_ContentDefinition_394894800.241" hidden="1">"' set.&amp;#xD;&amp;#xA;d  ECHO=             Specifies the message to be echoed to the SAS log while initializing SAS.&amp;#xD;&amp;#xA;d  EMAILDLG=NATIVE   Specifies whether to use the native e-mail dialog box that is provided by your e-mail application or the e-mail'"</definedName>
    <definedName name="_AMO_ContentDefinition_394894800.242" hidden="1">"' &amp;#xD;&amp;#xA;d                    dialog box that is provided by SAS.&amp;#xD;&amp;#xA;d  EMAILSYS=SMTP     Specifies the e-mail protocol to use for sending electronic mail.&amp;#xD;&amp;#xA;d  ENCODING=WLATIN1  Specifies the default character-set encoding for the SAS '"</definedName>
    <definedName name="_AMO_ContentDefinition_394894800.243" hidden="1">"'session.&amp;#xD;&amp;#xA;d  ENHANCEDEDITOR    Invokes the Enhanced Editor when SAS starts.&amp;#xD;&amp;#xA;d  FILELOCKWAIT=0    Specifies the number of seconds that SAS will wait for a locked file.&amp;#xD;&amp;#xA;d  FILELOCKWAITMAX=600&amp;#xD;&amp;#xA;d                    Speci'"</definedName>
    <definedName name="_AMO_ContentDefinition_394894800.244" hidden="1">"'fies the number of seconds that SAS waits for a locked file to become available.&amp;#xD;&amp;#xA;d  FILTERLIST=       Specifies an alternative set of file filter specifications to use for the Open and Save As dialog boxes.&amp;#xD;&amp;#xA;d  FONT=             Speci'"</definedName>
    <definedName name="_AMO_ContentDefinition_394894800.245" hidden="1">"'fies a font to use for SAS windows.&amp;#xD;&amp;#xA;d  FONTALIAS=        Assigns a Windows font to one of the SAS fonts.&amp;#xD;&amp;#xA;d  NOFULLSTIMER      Does not write performance statistics to the SAS log.&amp;#xD;&amp;#xA;d  HELPLOC=(            &amp;quot;!SASROOT\core\'"</definedName>
    <definedName name="_AMO_ContentDefinition_394894800.246" hidden="1">"'help&amp;quot;          &amp;quot;!MYSASFILES\classdoc&amp;quot;          )&amp;#xD;&amp;#xA;d                    Specifies the location of the text and index files for the facility that is used to view the online SAS Help and &amp;#xD;&amp;#xA;d                    Documentation'"</definedName>
    <definedName name="_AMO_ContentDefinition_394894800.247" hidden="1">"'.&amp;#xD;&amp;#xA;d  HELPREGISTER=     Registers help files to access from the main SAS window Help menu.&amp;#xD;&amp;#xA;d  HOSTPRINT         Prints using Windows printing.&amp;#xD;&amp;#xA;d  NOICON            Restores the main SAS window.&amp;#xD;&amp;#xA;d  JREOPTIONS=(       '"</definedName>
    <definedName name="_AMO_ContentDefinition_394894800.248" hidden="1">"'      -DPFS_TEMPLATE=D:\SAS\SASHome\SASFoundation\9.4\tkjava\sasmisc\qrpfstpt.xml          &amp;#xD;&amp;#xA;d -Djava.class.path=D:\SAS\SASHome\SASVersionedJarRepository\eclipse\plugins\sas.launcher.jar          &amp;#xD;&amp;#xA;d -Djava.security.auth.login.config=D'"</definedName>
    <definedName name="_AMO_ContentDefinition_394894800.249" hidden="1">"':\SAS\SASHome\SASFoundation\9.4\tkjava\sasmisc\sas.login.config          &amp;#xD;&amp;#xA;d -Djava.security.policy=D:\SAS\SASHome\SASFoundation\9.4\tkjava\sasmisc\sas.policy          &amp;#xD;&amp;#xA;d -Djava.system.class.loader=com.sas.app.AppClassLoader          '"</definedName>
    <definedName name="_AMO_ContentDefinition_394894800.25" hidden="1">"'1SRVSAS01P&amp;#xD;&amp;#xA;d AUTOMATIC SYSINCLUDEFILEDEVICE DISK    &amp;#xD;&amp;#xA;d AUTOMATIC SYSINCLUDEFILEDIR T:\produkt\kosta_sas\sas_admin&amp;#xD;&amp;#xA;d AUTOMATIC SYSINCLUDEFILEFILEREF &amp;#xD;&amp;#xA;d AUTOMATIC SYSINCLUDEFILENAME xls_autoexec.sas&amp;#xD;&amp;#xA;d AUTOMAT'"</definedName>
    <definedName name="_AMO_ContentDefinition_394894800.250" hidden="1">"'&amp;#xD;&amp;#xA;d -Dlog4j.configuration=file:/D:/SAS/SASHome/SASFoundation/9.4/tkjava/sasmisc/sas.log4j.properties          &amp;#xD;&amp;#xA;d -Dsas.app.class.path=D:\SAS\SASHome\SASVersionedJarRepository\eclipse\plugins\tkjava.jar          &amp;#xD;&amp;#xA;d -Dsas.ext.c'"</definedName>
    <definedName name="_AMO_ContentDefinition_394894800.251" hidden="1">"'onfig=D:\SAS\SASHome\SASFoundation\9.4\tkjava\sasmisc\sas.java.ext.config          &amp;#xD;&amp;#xA;d -Dsas.jre.libjvm=D:\SAS\SASHome\SASPrivateJavaRuntimeEnvironment\9.4\jre\bin\server\jvm.dll          &amp;#xD;&amp;#xA;d -Dtkj.app.launch.config=D:\SAS\SASHome\SASV'"</definedName>
    <definedName name="_AMO_ContentDefinition_394894800.252" hidden="1">"'ersionedJarRepository\picklist          -Xms128m          -Xmx128m           )&amp;#xD;&amp;#xA;d                    Specifies the Java Runtime Environment options for SAS.&amp;#xD;&amp;#xA;d  LOADMEMSIZE=0     Specifies a suggested amount of memory that is needed fo'"</definedName>
    <definedName name="_AMO_ContentDefinition_394894800.253" hidden="1">"'r executable programs loaded by SAS.&amp;#xD;&amp;#xA;d  LOCALE=NL_NL      Specifies a set of attributes in a SAS session that reflect the language, local conventions, and culture for a &amp;#xD;&amp;#xA;d                    geographical region.&amp;#xD;&amp;#xA;d  LOG=     '"</definedName>
    <definedName name="_AMO_ContentDefinition_394894800.254" hidden="1">"'         Specifies a location for the SAS log when SAS is running in batch mode.&amp;#xD;&amp;#xA;d  MAXMEMQUERY=0     Specifies the maximum amount of memory that is allocated for procedures.&amp;#xD;&amp;#xA;d  MEMBLKSZ=16777216 Specifies the memory block size for W'"</definedName>
    <definedName name="_AMO_ContentDefinition_394894800.255" hidden="1">"'indows memory-based libraries.&amp;#xD;&amp;#xA;d  MEMCACHE=0        Specifies to use the memory-based libraries as a SAS file cache.&amp;#xD;&amp;#xA;d  NOMEMLIB          Does not process the Work library as a memory-based library.&amp;#xD;&amp;#xA;d  MEMMAXSZ=2147483648&amp;#x'"</definedName>
    <definedName name="_AMO_ContentDefinition_394894800.256" hidden="1">"'D;&amp;#xA;d                    Specifies the maximum amount of memory to allocate for using memory-based libraries.&amp;#xD;&amp;#xA;t114                                                         The SAS System                          13:42 Thursday, February 13,'"</definedName>
    <definedName name="_AMO_ContentDefinition_394894800.257" hidden="1">"' 2020&amp;#xD;&amp;#xA;t &amp;#xD;&amp;#xA;d  MEMSIZE=137438953472&amp;#xD;&amp;#xA;d                    Specifies the limit on the amount of virtual memory that can be used during a SAS session.&amp;#xD;&amp;#xA;d  MSG=(            &amp;quot;!SASROOT\core\sasmsg&amp;quot;          &amp;quot;!S'"</definedName>
    <definedName name="_AMO_ContentDefinition_394894800.258" hidden="1">"'ASROOT\accelmva\sasmsg&amp;quot;          &amp;quot;!SASROOT\access\sasmsg&amp;quot;          &amp;#xD;&amp;#xA;d &amp;quot;!SASROOT\cas\sasmsg&amp;quot;          &amp;quot;!SASROOT\cmp\sasmsg&amp;quot;          &amp;quot;!SASROOT\graph\sasmsg&amp;quot;          &amp;quot;!SASROOT\inttech\sasmsg&amp;qu'"</definedName>
    <definedName name="_AMO_ContentDefinition_394894800.259" hidden="1">"'ot;          &amp;#xD;&amp;#xA;d &amp;quot;!SASROOT\lasreng\sasmsg&amp;quot;          &amp;quot;!SASROOT\mtrb\sasmsg&amp;quot;          &amp;quot;!SASROOT\scoreaccel\sasmsg&amp;quot;          &amp;#xD;&amp;#xA;d &amp;quot;!SASROOT\spdsclient\sasmsg&amp;quot;          )&amp;#xD;&amp;#xA;d                   '"</definedName>
    <definedName name="_AMO_ContentDefinition_394894800.26" hidden="1">"'IC SYSINDEX 5&amp;#xD;&amp;#xA;d AUTOMATIC SYSINFO 0&amp;#xD;&amp;#xA;d AUTOMATIC SYSJOBID 2272&amp;#xD;&amp;#xA;d AUTOMATIC SYSLAST WORK._PRODSAVAIL&amp;#xD;&amp;#xA;d AUTOMATIC SYSLCKRC 0&amp;#xD;&amp;#xA;d AUTOMATIC SYSLIBRC 0&amp;#xD;&amp;#xA;d AUTOMATIC SYSLOGAPPLNAME &amp;#xD;&amp;#xA;t13            '"</definedName>
    <definedName name="_AMO_ContentDefinition_394894800.260" hidden="1">"' Specifies the path to the library that contains SAS messages.&amp;#xD;&amp;#xA;d  NOMSGCASE         Specifies that SAS writes notes, warning, and error messages in mixed casing.&amp;#xD;&amp;#xA;d  NONLSCOMPATMODE   Encodes data using the SAS session encoding.&amp;#xD;&amp;'"</definedName>
    <definedName name="_AMO_ContentDefinition_394894800.261" hidden="1">"'#xA;d  NUMKEYS=12        Specifies the number of available function keys.&amp;#xD;&amp;#xA;d  NUMMOUSEKEYS=3    Specifies the number of mouse buttons that SAS displays in the KEYS window.&amp;#xD;&amp;#xA;d  NOOPLIST          Does not write SAS system option settings'"</definedName>
    <definedName name="_AMO_ContentDefinition_394894800.262" hidden="1">"' to the SAS log.&amp;#xD;&amp;#xA;d  PATH=(             &amp;quot;!SASROOT\core\sasexe&amp;quot;          &amp;quot;!SASROOT\aacomp\sasexe&amp;quot;          &amp;quot;!SASROOT\aastatistics\sasexe&amp;quot;          &amp;#xD;&amp;#xA;d &amp;quot;!SASROOT\accelmva\sasexe&amp;quot;          &amp;quot;!SA'"</definedName>
    <definedName name="_AMO_ContentDefinition_394894800.263" hidden="1">"'SROOT\access\sasexe&amp;quot;          &amp;quot;!SASROOT\analyticcmn\sasexe&amp;quot;          &amp;#xD;&amp;#xA;d &amp;quot;!SASROOT\baseui\sasexe&amp;quot;          &amp;quot;!SASROOT\cas\sasexe&amp;quot;          &amp;quot;!SASROOT\casconnctsub\sasexe&amp;quot;          &amp;quot;!SASROOT\cmp\s'"</definedName>
    <definedName name="_AMO_ContentDefinition_394894800.264" hidden="1">"'asexe&amp;quot;      &amp;#xD;&amp;#xA;d     &amp;quot;!SASROOT\dmscore\sasexe&amp;quot;          &amp;quot;!SASROOT\econometrics\sasexe&amp;quot;          &amp;quot;!SASROOT\etscomp\sasexe&amp;quot;          &amp;#xD;&amp;#xA;d &amp;quot;!SASROOT\forecast\sasexe&amp;quot;          &amp;quot;!SASROOT\graph'"</definedName>
    <definedName name="_AMO_ContentDefinition_394894800.265" hidden="1">"'\sasexe&amp;quot;          &amp;quot;!SASROOT\hadoopbasics\sasexe&amp;quot;          &amp;quot;!SASROOT\hps\sasexe&amp;quot;  &amp;#xD;&amp;#xA;d         &amp;quot;!SASROOT\hpstat\sasexe&amp;quot;          &amp;quot;!SASROOT\inttech\sasexe&amp;quot;          &amp;quot;!SASROOT\lasreng\sasexe&amp;quot; '"</definedName>
    <definedName name="_AMO_ContentDefinition_394894800.266" hidden="1">"'         &amp;#xD;&amp;#xA;d &amp;quot;!SASROOT\mlearning\sasexe&amp;quot;          &amp;quot;!SASROOT\mtrb\sasexe&amp;quot;          &amp;quot;!SASROOT\optimization\sasexe&amp;quot;          &amp;#xD;&amp;#xA;d &amp;quot;!SASROOT\prochttp\sasexe&amp;quot;          &amp;quot;!SASROOT\scoreaccel\sasexe&amp;'"</definedName>
    <definedName name="_AMO_ContentDefinition_394894800.267" hidden="1">"'quot;          &amp;quot;!SASROOT\spdsclient\sasexe&amp;quot;          &amp;#xD;&amp;#xA;d &amp;quot;!SASROOT\stat\sasexe&amp;quot;          &amp;quot;!SASROOT\statcomp\sasexe&amp;quot;          &amp;quot;!SASROOT\textmine\sasexe&amp;quot;          &amp;quot;!SASROOT\tsmodel\sasexe&amp;quot;   &amp;#xD'"</definedName>
    <definedName name="_AMO_ContentDefinition_394894800.268" hidden="1">"';&amp;#xA;d        &amp;quot;!SASROOT\tsreconcile\sasexe&amp;quot;          &amp;quot;!SASROOT\tstimeinfo\sasexe&amp;quot;           )&amp;#xD;&amp;#xA;d                    Specifies one or more search paths for SAS executable files.&amp;#xD;&amp;#xA;d  PFKEY=(WIN)       Specifies which'"</definedName>
    <definedName name="_AMO_ContentDefinition_394894800.269" hidden="1">"' set of function keys to designate as the primary set of function keys.&amp;#xD;&amp;#xA;d  PRINT=            Specifies a location for SAS output when running in batch mode.&amp;#xD;&amp;#xA;d  NOPRNGETLIST      Does not recognize printers that are attached to the sy'"</definedName>
    <definedName name="_AMO_ContentDefinition_394894800.27" hidden="1">"'                                              The SAS System                          13:42 Thursday, February 13, 2020&amp;#xD;&amp;#xA;t &amp;#xD;&amp;#xA;d AUTOMATIC SYSMACRONAME &amp;#xD;&amp;#xA;d AUTOMATIC SYSMAXLONG 2147483647&amp;#xD;&amp;#xA;d AUTOMATIC SYSMENV S&amp;#xD;&amp;#xA;d'"</definedName>
    <definedName name="_AMO_ContentDefinition_394894800.270" hidden="1">"'stem.&amp;#xD;&amp;#xA;d  PRTABORTDLGS=BOTH Specifies when to display the Print Abort dialog box.&amp;#xD;&amp;#xA;d  NOPRTPERSISTDEFAULT&amp;#xD;&amp;#xA;d                    SAS uses the default printer.&amp;#xD;&amp;#xA;d  PRTSETFORMS       Include the Use Forms checkbox in the P'"</definedName>
    <definedName name="_AMO_ContentDefinition_394894800.271" hidden="1">"'rint Setup dialog box.&amp;#xD;&amp;#xA;d  REALMEMSIZE=0     Specifies the amount of real memory SAS can expect to allocate.&amp;#xD;&amp;#xA;d  REGISTER=         Adds an application to the Tools menu in the main SAS window.&amp;#xD;&amp;#xA;d  RESOURCESLOC=(             &amp;qu'"</definedName>
    <definedName name="_AMO_ContentDefinition_394894800.272" hidden="1">"'ot;D:\SAS\SASHome\SASFoundation\9.4\core\resource&amp;quot;           )&amp;#xD;&amp;#xA;d                    Specifies a directory location of the files that contain SAS resources.&amp;#xD;&amp;#xA;d  RTRACE=NONE       Produces a list of resources that are read or loade'"</definedName>
    <definedName name="_AMO_ContentDefinition_394894800.273" hidden="1">"'d during a SAS session.&amp;#xD;&amp;#xA;d  RTRACELOC=        Specifies the pathname of the file to which the list of resources that are read or loaded during a SAS session &amp;#xD;&amp;#xA;d                    is written.&amp;#xD;&amp;#xA;d  SASCONTROL=(SYSTEMMENU MINMAX)&amp;'"</definedName>
    <definedName name="_AMO_ContentDefinition_394894800.274" hidden="1">"'#xD;&amp;#xA;d                    Specifies whether the SAS application windows include system and control menus, and minimize and maximize &amp;#xD;&amp;#xA;d                    buttons.&amp;#xD;&amp;#xA;d  SASINITIALFOLDER=D:\SAS\Config\Lev1\SASApp&amp;#xD;&amp;#xA;d          '"</definedName>
    <definedName name="_AMO_ContentDefinition_394894800.275" hidden="1">"'          When SAS starts, changes the working folder and the default folder for the Open and Save As dialog boxes to a &amp;#xD;&amp;#xA;d                    specified folder.&amp;#xD;&amp;#xA;d  NOSCROLLBARFLASH  Disables mouse and keyboard focus on the scroll bar '"</definedName>
    <definedName name="_AMO_ContentDefinition_394894800.276" hidden="1">"'to eliminate cursor flashing.&amp;#xD;&amp;#xA;d  SET=[FT15F001 = 'FT15F001.DAT'] [SASROOT = &amp;quot;D:\SAS\SASHome\SASFoundation\9.4&amp;quot;] [SASHOME = &amp;quot;D:\SAS\SASHome&amp;quot;] [SASAUTOS = (          &amp;#xD;&amp;#xA;d           &amp;quot;!SASROOT\core\sasmacro&amp;quot;  '"</definedName>
    <definedName name="_AMO_ContentDefinition_394894800.277" hidden="1">"'        &amp;quot;!SASROOT\aacomp\sasmacro&amp;quot;          &amp;quot;!SASROOT\accelmva\sasmacro&amp;quot;          &amp;#xD;&amp;#xA;d &amp;quot;!SASROOT\dmscore\sasmacro&amp;quot;          &amp;quot;!SASROOT\graph\sasmacro&amp;quot;          &amp;quot;!SASROOT\hps\sasmacro&amp;quot;          &amp;#'"</definedName>
    <definedName name="_AMO_ContentDefinition_394894800.278" hidden="1">"'xD;&amp;#xA;d &amp;quot;!SASROOT\inttech\sasmacro&amp;quot;          &amp;quot;!SASROOT\lasreng\sasmacro&amp;quot;          &amp;quot;!SASROOT\mlearning\sasmacro&amp;quot;          &amp;#xD;&amp;#xA;d &amp;quot;!SASROOT\stat\sasmacro&amp;quot;          )] [SAMPSIO = (                    &amp;quot;!'"</definedName>
    <definedName name="_AMO_ContentDefinition_394894800.279" hidden="1">"'SASROOT\core\sample&amp;quot;          &amp;quot;!SASROOT\access\sample&amp;quot;       &amp;#xD;&amp;#xA;d    &amp;quot;!SASROOT\accesssample\sample&amp;quot;          &amp;quot;!SASROOT\graph\sample&amp;quot;          &amp;quot;!SASROOT\hps\sample&amp;quot;          &amp;quot;!SASROOT\hpstat\samp'"</definedName>
    <definedName name="_AMO_ContentDefinition_394894800.28" hidden="1">"' AUTOMATIC SYSMSG &amp;#xD;&amp;#xA;d AUTOMATIC SYSNCPU 4                   &amp;#xD;&amp;#xA;d AUTOMATIC SYSNOBS 8&amp;#xD;&amp;#xA;d AUTOMATIC SYSODSESCAPECHAR 03&amp;#xD;&amp;#xA;d AUTOMATIC SYSODSGRAPHICS 0&amp;#xD;&amp;#xA;d AUTOMATIC SYSODSPATH  WORK.TEMPLAT(UPDATE) SASUSER.TEMPLAT(RE'"</definedName>
    <definedName name="_AMO_ContentDefinition_394894800.280" hidden="1">"'le&amp;quot; &amp;#xD;&amp;#xA;d          &amp;quot;!SASROOT\inttech\sample&amp;quot;          &amp;quot;!SASROOT\stat\sample&amp;quot;          )] [SAMPSRC = (                    &amp;#xD;&amp;#xA;d &amp;quot;!SASROOT\core\sample&amp;quot;          &amp;quot;!SASROOT\access\sample&amp;quot;          &amp;'"</definedName>
    <definedName name="_AMO_ContentDefinition_394894800.281" hidden="1">"'quot;!SASROOT\accesssample\sample&amp;quot;          &amp;quot;!SASROOT\graph\sample&amp;quot;   &amp;#xD;&amp;#xA;d        &amp;quot;!SASROOT\hps\sample&amp;quot;          &amp;quot;!SASROOT\hpstat\sample&amp;quot;          &amp;quot;!SASROOT\inttech\sample&amp;quot;          &amp;quot;!SASROOT\st'"</definedName>
    <definedName name="_AMO_ContentDefinition_394894800.282" hidden="1">"'at\sample&amp;quot;   &amp;#xD;&amp;#xA;d        )] [INSTALL = (                    )] [MYSASFILES = &amp;quot;?FOLDERID_Documents\My SAS Files\9.4&amp;quot;] [SASCFG = &amp;#xD;&amp;#xA;d &amp;quot;D:\SAS\SASHome\SASFoundation\9.4\nls\en&amp;quot;] [SAS_NO_RANDOM_ACCESS = &amp;quot;1&amp;quot;'"</definedName>
    <definedName name="_AMO_ContentDefinition_394894800.283" hidden="1">"'] [SAS_ODSG_CRENDER_PATH = &amp;#xD;&amp;#xA;d &amp;quot;D:\SAS\SASHome\SASODSGraphicsCRenderer\9.45&amp;quot;] [APFMTLIB = &amp;quot;SASEnvironment/SASFormats&amp;quot;]&amp;#xD;&amp;#xA;d                    Defines a SAS environment variable.&amp;#xD;&amp;#xA;d  NOSGIO            Disables'"</definedName>
    <definedName name="_AMO_ContentDefinition_394894800.284" hidden="1">"' the Scatter/Gather I/O feature.&amp;#xD;&amp;#xA;t115                                                         The SAS System                          13:42 Thursday, February 13, 2020&amp;#xD;&amp;#xA;t &amp;#xD;&amp;#xA;d  SLEEPCNTL=NO      Specifies whether SAS prevents W'"</definedName>
    <definedName name="_AMO_ContentDefinition_394894800.285" hidden="1">"'indows from going into sleep mode.&amp;#xD;&amp;#xA;d  SLEEPWINDOW       Enables the SLEEP window.&amp;#xD;&amp;#xA;d  SORTANOM=         Specifies options for the host sort utility.&amp;#xD;&amp;#xA;d  SORTCUT=0         Specifies the data size in number of observations above'"</definedName>
    <definedName name="_AMO_ContentDefinition_394894800.286" hidden="1">"' which SAS uses the host sort instead of the internal SAS &amp;#xD;&amp;#xA;d                    sort.&amp;#xD;&amp;#xA;d  SORTCUTP=0        Specifies the data size in bytes above which SAS uses the host sort instead of the internal SAS sort.&amp;#xD;&amp;#xA;d  SORTDEV=    '"</definedName>
    <definedName name="_AMO_ContentDefinition_394894800.287" hidden="1">"'      Specifies the pathname that is used for temporary files that are created by the host sort utility.&amp;#xD;&amp;#xA;d  SORTNAME=         Specifies the name of the host sort utility.&amp;#xD;&amp;#xA;d  SORTPARM=         Specifies the parameters for the host sor'"</definedName>
    <definedName name="_AMO_ContentDefinition_394894800.288" hidden="1">"'t utility.&amp;#xD;&amp;#xA;d  SORTPGM=BEST      Specifies whether to use the SAS sort utility or the host sort utility or to let SAS choose the sort utility.&amp;#xD;&amp;#xA;d  NOSPLASH          Does not display the splash screen (logo screen) when SAS starts.&amp;#xD;'"</definedName>
    <definedName name="_AMO_ContentDefinition_394894800.289" hidden="1">"'&amp;#xA;d  SPLASHLOC=        Specifies the location of the splash screen (logo screen) bitmap that appears when SAS starts.&amp;#xD;&amp;#xA;d  SSLCERTISS=       Specifies the name of the issuer of the digital certificate that SSL should use.&amp;#xD;&amp;#xA;d  SSLCERT'"</definedName>
    <definedName name="_AMO_ContentDefinition_394894800.29" hidden="1">"'AD) SASHELP.TMPLMST(READ)&amp;#xD;&amp;#xA;d AUTOMATIC SYSPARM &amp;#xD;&amp;#xA;d AUTOMATIC SYSPRINTTOLOG &amp;#xD;&amp;#xA;d AUTOMATIC SYSPRINTTOLIST &amp;#xD;&amp;#xA;d AUTOMATIC SYSPROCESSID 41DC455273DC18934018000000000000&amp;#xD;&amp;#xA;d AUTOMATIC SYSPROCESSMODE SAS Workspace Serve'"</definedName>
    <definedName name="_AMO_ContentDefinition_394894800.290" hidden="1">"'SERIAL=    Specifies the serial number of the digital certificate that SSL should use.&amp;#xD;&amp;#xA;d  SSLCERTSUBJ=      Specifies the subject name of the digital certificate that SSL should use.&amp;#xD;&amp;#xA;d  STIMEFMT=(NLDATM2. HMS TIMEAMPM KB MEMFULL TSFU'"</definedName>
    <definedName name="_AMO_ContentDefinition_394894800.291" hidden="1">"'LL NC)&amp;#xD;&amp;#xA;d                    Specifies the format that is used to display the FULLSTIMER and STIMER output for timestamp, memory, CPU and &amp;#xD;&amp;#xA;d                    elapsed time statistics.&amp;#xD;&amp;#xA;d  STIMER            Writes real and CPU'"</definedName>
    <definedName name="_AMO_ContentDefinition_394894800.292" hidden="1">"' time to the SAS log.&amp;#xD;&amp;#xA;d  SYSGUIFONT=       Specifies a font to use for the button text and the descriptive text.&amp;#xD;&amp;#xA;d  SYSIN=            Specifies the SAS program to execute in batch.&amp;#xD;&amp;#xA;d  SYSPRINT=         Specifies a destinatio'"</definedName>
    <definedName name="_AMO_ContentDefinition_394894800.293" hidden="1">"'n printer for printing SAS output.&amp;#xD;&amp;#xA;d  TOOLDEF=(TOP RIGHT)&amp;#xD;&amp;#xA;d                    Specifies the Toolbox display location.&amp;#xD;&amp;#xA;d  NOUPRINTMENUSWITCH&amp;#xD;&amp;#xA;d                    Disables the Universal Printing commands on the File '"</definedName>
    <definedName name="_AMO_ContentDefinition_394894800.294" hidden="1">"'menu.&amp;#xD;&amp;#xA;d  USERCONFIG        Process .sasv9.cfg and sasv9.cfg configuration files in user's home directory.&amp;#xD;&amp;#xA;d  USERICON=         Specifies the pathname of the resource file that is associated with the user-defined icon.&amp;#xD;&amp;#xA;d  NOV'"</definedName>
    <definedName name="_AMO_ContentDefinition_394894800.295" hidden="1">"'ERBOSE         Does not write start-up system options to the SAS log.&amp;#xD;&amp;#xA;d  NOWEBUI           Disables Web enhancements.&amp;#xD;&amp;#xA;d  NOWINDOWSMENU     Disables the Window menu in the main window if NOAWSMENUMERGE is specified.&amp;#xD;&amp;#xA;d  XCMD  '"</definedName>
    <definedName name="_AMO_ContentDefinition_394894800.296" hidden="1">"'            Enables the X command in SAS.&amp;#xD;&amp;#xA;d  NOXMIN            Starts the application that is specified in the X command in the default active state.&amp;#xD;&amp;#xA;d  XSYNC             Windows commands execute synchronously with SAS.&amp;#xD;&amp;#xA;d  X'"</definedName>
    <definedName name="_AMO_ContentDefinition_394894800.297" hidden="1">"'WAIT             The DOS shell closes and returns to SAS after EXIT is entered on the command line.&amp;#xD;&amp;#xA;n NOTE: PROCEDURE OPTIONS used (Total process time):&amp;#xD;&amp;#xA;n       real time           0.03 seconds&amp;#xD;&amp;#xA;n       cpu time            0.'"</definedName>
    <definedName name="_AMO_ContentDefinition_394894800.298" hidden="1">"'01 seconds&amp;#xD;&amp;#xA;n       &amp;#xD;&amp;#xA;s 54       !       RUN;&amp;#xD;&amp;#xA;n &amp;#xD;&amp;#xA;s 55         &amp;#xD;&amp;#xA;"" /&gt;_x000D_
  &lt;param n=""ServerName"" v=""SASApp"" /&gt;_x000D_
  &lt;param n=""ClassName"" v=""SAS.OfficeAddin.SasProgram"" /&gt;_x000D_
  &lt;param n=""NoVisuals"" v=""1"" '"</definedName>
    <definedName name="_AMO_ContentDefinition_394894800.299" hidden="1">"'/&gt;_x000D_
  &lt;param n=""DisplayName"" v=""Admin_Include_xls_autoexec (2)"" /&gt;_x000D_
  &lt;param n=""DisplayType"" v=""SAS-programma"" /&gt;_x000D_
  &lt;param n=""Code"" v=""%include &amp;quot;T:\produkt\kosta_sas\sas_admin\xls_autoexec.sas&amp;quot;  ;&amp;#xA;"" /&gt;_x000D_
  &lt;param n=""Viewabl'"</definedName>
    <definedName name="_AMO_ContentDefinition_394894800.3" hidden="1">"'S System                          13:42 Thursday, February 13, 2020&amp;#xD;&amp;#xA;t &amp;#xD;&amp;#xA;s 1          ;*';*&amp;quot;;*/;quit;run;&amp;#xD;&amp;#xA;s 2          OPTIONS PAGENO=MIN;&amp;#xD;&amp;#xA;s 3          OPTIONS NOCARDIMAGE;&amp;#xD;&amp;#xA;s 4          OPTIONS DEV=Activ'"</definedName>
    <definedName name="_AMO_ContentDefinition_394894800.30" hidden="1">"'r&amp;#xD;&amp;#xA;d AUTOMATIC SYSPROCESSNAME Object Server&amp;#xD;&amp;#xA;d AUTOMATIC SYSPROCNAME &amp;#xD;&amp;#xA;d AUTOMATIC SYSRC 0&amp;#xD;&amp;#xA;d AUTOMATIC SYSSCP WIN&amp;#xD;&amp;#xA;d AUTOMATIC SYSSCPL X64_SRV16&amp;#xD;&amp;#xA;d AUTOMATIC SYSSITE 70112398&amp;#xD;&amp;#xA;d AUTOMATIC SYSSIZ'"</definedName>
    <definedName name="_AMO_ContentDefinition_394894800.300" hidden="1">"'eInTaskPane"" v=""1"" /&gt;_x000D_
  &lt;ExcelXMLOptions AdjColWidths=""True"" RowOpt=""InsertEntire"" ColOpt=""InsertCells"" /&gt;_x000D_
&lt;/ContentDefinition&gt;'"</definedName>
    <definedName name="_AMO_ContentDefinition_394894800.31" hidden="1">"'EOFLONG 4&amp;#xD;&amp;#xA;d AUTOMATIC SYSSIZEOFPTR 8&amp;#xD;&amp;#xA;d AUTOMATIC SYSSIZEOFUNICODE 2&amp;#xD;&amp;#xA;d AUTOMATIC SYSSTARTID &amp;#xD;&amp;#xA;d AUTOMATIC SYSSTARTNAME &amp;#xD;&amp;#xA;d AUTOMATIC SYSTCPIPHOSTNAME DC1SRVSAS01P&amp;#xD;&amp;#xA;d AUTOMATIC SYSTIME 13:42&amp;#xD;&amp;#xA;d '"</definedName>
    <definedName name="_AMO_ContentDefinition_394894800.32" hidden="1">"'AUTOMATIC SYSTIMEZONE GMT+01:00&amp;#xD;&amp;#xA;d AUTOMATIC SYSTIMEZONEIDENT ETC/GMT-1&amp;#xD;&amp;#xA;d AUTOMATIC SYSTIMEZONEOFFSET 3600&amp;#xD;&amp;#xA;d AUTOMATIC SYSUSERID HES&amp;#xD;&amp;#xA;d AUTOMATIC SYSVER 9.4     &amp;#xD;&amp;#xA;d AUTOMATIC SYSVLONG 9.04.01M6P110718&amp;#xD;&amp;#xA'"</definedName>
    <definedName name="_AMO_ContentDefinition_394894800.33" hidden="1">"';d AUTOMATIC SYSVLONG4 9.04.01M6P11072018&amp;#xD;&amp;#xA;d AUTOMATIC SYSWARNINGTEXT &amp;#xD;&amp;#xA;s 50         &amp;#xD;&amp;#xA;s 51         ODS _all_ CLOSE;&amp;#xD;&amp;#xA;s 52         ODS LISTING;&amp;#xD;&amp;#xA;s 53         &amp;#xD;&amp;#xA;s 54         QUIT;&amp;#xD;&amp;#xA;n &amp;#xD;&amp;#xA;d  '"</definedName>
    <definedName name="_AMO_ContentDefinition_394894800.34" hidden="1">"'   SAS (r) Proprietary Software Release 9.4  TS1M6&amp;#xD;&amp;#xA;d &amp;#xD;&amp;#xA;d &amp;#xD;&amp;#xA;d Portable Options:&amp;#xD;&amp;#xA;d &amp;#xD;&amp;#xA;d  NOACCESSIBLECHECK Do not detect and log ODS output that is not accessible.&amp;#xD;&amp;#xA;d  NOACCESSIBLEGRAPH Do not create acce'"</definedName>
    <definedName name="_AMO_ContentDefinition_394894800.35" hidden="1">"'ssible ODS graphics by default.&amp;#xD;&amp;#xA;d  NOACCESSIBLEPDF   Do not create accessible PDF files by default.&amp;#xD;&amp;#xA;d  NOACCESSIBLETABLE Do not create accessible tables for enabled procedures, by default.&amp;#xD;&amp;#xA;d  ANIMATION=STOP    Specifies whet'"</definedName>
    <definedName name="_AMO_ContentDefinition_394894800.36" hidden="1">"'her to start or stop animation.&amp;#xD;&amp;#xA;d  ANIMDURATION=MIN  Specifies the number of seconds that each animation frame displays.&amp;#xD;&amp;#xA;d  ANIMLOOP=YES      Specifies the number of iterations that animated images repeat.&amp;#xD;&amp;#xA;d  ANIMOVERLAY    '"</definedName>
    <definedName name="_AMO_ContentDefinition_394894800.37" hidden="1">"'   Specifies that animation frames are overlaid in order to view all frames.&amp;#xD;&amp;#xA;d  APPEND=           Specifies an option=value pair to insert the value at the end of the existing option value.&amp;#xD;&amp;#xA;d  APPLETLOC=D:\SAS\SASHome\SASGraphJavaApp'"</definedName>
    <definedName name="_AMO_ContentDefinition_394894800.38" hidden="1">"'lets\9.4&amp;#xD;&amp;#xA;d                    Specifies the location of Java applets, which is typically a URL.&amp;#xD;&amp;#xA;d  ARMAGENT=         Specifies an ARM agent (which is an executable module or keyword, such as LOG4SAS) that contains a specific &amp;#xD;&amp;#x'"</definedName>
    <definedName name="_AMO_ContentDefinition_394894800.39" hidden="1">"'A;t14                                                          The SAS System                          13:42 Thursday, February 13, 2020&amp;#xD;&amp;#xA;t &amp;#xD;&amp;#xA;d                    implementation of the ARM API.&amp;#xD;&amp;#xA;d  ARMLOC=ARMLOG.LOG Specifies t'"</definedName>
    <definedName name="_AMO_ContentDefinition_394894800.4" hidden="1">"'eX;&amp;#xD;&amp;#xA;s 5          ODS LISTING CLOSE;&amp;#xD;&amp;#xA;s 6          FILENAME fr101 TEMP;&amp;#xD;&amp;#xA;s 7          %let wpath=%sysfunc(pathname(work));&amp;#xD;&amp;#xA;s 8          %let _MSOFFICECLIENT=Excel;&amp;#xD;&amp;#xA;s 9          ODS tagsets.SASREPORT13 BODY=fr1'"</definedName>
    <definedName name="_AMO_ContentDefinition_394894800.40" hidden="1">"'he location of the ARM log.&amp;#xD;&amp;#xA;d  ARMSUBSYS=(ARM_NONE)&amp;#xD;&amp;#xA;d                    Specifies the SAS ARM subsystems to enable or disable.&amp;#xD;&amp;#xA;d  AUTOCORRECT       Automatically corrects misspelled procedure names and keywords, and global '"</definedName>
    <definedName name="_AMO_ContentDefinition_394894800.41" hidden="1">"'statement names.&amp;#xD;&amp;#xA;d  AUTOEXEC=D:\SAS\Config\Lev1\SASApp\WorkspaceServer\autoexec.sas&amp;#xD;&amp;#xA;d                    Specifies the location of the SAS AUTOEXEC files.&amp;#xD;&amp;#xA;d  AUTOSAVELOC=      Specifies the location of the Program Editor aut'"</definedName>
    <definedName name="_AMO_ContentDefinition_394894800.42" hidden="1">"'o-saved file.&amp;#xD;&amp;#xA;d  NOAUTOSIGNON      Disables a SAS/CONNECT client from automatically submitting the SIGNON command remotely with the RSUBMIT command.&amp;#xD;&amp;#xA;d  BINDING=DEFAULT   Specifies the binding edge type of duplexed printed output.&amp;#xD'"</definedName>
    <definedName name="_AMO_ContentDefinition_394894800.43" hidden="1">"';&amp;#xA;d  BOMFILE           Writes the byte order mark (BOM) prefix when a Unicode-encoded file is written to an external file.&amp;#xD;&amp;#xA;d  BOTTOMMARGIN=0.000 IN&amp;#xD;&amp;#xA;d                    Specifies the size of the margin at the bottom of a printed '"</definedName>
    <definedName name="_AMO_ContentDefinition_394894800.44" hidden="1">"'page.&amp;#xD;&amp;#xA;d  BUFNO=100         Specifies the number of buffers for processing SAS data sets.&amp;#xD;&amp;#xA;d  BUFSIZE=65536     Specifies the size of a buffer page for output SAS data sets.&amp;#xD;&amp;#xA;d  BYERR             SAS issues an error message and'"</definedName>
    <definedName name="_AMO_ContentDefinition_394894800.45" hidden="1">"' stops processing if the SORT procedure attempts to sort a _NULL_ data set.&amp;#xD;&amp;#xA;d  BYLINE            Prints the BY line above each BY group.&amp;#xD;&amp;#xA;d  BYSORTED          Requires observations in one or more data sets to be sorted in alphabetic o'"</definedName>
    <definedName name="_AMO_ContentDefinition_394894800.46" hidden="1">"'r numeric order.&amp;#xD;&amp;#xA;d  NOCAPS            Does not convert certain types of input, and all data lines, into uppercase characters.&amp;#xD;&amp;#xA;d  NOCARDIMAGE       Does not process SAS source code and data lines as 80-byte records.&amp;#xD;&amp;#xA;d  CASAUT'"</definedName>
    <definedName name="_AMO_ContentDefinition_394894800.47" hidden="1">"'HINFO=      Specifies an authinfo or netrc file that includes authentication information.&amp;#xD;&amp;#xA;d  CASDATALIMIT=100M Specifies the maximum number of bytes that can be read from a file.&amp;#xD;&amp;#xA;d  CASHOST=          The CAS server name associated wi'"</definedName>
    <definedName name="_AMO_ContentDefinition_394894800.48" hidden="1">"'th a CAS session.&amp;#xD;&amp;#xA;d  CASLIB=           Specify the default CASLIB name.&amp;#xD;&amp;#xA;d  CASNCHARMULTIPLIER=1&amp;#xD;&amp;#xA;d                    Specifies a multiplication factor to increase the number of bytes when transcoding fixed CHAR data.&amp;#xD;&amp;#x'"</definedName>
    <definedName name="_AMO_ContentDefinition_394894800.49" hidden="1">"'A;d  CASNWORKERS=ALL   Specify the number of workers to use with a CAS session.&amp;#xD;&amp;#xA;d  CASPORT=0         The port associated with a CAS session.&amp;#xD;&amp;#xA;d  CASSESSOPTS=      Identify CAS server session options.&amp;#xD;&amp;#xA;d  CASTIMEOUT=60     The '"</definedName>
    <definedName name="_AMO_ContentDefinition_394894800.5" hidden="1">"'01 ENCODING=UTF8 OPTIONS(csv='on' rolap='on' raw='on')&amp;#xD;&amp;#xA;s 10          	STYLESHEET=(URL=&amp;quot;file:///C:\Program%20Files%20(x86)\SASHome\x86\SASAddinforMicrosoftOffice\7.1\Styles\AMODefault.css&amp;quot;)&amp;#xD;&amp;#xA;s 11          	NOGTITLE&amp;#xD;&amp;#xA;s'"</definedName>
    <definedName name="_AMO_ContentDefinition_394894800.50" hidden="1">"'CAS session timeout in seconds.&amp;#xD;&amp;#xA;d  CASUSER=          The userid associated with a CAS session.&amp;#xD;&amp;#xA;d  CATCACHE=0        Specifies the number of SAS catalogs to keep open in cache memory.&amp;#xD;&amp;#xA;d  CBUFNO=0          Specifies the number'"</definedName>
    <definedName name="_AMO_ContentDefinition_394894800.51" hidden="1">"' of extra page buffers to allocate for each open SAS catalog.&amp;#xD;&amp;#xA;d  CENTER            Center SAS procedure output.&amp;#xD;&amp;#xA;d  CGOPTIMIZE=3      Specifies the level of optimization to perform during code compilation.&amp;#xD;&amp;#xA;d  NOCHARCODE      '"</definedName>
    <definedName name="_AMO_ContentDefinition_394894800.52" hidden="1">"'  Does not substitute specific keyboard combinations for special characters that are not on the keyboard.&amp;#xD;&amp;#xA;d  NOCHKPTCLEAN      Does not erase files in the Work library after a batch program successfully executes in checkpoint mode or &amp;#xD;&amp;#x'"</definedName>
    <definedName name="_AMO_ContentDefinition_394894800.53" hidden="1">"'A;d                    restart mode.&amp;#xD;&amp;#xA;d  CLEANUP           Performs automatic continuous cleanup of non-essential resources in out-of-resource conditions.&amp;#xD;&amp;#xA;d  NOCMDMAC          Does not check window environment commands for command-sty'"</definedName>
    <definedName name="_AMO_ContentDefinition_394894800.54" hidden="1">"'le macros.&amp;#xD;&amp;#xA;d  CMPLIB=           Specifies one or more SAS data sets that contain compiler subroutines to include during compilation.&amp;#xD;&amp;#xA;d  CMPMODEL=BOTH     Specifies the output model type for the MODEL procedure.&amp;#xD;&amp;#xA;d  CMPOPT=(NO'"</definedName>
    <definedName name="_AMO_ContentDefinition_394894800.55" hidden="1">"'EXTRAMATH NOMISSCHECK NOPRECISE NOGUARDCHECK NOGENSYMNAMES NOFUNCDIFFERENCING SHORTCIRCUIT NOPROFILE NODEBUGHOST &amp;#xD;&amp;#xA;d NODEBUGPORT)&amp;#xD;&amp;#xA;d                    Specifies the type of code-generation optimizations to use in the SAS language comp'"</definedName>
    <definedName name="_AMO_ContentDefinition_394894800.56" hidden="1">"'iler.&amp;#xD;&amp;#xA;d  NOCOLLATE         Does not collate multiple copies of printed output.&amp;#xD;&amp;#xA;d  COLOPHON=         Specifies the comment text that is included in graphic stream files.&amp;#xD;&amp;#xA;d  COLORPRINTING     Prints in color if color printing '"</definedName>
    <definedName name="_AMO_ContentDefinition_394894800.57" hidden="1">"'is supported.&amp;#xD;&amp;#xA;d  COMAMID=TCP       Specifies the communication access method for connecting client and server sessions across a network.&amp;#xD;&amp;#xA;d  COMPRESS=YES      Specifies the type of compression to use for observations in output SAS dat'"</definedName>
    <definedName name="_AMO_ContentDefinition_394894800.58" hidden="1">"'a sets.&amp;#xD;&amp;#xA;d  CONNECTEVENTS     Clients receive SAS events propagated from a SAS/CONNECT server.&amp;#xD;&amp;#xA;d  CONNECTMETACONNECTION&amp;#xD;&amp;#xA;d                    At sign-on, connects the SAS/CONNECT server to the SAS Metadata server.&amp;#xD;&amp;#xA;d  '"</definedName>
    <definedName name="_AMO_ContentDefinition_394894800.59" hidden="1">"'CONNECTOUTPUT=BUFFERED&amp;#xD;&amp;#xA;d                    Specifies whether to send the SAS/CONNECT server log and list output immediately, or to buffer the output.&amp;#xD;&amp;#xA;d  CONNECTPERSIST    Continues a client/server connection after an RSUBMIT stateme'"</definedName>
    <definedName name="_AMO_ContentDefinition_394894800.6" hidden="1">"' 12         	NOGFOOTNOTE&amp;#xD;&amp;#xA;s 13         	GPATH=&amp;quot;&amp;amp;wpath&amp;quot;&amp;#xD;&amp;#xA;s 14         	;&amp;#xD;&amp;#xA;n NOTE: Writing TAGSETS.SASREPORT13 Body file: FR101&amp;#xD;&amp;#xA;s 15         &amp;#xD;&amp;#xA;s 16         ODS NOPROCTITLE;&amp;#xD;&amp;#xA;s 17         GOP'"</definedName>
    <definedName name="_AMO_ContentDefinition_394894800.60" hidden="1">"'nt has completed.&amp;#xD;&amp;#xA;d  CONNECTREMOTE=    Specifies the ID of a specific server session that a client connects to.&amp;#xD;&amp;#xA;d  CONNECTSTATUS     Displays the Transfer Status window during file transfers.&amp;#xD;&amp;#xA;t15                             '"</definedName>
    <definedName name="_AMO_ContentDefinition_394894800.61" hidden="1">"'                             The SAS System                          13:42 Thursday, February 13, 2020&amp;#xD;&amp;#xA;t &amp;#xD;&amp;#xA;d  CONNECTWAIT       Executes RSUBMIT statements synchronously.&amp;#xD;&amp;#xA;d  COPIES=1          Specifies the number of copies to'"</definedName>
    <definedName name="_AMO_ContentDefinition_394894800.62" hidden="1">"' print.&amp;#xD;&amp;#xA;d  CPUCOUNT=4        Specifies the number of processors that thread-enabled applications should assume are available for concurrent &amp;#xD;&amp;#xA;d                    processing.&amp;#xD;&amp;#xA;d  CPUID             Prints the CPU identification'"</definedName>
    <definedName name="_AMO_ContentDefinition_394894800.63" hidden="1">"' number at the beginning of the SAS log.&amp;#xD;&amp;#xA;d  CSTGLOBALLIB=     Specifies the location of the SAS Clinical Standards Toolkit global library.&amp;#xD;&amp;#xA;d  CSTSAMPLELIB=     Specifies the location of the SAS Clinical Standards Toolkit sample libra'"</definedName>
    <definedName name="_AMO_ContentDefinition_394894800.64" hidden="1">"'ry.&amp;#xD;&amp;#xA;d  DATAPAGESIZE=CURRENT&amp;#xD;&amp;#xA;d                    Specifies whether the page size for a data set or utility file is compatible with SAS 9.3 processing, or is &amp;#xD;&amp;#xA;d                    determined by the current version of SAS.&amp;#xD'"</definedName>
    <definedName name="_AMO_ContentDefinition_394894800.65" hidden="1">"';&amp;#xA;d  DATASTMTCHK=COREKEYWORDS&amp;#xD;&amp;#xA;d                    Specifies which SAS statement keywords are prohibited from being specified as a one-level DATA step name to &amp;#xD;&amp;#xA;d                    protect against overwriting an input data set.&amp;#'"</definedName>
    <definedName name="_AMO_ContentDefinition_394894800.66" hidden="1">"'xD;&amp;#xA;d  DATE              Prints the date and time that a SAS program started.&amp;#xD;&amp;#xA;d  DATESTYLE=DMY     Specifies the sequence of month, day, and year when ANYDTDTE, ANYDTDTM, or ANYDTTME informat data is ambiguous.&amp;#xD;&amp;#xA;d  NODBFMTIGNORE  '"</definedName>
    <definedName name="_AMO_ContentDefinition_394894800.67" hidden="1">"'   Uses the numeric data type in tables.&amp;#xD;&amp;#xA;d  NODBIDIRECTEXEC   The SQL pass-through facility does not optimize the handling of SQL statements.&amp;#xD;&amp;#xA;d  DBSLICEPARM=(THREADED_APPS, 2)&amp;#xD;&amp;#xA;d                    Specifies whether SAS proce'"</definedName>
    <definedName name="_AMO_ContentDefinition_394894800.68" hidden="1">"'dures, applications, and the DATA step can read DBMS tables in parallel, and the &amp;#xD;&amp;#xA;d                    number of threads to use to read the DBMS tables.&amp;#xD;&amp;#xA;d  DBSRVTP=NONE      Specifies whether SAS/ACCESS engines hold or block the orig'"</definedName>
    <definedName name="_AMO_ContentDefinition_394894800.69" hidden="1">"'inating client while making performance-critical &amp;#xD;&amp;#xA;d                    calls to the database.&amp;#xD;&amp;#xA;d  DCSHOST=LOCALHOST Specifies the host name of the SAS Document Conversion Server.&amp;#xD;&amp;#xA;d  DCSPORT=7111      Specifies the port number'"</definedName>
    <definedName name="_AMO_ContentDefinition_394894800.7" hidden="1">"'TIONS XPIXELS=0 YPIXELS=0;&amp;#xD;&amp;#xA;s 18         %include &amp;quot;T:\produkt\kosta_sas\sas_admin\xls_autoexec.sas&amp;quot;  ;&amp;#xD;&amp;#xA;n NOTE: Libref KSA_NRM was successfully assigned as follows: &amp;#xD;&amp;#xA;n       Engine:        V9 &amp;#xD;&amp;#xA;n       Physic'"</definedName>
    <definedName name="_AMO_ContentDefinition_394894800.70" hidden="1">"' of the SAS Document Conversion Server.&amp;#xD;&amp;#xA;d  DECIMALCONV=COMPATIBLE&amp;#xD;&amp;#xA;d                    Specifies the binary to decimal conversion and formatting methodology.&amp;#xD;&amp;#xA;d  DEFLATION=6       Specifies the level of compression for device'"</definedName>
    <definedName name="_AMO_ContentDefinition_394894800.71" hidden="1">"' drivers that support the Deflate compression algorithm.&amp;#xD;&amp;#xA;d  NODETAILS         Does not display additional information when files are listed in a SAS library.&amp;#xD;&amp;#xA;d  DEVICE=ACTIVEX    Specifies the device driver to which SAS/GRAPH sends p'"</definedName>
    <definedName name="_AMO_ContentDefinition_394894800.72" hidden="1">"'rocedure output.&amp;#xD;&amp;#xA;d  DFLANG=DUTCH      Specifies the language for international date informats and formats.&amp;#xD;&amp;#xA;d  DKRICOND=ERROR    Specifies the error level to report when a variable is missing from an input data set during the processi'"</definedName>
    <definedName name="_AMO_ContentDefinition_394894800.73" hidden="1">"'ng of a &amp;#xD;&amp;#xA;d                    DROP=, KEEP=, or RENAME= data set option.&amp;#xD;&amp;#xA;d  DKROCOND=WARN     Specifies the error level to report when a variable is missing from an output data set during the processing of &amp;#xD;&amp;#xA;d                 '"</definedName>
    <definedName name="_AMO_ContentDefinition_394894800.74" hidden="1">"'   a DROP=, KEEP=, or RENAME= data set option.&amp;#xD;&amp;#xA;d  NODLCREATEDIR     Does not create a directory for the SAS library that is named in a LIBNAME statement when the directory does not &amp;#xD;&amp;#xA;d                    already exist.&amp;#xD;&amp;#xA;d  DLD'"</definedName>
    <definedName name="_AMO_ContentDefinition_394894800.75" hidden="1">"'MGACTION=FAIL  Specifies the type of action to take when a SAS data set or a SAS catalog is detected as damaged.&amp;#xD;&amp;#xA;d  NODMR             Does not invoke a server session for use with a SAS/CONNECT client.&amp;#xD;&amp;#xA;d  NODMS             Starts SAS'"</definedName>
    <definedName name="_AMO_ContentDefinition_394894800.76" hidden="1">"' using an interactive line-mode session.&amp;#xD;&amp;#xA;d  NODMSEXP          Starts SAS using an interactive line-mode session.&amp;#xD;&amp;#xA;d  DMSLOGSIZE=99999  Specifies the maximum number of rows that the SAS Log window can display.&amp;#xD;&amp;#xA;d  DMSOUTSIZE=21'"</definedName>
    <definedName name="_AMO_ContentDefinition_394894800.77" hidden="1">"'47483647&amp;#xD;&amp;#xA;d                    Specifies the maximum number of rows that the SAS Output window can display.&amp;#xD;&amp;#xA;d  DMSPGMLINESIZE=136&amp;#xD;&amp;#xA;d                    Specifies the maximum number of characters in a Program Editor line.&amp;#xD;&amp;'"</definedName>
    <definedName name="_AMO_ContentDefinition_394894800.78" hidden="1">"'#xA;d  NODMSSYNCHK       Disables syntax check mode for DATA step and PROC step processing in the windowing environment.&amp;#xD;&amp;#xA;d  DQLOCALE=         Specifies the Data Quality Server ordered list of locales for data cleansing.&amp;#xD;&amp;#xA;d  DQOPTIONS='"</definedName>
    <definedName name="_AMO_ContentDefinition_394894800.79" hidden="1">"'        Specifies the SAS session parameters for data quality programs.&amp;#xD;&amp;#xA;d  DQSETUPLOC=       Specifies the location of the Quality Knowledge Base root directory.&amp;#xD;&amp;#xA;d  DS2ACCEL=NONE     Provides support for DS2 code pass-through acceler'"</definedName>
    <definedName name="_AMO_ContentDefinition_394894800.8" hidden="1">"'al Name: T:\produkt\kosta_sas\ksa_normtabellen&amp;#xD;&amp;#xA;n NOTE: Libref KSA_STR was successfully assigned as follows: &amp;#xD;&amp;#xA;n       Engine:        V9 &amp;#xD;&amp;#xA;n       Physical Name: T:\produkt\kosta_sas\ksa_stuurtabellen&amp;#xD;&amp;#xA;n NOTE: Libref KS'"</definedName>
    <definedName name="_AMO_ContentDefinition_394894800.80" hidden="1">"'ation.&amp;#xD;&amp;#xA;d  DS2SCOND=WARN     Specifies the type of message that PROC DS2 generates.&amp;#xD;&amp;#xA;d  DSACCEL=NONE      Provides support for code pass-through acceleration.&amp;#xD;&amp;#xA;d  DSCAS             Runs the DATA step on the CAS server.&amp;#xD;&amp;#xA'"</definedName>
    <definedName name="_AMO_ContentDefinition_394894800.81" hidden="1">"';d  DSNFERR           Issues an error message and stops processing when a SAS data set cannot be found.&amp;#xD;&amp;#xA;d  NODTRESET         SAS does not update the date and time in the titles of the SAS log and procedure output file.&amp;#xD;&amp;#xA;d  NODUPLEX   '"</definedName>
    <definedName name="_AMO_ContentDefinition_394894800.82" hidden="1">"'       Does not print output using duplex (two-sided) printing.&amp;#xD;&amp;#xA;d  NOECHOAUTO        Does not write statements that are in the AUTOEXEC file to the SAS log as they are executed.&amp;#xD;&amp;#xA;d  EMAILACKWAIT=30   Specifies the number of seconds to'"</definedName>
    <definedName name="_AMO_ContentDefinition_394894800.83" hidden="1">"' wait for the SMTP server acknowledgement.&amp;#xD;&amp;#xA;t16                                                          The SAS System                          13:42 Thursday, February 13, 2020&amp;#xD;&amp;#xA;t &amp;#xD;&amp;#xA;d  EMAILAUTHPROTOCOL=NONE&amp;#xD;&amp;#xA;d       '"</definedName>
    <definedName name="_AMO_ContentDefinition_394894800.84" hidden="1">"'             Specifies the SMTP e-mail authentication protocol.&amp;#xD;&amp;#xA;d  NOEMAILFROM       Does not require the FROM e-mail option when sending e-mail by using the FILE or FILENAME statements.&amp;#xD;&amp;#xA;d  EMAILHOST=mail.intern.zinl.nl&amp;#xD;&amp;#xA;d   '"</definedName>
    <definedName name="_AMO_ContentDefinition_394894800.85" hidden="1">"'                 Specifies one or more domain names for SMTP e-mail servers.&amp;#xD;&amp;#xA;d  EMAILID=          Specifies the SAS user's logon ID, profile or e-mail address.&amp;#xD;&amp;#xA;d  EMAILPORT=25      Specifies the port number for the SMTP e-mail server'"</definedName>
    <definedName name="_AMO_ContentDefinition_394894800.86" hidden="1">"' that is specified in the EMAILHOST option.&amp;#xD;&amp;#xA;d  EMAILPW=XXXXXXXX  Specifies the password for the e-mail address specified by the EMAILID option.&amp;#xD;&amp;#xA;d  EMAILUTCOFFSET=   For SMTP e-mail sent using the FILENAME statement, specifies a UTC o'"</definedName>
    <definedName name="_AMO_ContentDefinition_394894800.87" hidden="1">"'ffset that is used in the Date header field &amp;#xD;&amp;#xA;d                    of the e-mail message.&amp;#xD;&amp;#xA;d  NOENCRYPTFIPS     Does not limit SAS/SECURE and SSL security services to use FIPS 140-2 algorithms.&amp;#xD;&amp;#xA;d  ENGINE=V9         Specifies t'"</definedName>
    <definedName name="_AMO_ContentDefinition_394894800.88" hidden="1">"'he default access method for SAS libraries.&amp;#xD;&amp;#xA;d  NOERRORABEND      Does not end SAS for most errors, issues an error message, sets OBS=0, and goes into syntax check mode.&amp;#xD;&amp;#xA;d  NOERRORBYABEND    Does not end a SAS program when an error oc'"</definedName>
    <definedName name="_AMO_ContentDefinition_394894800.89" hidden="1">"'curs in BY-group processing, issues an error, and continues &amp;#xD;&amp;#xA;d                    processing.&amp;#xD;&amp;#xA;d  ERRORCHECK=NORMAL Specifies whether SAS enters syntax-check mode when errors are found in the LIBNAME, FILENAME,  %INCLUDE, and &amp;#xD;&amp;#x'"</definedName>
    <definedName name="_AMO_ContentDefinition_394894800.9" hidden="1">"'A_MON was successfully assigned as follows: &amp;#xD;&amp;#xA;n       Levels:           2&amp;#xD;&amp;#xA;n       Engine(1):        V9 &amp;#xD;&amp;#xA;n       Physical Name(1): T:\produkt\kosta_sas\ksa_monitoring_sgn&amp;#xD;&amp;#xA;n       Engine(2):        V9 &amp;#xD;&amp;#xA;n      '"</definedName>
    <definedName name="_AMO_ContentDefinition_394894800.90" hidden="1">"'A;d                    LOCK statements.&amp;#xD;&amp;#xA;d  ERRORS=20         Specifies the maximum number of observations for which SAS issues complete error messages.&amp;#xD;&amp;#xA;d  EVENTDS=(DEFAULTS)&amp;#xD;&amp;#xA;d                    Specifies one or more data se'"</definedName>
    <definedName name="_AMO_ContentDefinition_394894800.91" hidden="1">"'ts that define custom holiday events.&amp;#xD;&amp;#xA;d  NOEXPLORER        Does not invoke Explorer and the Program Editor when SAS starts.&amp;#xD;&amp;#xA;d  EXTENDEDDATATYPES=NO&amp;#xD;&amp;#xA;d                    Specifies whether SAS processes all supported data type'"</definedName>
    <definedName name="_AMO_ContentDefinition_394894800.92" hidden="1">"'s or converts nontraditional SAS data types to CHAR and &amp;#xD;&amp;#xA;d                    DOUBLE.&amp;#xD;&amp;#xA;d  EXTENDOBSCOUNTER=YES&amp;#xD;&amp;#xA;d                    Specifies whether to extend the maximum number of observations in a new SAS data file.&amp;#xD;&amp;#'"</definedName>
    <definedName name="_AMO_ContentDefinition_394894800.93" hidden="1">"'xA;d  FILESYNC=HOST     Specifies when operating system buffers that contain contents of permanent SAS files are written to disk.&amp;#xD;&amp;#xA;d  FIRSTOBS=1        Specifies the observation number or external file record that SAS processes first.&amp;#xD;&amp;#xA'"</definedName>
    <definedName name="_AMO_ContentDefinition_394894800.94" hidden="1">"';d  NOFMTERR          Issues a note for missing variable formats, uses w. or $w., and continues processing.&amp;#xD;&amp;#xA;d  FMTSEARCH=( APFMTLIB WORK LIBRARY )&amp;#xD;&amp;#xA;d                    Specifies the order in which format catalogs are searched.&amp;#xD;&amp;#'"</definedName>
    <definedName name="_AMO_ContentDefinition_394894800.95" hidden="1">"'xA;d  FONTEMBEDDING     Enables font embedding for Universal Printing and SAS/GRAPH printing.&amp;#xD;&amp;#xA;d  FONTRENDERING=FREETYPE_POINTS&amp;#xD;&amp;#xA;d                    Specifies whether some SAS/GRAPH devices render fonts by using the operating system o'"</definedName>
    <definedName name="_AMO_ContentDefinition_394894800.96" hidden="1">"'r by using the Free Type &amp;#xD;&amp;#xA;d                    engine.&amp;#xD;&amp;#xA;d  FONTSLOC=C:\Windows\Fonts&amp;#xD;&amp;#xA;d                    Specifies the location of the fonts that are supplied by SAS. Names the default font file location for &amp;#xD;&amp;#xA;d     '"</definedName>
    <definedName name="_AMO_ContentDefinition_394894800.97" hidden="1">"'               registering fonts that use the FONTREG procedure.&amp;#xD;&amp;#xA;d  FORMCHAR=|----|+|---+=|-/\&amp;lt;&amp;gt;*&amp;#xD;&amp;#xA;d                    Specifies the default output formatting characters.&amp;#xD;&amp;#xA;d  FORMDLIM=         Specifies the character to'"</definedName>
    <definedName name="_AMO_ContentDefinition_394894800.98" hidden="1">"' delimit page breaks in SAS output for the LISTING destination.&amp;#xD;&amp;#xA;d  FORMS=DEFAULT     If forms are used for printing, specifies the default form to use.&amp;#xD;&amp;#xA;d  GRIDINSTALLLOC=   Identifies the location on the machine cluster where the SAS'"</definedName>
    <definedName name="_AMO_ContentDefinition_394894800.99" hidden="1">"' High-Performance Analytics environment is installed.&amp;#xD;&amp;#xA;d  GRIDRSHCOMMAND=   Specifies the path to the executable to use to launch the SAS High-Performance Analytics environment.&amp;#xD;&amp;#xA;d  GSTYLE            Uses ODS styles to generate graphs '"</definedName>
    <definedName name="_AMO_ContentDefinition_534438786" hidden="1">"'Partitions:301'"</definedName>
    <definedName name="_AMO_ContentDefinition_534438786.0" hidden="1">"'&lt;ContentDefinition name=""Admin_Include_xls_autoexec (3)"" rsid=""534438786"" type=""SasProgram"" format=""ReportXml"" imgfmt=""ActiveX"" created=""01/28/2021 13:58:55"" modifed=""01/28/2021 13:58:55"" user=""Evers, H."" apply=""False"" css=""C:\Progr'"</definedName>
    <definedName name="_AMO_ContentDefinition_534438786.1" hidden="1">"'am Files (x86)\SASHome\x86\SASAddinforMicrosoftOffice\7.1\Styles\AMODefault.css"" range=""Admin_Include_xls_autoexec__3_"" auto=""False"" xTime=""00:00:01.8374096"" rTime=""00:00:00.4090033"" bgnew=""False"" nFmt=""False"" grphSet=""True"" imgY=""0'"</definedName>
    <definedName name="_AMO_ContentDefinition_534438786.10" hidden="1">"' Physical Name(2): T:\produkt\kosta_sas\ksa_monitoring_wrk&amp;#xD;&amp;#xA;n NOTE: Libref KSADSTG was successfully assigned as follows: &amp;#xD;&amp;#xA;n       Levels:           2&amp;#xD;&amp;#xA;n       Engine(1):        V9 &amp;#xD;&amp;#xA;n       Physical Name(1): T:\produkt'"</definedName>
    <definedName name="_AMO_ContentDefinition_534438786.100" hidden="1">"'s that are stored as GRSEG catalog entries.&amp;#xD;&amp;#xA;d  GWINDOW           Displays SAS/GRAPH output in the GRAPH window.&amp;#xD;&amp;#xA;d  HADOOPPLATFORM=MAPRED&amp;#xD;&amp;#xA;d                    Specifies the execution platform for the SAS In-Database Code Acce'"</definedName>
    <definedName name="_AMO_ContentDefinition_534438786.101" hidden="1">"'lerator for Hadoop.&amp;#xD;&amp;#xA;d  HELPADDR=         Specifies the address of the remote Help system.&amp;#xD;&amp;#xA;d  HELPBROWSER=SAS   Specifies the browser to use for SAS Help and ODS output.&amp;#xD;&amp;#xA;d  HELPENCMD         Uses the English version of the ke'"</definedName>
    <definedName name="_AMO_ContentDefinition_534438786.102" hidden="1">"'yword list for the command-line Help.&amp;#xD;&amp;#xA;d  HELPHOST=         Specifies the name of the computer where the remote browser is to send Help and ODS output.&amp;#xD;&amp;#xA;d  HELPINDEX=(/help/common.hlp/index.txt /help/common.hlp/keywords.htm common.hhk)'"</definedName>
    <definedName name="_AMO_ContentDefinition_534438786.103" hidden="1">"'&amp;#xD;&amp;#xA;d                    Specifies one or more index files for SAS Help and Documentation.&amp;#xD;&amp;#xA;d  HELPPORT=0        Specifies the port number for the remote browser client.&amp;#xD;&amp;#xA;d  HELPTOC=(/help/helpnav.hlp/navigation.xml /help/common.'"</definedName>
    <definedName name="_AMO_ContentDefinition_534438786.104" hidden="1">"'hlp/toc.htm common.hhc)&amp;#xD;&amp;#xA;d                    Specifies the table of contents files for the online SAS Help and Documentation.&amp;#xD;&amp;#xA;d  HOSTINFOLONG      Print operating environment information in the SAS log when SAS starts.&amp;#xD;&amp;#xA;t17  '"</definedName>
    <definedName name="_AMO_ContentDefinition_534438786.105" hidden="1">"'                                                        The SAS System                           13:59 Thursday, January 28, 2021&amp;#xD;&amp;#xA;t &amp;#xD;&amp;#xA;d  HPRUSERFILES      Allow HPRISK users to copy files to TKGrid cluster&amp;#xD;&amp;#xA;d  HTTPSERVERPORTMA'"</definedName>
    <definedName name="_AMO_ContentDefinition_534438786.106" hidden="1">"'X=0&amp;#xD;&amp;#xA;d                    Specifies the highest port number that can be used by the SAS HTTP server for remote browsing.&amp;#xD;&amp;#xA;d  HTTPSERVERPORTMIN=0&amp;#xD;&amp;#xA;d                    Specifies the lowest port number that can be used by the SAS'"</definedName>
    <definedName name="_AMO_ContentDefinition_534438786.107" hidden="1">"' HTTP server for remote browsing.&amp;#xD;&amp;#xA;d  IBUFNO=10         Specifies the number of extra buffers to be allocated for navigating an index file.&amp;#xD;&amp;#xA;d  IBUFSIZE=32767    Specifies the buffer page size for an index file.&amp;#xD;&amp;#xA;d  IMLPACKAGEP'"</definedName>
    <definedName name="_AMO_ContentDefinition_534438786.108" hidden="1">"'RIVATE=&amp;#xD;&amp;#xA;d                    Specifies the location for SAS/IML packages in the private collection.&amp;#xD;&amp;#xA;d  IMLPACKAGEPUBLIC= Specifies the location for SAS/IML packages in the public collection.&amp;#xD;&amp;#xA;d  IMLPACKAGESYSTEM= Specifies th'"</definedName>
    <definedName name="_AMO_ContentDefinition_534438786.109" hidden="1">"'e location for SAS/IML packages in the system collection.&amp;#xD;&amp;#xA;d  NOIMPLMAC         Does not check for statement-style macros.&amp;#xD;&amp;#xA;d  INITCMD=          Specifies commands to open applications, or windows and text editor commands, after SAS ex'"</definedName>
    <definedName name="_AMO_ContentDefinition_534438786.11" hidden="1">"'\kosta_sas\ksa_data_stagein_sgn&amp;#xD;&amp;#xA;n       Engine(2):        V9 &amp;#xD;&amp;#xA;n       Physical Name(2): T:\produkt\kosta_sas\ksa_data_stagein_wrk&amp;#xD;&amp;#xA;n NOTE: Libref KSADBNK was successfully assigned as follows: &amp;#xD;&amp;#xA;n       Engine:        '"</definedName>
    <definedName name="_AMO_ContentDefinition_534438786.110" hidden="1">"'ecutes the AUTOEXEC= &amp;#xD;&amp;#xA;d                    file and the INITSTMT= value.&amp;#xD;&amp;#xA;d  INITSTMT=         Specifies SAS statements to execute after any statements in the AUTOEXEC= file and before any statements from &amp;#xD;&amp;#xA;d                  '"</definedName>
    <definedName name="_AMO_ContentDefinition_534438786.111" hidden="1">"'  the SYSIN= file.&amp;#xD;&amp;#xA;d  INSERT=           Specifies an option=value pair to insert the value at the beginning of the existing option value.&amp;#xD;&amp;#xA;d  INTERVALDS=       Specifies interval=library pairs.  Library is a SAS data set that contains'"</definedName>
    <definedName name="_AMO_ContentDefinition_534438786.112" hidden="1">"' a custom interval data set; interval &amp;#xD;&amp;#xA;d                    can be used in the INTNX and INTCK functions.&amp;#xD;&amp;#xA;d  INVALIDDATA=.     Specifies the value that SAS assigns to a variable when invalid numeric data is encountered.&amp;#xD;&amp;#xA;d  N'"</definedName>
    <definedName name="_AMO_ContentDefinition_534438786.113" hidden="1">"'OIPADDRESS       Disables the IP address to appear in SAS/CONNECT messages when using TCP/IP.&amp;#xD;&amp;#xA;d  JPEGQUALITY=75    Specifies the JPEG quality factor that determines the ratio of image quality to the level of compression for &amp;#xD;&amp;#xA;d       '"</definedName>
    <definedName name="_AMO_ContentDefinition_534438786.114" hidden="1">"'             JPEG files produced by the JPEG device driver.&amp;#xD;&amp;#xA;d  LABEL             Enables procedures to use labels with variables.&amp;#xD;&amp;#xA;d  NOLABELCHKPT      For batch programs, disables the recording of checkpoint-restart data for labeled '"</definedName>
    <definedName name="_AMO_ContentDefinition_534438786.115" hidden="1">"'code sections.&amp;#xD;&amp;#xA;d  LABELCHKPTLIB=WORK&amp;#xD;&amp;#xA;d                    Specifies the libref of the library where the checkpoint-restart data is saved for labeled code sections.&amp;#xD;&amp;#xA;d  NOLABELRESTART    Disables restart mode, which executes b'"</definedName>
    <definedName name="_AMO_ContentDefinition_534438786.116" hidden="1">"'atch programs using checkpoint-restart data collected at labeled code &amp;#xD;&amp;#xA;d                    sections.&amp;#xD;&amp;#xA;d  LEFTMARGIN=0.000 IN&amp;#xD;&amp;#xA;d                    Specifies the print margin for the left side of the page.&amp;#xD;&amp;#xA;d  LINESIZE'"</definedName>
    <definedName name="_AMO_ContentDefinition_534438786.117" hidden="1">"'=132      Specifies the line size for the SAS log and for SAS procedure output for the LISTING destination.&amp;#xD;&amp;#xA;d  LOCALEDATA=SASLOCALE&amp;#xD;&amp;#xA;d                    Specifies the location of the locale database.&amp;#xD;&amp;#xA;d  NOLOCKDOWN        Spe'"</definedName>
    <definedName name="_AMO_ContentDefinition_534438786.118" hidden="1">"'cifies that access to files and certain SAS features will not be restricted. This feature is only applicable &amp;#xD;&amp;#xA;d                    for a SAS session executing in a batch or server processing mode.&amp;#xD;&amp;#xA;d  LOGAPPLNAME=      Specifies a SAS'"</definedName>
    <definedName name="_AMO_ContentDefinition_534438786.119" hidden="1">"' session name for SAS logging.&amp;#xD;&amp;#xA;d  LOGCONFIGLOC=D:\SAS\Config\Lev1\SASApp\WorkspaceServer\logconfig.xml&amp;#xD;&amp;#xA;d                    Specifies the name of the XML configuration file or a basic logging configuration that is used to initialize '"</definedName>
    <definedName name="_AMO_ContentDefinition_534438786.12" hidden="1">"'V9 &amp;#xD;&amp;#xA;n       Physical Name: T:\produkt\kosta_sas\ksa_data_zrgbank&amp;#xD;&amp;#xA;n NOTE: Libref KSADXRQ was successfully assigned as follows: &amp;#xD;&amp;#xA;n       Engine:        V9 &amp;#xD;&amp;#xA;n       Physical Name: T:\produkt\kosta_sas\ksa_data_request&amp;'"</definedName>
    <definedName name="_AMO_ContentDefinition_534438786.120" hidden="1">"'the &amp;#xD;&amp;#xA;d                    SAS logging facility.&amp;#xD;&amp;#xA;d  NOLOGLANGCHG      Disables changing the language of the SAS log when the LOCALE= option is changed.&amp;#xD;&amp;#xA;d  NOLOGLANGENG      Write SAS log messages based on the values of the LO'"</definedName>
    <definedName name="_AMO_ContentDefinition_534438786.121" hidden="1">"'GLANGCHG, LSWLANG=, and LOCALE= options when SAS started.&amp;#xD;&amp;#xA;d  LOGPARM=WRITE=BUFFERED ROLLOVER=NONE OPEN=REPLACE&amp;#xD;&amp;#xA;d                    Specifies when SAS log files are opened, closed, and according to the LOG= system option, how they ar'"</definedName>
    <definedName name="_AMO_ContentDefinition_534438786.122" hidden="1">"'e named.&amp;#xD;&amp;#xA;d  LRECL=32767       Specifies the default logical record length to use for reading and writing external files.&amp;#xD;&amp;#xA;d  LSWLANG=LOCALE    Specifies the language for SAS log and ODS messages when the LOCALE= option is set after SA'"</definedName>
    <definedName name="_AMO_ContentDefinition_534438786.123" hidden="1">"'S starts.&amp;#xD;&amp;#xA;d  MACRO             Enables the macro facility.&amp;#xD;&amp;#xA;d  MAPEBCDICTOASCII= Specifies the transcoding table that is used to convert characters from ASCII to EBCDIC and EBCDIC to ASCII.&amp;#xD;&amp;#xA;d  MAPS=!SASROOT\maps&amp;#xD;&amp;#xA;d   '"</definedName>
    <definedName name="_AMO_ContentDefinition_534438786.124" hidden="1">"'                 Specifies the location of SAS/GRAPH map data sets.&amp;#xD;&amp;#xA;d  MAPSGFK=!SASROOT\mapsgfk&amp;#xD;&amp;#xA;d                    Specifies the location of GfK maps.&amp;#xD;&amp;#xA;d  MAPSSAS=!SASROOT\maps&amp;#xD;&amp;#xA;d                    Specifies the lo'"</definedName>
    <definedName name="_AMO_ContentDefinition_534438786.125" hidden="1">"'cation of SAS map data sets.&amp;#xD;&amp;#xA;d  NOMAUTOCOMPLOC    Does not display the autocall macro source location in the SAS log when the autocall macro is compiled.&amp;#xD;&amp;#xA;d  NOMAUTOLOCDISPLAY Disables the macro facility from displaying the autocall m'"</definedName>
    <definedName name="_AMO_ContentDefinition_534438786.126" hidden="1">"'acro source location in the log.&amp;#xD;&amp;#xA;d  NOMAUTOLOCINDES   Does not prepend the full pathname of the autocall macro source file to the autocall macro catalog entry &amp;#xD;&amp;#xA;d                    description field in the WORK.SASMACR catalog.&amp;#xD;&amp;'"</definedName>
    <definedName name="_AMO_ContentDefinition_534438786.127" hidden="1">"'#xA;t18                                                          The SAS System                           13:59 Thursday, January 28, 2021&amp;#xD;&amp;#xA;t &amp;#xD;&amp;#xA;d  MAUTOSOURCE       Enables the macro autocall feature.&amp;#xD;&amp;#xA;d  MAXSEGRATIO=75    Spec'"</definedName>
    <definedName name="_AMO_ContentDefinition_534438786.128" hidden="1">"'ifies the upper limit for the percentage of index segments that the SPD Engine identifies as containing the &amp;#xD;&amp;#xA;d                    value referenced in the WHERE expression.&amp;#xD;&amp;#xA;d  MCOMPILE          Allows new macro definitions.&amp;#xD;&amp;#xA;d'"</definedName>
    <definedName name="_AMO_ContentDefinition_534438786.129" hidden="1">"'  MCOMPILENOTE=NONE Specifies what to write to the SAS log when a macro compiles successfully.&amp;#xD;&amp;#xA;d  NOMCOVERAGE       Disables the generation of coverage analysis data for SAS macros.&amp;#xD;&amp;#xA;d  MCOVERAGELOC=     Specifies the location of the '"</definedName>
    <definedName name="_AMO_ContentDefinition_534438786.13" hidden="1">"'#xD;&amp;#xA;n NOTE: Libref KSAXRCV was successfully assigned as follows: &amp;#xD;&amp;#xA;n       Engine:        V9 &amp;#xD;&amp;#xA;n       Physical Name: T:\produkt\kosta_sas\data_raw_xlsxrcv&amp;#xD;&amp;#xA;n NOTE: Libref O01_FNDS was successfully assigned as follows: &amp;#x'"</definedName>
    <definedName name="_AMO_ContentDefinition_534438786.130" hidden="1">"'macro coverage analysis data file.&amp;#xD;&amp;#xA;d  MERGENOBY=NOWARN  Specifies the type of message that is issued when MERGE processing occurs without an associated BY statement.&amp;#xD;&amp;#xA;d  MERROR            Issues a warning message for an unresolved mac'"</definedName>
    <definedName name="_AMO_ContentDefinition_534438786.131" hidden="1">"'ro reference.&amp;#xD;&amp;#xA;d  METAAUTORESOURCES=SASApp&amp;#xD;&amp;#xA;d                    Specifies the metadata resources that are assigned when SAS starts.&amp;#xD;&amp;#xA;d  METACONNECT=      Specifies the profile from the metadata user connection profiles that is'"</definedName>
    <definedName name="_AMO_ContentDefinition_534438786.132" hidden="1">"' used to connect to the SAS Metadata &amp;#xD;&amp;#xA;d                    Server.&amp;#xD;&amp;#xA;d  METAENCRYPTALG=SASPROPRIETARY&amp;#xD;&amp;#xA;d                    Specifies the type of encryption to use to communicate with the SAS Metadata Server.&amp;#xD;&amp;#xA;d  METAEN'"</definedName>
    <definedName name="_AMO_ContentDefinition_534438786.133" hidden="1">"'CRYPTLEVEL=CREDENTIALS&amp;#xD;&amp;#xA;d                    Specifies the level of encryption that is used to communicate with the SAS Metadata Server.&amp;#xD;&amp;#xA;d  METAID=           Specifies the ID of the SAS Metadata Server.&amp;#xD;&amp;#xA;d  METAPASS=XXXXXXXX S'"</definedName>
    <definedName name="_AMO_ContentDefinition_534438786.134" hidden="1">"'pecifies the SAS Metadata Server password.&amp;#xD;&amp;#xA;d  METAPORT=8561     Specifies the TCP port for the SAS Metadata Server.&amp;#xD;&amp;#xA;d  METAPROFILE=D:\SAS\Config\Lev1\metadataConfig.xml&amp;#xD;&amp;#xA;d                    Specifies the XML document that co'"</definedName>
    <definedName name="_AMO_ContentDefinition_534438786.135" hidden="1">"'ntains SAS Metadata Server user connection profiles.&amp;#xD;&amp;#xA;d  METAPROTOCOL=BRIDGE&amp;#xD;&amp;#xA;d                    Specifies the network profile to use to connect to the SAS Metadata Server.&amp;#xD;&amp;#xA;d  METAREPOSITORY=Foundation&amp;#xD;&amp;#xA;d            '"</definedName>
    <definedName name="_AMO_ContentDefinition_534438786.136" hidden="1">"'        Specifies the name of the SAS Metadata Server Repository.&amp;#xD;&amp;#xA;d  METASERVER=sasbimeta.intern.zinl.nl&amp;#xD;&amp;#xA;d                    Specifies the host name or address of the SAS Metadata Server.&amp;#xD;&amp;#xA;d  METASPN=          Specifies the '"</definedName>
    <definedName name="_AMO_ContentDefinition_534438786.137" hidden="1">"'service principal name (SPN) for the SAS Metadata Server.&amp;#xD;&amp;#xA;d  METAUSER=         Specifies the user ID that is used to connect to the SAS Metadata Server.&amp;#xD;&amp;#xA;d  NOMEXECNOTE       Does not display the macro execution information in the SAS'"</definedName>
    <definedName name="_AMO_ContentDefinition_534438786.138" hidden="1">"' log when the macro is invoked.&amp;#xD;&amp;#xA;d  MEXECSIZE=65536   Specifies the maximum macro size that can be executed in memory.&amp;#xD;&amp;#xA;d  NOMFILE           Does not write MPRINT output to an external file.&amp;#xD;&amp;#xA;d  MINDELIMITER=     Specifies the '"</definedName>
    <definedName name="_AMO_ContentDefinition_534438786.139" hidden="1">"'character delimiter for the macro IN operator.&amp;#xD;&amp;#xA;d  NOMINOPERATOR     Disables IN logical operators in expressions.&amp;#xD;&amp;#xA;d  MINPARTSIZE=16777216&amp;#xD;&amp;#xA;d                    Specifies the minimum size of the data component partitions for S'"</definedName>
    <definedName name="_AMO_ContentDefinition_534438786.14" hidden="1">"'D;&amp;#xA;n       Engine:        V9 &amp;#xD;&amp;#xA;n       Physical Name: T:\produkt\kosta_sas\o01_delivery_fnds&amp;#xD;&amp;#xA;d    -- Sasautos information&amp;#xD;&amp;#xA;d       SASAUTOS&amp;#xD;&amp;#xA;d       SASAUTOS=(sas_mcro sasautos)&amp;#xD;&amp;#xA;d      &amp;#xD;&amp;#xA;d       T:'"</definedName>
    <definedName name="_AMO_ContentDefinition_534438786.140" hidden="1">"'PD Engine data sets.&amp;#xD;&amp;#xA;d  MISSING=.         Specifies the character to print for missing numeric values.&amp;#xD;&amp;#xA;d  NOMLOGIC          Does not trace macro execution or write the results to the SAS log.&amp;#xD;&amp;#xA;d  NOMLOGICNEST      Does not di'"</definedName>
    <definedName name="_AMO_ContentDefinition_534438786.141" hidden="1">"'splay the macro nesting information in the SAS log for MLOGIC output.&amp;#xD;&amp;#xA;d  NOMPRINT          Does not display the SAS statements that are generated by macro execution.&amp;#xD;&amp;#xA;d  NOMPRINTNEST      Does not display the macro nesting information'"</definedName>
    <definedName name="_AMO_ContentDefinition_534438786.142" hidden="1">"' from the MPRINT output in the SAS log.&amp;#xD;&amp;#xA;d  NOMRECALL         Searches the autocall libraries only once for a requested macro.&amp;#xD;&amp;#xA;d  MREPLACE          Enables updates to macro definitions in the Work library.&amp;#xD;&amp;#xA;d  MSGLEVEL=N      '"</definedName>
    <definedName name="_AMO_ContentDefinition_534438786.143" hidden="1">"'  Specifies the level of detail in SAS log messages.&amp;#xD;&amp;#xA;d  NOMSTORED         Does not search for stored compiled macros.&amp;#xD;&amp;#xA;d  MSYMTABMAX=4194304&amp;#xD;&amp;#xA;d                    Specifies the maximum amount of memory available to the macro v'"</definedName>
    <definedName name="_AMO_ContentDefinition_534438786.144" hidden="1">"'ariable symbol table or tables.&amp;#xD;&amp;#xA;d  NOMULTENVAPPL     List only operating environment fonts in the font selector window of a SAS application.&amp;#xD;&amp;#xA;d  MVARSIZE=65534    Specifies the maximum size for a macro variable that is stored in memor'"</definedName>
    <definedName name="_AMO_ContentDefinition_534438786.145" hidden="1">"'y.&amp;#xD;&amp;#xA;d  NONETENCRYPT      Does not require encryption for client/server data transfers.&amp;#xD;&amp;#xA;d  NETENCRYPTALGORITHM=SASPROPRIETARY&amp;#xD;&amp;#xA;d                    Specifies one or more algorithms to use for encrypted client/server data transf'"</definedName>
    <definedName name="_AMO_ContentDefinition_534438786.146" hidden="1">"'ers.&amp;#xD;&amp;#xA;d  NETENCRYPTKEYLEN=0&amp;#xD;&amp;#xA;d                    Specifies the key length that is used by the encryption algorithm for encrypted client/server data transfers.&amp;#xD;&amp;#xA;d  NEWS=             Specifies the location of the news file that '"</definedName>
    <definedName name="_AMO_ContentDefinition_534438786.147" hidden="1">"'is to be written to the SAS log immediately after the header.&amp;#xD;&amp;#xA;d  NONLDECSEPARATOR  Disables formatting of numeric output using the decimal separator for the locale.&amp;#xD;&amp;#xA;d  NOTES             SAS writes notes to the SAS log.&amp;#xD;&amp;#xA;t19  '"</definedName>
    <definedName name="_AMO_ContentDefinition_534438786.148" hidden="1">"'                                                        The SAS System                           13:59 Thursday, January 28, 2021&amp;#xD;&amp;#xA;t &amp;#xD;&amp;#xA;d  NUMBER            Prints the page number on the first title line of each page of SAS output.&amp;#xD;'"</definedName>
    <definedName name="_AMO_ContentDefinition_534438786.149" hidden="1">"'&amp;#xA;d  OBJECTSERVER      Enables SAS to run as an Integrated Object Model (IOM) server.&amp;#xD;&amp;#xA;d  OBS=9223372036854775807&amp;#xD;&amp;#xA;d                    Specifies the observation that is used to determine the last observation to process, or specifie'"</definedName>
    <definedName name="_AMO_ContentDefinition_534438786.15" hidden="1">"'\produkt\kosta_sas\data_raw_xlsxrcv&amp;#xD;&amp;#xA;n NOTE: Libref KSAX2018 was successfully assigned as follows: &amp;#xD;&amp;#xA;n       Engine:        V9 &amp;#xD;&amp;#xA;n       Physical Name: T:\produkt\kosta_sas\data_raw_xlsxrcv\2018&amp;#xD;&amp;#xA;n NOTE: Libref KSAX2019'"</definedName>
    <definedName name="_AMO_ContentDefinition_534438786.150" hidden="1">"'s the last &amp;#xD;&amp;#xA;d                    record to process.&amp;#xD;&amp;#xA;d  ODSDEST=AUTO      Specifies the default ODS destination.&amp;#xD;&amp;#xA;d  ODSGRAPHICS=AUTO  Specifies the setting for ODS graphics.&amp;#xD;&amp;#xA;d  NOODSLANGCHG      Disables changing the'"</definedName>
    <definedName name="_AMO_ContentDefinition_534438786.151" hidden="1">"' language of the SAS message text in ODS output when the LOCALE option is set after start &amp;#xD;&amp;#xA;d                    up.&amp;#xD;&amp;#xA;d  ODSSTYLE=AUTO     Specifies the ODS HTML default style.&amp;#xD;&amp;#xA;d  OLAPCONFIG=       Specifies the name of the XM'"</definedName>
    <definedName name="_AMO_ContentDefinition_534438786.152" hidden="1">"'L configuration file that is used to initialize an OLAP server.&amp;#xD;&amp;#xA;d  ORIENTATION=PORTRAIT&amp;#xD;&amp;#xA;d                    Specifies the paper orientation to use when printing to a printer.&amp;#xD;&amp;#xA;d  NOOVP             Disables overprinting of er'"</definedName>
    <definedName name="_AMO_ContentDefinition_534438786.153" hidden="1">"'ror messages to make them bold.&amp;#xD;&amp;#xA;d  NOPAGEBREAKINITIAL&amp;#xD;&amp;#xA;d                    Does not begin SAS log and procedure output for the LISTING destination on a new page.&amp;#xD;&amp;#xA;d  PAGENO=1          Resets the SAS output page number.&amp;#xD;&amp;#'"</definedName>
    <definedName name="_AMO_ContentDefinition_534438786.154" hidden="1">"'xA;d  PAGESIZE=60       Specifies the number of lines that compose a page of the SAS log and SAS output.&amp;#xD;&amp;#xA;d  PAPERDEST=        Specifies the name of the output bin to receive printed output.&amp;#xD;&amp;#xA;d  PAPERSIZE=A4      Specifies the paper si'"</definedName>
    <definedName name="_AMO_ContentDefinition_534438786.155" hidden="1">"'ze to use for printing.&amp;#xD;&amp;#xA;d  PAPERSOURCE=      Specifies the name of the paper bin to use for printing.&amp;#xD;&amp;#xA;d  PAPERTYPE=PLAIN   Specifies the type of paper to use for printing.&amp;#xD;&amp;#xA;d  PARM=             Specifies a parameter string th'"</definedName>
    <definedName name="_AMO_ContentDefinition_534438786.156" hidden="1">"'at is passed to an external program.&amp;#xD;&amp;#xA;d  PARMCARDS=FT15F001&amp;#xD;&amp;#xA;d                    Specifies the file reference to open when SAS encounters the PARMCARDS statement in a procedure.&amp;#xD;&amp;#xA;d  PDFACCESS         Enables screen readers to '"</definedName>
    <definedName name="_AMO_ContentDefinition_534438786.157" hidden="1">"'read PDF text and graphics.&amp;#xD;&amp;#xA;d  NOPDFASSEMBLY     Disables assembly of PDF documents.&amp;#xD;&amp;#xA;d  NOPDFCOMMENT      Disables comments in PDF documents from being modified.&amp;#xD;&amp;#xA;d  NOPDFCONTENT      Disables modification of PDF document con'"</definedName>
    <definedName name="_AMO_ContentDefinition_534438786.158" hidden="1">"'tent.&amp;#xD;&amp;#xA;d  PDFCOPY           Enables PDF document text and graphics to be copied.&amp;#xD;&amp;#xA;d  PDFFILLIN         Enables PDF forms to be filled in.&amp;#xD;&amp;#xA;d  PDFPAGELAYOUT=DEFAULT&amp;#xD;&amp;#xA;d                    Specifies the page layout for PDF'"</definedName>
    <definedName name="_AMO_ContentDefinition_534438786.159" hidden="1">"' documents.&amp;#xD;&amp;#xA;d  PDFPAGEVIEW=DEFAULT&amp;#xD;&amp;#xA;d                    Specifies the page viewing mode for PDF documents.&amp;#xD;&amp;#xA;d  PDFPASSWORD=XXXXXXXX&amp;#xD;&amp;#xA;d                    Specifies the password to use to open a PDF document and the pa'"</definedName>
    <definedName name="_AMO_ContentDefinition_534438786.16" hidden="1">"' was successfully assigned as follows: &amp;#xD;&amp;#xA;t12                                                          The SAS System                           13:59 Thursday, January 28, 2021&amp;#xD;&amp;#xA;t &amp;#xD;&amp;#xA;n       Engine:        V9 &amp;#xD;&amp;#xA;n       Ph'"</definedName>
    <definedName name="_AMO_ContentDefinition_534438786.160" hidden="1">"'ssword used by a PDF document owner.&amp;#xD;&amp;#xA;d  PDFPRINT=HRES     Specifies the resolution to print PDF documents.&amp;#xD;&amp;#xA;d  PDFSECURITY=NONE  Specifies the level of encryption to use for PDF documents.&amp;#xD;&amp;#xA;d  NOPRESENV         Specifies that '"</definedName>
    <definedName name="_AMO_ContentDefinition_534438786.161" hidden="1">"'collecting data for the preservation of the SAS environment is disabled.&amp;#xD;&amp;#xA;d  PRIMARYPROVIDERDOMAIN=&amp;#xD;&amp;#xA;d                    Specifies the domain name of the primary authentication provider.&amp;#xD;&amp;#xA;d  PRINTERPATH=      Specifies the nam'"</definedName>
    <definedName name="_AMO_ContentDefinition_534438786.162" hidden="1">"'e of a registered printer to use for Universal Printing.&amp;#xD;&amp;#xA;d  NOPRINTINIT       Preserves the procedure output file for the LISTING destination if no new output is created.&amp;#xD;&amp;#xA;d  PRINTMSGLIST      Specifies to print the entire list of mes'"</definedName>
    <definedName name="_AMO_ContentDefinition_534438786.163" hidden="1">"'sages to the SAS log.&amp;#xD;&amp;#xA;d  PROTOLIBS=NONE    Specifies the paths that PROC PROTO can use to find and register load modules.&amp;#xD;&amp;#xA;d  QUOTELENMAX       Writes a warning message to the SAS log if a quoted string exceeds the maximum length allo'"</definedName>
    <definedName name="_AMO_ContentDefinition_534438786.164" hidden="1">"'wed.&amp;#xD;&amp;#xA;d  REPLACE           Enables replacement of permanent SAS data sets.&amp;#xD;&amp;#xA;d  REUSE=NO          Specifies whether SAS reuses space when observations are added to a compressed SAS data set.&amp;#xD;&amp;#xA;d  RIGHTMARGIN=0.000 IN&amp;#xD;&amp;#xA;d  '"</definedName>
    <definedName name="_AMO_ContentDefinition_534438786.165" hidden="1">"'                  Specifies the print margin for the right side of the page.&amp;#xD;&amp;#xA;d  NORLANG           Disables SAS from executing R language statements.&amp;#xD;&amp;#xA;d  RSASIOTRANSERROR  Displays a transcoding error when illegal values are read from '"</definedName>
    <definedName name="_AMO_ContentDefinition_534438786.166" hidden="1">"'a remote application.&amp;#xD;&amp;#xA;d  RSASUSER          Opens the Sasuser library in Read-Only mode.&amp;#xD;&amp;#xA;d  S=0               Specifies the length of statements on each line of a source statement, and the length of data on lines that &amp;#xD;&amp;#xA;d     '"</definedName>
    <definedName name="_AMO_ContentDefinition_534438786.167" hidden="1">"'               follow a DATALINES statement.&amp;#xD;&amp;#xA;d  S2=0              Specifies the length of statements of each line of a source statement from an %INCLUDE statement, an AUTOEXEC= &amp;#xD;&amp;#xA;d                    file, or an autocall macro file.&amp;#'"</definedName>
    <definedName name="_AMO_ContentDefinition_534438786.168" hidden="1">"'xD;&amp;#xA;t110                                                         The SAS System                           13:59 Thursday, January 28, 2021&amp;#xD;&amp;#xA;t &amp;#xD;&amp;#xA;d  S2V=0             Specifies the column to begin reading a file with variable length '"</definedName>
    <definedName name="_AMO_ContentDefinition_534438786.169" hidden="1">"'records that is specified in an %INCLUDE &amp;#xD;&amp;#xA;d                    statement, an autoexec file, or an autocall macro.&amp;#xD;&amp;#xA;d  SASAUTOS=(sas_mcro sasautos)&amp;#xD;&amp;#xA;d                    Specifies the location of one or more autocall libraries.'"</definedName>
    <definedName name="_AMO_ContentDefinition_534438786.17" hidden="1">"'ysical Name: T:\produkt\kosta_sas\data_raw_xlsxrcv\2019&amp;#xD;&amp;#xA;n NOTE: Libref KSAX2020 was successfully assigned as follows: &amp;#xD;&amp;#xA;n       Engine:        V9 &amp;#xD;&amp;#xA;n       Physical Name: T:\produkt\kosta_sas\data_raw_xlsxrcv\2020&amp;#xD;&amp;#xA;d G'"</definedName>
    <definedName name="_AMO_ContentDefinition_534438786.170" hidden="1">"'&amp;#xD;&amp;#xA;d  SASCMD=           Specifies the command that starts a server session on a symmetric multiprocessing (SMP) computer.&amp;#xD;&amp;#xA;d  SASFRSCR=         A read-only option that contains the fileref, generated by the SASSCRIPT option,  for SAS/CO'"</definedName>
    <definedName name="_AMO_ContentDefinition_534438786.171" hidden="1">"'NNECT server sign-on &amp;#xD;&amp;#xA;d                    script files.&amp;#xD;&amp;#xA;d  SASHELP=(            &amp;quot;!SASCFG\SASCFG&amp;quot;          &amp;quot;!SASROOT\core\sashelp&amp;quot;          &amp;quot;!SASROOT\aacomp\sashelp&amp;quot;          &amp;#xD;&amp;#xA;d &amp;quot;!SASROOT\c'"</definedName>
    <definedName name="_AMO_ContentDefinition_534438786.172" hidden="1">"'as\sashelp&amp;quot;          &amp;quot;!SASROOT\cmp\sashelp&amp;quot;          &amp;quot;!SASROOT\graph\sashelp&amp;quot;          &amp;quot;!SASROOT\inttech\sashelp&amp;quot;        &amp;#xD;&amp;#xA;d   &amp;quot;!SASROOT\mlearning\sashelp&amp;quot;          &amp;quot;!SASROOT\spdsclient\sashelp'"</definedName>
    <definedName name="_AMO_ContentDefinition_534438786.173" hidden="1">"'&amp;quot;          &amp;quot;!SASROOT\stat\sashelp&amp;quot;          )&amp;#xD;&amp;#xA;d                    Specifies the location of the Sashelp library.&amp;#xD;&amp;#xA;d  SASMSTORE=        Specifies the libref of a SAS catalog for stored compiled SAS macros.&amp;#xD;&amp;#xA;d  S'"</definedName>
    <definedName name="_AMO_ContentDefinition_534438786.174" hidden="1">"'ASSCRIPT=        Specifies one or more locations of SAS/CONNECT server sign-on script files.&amp;#xD;&amp;#xA;d  SASUSER=C:\Users\HES\Documents\My SAS Files\9.4&amp;#xD;&amp;#xA;d                    Specifies a libref or a path that identifies a library for the user''"</definedName>
    <definedName name="_AMO_ContentDefinition_534438786.175" hidden="1">"'s profile catalog.&amp;#xD;&amp;#xA;d  SECPACKAGE=Negotiate&amp;#xD;&amp;#xA;d                    Specifies the security package that the IOM server uses to authenticate incoming client connections.&amp;#xD;&amp;#xA;d  SECPACKAGELIST=Kerberos,NTLM&amp;#xD;&amp;#xA;d                 '"</definedName>
    <definedName name="_AMO_ContentDefinition_534438786.176" hidden="1">"'   Specifies the security authentication packages that are used by the server.&amp;#xD;&amp;#xA;d  SEQ=8             Specifies the length of the numeric portion of the sequence field in input source lines or data lines.&amp;#xD;&amp;#xA;d  SERROR            Issues a '"</definedName>
    <definedName name="_AMO_ContentDefinition_534438786.177" hidden="1">"'warning message when a macro variable reference does not match a macro variable.&amp;#xD;&amp;#xA;d  SERVICESBASEURL=  Specifies the URL for services.&amp;#xD;&amp;#xA;d  SESSREF=CASAUTO   Identify the name to associate with a generated CAS session.&amp;#xD;&amp;#xA;d  NOSET'"</definedName>
    <definedName name="_AMO_ContentDefinition_534438786.178" hidden="1">"'INIT         Disables PROC SETINIT to prevent updating site licensing information.&amp;#xD;&amp;#xA;d  SHARESESSIONCNTL=SERVER&amp;#xD;&amp;#xA;d                    Specifies whether the SAS/SHARE server has one or multiple connections to clients.&amp;#xD;&amp;#xA;d  SIGNONW'"</definedName>
    <definedName name="_AMO_ContentDefinition_534438786.179" hidden="1">"'AIT        Executes the SIGNON statement synchronously, signing on clients to the server one at a time.&amp;#xD;&amp;#xA;d  SKIP=0            Specifies the number of lines to skip at the top of each page of SAS output for the LISTING destination.&amp;#xD;&amp;#xA;d  '"</definedName>
    <definedName name="_AMO_ContentDefinition_534438786.18" hidden="1">"'LOBAL KSA_APPL T:\produkt\kosta_sas\&amp;#xD;&amp;#xA;d GLOBAL KSA_DATA T:\produkt\kosta_sas\&amp;#xD;&amp;#xA;d GLOBAL KSA_IBHR T:\produkt\kosta_sas\&amp;#xD;&amp;#xA;d GLOBAL SASWORKLOCATION &amp;quot;W:\WORK\_TD35288_DC1SRVSAS01P_\Prc2/&amp;quot;&amp;#xD;&amp;#xA;d GLOBAL WPATH W:\WORK\_'"</definedName>
    <definedName name="_AMO_ContentDefinition_534438786.180" hidden="1">"'SOLUTIONS         Displays the Solutions menu in SAS windows.&amp;#xD;&amp;#xA;d  SORTDUP=PHYSICAL  Specifies whether PROC SORT removes duplicate variables based on the DROP and KEEP options or on all data set &amp;#xD;&amp;#xA;d                    variables.&amp;#xD;&amp;#x'"</definedName>
    <definedName name="_AMO_ContentDefinition_534438786.181" hidden="1">"'A;d  SORTEQUALS        PROC SORT maintains the relative position in the output data set for observations with identical BY-variable &amp;#xD;&amp;#xA;d                    values.&amp;#xD;&amp;#xA;d  SORTSEQ=          Specifies a language-specific collating sequence f'"</definedName>
    <definedName name="_AMO_ContentDefinition_534438786.182" hidden="1">"'or the SORT and SQL procedures.&amp;#xD;&amp;#xA;d  SORTSIZE=68719476736&amp;#xD;&amp;#xA;d                    Specifies the amount of memory that is available to the SORT procedure.&amp;#xD;&amp;#xA;d  NOSORTVALIDATE    SORT does not verify whether a data set is sorted acco'"</definedName>
    <definedName name="_AMO_ContentDefinition_534438786.183" hidden="1">"'rding to the variables in the BY statement.&amp;#xD;&amp;#xA;d  SOURCE            Writes program source statements to the SAS log.&amp;#xD;&amp;#xA;d  NOSOURCE2         Does not write secondary source statements from included files to the SAS log.&amp;#xD;&amp;#xA;d  NOSPDEF'"</definedName>
    <definedName name="_AMO_ContentDefinition_534438786.184" hidden="1">"'ILECACHE   Disables caching of opened SPD Engine files.&amp;#xD;&amp;#xA;d  SPDEINDEXSORTSIZE=33554432&amp;#xD;&amp;#xA;d                    Specifies the memory size for sorting index values.&amp;#xD;&amp;#xA;d  SPDEMAXTHREADS=0  Specifies the maximum number of threads that'"</definedName>
    <definedName name="_AMO_ContentDefinition_534438786.185" hidden="1">"' the SPD Engine can spawn for I/O processing.&amp;#xD;&amp;#xA;d  SPDEPARALLELREAD=NO&amp;#xD;&amp;#xA;d                    Enables or disables SPD Engine parallel reads when no WHERE clause is in effect.&amp;#xD;&amp;#xA;d  SPDESORTSIZE=33554432&amp;#xD;&amp;#xA;d                  '"</definedName>
    <definedName name="_AMO_ContentDefinition_534438786.186" hidden="1">"'  Specifies the memory size that is used for sorting by the SPD Engine.&amp;#xD;&amp;#xA;d  SPDEUTILLOC=      Specifies one or more locations where the SPD Engine can temporarily store utility files.&amp;#xD;&amp;#xA;d  SPDEWHEVAL=COST   Specifies the WHERE statement'"</definedName>
    <definedName name="_AMO_ContentDefinition_534438786.187" hidden="1">"' evaluation process for the SPD Engine.&amp;#xD;&amp;#xA;d  NOSPOOL           Does not write SAS statements to a utility data set in the Work library.&amp;#xD;&amp;#xA;d  SQLCONSTDATETIME  PROC SQL replaces references to the DATE, TIME, DATETIME, and TODAY functions '"</definedName>
    <definedName name="_AMO_ContentDefinition_534438786.188" hidden="1">"'with their equivalent constant &amp;#xD;&amp;#xA;d                    values before a query executes.&amp;#xD;&amp;#xA;d  SQLGENERATION=(NONE DBMS='TERADATA DB2 ORACLE NETEZZA ASTER GREENPLM HADOOP SAPHANA IMPALA HAWQ POSTGRES REDSHIFT SQLSVR VERTICA')&amp;#xD;&amp;#xA;d    '"</definedName>
    <definedName name="_AMO_ContentDefinition_534438786.189" hidden="1">"'                Specifies whether and when SAS procedures generate SQL for in-database processing of source data.&amp;#xD;&amp;#xA;d  NOSQLIPONEATTEMPT Allows an SQL query to continue processing when an implicit pass-through request fails.&amp;#xD;&amp;#xA;d  SQLMAPP'"</definedName>
    <definedName name="_AMO_ContentDefinition_534438786.19" hidden="1">"'TD35288_DC1SRVSAS01P_\Prc2&amp;#xD;&amp;#xA;d GLOBAL _CLIENTAPP 'SAS Add-In for Microsoft Office'&amp;#xD;&amp;#xA;d GLOBAL _CLIENTAPPABBREV AMO&amp;#xD;&amp;#xA;d GLOBAL _CLIENTMACHINE 'BASIS-1346'&amp;#xD;&amp;#xA;d GLOBAL _CLIENTUSERID 'HES'&amp;#xD;&amp;#xA;d GLOBAL _CLIENTUSERNAME 'Eve'"</definedName>
    <definedName name="_AMO_ContentDefinition_534438786.190" hidden="1">"'UTTO=SAS_PUT&amp;#xD;&amp;#xA;d                    Specifies the PUT function mapping to SQL.&amp;#xD;&amp;#xA;d  SQLREDUCEPUT=DBMS For PROC SQL, specifies the engine type to use to optimize a PUT function in a query.&amp;#xD;&amp;#xA;t111                                    '"</definedName>
    <definedName name="_AMO_ContentDefinition_534438786.191" hidden="1">"'                     The SAS System                           13:59 Thursday, January 28, 2021&amp;#xD;&amp;#xA;t &amp;#xD;&amp;#xA;d  SQLREDUCEPUTOBS=0 For PROC SQL, specifies the minimum number of observations that must be in a table for PROC SQL to optimize the &amp;#'"</definedName>
    <definedName name="_AMO_ContentDefinition_534438786.192" hidden="1">"'xD;&amp;#xA;d                    PUT function in a query.&amp;#xD;&amp;#xA;d  SQLREDUCEPUTVALUES=0&amp;#xD;&amp;#xA;d                    For PROC SQL, specifies the maximum number of SAS format values that can exist in a PUT function expression to &amp;#xD;&amp;#xA;d            '"</definedName>
    <definedName name="_AMO_ContentDefinition_534438786.193" hidden="1">"'        optimize the PUT function in a query.&amp;#xD;&amp;#xA;d  SQLREMERGE        PROC SQL processes queries that use remerged data.&amp;#xD;&amp;#xA;d  SQLUNDOPOLICY=REQUIRED&amp;#xD;&amp;#xA;d                    Specifies how PROC SQL handles updated data if errors occur'"</definedName>
    <definedName name="_AMO_ContentDefinition_534438786.194" hidden="1">"' while you are updating data.&amp;#xD;&amp;#xA;d  NOSSLCLIENTAUTH   Does not require the server to perform client authentication for a server connection.&amp;#xD;&amp;#xA;d  NOSSLCRLCHECK     Does not check the Certificate Revocation List (CRL) when a digital certifi'"</definedName>
    <definedName name="_AMO_ContentDefinition_534438786.195" hidden="1">"'cate is validated.&amp;#xD;&amp;#xA;d  SSLMINPROTOCOL=   Specifies the minimum TLS or SSL protocol that can be negotiated when using OpenSSL.&amp;#xD;&amp;#xA;d  SSLMODE=          Specifies the TLS version and the cipher suites for SSL.&amp;#xD;&amp;#xA;d  NOSSPI            '"</definedName>
    <definedName name="_AMO_ContentDefinition_534438786.196" hidden="1">"'Does not use Security Support Provider Interface for single sign-on connections to IOM servers.&amp;#xD;&amp;#xA;d  NOSTARTLIB        Does not assign user-defined permanent librefs when SAS starts.&amp;#xD;&amp;#xA;d  NOSTEPCHKPT       Disables recording of checkpoin'"</definedName>
    <definedName name="_AMO_ContentDefinition_534438786.197" hidden="1">"'t-restart data for DATA and PROC steps for batch programs.&amp;#xD;&amp;#xA;d  STEPCHKPTLIB=WORK Specifies the libref of the library where checkpoint-restart data for DATA and PROC steps is saved.&amp;#xD;&amp;#xA;d  NOSTEPRESTART     Disables restart mode which exec'"</definedName>
    <definedName name="_AMO_ContentDefinition_534438786.198" hidden="1">"'utes batch programs using checkpoint-restart data collected for DATA and PROC &amp;#xD;&amp;#xA;d                    steps in a prior execution.&amp;#xD;&amp;#xA;d  STRIPESIZE=       Specifies path and size pairs to identify I/O device stripe size.  Stripe size indic'"</definedName>
    <definedName name="_AMO_ContentDefinition_534438786.199" hidden="1">"'ates page size when creating &amp;#xD;&amp;#xA;d                    a data set or utility file.&amp;#xD;&amp;#xA;d  SUMSIZE=0         Specifies a limit on the amount of memory that is available for data summarization procedures when class &amp;#xD;&amp;#xA;d                 '"</definedName>
    <definedName name="_AMO_ContentDefinition_534438786.2" hidden="1">"'"" imgX=""0"" redirect=""False""&gt;_x000D_
  &lt;files /&gt;_x000D_
  &lt;parents /&gt;_x000D_
  &lt;children /&gt;_x000D_
  &lt;param n=""AMO_Version"" v=""7.1"" /&gt;_x000D_
  &lt;param n=""RawValues"" v=""True"" /&gt;_x000D_
  &lt;param n=""Log"" v=""﻿t11                                                          The SA'"</definedName>
    <definedName name="_AMO_ContentDefinition_534438786.20" hidden="1">"'rs, H.'&amp;#xD;&amp;#xA;d GLOBAL _CLIENTVERSION '7.100.5.6182'&amp;#xD;&amp;#xA;d GLOBAL _EG_WORKSPACEINIT 1&amp;#xD;&amp;#xA;d GLOBAL _MSOFFICECLIENT Excel&amp;#xD;&amp;#xA;d GLOBAL _SASHOSTNAME 'DC1SRVSAS01P.intern.zinl.nl'&amp;#xD;&amp;#xA;d GLOBAL _SASSERVERNAME 'SASApp'&amp;#xD;&amp;#xA;d GLO'"</definedName>
    <definedName name="_AMO_ContentDefinition_534438786.200" hidden="1">"'   variables are active.&amp;#xD;&amp;#xA;d  SVGAUTOPLAY       Starts animation when the page is loaded in the browser.&amp;#xD;&amp;#xA;d  NOSVGCONTROLBUTTONS&amp;#xD;&amp;#xA;d                    Does not display the paging control buttons and an index in a multipage SVG d'"</definedName>
    <definedName name="_AMO_ContentDefinition_534438786.201" hidden="1">"'ocument.&amp;#xD;&amp;#xA;d  SVGFADEIN=0       Specifies the number of seconds for the fade-in effect for a graph.&amp;#xD;&amp;#xA;d  SVGFADEMODE=OVERLAP&amp;#xD;&amp;#xA;d                    Specifies whether to use sequential frames or to overlap frames for the fade-in ef'"</definedName>
    <definedName name="_AMO_ContentDefinition_534438786.202" hidden="1">"'fect of a graph.&amp;#xD;&amp;#xA;d  SVGFADEOUT=0      Specifies the number of seconds for a graph to fade out of view.&amp;#xD;&amp;#xA;d  SVGHEIGHT=        Specifies the height of the viewport. Specifies the value of the height attribute of the outermost SVG elemen'"</definedName>
    <definedName name="_AMO_ContentDefinition_534438786.203" hidden="1">"'t.&amp;#xD;&amp;#xA;d  NOSVGMAGNIFYBUTTON&amp;#xD;&amp;#xA;d                    Disables the SVG magnifier tool.&amp;#xD;&amp;#xA;d  SVGPRESERVEASPECTRATIO=&amp;#xD;&amp;#xA;d                    Specifies whether to force uniform scaling of SVG output. Specifies the preserveAspectRa'"</definedName>
    <definedName name="_AMO_ContentDefinition_534438786.204" hidden="1">"'tio attribute on the &amp;#xD;&amp;#xA;d                    outermost SVG element.&amp;#xD;&amp;#xA;d  SVGTITLE=         Specifies the text in the title bar of the SVG output. Specifies the value of the TITLE element in the SVG file.&amp;#xD;&amp;#xA;d  SVGVIEWBOX=       Spe'"</definedName>
    <definedName name="_AMO_ContentDefinition_534438786.205" hidden="1">"'cifies the coordinates, width, and height that are used to set the viewBox attribute on the outermost SVG &amp;#xD;&amp;#xA;d                    element.&amp;#xD;&amp;#xA;d  SVGWIDTH=         Specifies the width of the viewport. Specifies the value of the width attri'"</definedName>
    <definedName name="_AMO_ContentDefinition_534438786.206" hidden="1">"'bute of the outermost SVG element.&amp;#xD;&amp;#xA;d  SVGX=             Specifies the x-axis coordinate of one corner of the rectangular region for an embedded SVG element. Specifies &amp;#xD;&amp;#xA;d                    the x attribute in the outermost SVG element'"</definedName>
    <definedName name="_AMO_ContentDefinition_534438786.207" hidden="1">"'.&amp;#xD;&amp;#xA;d  SVGY=             Specifies the y-axis coordinate of one corner of the rectangular region for an embedded SVG element. Specifies &amp;#xD;&amp;#xA;d                    the y attribute in the outermost SVG element.&amp;#xD;&amp;#xA;d  NOSYMBOLGEN       D'"</definedName>
    <definedName name="_AMO_ContentDefinition_534438786.208" hidden="1">"'oes not display the results of resolving macro variable references in the SAS log.&amp;#xD;&amp;#xA;d  SYNCHIO           Requires that data set I/O must be completed before other logical SAS tasks can be executed.&amp;#xD;&amp;#xA;d  NOSYNTAXCHECK     Disables syntax'"</definedName>
    <definedName name="_AMO_ContentDefinition_534438786.209" hidden="1">"' check mode for multiple steps in non-interactive or batch SAS sessions.&amp;#xD;&amp;#xA;d  SYSPARM=          Specifies a character string that can be passed to SAS programs.&amp;#xD;&amp;#xA;d  SYSPRINTFONT=     Specifies the default font to use for printing.&amp;#xD;&amp;'"</definedName>
    <definedName name="_AMO_ContentDefinition_534438786.21" hidden="1">"'BAL _METAUSER HES@internzinl&amp;#xD;&amp;#xA;d AUTOMATIC AFDSID 0&amp;#xD;&amp;#xA;d AUTOMATIC AFDSNAME &amp;#xD;&amp;#xA;d AUTOMATIC AFLIB &amp;#xD;&amp;#xA;d AUTOMATIC AFSTR1 &amp;#xD;&amp;#xA;d AUTOMATIC AFSTR2 &amp;#xD;&amp;#xA;d AUTOMATIC FSPBDV &amp;#xD;&amp;#xA;d AUTOMATIC SYSADDRBITS 64&amp;#xD;&amp;#xA;d'"</definedName>
    <definedName name="_AMO_ContentDefinition_534438786.210" hidden="1">"'#xA;d  NOSYSRPUTSYNC     Sets the %SYSRPUT macro variables in the client session when a synchronization point is encountered.&amp;#xD;&amp;#xA;d  TBUFSIZE=0        Specifies the size of the buffer that is used by SAS applications to transfer client/server dat'"</definedName>
    <definedName name="_AMO_ContentDefinition_534438786.211" hidden="1">"'a across a &amp;#xD;&amp;#xA;d                    network.&amp;#xD;&amp;#xA;d  TCPLISTENTIME=300 Specifies the amount of time that a SAS/CONNECT server listens for a client to connect before terminating the &amp;#xD;&amp;#xA;d                    CONNECT server session.&amp;#xD;&amp;'"</definedName>
    <definedName name="_AMO_ContentDefinition_534438786.212" hidden="1">"'#xA;d  TCPPORTFIRST=0    Specifies the first value in a range of TCP/IP ports for a client to use to connect to a server.&amp;#xD;&amp;#xA;d  TCPPORTLAST=0     Specifies the last value in a range of TCP/IP ports for a client to use to connect to a server.&amp;#xD'"</definedName>
    <definedName name="_AMO_ContentDefinition_534438786.213" hidden="1">"';&amp;#xA;d  TENANTID=         Specifies a name that identifies a tenant in a multi-tenant environment.&amp;#xD;&amp;#xA;d  NOTERMINAL        Does not associate a terminal with a SAS session.&amp;#xD;&amp;#xA;d  TERMSTMT=         Specifies the SAS statement to execute wh'"</definedName>
    <definedName name="_AMO_ContentDefinition_534438786.214" hidden="1">"'en SAS terminates.&amp;#xD;&amp;#xA;t112                                                         The SAS System                           13:59 Thursday, January 28, 2021&amp;#xD;&amp;#xA;t &amp;#xD;&amp;#xA;d  TEXTURELOC=!SASROOT\common\textures&amp;#xD;&amp;#xA;d                  '"</definedName>
    <definedName name="_AMO_ContentDefinition_534438786.215" hidden="1">"'  Specifies the location of textures and images that are used by ODS styles.&amp;#xD;&amp;#xA;d  THREADS           Uses threaded processing for SAS applications that support it.&amp;#xD;&amp;#xA;d  TIMEZONE=&amp;quot;GMT+01:00&amp;quot;&amp;#xD;&amp;#xA;d                    Specifie'"</definedName>
    <definedName name="_AMO_ContentDefinition_534438786.216" hidden="1">"'s a time zone.&amp;#xD;&amp;#xA;d  TOOLSMENU         Displays the Tools menu in SAS windows.&amp;#xD;&amp;#xA;d  TOPMARGIN=0.000 IN&amp;#xD;&amp;#xA;d                    Specifies the print margin at the top of the page.&amp;#xD;&amp;#xA;d  TRAINLOC=         Specifies the URL for SA'"</definedName>
    <definedName name="_AMO_ContentDefinition_534438786.217" hidden="1">"'S online training courses.&amp;#xD;&amp;#xA;d  TRANTAB=(lat1lat1,lat1lat1,wlt1_ucs,wlt1_lcs,wlt1_ccl,,,)&amp;#xD;&amp;#xA;d                    Specifies the translation table catalog entries.&amp;#xD;&amp;#xA;d  TSID=             Specifies a logical server metadata object th'"</definedName>
    <definedName name="_AMO_ContentDefinition_534438786.218" hidden="1">"'at identifies a table service definition.&amp;#xD;&amp;#xA;d  UBUFNO=10         Specifies the number of utility file buffers.&amp;#xD;&amp;#xA;d  UBUFSIZE=65536    Specifies the size of utility file buffers.&amp;#xD;&amp;#xA;d  NOUNIVERSALPRINT  Disables Universal Printing a'"</definedName>
    <definedName name="_AMO_ContentDefinition_534438786.219" hidden="1">"'nd uses Windows printing.&amp;#xD;&amp;#xA;d  UPRINTCOMPRESSION Enables compression of files that are created by some Universal Printers and SAS/GRAPH devices.&amp;#xD;&amp;#xA;d  URLENCODING=SESSION&amp;#xD;&amp;#xA;d                    Specifies whether the argument to the'"</definedName>
    <definedName name="_AMO_ContentDefinition_534438786.22" hidden="1">"' AUTOMATIC SYSBUFFR &amp;#xD;&amp;#xA;d AUTOMATIC SYSCC 0&amp;#xD;&amp;#xA;d AUTOMATIC SYSCHARWIDTH 1&amp;#xD;&amp;#xA;d AUTOMATIC SYSCMD &amp;#xD;&amp;#xA;d AUTOMATIC SYSDATASTEPPHASE &amp;#xD;&amp;#xA;d AUTOMATIC SYSDATE 28JAN21&amp;#xD;&amp;#xA;d AUTOMATIC SYSDATE9 28JAN2021&amp;#xD;&amp;#xA;d AUTOMATIC'"</definedName>
    <definedName name="_AMO_ContentDefinition_534438786.220" hidden="1">"' URLENCODE function and to the URLDECODE function is interpreted using the &amp;#xD;&amp;#xA;d                    SAS session encoding or UTF-8 encoding.&amp;#xD;&amp;#xA;d  USER=             Specifies the default permanent library to use for one-level SAS data set n'"</definedName>
    <definedName name="_AMO_ContentDefinition_534438786.221" hidden="1">"'ames.&amp;#xD;&amp;#xA;d  UTILLOC=WORK      Specifies one or more file system locations in which threaded applications can store utility files.&amp;#xD;&amp;#xA;d  UUIDCOUNT=100     Specifies the number of UUIDs to acquire from the UUID Generator Daemon.&amp;#xD;&amp;#xA;d  '"</definedName>
    <definedName name="_AMO_ContentDefinition_534438786.222" hidden="1">"'UUIDGENDHOST=     Specifies the host and port, or the LDAP URL that the UUID Generator Daemon runs on.&amp;#xD;&amp;#xA;d  V6CREATEUPDATE=NOTE&amp;#xD;&amp;#xA;d                    Specifies the type of message to write to the SAS log when Version 6 data sets are cre'"</definedName>
    <definedName name="_AMO_ContentDefinition_534438786.223" hidden="1">"'ated or updated.&amp;#xD;&amp;#xA;d  VALIDFMTNAME=LONG Specifies the maximum size that user-created formats and informat names can be before an error or warning is &amp;#xD;&amp;#xA;d                    issued.&amp;#xD;&amp;#xA;d  VALIDMEMNAME=EXTEND&amp;#xD;&amp;#xA;d              '"</definedName>
    <definedName name="_AMO_ContentDefinition_534438786.224" hidden="1">"'      Specifies the rules for naming SAS data sets, SAS data views, and item stores.&amp;#xD;&amp;#xA;d  VALIDVARNAME=ANY  Specifies the rules for valid SAS variable names that can be created and processed during a SAS session.&amp;#xD;&amp;#xA;d  VARINITCHK=NOTE   S'"</definedName>
    <definedName name="_AMO_ContentDefinition_534438786.225" hidden="1">"'pecifies the type of message to write to the SAS log when a variable is not initialized.&amp;#xD;&amp;#xA;d  VARLENCHK=WARN    Specifies the type of message to write to the SAS log when the length of the variable that is being read is &amp;#xD;&amp;#xA;d             '"</definedName>
    <definedName name="_AMO_ContentDefinition_534438786.226" hidden="1">"'       longer than the length that is defined for the variable.&amp;#xD;&amp;#xA;d  VBUFSIZE=65536    Specifies the buffer size for a view.&amp;#xD;&amp;#xA;d  VIEWMENU          Displays the View menu in SAS windows.&amp;#xD;&amp;#xA;d  VNFERR            SAS issues an error '"</definedName>
    <definedName name="_AMO_ContentDefinition_534438786.227" hidden="1">"'message when a BY variable exists in one data set but not another when the other data set is &amp;#xD;&amp;#xA;d                    _NULL_.&amp;#xD;&amp;#xA;d  WORK=W:\WORK\_TD35288_DC1SRVSAS01P_\Prc2&amp;#xD;&amp;#xA;d                    Specifies the libref or location of '"</definedName>
    <definedName name="_AMO_ContentDefinition_534438786.228" hidden="1">"'the Work library.&amp;#xD;&amp;#xA;d  WORKINIT          At SAS invocation, erases files that exist from a previous SAS session in an existing Work library.&amp;#xD;&amp;#xA;d  WORKTERM          Erases the Work files when SAS terminates.&amp;#xD;&amp;#xA;d  YEARCUTOFF=1926   '"</definedName>
    <definedName name="_AMO_ContentDefinition_534438786.229" hidden="1">"'Specifies the first year of a 100-year span that is used by date informats and functions to read a two-digit &amp;#xD;&amp;#xA;d                    year.&amp;#xD;&amp;#xA;d  _LAST_=WORK._PRODSAVAIL&amp;#xD;&amp;#xA;d                    Specifies the most recently created dat'"</definedName>
    <definedName name="_AMO_ContentDefinition_534438786.23" hidden="1">"' SYSDAY Thursday&amp;#xD;&amp;#xA;d AUTOMATIC SYSDEVIC ACTIVEX&amp;#xD;&amp;#xA;d AUTOMATIC SYSDMG 0&amp;#xD;&amp;#xA;d AUTOMATIC SYSDSN WORK    _PRODSAVAIL                                                        &amp;#xD;&amp;#xA;d AUTOMATIC SYSENCODING wlatin1&amp;#xD;&amp;#xA;d AUTOMATIC '"</definedName>
    <definedName name="_AMO_ContentDefinition_534438786.230" hidden="1">"'a set.&amp;#xD;&amp;#xA;d &amp;#xD;&amp;#xA;d Host Options:&amp;#xD;&amp;#xA;d &amp;#xD;&amp;#xA;d  ACCESSIBILITY=STANDARD&amp;#xD;&amp;#xA;d                    Specifies whether accessibility features are enabled in the Customize Tool dialog box and in some Properties &amp;#xD;&amp;#xA;d          '"</definedName>
    <definedName name="_AMO_ContentDefinition_534438786.231" hidden="1">"'          dialog boxes.&amp;#xD;&amp;#xA;d  ALIGNSASIOFILES   Aligns SAS files on a page boundary for improved performance.&amp;#xD;&amp;#xA;d  ALTLOG=           Specifies the location for a copy of the SAS log when SAS is running in batch mode.&amp;#xD;&amp;#xA;d  ALTPRINT='"</definedName>
    <definedName name="_AMO_ContentDefinition_534438786.232" hidden="1">"'         Specifies the location for a copy of the SAS procedure output when SAS is running in batch mode.&amp;#xD;&amp;#xA;d  AUTHPROVIDERDOMAIN=&amp;#xD;&amp;#xA;d                    Specifies the authentication provider that is associated with a domain.&amp;#xD;&amp;#xA;d '"</definedName>
    <definedName name="_AMO_ContentDefinition_534438786.233" hidden="1">"' AUTHSERVER=       Specifies the domain server that finds and authenticates secure server logins.&amp;#xD;&amp;#xA;d  AWSCONTROL=(SYSTEMMENU MINMAX TITLE)&amp;#xD;&amp;#xA;t113                                                         The SAS System                    '"</definedName>
    <definedName name="_AMO_ContentDefinition_534438786.234" hidden="1">"'       13:59 Thursday, January 28, 2021&amp;#xD;&amp;#xA;t &amp;#xD;&amp;#xA;d                    Specifies whether the main SAS window includes a title bar, a system control menu, and minimize and maximize &amp;#xD;&amp;#xA;d                    buttons.&amp;#xD;&amp;#xA;d  AWSDEF=0'"</definedName>
    <definedName name="_AMO_ContentDefinition_534438786.235" hidden="1">"' 0 100 100&amp;#xD;&amp;#xA;d                    Specifies the location and dimensions of the main SAS window when SAS initializes.&amp;#xD;&amp;#xA;d  AWSMENU           Displays the menu bar in the main SAS window.&amp;#xD;&amp;#xA;d  AWSMENUMERGE      Embeds menu items tha'"</definedName>
    <definedName name="_AMO_ContentDefinition_534438786.236" hidden="1">"'t are specific to Windows in the main menus.&amp;#xD;&amp;#xA;d  AWSTITLE=         Specifies the text that appears in the title bar of the main SAS window.&amp;#xD;&amp;#xA;d  COMAUX1=          Specifies the first alternate communications access method.&amp;#xD;&amp;#xA;d  C'"</definedName>
    <definedName name="_AMO_ContentDefinition_534438786.237" hidden="1">"'OMAUX2=          Specifies the second alternate communications access method.&amp;#xD;&amp;#xA;d  COMDEF=(BOTTOM CENTER)&amp;#xD;&amp;#xA;d                    Specifies the location where the SAS Command window is displayed by default.&amp;#xD;&amp;#xA;d  CONFIG=( &amp;quot;D:\S'"</definedName>
    <definedName name="_AMO_ContentDefinition_534438786.238" hidden="1">"'AS\Config\Lev1\SASApp\WorkspaceServer\sasv9.cfg&amp;quot; &amp;quot;D:\SAS\Config\Lev1\SASApp\sasv9.cfg&amp;quot; &amp;#xD;&amp;#xA;d &amp;quot;D:\SAS\SASHome\SASFoundation\9.4\sasv9.cfg&amp;quot; &amp;quot;D:\SAS\SASHome\SASFoundation\9.4\nls\en\sasv9.cfg&amp;quot; &amp;#xD;&amp;#xA;d &amp;quot;D:'"</definedName>
    <definedName name="_AMO_ContentDefinition_534438786.239" hidden="1">"'\SAS\Config\Lev1\SASApp\sasv9_usermods.cfg&amp;quot; &amp;quot;D:\SAS\Config\Lev1\SASApp\WorkspaceServer\sasv9_usermods.cfg&amp;quot; )&amp;#xD;&amp;#xA;d                    Specifies the configuration file that is used when initializing or overriding the values of SAS s'"</definedName>
    <definedName name="_AMO_ContentDefinition_534438786.24" hidden="1">"'SYSENDIAN LITTLE&amp;#xD;&amp;#xA;d AUTOMATIC SYSENV BACK&amp;#xD;&amp;#xA;d AUTOMATIC SYSERR 0&amp;#xD;&amp;#xA;d AUTOMATIC SYSERRORTEXT &amp;#xD;&amp;#xA;d AUTOMATIC SYSFILRC 0&amp;#xD;&amp;#xA;d AUTOMATIC SYSHOSTINFOLONG X64_SRV16 WIN 10.0.14393  Server&amp;#xD;&amp;#xA;d AUTOMATIC SYSHOSTNAME D'"</definedName>
    <definedName name="_AMO_ContentDefinition_534438786.240" hidden="1">"'ystem options.&amp;#xD;&amp;#xA;d  NODBCS            Disables double-byte character sets.&amp;#xD;&amp;#xA;d  DBCSLANG=NONE     Specifies a double-byte character set language.&amp;#xD;&amp;#xA;d  DBCSTYPE=NONE     Specifies the encoding method to use for a double-byte charac'"</definedName>
    <definedName name="_AMO_ContentDefinition_534438786.241" hidden="1">"'ter set.&amp;#xD;&amp;#xA;d  ECHO=             Specifies the message to be echoed to the SAS log while initializing SAS.&amp;#xD;&amp;#xA;d  EMAILDLG=NATIVE   Specifies whether to use the native e-mail dialog box that is provided by your e-mail application or the e-m'"</definedName>
    <definedName name="_AMO_ContentDefinition_534438786.242" hidden="1">"'ail &amp;#xD;&amp;#xA;d                    dialog box that is provided by SAS.&amp;#xD;&amp;#xA;d  EMAILSYS=SMTP     Specifies the e-mail protocol to use for sending electronic mail.&amp;#xD;&amp;#xA;d  ENCODING=WLATIN1  Specifies the default character-set encoding for the S'"</definedName>
    <definedName name="_AMO_ContentDefinition_534438786.243" hidden="1">"'AS session.&amp;#xD;&amp;#xA;d  ENHANCEDEDITOR    Invokes the Enhanced Editor when SAS starts.&amp;#xD;&amp;#xA;d  FILELOCKWAIT=0    Specifies the number of seconds that SAS will wait for a locked file.&amp;#xD;&amp;#xA;d  FILELOCKWAITMAX=600&amp;#xD;&amp;#xA;d                    Sp'"</definedName>
    <definedName name="_AMO_ContentDefinition_534438786.244" hidden="1">"'ecifies the number of seconds that SAS waits for a locked file to become available.&amp;#xD;&amp;#xA;d  FILTERLIST=       Specifies an alternative set of file filter specifications to use for the Open and Save As dialog boxes.&amp;#xD;&amp;#xA;d  FONT=             Sp'"</definedName>
    <definedName name="_AMO_ContentDefinition_534438786.245" hidden="1">"'ecifies a font to use for SAS windows.&amp;#xD;&amp;#xA;d  FONTALIAS=        Assigns a Windows font to one of the SAS fonts.&amp;#xD;&amp;#xA;d  NOFULLSTIMER      Does not write performance statistics to the SAS log.&amp;#xD;&amp;#xA;d  HELPLOC=(            &amp;quot;!SASROOT\co'"</definedName>
    <definedName name="_AMO_ContentDefinition_534438786.246" hidden="1">"'re\help&amp;quot;          &amp;quot;!MYSASFILES\classdoc&amp;quot;          )&amp;#xD;&amp;#xA;d                    Specifies the location of the text and index files for the facility that is used to view the online SAS Help and &amp;#xD;&amp;#xA;d                    Documentat'"</definedName>
    <definedName name="_AMO_ContentDefinition_534438786.247" hidden="1">"'ion.&amp;#xD;&amp;#xA;d  HELPREGISTER=     Registers help files to access from the main SAS window Help menu.&amp;#xD;&amp;#xA;d  HOSTPRINT         Prints using Windows printing.&amp;#xD;&amp;#xA;d  NOICON            Restores the main SAS window.&amp;#xD;&amp;#xA;d  JREOPTIONS=(    '"</definedName>
    <definedName name="_AMO_ContentDefinition_534438786.248" hidden="1">"'         -DPFS_TEMPLATE=D:\SAS\SASHome\SASFoundation\9.4\tkjava\sasmisc\qrpfstpt.xml          &amp;#xD;&amp;#xA;d -Djava.class.path=D:\SAS\SASHome\SASVersionedJarRepository\eclipse\plugins\sas.launcher.jar          &amp;#xD;&amp;#xA;d -Djava.security.auth.login.confi'"</definedName>
    <definedName name="_AMO_ContentDefinition_534438786.249" hidden="1">"'g=D:\SAS\SASHome\SASFoundation\9.4\tkjava\sasmisc\sas.login.config          &amp;#xD;&amp;#xA;d -Djava.security.policy=D:\SAS\SASHome\SASFoundation\9.4\tkjava\sasmisc\sas.policy          &amp;#xD;&amp;#xA;d -Djava.system.class.loader=com.sas.app.AppClassLoader       '"</definedName>
    <definedName name="_AMO_ContentDefinition_534438786.25" hidden="1">"'C1SRVSAS01P&amp;#xD;&amp;#xA;d AUTOMATIC SYSINCLUDEFILEDEVICE DISK    &amp;#xD;&amp;#xA;d AUTOMATIC SYSINCLUDEFILEDIR T:\produkt\kosta_sas\sas_admin&amp;#xD;&amp;#xA;d AUTOMATIC SYSINCLUDEFILEFILEREF &amp;#xD;&amp;#xA;d AUTOMATIC SYSINCLUDEFILENAME xls_autoexec.sas&amp;#xD;&amp;#xA;d AUTOMA'"</definedName>
    <definedName name="_AMO_ContentDefinition_534438786.250" hidden="1">"'   &amp;#xD;&amp;#xA;d -Dlog4j.configuration=file:/D:/SAS/SASHome/SASFoundation/9.4/tkjava/sasmisc/sas.log4j.properties          &amp;#xD;&amp;#xA;d -Dsas.app.class.path=D:\SAS\SASHome\SASVersionedJarRepository\eclipse\plugins\tkjava.jar          &amp;#xD;&amp;#xA;d -Dsas.ex'"</definedName>
    <definedName name="_AMO_ContentDefinition_534438786.251" hidden="1">"'t.config=D:\SAS\SASHome\SASFoundation\9.4\tkjava\sasmisc\sas.java.ext.config          &amp;#xD;&amp;#xA;d -Dsas.jre.libjvm=D:\SAS\SASHome\SASPrivateJavaRuntimeEnvironment\9.4\jre\bin\server\jvm.dll          &amp;#xD;&amp;#xA;d -Dtkj.app.launch.config=D:\SAS\SASHome\S'"</definedName>
    <definedName name="_AMO_ContentDefinition_534438786.252" hidden="1">"'ASVersionedJarRepository\picklist          -Xms128m          -Xmx128m           )&amp;#xD;&amp;#xA;d                    Specifies the Java Runtime Environment options for SAS.&amp;#xD;&amp;#xA;d  LOADMEMSIZE=0     Specifies a suggested amount of memory that is needed'"</definedName>
    <definedName name="_AMO_ContentDefinition_534438786.253" hidden="1">"' for executable programs loaded by SAS.&amp;#xD;&amp;#xA;d  LOCALE=NL_NL      Specifies a set of attributes in a SAS session that reflect the language, local conventions, and culture for a &amp;#xD;&amp;#xA;d                    geographical region.&amp;#xD;&amp;#xA;d  LOG=  '"</definedName>
    <definedName name="_AMO_ContentDefinition_534438786.254" hidden="1">"'            Specifies a location for the SAS log when SAS is running in batch mode.&amp;#xD;&amp;#xA;d  MAXMEMQUERY=0     Specifies the maximum amount of memory that is allocated for procedures.&amp;#xD;&amp;#xA;d  MEMBLKSZ=16777216 Specifies the memory block size fo'"</definedName>
    <definedName name="_AMO_ContentDefinition_534438786.255" hidden="1">"'r Windows memory-based libraries.&amp;#xD;&amp;#xA;d  MEMCACHE=0        Specifies to use the memory-based libraries as a SAS file cache.&amp;#xD;&amp;#xA;d  NOMEMLIB          Does not process the Work library as a memory-based library.&amp;#xD;&amp;#xA;d  MEMMAXSZ=2147483648'"</definedName>
    <definedName name="_AMO_ContentDefinition_534438786.256" hidden="1">"'&amp;#xD;&amp;#xA;d                    Specifies the maximum amount of memory to allocate for using memory-based libraries.&amp;#xD;&amp;#xA;t114                                                         The SAS System                           13:59 Thursday, January '"</definedName>
    <definedName name="_AMO_ContentDefinition_534438786.257" hidden="1">"'28, 2021&amp;#xD;&amp;#xA;t &amp;#xD;&amp;#xA;d  MEMSIZE=137438953472&amp;#xD;&amp;#xA;d                    Specifies the limit on the amount of virtual memory that can be used during a SAS session.&amp;#xD;&amp;#xA;d  MSG=(            &amp;quot;!SASROOT\core\sasmsg&amp;quot;          &amp;quot'"</definedName>
    <definedName name="_AMO_ContentDefinition_534438786.258" hidden="1">"';!SASROOT\accelmva\sasmsg&amp;quot;          &amp;quot;!SASROOT\access\sasmsg&amp;quot;          &amp;#xD;&amp;#xA;d &amp;quot;!SASROOT\cas\sasmsg&amp;quot;          &amp;quot;!SASROOT\cmp\sasmsg&amp;quot;          &amp;quot;!SASROOT\graph\sasmsg&amp;quot;          &amp;quot;!SASROOT\inttech\sasmsg'"</definedName>
    <definedName name="_AMO_ContentDefinition_534438786.259" hidden="1">"'&amp;quot;          &amp;#xD;&amp;#xA;d &amp;quot;!SASROOT\lasreng\sasmsg&amp;quot;          &amp;quot;!SASROOT\mtrb\sasmsg&amp;quot;          &amp;quot;!SASROOT\scoreaccel\sasmsg&amp;quot;          &amp;#xD;&amp;#xA;d &amp;quot;!SASROOT\spdsclient\sasmsg&amp;quot;          )&amp;#xD;&amp;#xA;d                '"</definedName>
    <definedName name="_AMO_ContentDefinition_534438786.26" hidden="1">"'TIC SYSINDEX 5&amp;#xD;&amp;#xA;d AUTOMATIC SYSINFO 0&amp;#xD;&amp;#xA;d AUTOMATIC SYSJOBID 35288&amp;#xD;&amp;#xA;d AUTOMATIC SYSLAST WORK._PRODSAVAIL&amp;#xD;&amp;#xA;d AUTOMATIC SYSLCKRC 0&amp;#xD;&amp;#xA;d AUTOMATIC SYSLIBRC 0&amp;#xD;&amp;#xA;d AUTOMATIC SYSLOGAPPLNAME &amp;#xD;&amp;#xA;t13          '"</definedName>
    <definedName name="_AMO_ContentDefinition_534438786.260" hidden="1">"'    Specifies the path to the library that contains SAS messages.&amp;#xD;&amp;#xA;d  NOMSGCASE         Specifies that SAS writes notes, warning, and error messages in mixed casing.&amp;#xD;&amp;#xA;d  NONLSCOMPATMODE   Encodes data using the SAS session encoding.&amp;#x'"</definedName>
    <definedName name="_AMO_ContentDefinition_534438786.261" hidden="1">"'D;&amp;#xA;d  NUMKEYS=12        Specifies the number of available function keys.&amp;#xD;&amp;#xA;d  NUMMOUSEKEYS=3    Specifies the number of mouse buttons that SAS displays in the KEYS window.&amp;#xD;&amp;#xA;d  NOOPLIST          Does not write SAS system option setti'"</definedName>
    <definedName name="_AMO_ContentDefinition_534438786.262" hidden="1">"'ngs to the SAS log.&amp;#xD;&amp;#xA;d  PATH=(             &amp;quot;!SASROOT\core\sasexe&amp;quot;          &amp;quot;!SASROOT\aacomp\sasexe&amp;quot;          &amp;quot;!SASROOT\aastatistics\sasexe&amp;quot;          &amp;#xD;&amp;#xA;d &amp;quot;!SASROOT\accelmva\sasexe&amp;quot;          &amp;quot;'"</definedName>
    <definedName name="_AMO_ContentDefinition_534438786.263" hidden="1">"'!SASROOT\access\sasexe&amp;quot;          &amp;quot;!SASROOT\analyticcmn\sasexe&amp;quot;          &amp;#xD;&amp;#xA;d &amp;quot;!SASROOT\baseui\sasexe&amp;quot;          &amp;quot;!SASROOT\cas\sasexe&amp;quot;          &amp;quot;!SASROOT\casconnctsub\sasexe&amp;quot;          &amp;quot;!SASROOT\cm'"</definedName>
    <definedName name="_AMO_ContentDefinition_534438786.264" hidden="1">"'p\sasexe&amp;quot;      &amp;#xD;&amp;#xA;d     &amp;quot;!SASROOT\dmscore\sasexe&amp;quot;          &amp;quot;!SASROOT\econometrics\sasexe&amp;quot;          &amp;quot;!SASROOT\etscomp\sasexe&amp;quot;          &amp;#xD;&amp;#xA;d &amp;quot;!SASROOT\forecast\sasexe&amp;quot;          &amp;quot;!SASROOT\gr'"</definedName>
    <definedName name="_AMO_ContentDefinition_534438786.265" hidden="1">"'aph\sasexe&amp;quot;          &amp;quot;!SASROOT\hadoopbasics\sasexe&amp;quot;          &amp;quot;!SASROOT\hps\sasexe&amp;quot;  &amp;#xD;&amp;#xA;d         &amp;quot;!SASROOT\hpstat\sasexe&amp;quot;          &amp;quot;!SASROOT\inttech\sasexe&amp;quot;          &amp;quot;!SASROOT\lasreng\sasexe&amp;quo'"</definedName>
    <definedName name="_AMO_ContentDefinition_534438786.266" hidden="1">"'t;          &amp;#xD;&amp;#xA;d &amp;quot;!SASROOT\mlearning\sasexe&amp;quot;          &amp;quot;!SASROOT\mtrb\sasexe&amp;quot;          &amp;quot;!SASROOT\optimization\sasexe&amp;quot;          &amp;#xD;&amp;#xA;d &amp;quot;!SASROOT\prochttp\sasexe&amp;quot;          &amp;quot;!SASROOT\scoreaccel\sase'"</definedName>
    <definedName name="_AMO_ContentDefinition_534438786.267" hidden="1">"'xe&amp;quot;          &amp;quot;!SASROOT\spdsclient\sasexe&amp;quot;          &amp;#xD;&amp;#xA;d &amp;quot;!SASROOT\stat\sasexe&amp;quot;          &amp;quot;!SASROOT\statcomp\sasexe&amp;quot;          &amp;quot;!SASROOT\textmine\sasexe&amp;quot;          &amp;quot;!SASROOT\tsmodel\sasexe&amp;quot;   &amp;'"</definedName>
    <definedName name="_AMO_ContentDefinition_534438786.268" hidden="1">"'#xD;&amp;#xA;d        &amp;quot;!SASROOT\tsreconcile\sasexe&amp;quot;          &amp;quot;!SASROOT\tstimeinfo\sasexe&amp;quot;           )&amp;#xD;&amp;#xA;d                    Specifies one or more search paths for SAS executable files.&amp;#xD;&amp;#xA;d  PFKEY=(WIN)       Specifies wh'"</definedName>
    <definedName name="_AMO_ContentDefinition_534438786.269" hidden="1">"'ich set of function keys to designate as the primary set of function keys.&amp;#xD;&amp;#xA;d  PRINT=            Specifies a location for SAS output when running in batch mode.&amp;#xD;&amp;#xA;d  NOPRNGETLIST      Does not recognize printers that are attached to the'"</definedName>
    <definedName name="_AMO_ContentDefinition_534438786.27" hidden="1">"'                                                The SAS System                           13:59 Thursday, January 28, 2021&amp;#xD;&amp;#xA;t &amp;#xD;&amp;#xA;d AUTOMATIC SYSMACRONAME &amp;#xD;&amp;#xA;d AUTOMATIC SYSMAXLONG 2147483647&amp;#xD;&amp;#xA;d AUTOMATIC SYSMENV S&amp;#xD;&amp;#xA'"</definedName>
    <definedName name="_AMO_ContentDefinition_534438786.270" hidden="1">"' system.&amp;#xD;&amp;#xA;d  PRTABORTDLGS=BOTH Specifies when to display the Print Abort dialog box.&amp;#xD;&amp;#xA;d  NOPRTPERSISTDEFAULT&amp;#xD;&amp;#xA;d                    SAS uses the default printer.&amp;#xD;&amp;#xA;d  PRTSETFORMS       Include the Use Forms checkbox in th'"</definedName>
    <definedName name="_AMO_ContentDefinition_534438786.271" hidden="1">"'e Print Setup dialog box.&amp;#xD;&amp;#xA;d  REALMEMSIZE=0     Specifies the amount of real memory SAS can expect to allocate.&amp;#xD;&amp;#xA;d  REGISTER=         Adds an application to the Tools menu in the main SAS window.&amp;#xD;&amp;#xA;d  RESOURCESLOC=(             '"</definedName>
    <definedName name="_AMO_ContentDefinition_534438786.272" hidden="1">"'&amp;quot;D:\SAS\SASHome\SASFoundation\9.4\core\resource&amp;quot;           )&amp;#xD;&amp;#xA;d                    Specifies a directory location of the files that contain SAS resources.&amp;#xD;&amp;#xA;d  RTRACE=NONE       Produces a list of resources that are read or lo'"</definedName>
    <definedName name="_AMO_ContentDefinition_534438786.273" hidden="1">"'aded during a SAS session.&amp;#xD;&amp;#xA;d  RTRACELOC=        Specifies the pathname of the file to which the list of resources that are read or loaded during a SAS session &amp;#xD;&amp;#xA;d                    is written.&amp;#xD;&amp;#xA;d  SASCONTROL=(SYSTEMMENU MINMA'"</definedName>
    <definedName name="_AMO_ContentDefinition_534438786.274" hidden="1">"'X)&amp;#xD;&amp;#xA;d                    Specifies whether the SAS application windows include system and control menus, and minimize and maximize &amp;#xD;&amp;#xA;d                    buttons.&amp;#xD;&amp;#xA;d  SASINITIALFOLDER=D:\SAS\Config\Lev1\SASApp&amp;#xD;&amp;#xA;d       '"</definedName>
    <definedName name="_AMO_ContentDefinition_534438786.275" hidden="1">"'             When SAS starts, changes the working folder and the default folder for the Open and Save As dialog boxes to a &amp;#xD;&amp;#xA;d                    specified folder.&amp;#xD;&amp;#xA;d  NOSCROLLBARFLASH  Disables mouse and keyboard focus on the scroll b'"</definedName>
    <definedName name="_AMO_ContentDefinition_534438786.276" hidden="1">"'ar to eliminate cursor flashing.&amp;#xD;&amp;#xA;d  SET=[FT15F001 = 'FT15F001.DAT'] [SASROOT = &amp;quot;D:\SAS\SASHome\SASFoundation\9.4&amp;quot;] [SASHOME = &amp;quot;D:\SAS\SASHome&amp;quot;] [SASAUTOS = (          &amp;#xD;&amp;#xA;d           &amp;quot;!SASROOT\core\sasmacro&amp;quot'"</definedName>
    <definedName name="_AMO_ContentDefinition_534438786.277" hidden="1">"';          &amp;quot;!SASROOT\aacomp\sasmacro&amp;quot;          &amp;quot;!SASROOT\accelmva\sasmacro&amp;quot;          &amp;#xD;&amp;#xA;d &amp;quot;!SASROOT\dmscore\sasmacro&amp;quot;          &amp;quot;!SASROOT\graph\sasmacro&amp;quot;          &amp;quot;!SASROOT\hps\sasmacro&amp;quot;         '"</definedName>
    <definedName name="_AMO_ContentDefinition_534438786.278" hidden="1">"' &amp;#xD;&amp;#xA;d &amp;quot;!SASROOT\inttech\sasmacro&amp;quot;          &amp;quot;!SASROOT\lasreng\sasmacro&amp;quot;          &amp;quot;!SASROOT\mlearning\sasmacro&amp;quot;          &amp;#xD;&amp;#xA;d &amp;quot;!SASROOT\stat\sasmacro&amp;quot;          )] [SAMPSIO = (                    &amp;quo'"</definedName>
    <definedName name="_AMO_ContentDefinition_534438786.279" hidden="1">"'t;!SASROOT\core\sample&amp;quot;          &amp;quot;!SASROOT\access\sample&amp;quot;       &amp;#xD;&amp;#xA;d    &amp;quot;!SASROOT\accesssample\sample&amp;quot;          &amp;quot;!SASROOT\graph\sample&amp;quot;          &amp;quot;!SASROOT\hps\sample&amp;quot;          &amp;quot;!SASROOT\hpstat\s'"</definedName>
    <definedName name="_AMO_ContentDefinition_534438786.28" hidden="1">"';d AUTOMATIC SYSMSG &amp;#xD;&amp;#xA;d AUTOMATIC SYSNCPU 4                   &amp;#xD;&amp;#xA;d AUTOMATIC SYSNOBS 8&amp;#xD;&amp;#xA;d AUTOMATIC SYSODSESCAPECHAR 03&amp;#xD;&amp;#xA;d AUTOMATIC SYSODSGRAPHICS 0&amp;#xD;&amp;#xA;d AUTOMATIC SYSODSPATH  WORK.TEMPLAT(UPDATE) SASUSER.TEMPLAT('"</definedName>
    <definedName name="_AMO_ContentDefinition_534438786.280" hidden="1">"'ample&amp;quot; &amp;#xD;&amp;#xA;d          &amp;quot;!SASROOT\inttech\sample&amp;quot;          &amp;quot;!SASROOT\stat\sample&amp;quot;          )] [SAMPSRC = (                    &amp;#xD;&amp;#xA;d &amp;quot;!SASROOT\core\sample&amp;quot;          &amp;quot;!SASROOT\access\sample&amp;quot;        '"</definedName>
    <definedName name="_AMO_ContentDefinition_534438786.281" hidden="1">"'  &amp;quot;!SASROOT\accesssample\sample&amp;quot;          &amp;quot;!SASROOT\graph\sample&amp;quot;   &amp;#xD;&amp;#xA;d        &amp;quot;!SASROOT\hps\sample&amp;quot;          &amp;quot;!SASROOT\hpstat\sample&amp;quot;          &amp;quot;!SASROOT\inttech\sample&amp;quot;          &amp;quot;!SASROOT'"</definedName>
    <definedName name="_AMO_ContentDefinition_534438786.282" hidden="1">"'\stat\sample&amp;quot;   &amp;#xD;&amp;#xA;d        )] [INSTALL = (                    )] [MYSASFILES = &amp;quot;?FOLDERID_Documents\My SAS Files\9.4&amp;quot;] [SASCFG = &amp;#xD;&amp;#xA;d &amp;quot;D:\SAS\SASHome\SASFoundation\9.4\nls\en&amp;quot;] [SAS_NO_RANDOM_ACCESS = &amp;quot;1&amp;qu'"</definedName>
    <definedName name="_AMO_ContentDefinition_534438786.283" hidden="1">"'ot;] [SAS_ODSG_CRENDER_PATH = &amp;#xD;&amp;#xA;d &amp;quot;D:\SAS\SASHome\SASODSGraphicsCRenderer\9.45&amp;quot;] [APFMTLIB = &amp;quot;SASEnvironment/SASFormats&amp;quot;]&amp;#xD;&amp;#xA;d                    Defines a SAS environment variable.&amp;#xD;&amp;#xA;d  NOSGIO            Disab'"</definedName>
    <definedName name="_AMO_ContentDefinition_534438786.284" hidden="1">"'les the Scatter/Gather I/O feature.&amp;#xD;&amp;#xA;t115                                                         The SAS System                           13:59 Thursday, January 28, 2021&amp;#xD;&amp;#xA;t &amp;#xD;&amp;#xA;d  SLEEPCNTL=NO      Specifies whether SAS prevent'"</definedName>
    <definedName name="_AMO_ContentDefinition_534438786.285" hidden="1">"'s Windows from going into sleep mode.&amp;#xD;&amp;#xA;d  SLEEPWINDOW       Enables the SLEEP window.&amp;#xD;&amp;#xA;d  SORTANOM=         Specifies options for the host sort utility.&amp;#xD;&amp;#xA;d  SORTCUT=0         Specifies the data size in number of observations ab'"</definedName>
    <definedName name="_AMO_ContentDefinition_534438786.286" hidden="1">"'ove which SAS uses the host sort instead of the internal SAS &amp;#xD;&amp;#xA;d                    sort.&amp;#xD;&amp;#xA;d  SORTCUTP=0        Specifies the data size in bytes above which SAS uses the host sort instead of the internal SAS sort.&amp;#xD;&amp;#xA;d  SORTDEV= '"</definedName>
    <definedName name="_AMO_ContentDefinition_534438786.287" hidden="1">"'         Specifies the pathname that is used for temporary files that are created by the host sort utility.&amp;#xD;&amp;#xA;d  SORTNAME=         Specifies the name of the host sort utility.&amp;#xD;&amp;#xA;d  SORTPARM=         Specifies the parameters for the host '"</definedName>
    <definedName name="_AMO_ContentDefinition_534438786.288" hidden="1">"'sort utility.&amp;#xD;&amp;#xA;d  SORTPGM=BEST      Specifies whether to use the SAS sort utility or the host sort utility or to let SAS choose the sort utility.&amp;#xD;&amp;#xA;d  NOSPLASH          Does not display the splash screen (logo screen) when SAS starts.&amp;#'"</definedName>
    <definedName name="_AMO_ContentDefinition_534438786.289" hidden="1">"'xD;&amp;#xA;d  SPLASHLOC=        Specifies the location of the splash screen (logo screen) bitmap that appears when SAS starts.&amp;#xD;&amp;#xA;d  SSLCERTISS=       Specifies the name of the issuer of the digital certificate that SSL should use.&amp;#xD;&amp;#xA;d  SSLC'"</definedName>
    <definedName name="_AMO_ContentDefinition_534438786.29" hidden="1">"'READ) SASHELP.TMPLMST(READ)&amp;#xD;&amp;#xA;d AUTOMATIC SYSPARM &amp;#xD;&amp;#xA;d AUTOMATIC SYSPRINTTOLOG &amp;#xD;&amp;#xA;d AUTOMATIC SYSPRINTTOLIST &amp;#xD;&amp;#xA;d AUTOMATIC SYSPROCESSID 41DCB8AEA9ACCCCD4018000000000000&amp;#xD;&amp;#xA;d AUTOMATIC SYSPROCESSMODE SAS Workspace Ser'"</definedName>
    <definedName name="_AMO_ContentDefinition_534438786.290" hidden="1">"'ERTSERIAL=    Specifies the serial number of the digital certificate that SSL should use.&amp;#xD;&amp;#xA;d  SSLCERTSUBJ=      Specifies the subject name of the digital certificate that SSL should use.&amp;#xD;&amp;#xA;d  STIMEFMT=(NLDATM2. HMS TIMEAMPM KB MEMFULL T'"</definedName>
    <definedName name="_AMO_ContentDefinition_534438786.291" hidden="1">"'SFULL NC)&amp;#xD;&amp;#xA;d                    Specifies the format that is used to display the FULLSTIMER and STIMER output for timestamp, memory, CPU and &amp;#xD;&amp;#xA;d                    elapsed time statistics.&amp;#xD;&amp;#xA;d  STIMER            Writes real and '"</definedName>
    <definedName name="_AMO_ContentDefinition_534438786.292" hidden="1">"'CPU time to the SAS log.&amp;#xD;&amp;#xA;d  SYSGUIFONT=       Specifies a font to use for the button text and the descriptive text.&amp;#xD;&amp;#xA;d  SYSIN=            Specifies the SAS program to execute in batch.&amp;#xD;&amp;#xA;d  SYSPRINT=         Specifies a destina'"</definedName>
    <definedName name="_AMO_ContentDefinition_534438786.293" hidden="1">"'tion printer for printing SAS output.&amp;#xD;&amp;#xA;d  TOOLDEF=(TOP RIGHT)&amp;#xD;&amp;#xA;d                    Specifies the Toolbox display location.&amp;#xD;&amp;#xA;d  NOUPRINTMENUSWITCH&amp;#xD;&amp;#xA;d                    Disables the Universal Printing commands on the Fi'"</definedName>
    <definedName name="_AMO_ContentDefinition_534438786.294" hidden="1">"'le menu.&amp;#xD;&amp;#xA;d  USERCONFIG        Process .sasv9.cfg and sasv9.cfg configuration files in user's home directory.&amp;#xD;&amp;#xA;d  USERICON=         Specifies the pathname of the resource file that is associated with the user-defined icon.&amp;#xD;&amp;#xA;d  '"</definedName>
    <definedName name="_AMO_ContentDefinition_534438786.295" hidden="1">"'NOVERBOSE         Does not write start-up system options to the SAS log.&amp;#xD;&amp;#xA;d  NOWEBUI           Disables Web enhancements.&amp;#xD;&amp;#xA;d  NOWINDOWSMENU     Disables the Window menu in the main window if NOAWSMENUMERGE is specified.&amp;#xD;&amp;#xA;d  XCM'"</definedName>
    <definedName name="_AMO_ContentDefinition_534438786.296" hidden="1">"'D              Enables the X command in SAS.&amp;#xD;&amp;#xA;d  NOXMIN            Starts the application that is specified in the X command in the default active state.&amp;#xD;&amp;#xA;d  XSYNC             Windows commands execute synchronously with SAS.&amp;#xD;&amp;#xA;d'"</definedName>
    <definedName name="_AMO_ContentDefinition_534438786.297" hidden="1">"'  XWAIT             The DOS shell closes and returns to SAS after EXIT is entered on the command line.&amp;#xD;&amp;#xA;n NOTE: PROCEDURE OPTIONS used (Total process time):&amp;#xD;&amp;#xA;n       real time           0.06 seconds&amp;#xD;&amp;#xA;n       cpu time           '"</definedName>
    <definedName name="_AMO_ContentDefinition_534438786.298" hidden="1">"' 0.00 seconds&amp;#xD;&amp;#xA;n       &amp;#xD;&amp;#xA;s 54       !       RUN;&amp;#xD;&amp;#xA;n &amp;#xD;&amp;#xA;s 55         &amp;#xD;&amp;#xA;"" /&gt;_x000D_
  &lt;param n=""ServerName"" v=""SASApp"" /&gt;_x000D_
  &lt;param n=""ClassName"" v=""SAS.OfficeAddin.SasProgram"" /&gt;_x000D_
  &lt;param n=""NoVisuals"" v=""'"</definedName>
    <definedName name="_AMO_ContentDefinition_534438786.299" hidden="1">"'1"" /&gt;_x000D_
  &lt;param n=""DisplayName"" v=""Admin_Include_xls_autoexec (3)"" /&gt;_x000D_
  &lt;param n=""DisplayType"" v=""SAS-programma"" /&gt;_x000D_
  &lt;param n=""Code"" v=""%include &amp;quot;T:\produkt\kosta_sas\sas_admin\xls_autoexec.sas&amp;quot;  ;&amp;#xA;"" /&gt;_x000D_
  &lt;param n=""View'"</definedName>
    <definedName name="_AMO_ContentDefinition_534438786.3" hidden="1">"'S System                           13:59 Thursday, January 28, 2021&amp;#xD;&amp;#xA;t &amp;#xD;&amp;#xA;s 1          ;*';*&amp;quot;;*/;quit;run;&amp;#xD;&amp;#xA;s 2          OPTIONS PAGENO=MIN;&amp;#xD;&amp;#xA;s 3          OPTIONS NOCARDIMAGE;&amp;#xD;&amp;#xA;s 4          OPTIONS DEV=Activ'"</definedName>
    <definedName name="_AMO_ContentDefinition_534438786.30" hidden="1">"'ver&amp;#xD;&amp;#xA;d AUTOMATIC SYSPROCESSNAME Object Server&amp;#xD;&amp;#xA;d AUTOMATIC SYSPROCNAME &amp;#xD;&amp;#xA;d AUTOMATIC SYSRC 0&amp;#xD;&amp;#xA;d AUTOMATIC SYSSCP WIN&amp;#xD;&amp;#xA;d AUTOMATIC SYSSCPL X64_SRV16&amp;#xD;&amp;#xA;d AUTOMATIC SYSSITE 70112398&amp;#xD;&amp;#xA;d AUTOMATIC SYSS'"</definedName>
    <definedName name="_AMO_ContentDefinition_534438786.300" hidden="1">"'ableInTaskPane"" v=""1"" /&gt;_x000D_
&lt;/ContentDefinition&gt;'"</definedName>
    <definedName name="_AMO_ContentDefinition_534438786.31" hidden="1">"'IZEOFLONG 4&amp;#xD;&amp;#xA;d AUTOMATIC SYSSIZEOFPTR 8&amp;#xD;&amp;#xA;d AUTOMATIC SYSSIZEOFUNICODE 2&amp;#xD;&amp;#xA;d AUTOMATIC SYSSTARTID &amp;#xD;&amp;#xA;d AUTOMATIC SYSSTARTNAME &amp;#xD;&amp;#xA;d AUTOMATIC SYSTCPIPHOSTNAME DC1SRVSAS01P&amp;#xD;&amp;#xA;d AUTOMATIC SYSTIME 13:59&amp;#xD;&amp;#xA;'"</definedName>
    <definedName name="_AMO_ContentDefinition_534438786.32" hidden="1">"'d AUTOMATIC SYSTIMEZONE GMT+01:00&amp;#xD;&amp;#xA;d AUTOMATIC SYSTIMEZONEIDENT ETC/GMT-1&amp;#xD;&amp;#xA;d AUTOMATIC SYSTIMEZONEOFFSET 3600&amp;#xD;&amp;#xA;d AUTOMATIC SYSUSERID HES&amp;#xD;&amp;#xA;d AUTOMATIC SYSVER 9.4     &amp;#xD;&amp;#xA;d AUTOMATIC SYSVLONG 9.04.01M6P110718&amp;#xD;&amp;#'"</definedName>
    <definedName name="_AMO_ContentDefinition_534438786.33" hidden="1">"'xA;d AUTOMATIC SYSVLONG4 9.04.01M6P11072018&amp;#xD;&amp;#xA;d AUTOMATIC SYSWARNINGTEXT &amp;#xD;&amp;#xA;s 50         &amp;#xD;&amp;#xA;s 51         ODS _all_ CLOSE;&amp;#xD;&amp;#xA;s 52         ODS LISTING;&amp;#xD;&amp;#xA;s 53         &amp;#xD;&amp;#xA;s 54         QUIT;&amp;#xD;&amp;#xA;n &amp;#xD;&amp;#xA;d'"</definedName>
    <definedName name="_AMO_ContentDefinition_534438786.34" hidden="1">"'     SAS (r) Proprietary Software Release 9.4  TS1M6&amp;#xD;&amp;#xA;d &amp;#xD;&amp;#xA;d &amp;#xD;&amp;#xA;d Portable Options:&amp;#xD;&amp;#xA;d &amp;#xD;&amp;#xA;d  NOACCESSIBLECHECK Do not detect and log ODS output that is not accessible.&amp;#xD;&amp;#xA;d  NOACCESSIBLEGRAPH Do not create ac'"</definedName>
    <definedName name="_AMO_ContentDefinition_534438786.35" hidden="1">"'cessible ODS graphics by default.&amp;#xD;&amp;#xA;d  NOACCESSIBLEPDF   Do not create accessible PDF files by default.&amp;#xD;&amp;#xA;d  NOACCESSIBLETABLE Do not create accessible tables for enabled procedures, by default.&amp;#xD;&amp;#xA;d  ANIMATION=STOP    Specifies wh'"</definedName>
    <definedName name="_AMO_ContentDefinition_534438786.36" hidden="1">"'ether to start or stop animation.&amp;#xD;&amp;#xA;d  ANIMDURATION=MIN  Specifies the number of seconds that each animation frame displays.&amp;#xD;&amp;#xA;d  ANIMLOOP=YES      Specifies the number of iterations that animated images repeat.&amp;#xD;&amp;#xA;d  ANIMOVERLAY  '"</definedName>
    <definedName name="_AMO_ContentDefinition_534438786.37" hidden="1">"'     Specifies that animation frames are overlaid in order to view all frames.&amp;#xD;&amp;#xA;d  APPEND=           Specifies an option=value pair to insert the value at the end of the existing option value.&amp;#xD;&amp;#xA;d  APPLETLOC=D:\SAS\SASHome\SASGraphJavaA'"</definedName>
    <definedName name="_AMO_ContentDefinition_534438786.38" hidden="1">"'pplets\9.4&amp;#xD;&amp;#xA;d                    Specifies the location of Java applets, which is typically a URL.&amp;#xD;&amp;#xA;d  ARMAGENT=         Specifies an ARM agent (which is an executable module or keyword, such as LOG4SAS) that contains a specific &amp;#xD;&amp;'"</definedName>
    <definedName name="_AMO_ContentDefinition_534438786.39" hidden="1">"'#xA;t14                                                          The SAS System                           13:59 Thursday, January 28, 2021&amp;#xD;&amp;#xA;t &amp;#xD;&amp;#xA;d                    implementation of the ARM API.&amp;#xD;&amp;#xA;d  ARMLOC=ARMLOG.LOG Specifies'"</definedName>
    <definedName name="_AMO_ContentDefinition_534438786.4" hidden="1">"'eX;&amp;#xD;&amp;#xA;s 5          ODS LISTING CLOSE;&amp;#xD;&amp;#xA;s 6          FILENAME fr102 TEMP;&amp;#xD;&amp;#xA;s 7          %let wpath=%sysfunc(pathname(work));&amp;#xD;&amp;#xA;s 8          %let _MSOFFICECLIENT=Excel;&amp;#xD;&amp;#xA;s 9          ODS tagsets.SASREPORT13 BODY=fr1'"</definedName>
    <definedName name="_AMO_ContentDefinition_534438786.40" hidden="1">"' the location of the ARM log.&amp;#xD;&amp;#xA;d  ARMSUBSYS=(ARM_NONE)&amp;#xD;&amp;#xA;d                    Specifies the SAS ARM subsystems to enable or disable.&amp;#xD;&amp;#xA;d  AUTOCORRECT       Automatically corrects misspelled procedure names and keywords, and globa'"</definedName>
    <definedName name="_AMO_ContentDefinition_534438786.41" hidden="1">"'l statement names.&amp;#xD;&amp;#xA;d  AUTOEXEC=D:\SAS\Config\Lev1\SASApp\WorkspaceServer\autoexec.sas&amp;#xD;&amp;#xA;d                    Specifies the location of the SAS AUTOEXEC files.&amp;#xD;&amp;#xA;d  AUTOSAVELOC=      Specifies the location of the Program Editor a'"</definedName>
    <definedName name="_AMO_ContentDefinition_534438786.42" hidden="1">"'uto-saved file.&amp;#xD;&amp;#xA;d  NOAUTOSIGNON      Disables a SAS/CONNECT client from automatically submitting the SIGNON command remotely with the RSUBMIT command.&amp;#xD;&amp;#xA;d  BINDING=DEFAULT   Specifies the binding edge type of duplexed printed output.&amp;#'"</definedName>
    <definedName name="_AMO_ContentDefinition_534438786.43" hidden="1">"'xD;&amp;#xA;d  BOMFILE           Writes the byte order mark (BOM) prefix when a Unicode-encoded file is written to an external file.&amp;#xD;&amp;#xA;d  BOTTOMMARGIN=0.000 IN&amp;#xD;&amp;#xA;d                    Specifies the size of the margin at the bottom of a printe'"</definedName>
    <definedName name="_AMO_ContentDefinition_534438786.44" hidden="1">"'d page.&amp;#xD;&amp;#xA;d  BUFNO=100         Specifies the number of buffers for processing SAS data sets.&amp;#xD;&amp;#xA;d  BUFSIZE=65536     Specifies the size of a buffer page for output SAS data sets.&amp;#xD;&amp;#xA;d  BYERR             SAS issues an error message a'"</definedName>
    <definedName name="_AMO_ContentDefinition_534438786.45" hidden="1">"'nd stops processing if the SORT procedure attempts to sort a _NULL_ data set.&amp;#xD;&amp;#xA;d  BYLINE            Prints the BY line above each BY group.&amp;#xD;&amp;#xA;d  BYSORTED          Requires observations in one or more data sets to be sorted in alphabetic'"</definedName>
    <definedName name="_AMO_ContentDefinition_534438786.46" hidden="1">"' or numeric order.&amp;#xD;&amp;#xA;d  NOCAPS            Does not convert certain types of input, and all data lines, into uppercase characters.&amp;#xD;&amp;#xA;d  NOCARDIMAGE       Does not process SAS source code and data lines as 80-byte records.&amp;#xD;&amp;#xA;d  CASA'"</definedName>
    <definedName name="_AMO_ContentDefinition_534438786.47" hidden="1">"'UTHINFO=      Specifies an authinfo or netrc file that includes authentication information.&amp;#xD;&amp;#xA;d  CASDATALIMIT=100M Specifies the maximum number of bytes that can be read from a file.&amp;#xD;&amp;#xA;d  CASHOST=          The CAS server name associated '"</definedName>
    <definedName name="_AMO_ContentDefinition_534438786.48" hidden="1">"'with a CAS session.&amp;#xD;&amp;#xA;d  CASLIB=           Specify the default CASLIB name.&amp;#xD;&amp;#xA;d  CASNCHARMULTIPLIER=1&amp;#xD;&amp;#xA;d                    Specifies a multiplication factor to increase the number of bytes when transcoding fixed CHAR data.&amp;#xD;&amp;'"</definedName>
    <definedName name="_AMO_ContentDefinition_534438786.49" hidden="1">"'#xA;d  CASNWORKERS=ALL   Specify the number of workers to use with a CAS session.&amp;#xD;&amp;#xA;d  CASPORT=0         The port associated with a CAS session.&amp;#xD;&amp;#xA;d  CASSESSOPTS=      Identify CAS server session options.&amp;#xD;&amp;#xA;d  CASTIMEOUT=60     Th'"</definedName>
    <definedName name="_AMO_ContentDefinition_534438786.5" hidden="1">"'02 ENCODING=UTF8 OPTIONS(csv='on' rolap='on' raw='on')&amp;#xD;&amp;#xA;s 10          	STYLESHEET=(URL=&amp;quot;file:///C:\Program%20Files%20(x86)\SASHome\x86\SASAddinforMicrosoftOffice\7.1\Styles\AMODefault.css&amp;quot;)&amp;#xD;&amp;#xA;s 11          	NOGTITLE&amp;#xD;&amp;#xA;s'"</definedName>
    <definedName name="_AMO_ContentDefinition_534438786.50" hidden="1">"'e CAS session timeout in seconds.&amp;#xD;&amp;#xA;d  CASUSER=          The userid associated with a CAS session.&amp;#xD;&amp;#xA;d  CATCACHE=0        Specifies the number of SAS catalogs to keep open in cache memory.&amp;#xD;&amp;#xA;d  CBUFNO=0          Specifies the numb'"</definedName>
    <definedName name="_AMO_ContentDefinition_534438786.51" hidden="1">"'er of extra page buffers to allocate for each open SAS catalog.&amp;#xD;&amp;#xA;d  CENTER            Center SAS procedure output.&amp;#xD;&amp;#xA;d  CGOPTIMIZE=3      Specifies the level of optimization to perform during code compilation.&amp;#xD;&amp;#xA;d  NOCHARCODE    '"</definedName>
    <definedName name="_AMO_ContentDefinition_534438786.52" hidden="1">"'    Does not substitute specific keyboard combinations for special characters that are not on the keyboard.&amp;#xD;&amp;#xA;d  NOCHKPTCLEAN      Does not erase files in the Work library after a batch program successfully executes in checkpoint mode or &amp;#xD;&amp;'"</definedName>
    <definedName name="_AMO_ContentDefinition_534438786.53" hidden="1">"'#xA;d                    restart mode.&amp;#xD;&amp;#xA;d  CLEANUP           Performs automatic continuous cleanup of non-essential resources in out-of-resource conditions.&amp;#xD;&amp;#xA;d  NOCMDMAC          Does not check window environment commands for command-s'"</definedName>
    <definedName name="_AMO_ContentDefinition_534438786.54" hidden="1">"'tyle macros.&amp;#xD;&amp;#xA;d  CMPLIB=           Specifies one or more SAS data sets that contain compiler subroutines to include during compilation.&amp;#xD;&amp;#xA;d  CMPMODEL=BOTH     Specifies the output model type for the MODEL procedure.&amp;#xD;&amp;#xA;d  CMPOPT=('"</definedName>
    <definedName name="_AMO_ContentDefinition_534438786.55" hidden="1">"'NOEXTRAMATH NOMISSCHECK NOPRECISE NOGUARDCHECK NOGENSYMNAMES NOFUNCDIFFERENCING SHORTCIRCUIT NOPROFILE NODEBUGHOST &amp;#xD;&amp;#xA;d NODEBUGPORT)&amp;#xD;&amp;#xA;d                    Specifies the type of code-generation optimizations to use in the SAS language co'"</definedName>
    <definedName name="_AMO_ContentDefinition_534438786.56" hidden="1">"'mpiler.&amp;#xD;&amp;#xA;d  NOCOLLATE         Does not collate multiple copies of printed output.&amp;#xD;&amp;#xA;d  COLOPHON=         Specifies the comment text that is included in graphic stream files.&amp;#xD;&amp;#xA;d  COLORPRINTING     Prints in color if color printin'"</definedName>
    <definedName name="_AMO_ContentDefinition_534438786.57" hidden="1">"'g is supported.&amp;#xD;&amp;#xA;d  COMAMID=TCP       Specifies the communication access method for connecting client and server sessions across a network.&amp;#xD;&amp;#xA;d  COMPRESS=YES      Specifies the type of compression to use for observations in output SAS d'"</definedName>
    <definedName name="_AMO_ContentDefinition_534438786.58" hidden="1">"'ata sets.&amp;#xD;&amp;#xA;d  CONNECTEVENTS     Clients receive SAS events propagated from a SAS/CONNECT server.&amp;#xD;&amp;#xA;d  CONNECTMETACONNECTION&amp;#xD;&amp;#xA;d                    At sign-on, connects the SAS/CONNECT server to the SAS Metadata server.&amp;#xD;&amp;#xA;d'"</definedName>
    <definedName name="_AMO_ContentDefinition_534438786.59" hidden="1">"'  CONNECTOUTPUT=BUFFERED&amp;#xD;&amp;#xA;d                    Specifies whether to send the SAS/CONNECT server log and list output immediately, or to buffer the output.&amp;#xD;&amp;#xA;d  CONNECTPERSIST    Continues a client/server connection after an RSUBMIT state'"</definedName>
    <definedName name="_AMO_ContentDefinition_534438786.6" hidden="1">"' 12         	NOGFOOTNOTE&amp;#xD;&amp;#xA;s 13         	GPATH=&amp;quot;&amp;amp;wpath&amp;quot;&amp;#xD;&amp;#xA;s 14         	;&amp;#xD;&amp;#xA;n NOTE: Writing TAGSETS.SASREPORT13 Body file: FR102&amp;#xD;&amp;#xA;s 15         &amp;#xD;&amp;#xA;s 16         ODS NOPROCTITLE;&amp;#xD;&amp;#xA;s 17         GOP'"</definedName>
    <definedName name="_AMO_ContentDefinition_534438786.60" hidden="1">"'ment has completed.&amp;#xD;&amp;#xA;d  CONNECTREMOTE=    Specifies the ID of a specific server session that a client connects to.&amp;#xD;&amp;#xA;d  CONNECTSTATUS     Displays the Transfer Status window during file transfers.&amp;#xD;&amp;#xA;t15                           '"</definedName>
    <definedName name="_AMO_ContentDefinition_534438786.61" hidden="1">"'                               The SAS System                           13:59 Thursday, January 28, 2021&amp;#xD;&amp;#xA;t &amp;#xD;&amp;#xA;d  CONNECTWAIT       Executes RSUBMIT statements synchronously.&amp;#xD;&amp;#xA;d  COPIES=1          Specifies the number of copies '"</definedName>
    <definedName name="_AMO_ContentDefinition_534438786.62" hidden="1">"'to print.&amp;#xD;&amp;#xA;d  CPUCOUNT=4        Specifies the number of processors that thread-enabled applications should assume are available for concurrent &amp;#xD;&amp;#xA;d                    processing.&amp;#xD;&amp;#xA;d  CPUID             Prints the CPU identificati'"</definedName>
    <definedName name="_AMO_ContentDefinition_534438786.63" hidden="1">"'on number at the beginning of the SAS log.&amp;#xD;&amp;#xA;d  CSTGLOBALLIB=     Specifies the location of the SAS Clinical Standards Toolkit global library.&amp;#xD;&amp;#xA;d  CSTSAMPLELIB=     Specifies the location of the SAS Clinical Standards Toolkit sample lib'"</definedName>
    <definedName name="_AMO_ContentDefinition_534438786.64" hidden="1">"'rary.&amp;#xD;&amp;#xA;d  DATAPAGESIZE=CURRENT&amp;#xD;&amp;#xA;d                    Specifies whether the page size for a data set or utility file is compatible with SAS 9.3 processing, or is &amp;#xD;&amp;#xA;d                    determined by the current version of SAS.&amp;#'"</definedName>
    <definedName name="_AMO_ContentDefinition_534438786.65" hidden="1">"'xD;&amp;#xA;d  DATASTMTCHK=COREKEYWORDS&amp;#xD;&amp;#xA;d                    Specifies which SAS statement keywords are prohibited from being specified as a one-level DATA step name to &amp;#xD;&amp;#xA;d                    protect against overwriting an input data set.'"</definedName>
    <definedName name="_AMO_ContentDefinition_534438786.66" hidden="1">"'&amp;#xD;&amp;#xA;d  DATE              Prints the date and time that a SAS program started.&amp;#xD;&amp;#xA;d  DATESTYLE=DMY     Specifies the sequence of month, day, and year when ANYDTDTE, ANYDTDTM, or ANYDTTME informat data is ambiguous.&amp;#xD;&amp;#xA;d  NODBFMTIGNORE'"</definedName>
    <definedName name="_AMO_ContentDefinition_534438786.67" hidden="1">"'     Uses the numeric data type in tables.&amp;#xD;&amp;#xA;d  NODBIDIRECTEXEC   The SQL pass-through facility does not optimize the handling of SQL statements.&amp;#xD;&amp;#xA;d  DBSLICEPARM=(THREADED_APPS, 2)&amp;#xD;&amp;#xA;d                    Specifies whether SAS pro'"</definedName>
    <definedName name="_AMO_ContentDefinition_534438786.68" hidden="1">"'cedures, applications, and the DATA step can read DBMS tables in parallel, and the &amp;#xD;&amp;#xA;d                    number of threads to use to read the DBMS tables.&amp;#xD;&amp;#xA;d  DBSRVTP=NONE      Specifies whether SAS/ACCESS engines hold or block the or'"</definedName>
    <definedName name="_AMO_ContentDefinition_534438786.69" hidden="1">"'iginating client while making performance-critical &amp;#xD;&amp;#xA;d                    calls to the database.&amp;#xD;&amp;#xA;d  DCSHOST=LOCALHOST Specifies the host name of the SAS Document Conversion Server.&amp;#xD;&amp;#xA;d  DCSPORT=7111      Specifies the port numb'"</definedName>
    <definedName name="_AMO_ContentDefinition_534438786.7" hidden="1">"'TIONS XPIXELS=0 YPIXELS=0;&amp;#xD;&amp;#xA;s 18         %include &amp;quot;T:\produkt\kosta_sas\sas_admin\xls_autoexec.sas&amp;quot;  ;&amp;#xD;&amp;#xA;n NOTE: Libref KSA_NRM was successfully assigned as follows: &amp;#xD;&amp;#xA;n       Engine:        V9 &amp;#xD;&amp;#xA;n       Physic'"</definedName>
    <definedName name="_AMO_ContentDefinition_534438786.70" hidden="1">"'er of the SAS Document Conversion Server.&amp;#xD;&amp;#xA;d  DECIMALCONV=COMPATIBLE&amp;#xD;&amp;#xA;d                    Specifies the binary to decimal conversion and formatting methodology.&amp;#xD;&amp;#xA;d  DEFLATION=6       Specifies the level of compression for devi'"</definedName>
    <definedName name="_AMO_ContentDefinition_534438786.71" hidden="1">"'ce drivers that support the Deflate compression algorithm.&amp;#xD;&amp;#xA;d  NODETAILS         Does not display additional information when files are listed in a SAS library.&amp;#xD;&amp;#xA;d  DEVICE=ACTIVEX    Specifies the device driver to which SAS/GRAPH sends'"</definedName>
    <definedName name="_AMO_ContentDefinition_534438786.72" hidden="1">"' procedure output.&amp;#xD;&amp;#xA;d  DFLANG=DUTCH      Specifies the language for international date informats and formats.&amp;#xD;&amp;#xA;d  DKRICOND=ERROR    Specifies the error level to report when a variable is missing from an input data set during the proces'"</definedName>
    <definedName name="_AMO_ContentDefinition_534438786.73" hidden="1">"'sing of a &amp;#xD;&amp;#xA;d                    DROP=, KEEP=, or RENAME= data set option.&amp;#xD;&amp;#xA;d  DKROCOND=WARN     Specifies the error level to report when a variable is missing from an output data set during the processing of &amp;#xD;&amp;#xA;d               '"</definedName>
    <definedName name="_AMO_ContentDefinition_534438786.74" hidden="1">"'     a DROP=, KEEP=, or RENAME= data set option.&amp;#xD;&amp;#xA;d  NODLCREATEDIR     Does not create a directory for the SAS library that is named in a LIBNAME statement when the directory does not &amp;#xD;&amp;#xA;d                    already exist.&amp;#xD;&amp;#xA;d  D'"</definedName>
    <definedName name="_AMO_ContentDefinition_534438786.75" hidden="1">"'LDMGACTION=FAIL  Specifies the type of action to take when a SAS data set or a SAS catalog is detected as damaged.&amp;#xD;&amp;#xA;d  NODMR             Does not invoke a server session for use with a SAS/CONNECT client.&amp;#xD;&amp;#xA;d  NODMS             Starts S'"</definedName>
    <definedName name="_AMO_ContentDefinition_534438786.76" hidden="1">"'AS using an interactive line-mode session.&amp;#xD;&amp;#xA;d  NODMSEXP          Starts SAS using an interactive line-mode session.&amp;#xD;&amp;#xA;d  DMSLOGSIZE=99999  Specifies the maximum number of rows that the SAS Log window can display.&amp;#xD;&amp;#xA;d  DMSOUTSIZE='"</definedName>
    <definedName name="_AMO_ContentDefinition_534438786.77" hidden="1">"'2147483647&amp;#xD;&amp;#xA;d                    Specifies the maximum number of rows that the SAS Output window can display.&amp;#xD;&amp;#xA;d  DMSPGMLINESIZE=136&amp;#xD;&amp;#xA;d                    Specifies the maximum number of characters in a Program Editor line.&amp;#xD'"</definedName>
    <definedName name="_AMO_ContentDefinition_534438786.78" hidden="1">"';&amp;#xA;d  NODMSSYNCHK       Disables syntax check mode for DATA step and PROC step processing in the windowing environment.&amp;#xD;&amp;#xA;d  DQLOCALE=         Specifies the Data Quality Server ordered list of locales for data cleansing.&amp;#xD;&amp;#xA;d  DQOPTION'"</definedName>
    <definedName name="_AMO_ContentDefinition_534438786.79" hidden="1">"'S=        Specifies the SAS session parameters for data quality programs.&amp;#xD;&amp;#xA;d  DQSETUPLOC=       Specifies the location of the Quality Knowledge Base root directory.&amp;#xD;&amp;#xA;d  DS2ACCEL=NONE     Provides support for DS2 code pass-through accel'"</definedName>
    <definedName name="_AMO_ContentDefinition_534438786.8" hidden="1">"'al Name: T:\produkt\kosta_sas\ksa_normtabellen&amp;#xD;&amp;#xA;n NOTE: Libref KSA_STR was successfully assigned as follows: &amp;#xD;&amp;#xA;n       Engine:        V9 &amp;#xD;&amp;#xA;n       Physical Name: T:\produkt\kosta_sas\ksa_stuurtabellen&amp;#xD;&amp;#xA;n NOTE: Libref KS'"</definedName>
    <definedName name="_AMO_ContentDefinition_534438786.80" hidden="1">"'eration.&amp;#xD;&amp;#xA;d  DS2SCOND=WARN     Specifies the type of message that PROC DS2 generates.&amp;#xD;&amp;#xA;d  DSACCEL=NONE      Provides support for code pass-through acceleration.&amp;#xD;&amp;#xA;d  DSCAS             Runs the DATA step on the CAS server.&amp;#xD;&amp;#'"</definedName>
    <definedName name="_AMO_ContentDefinition_534438786.81" hidden="1">"'xA;d  DSNFERR           Issues an error message and stops processing when a SAS data set cannot be found.&amp;#xD;&amp;#xA;d  NODTRESET         SAS does not update the date and time in the titles of the SAS log and procedure output file.&amp;#xD;&amp;#xA;d  NODUPLEX '"</definedName>
    <definedName name="_AMO_ContentDefinition_534438786.82" hidden="1">"'         Does not print output using duplex (two-sided) printing.&amp;#xD;&amp;#xA;d  NOECHOAUTO        Does not write statements that are in the AUTOEXEC file to the SAS log as they are executed.&amp;#xD;&amp;#xA;d  EMAILACKWAIT=30   Specifies the number of seconds '"</definedName>
    <definedName name="_AMO_ContentDefinition_534438786.83" hidden="1">"'to wait for the SMTP server acknowledgement.&amp;#xD;&amp;#xA;t16                                                          The SAS System                           13:59 Thursday, January 28, 2021&amp;#xD;&amp;#xA;t &amp;#xD;&amp;#xA;d  EMAILAUTHPROTOCOL=NONE&amp;#xD;&amp;#xA;d     '"</definedName>
    <definedName name="_AMO_ContentDefinition_534438786.84" hidden="1">"'               Specifies the SMTP e-mail authentication protocol.&amp;#xD;&amp;#xA;d  NOEMAILFROM       Does not require the FROM e-mail option when sending e-mail by using the FILE or FILENAME statements.&amp;#xD;&amp;#xA;d  EMAILHOST=mail.intern.zinl.nl&amp;#xD;&amp;#xA;d '"</definedName>
    <definedName name="_AMO_ContentDefinition_534438786.85" hidden="1">"'                   Specifies one or more domain names for SMTP e-mail servers.&amp;#xD;&amp;#xA;d  EMAILID=          Specifies the SAS user's logon ID, profile or e-mail address.&amp;#xD;&amp;#xA;d  EMAILPORT=25      Specifies the port number for the SMTP e-mail serv'"</definedName>
    <definedName name="_AMO_ContentDefinition_534438786.86" hidden="1">"'er that is specified in the EMAILHOST option.&amp;#xD;&amp;#xA;d  EMAILPW=XXXXXXXX  Specifies the password for the e-mail address specified by the EMAILID option.&amp;#xD;&amp;#xA;d  EMAILUTCOFFSET=   For SMTP e-mail sent using the FILENAME statement, specifies a UTC'"</definedName>
    <definedName name="_AMO_ContentDefinition_534438786.87" hidden="1">"' offset that is used in the Date header field &amp;#xD;&amp;#xA;d                    of the e-mail message.&amp;#xD;&amp;#xA;d  NOENCRYPTFIPS     Does not limit SAS/SECURE and SSL security services to use FIPS 140-2 algorithms.&amp;#xD;&amp;#xA;d  ENGINE=V9         Specifies'"</definedName>
    <definedName name="_AMO_ContentDefinition_534438786.88" hidden="1">"' the default access method for SAS libraries.&amp;#xD;&amp;#xA;d  NOERRORABEND      Does not end SAS for most errors, issues an error message, sets OBS=0, and goes into syntax check mode.&amp;#xD;&amp;#xA;d  NOERRORBYABEND    Does not end a SAS program when an error '"</definedName>
    <definedName name="_AMO_ContentDefinition_534438786.89" hidden="1">"'occurs in BY-group processing, issues an error, and continues &amp;#xD;&amp;#xA;d                    processing.&amp;#xD;&amp;#xA;d  ERRORCHECK=NORMAL Specifies whether SAS enters syntax-check mode when errors are found in the LIBNAME, FILENAME,  %INCLUDE, and &amp;#xD;&amp;'"</definedName>
    <definedName name="_AMO_ContentDefinition_534438786.9" hidden="1">"'A_MON was successfully assigned as follows: &amp;#xD;&amp;#xA;n       Levels:           2&amp;#xD;&amp;#xA;n       Engine(1):        V9 &amp;#xD;&amp;#xA;n       Physical Name(1): T:\produkt\kosta_sas\ksa_monitoring_sgn&amp;#xD;&amp;#xA;n       Engine(2):        V9 &amp;#xD;&amp;#xA;n      '"</definedName>
    <definedName name="_AMO_ContentDefinition_534438786.90" hidden="1">"'#xA;d                    LOCK statements.&amp;#xD;&amp;#xA;d  ERRORS=20         Specifies the maximum number of observations for which SAS issues complete error messages.&amp;#xD;&amp;#xA;d  EVENTDS=(DEFAULTS)&amp;#xD;&amp;#xA;d                    Specifies one or more data '"</definedName>
    <definedName name="_AMO_ContentDefinition_534438786.91" hidden="1">"'sets that define custom holiday events.&amp;#xD;&amp;#xA;d  NOEXPLORER        Does not invoke Explorer and the Program Editor when SAS starts.&amp;#xD;&amp;#xA;d  EXTENDEDDATATYPES=NO&amp;#xD;&amp;#xA;d                    Specifies whether SAS processes all supported data ty'"</definedName>
    <definedName name="_AMO_ContentDefinition_534438786.92" hidden="1">"'pes or converts nontraditional SAS data types to CHAR and &amp;#xD;&amp;#xA;d                    DOUBLE.&amp;#xD;&amp;#xA;d  EXTENDOBSCOUNTER=YES&amp;#xD;&amp;#xA;d                    Specifies whether to extend the maximum number of observations in a new SAS data file.&amp;#xD;'"</definedName>
    <definedName name="_AMO_ContentDefinition_534438786.93" hidden="1">"'&amp;#xA;d  FILESYNC=HOST     Specifies when operating system buffers that contain contents of permanent SAS files are written to disk.&amp;#xD;&amp;#xA;d  FIRSTOBS=1        Specifies the observation number or external file record that SAS processes first.&amp;#xD;&amp;#'"</definedName>
    <definedName name="_AMO_ContentDefinition_534438786.94" hidden="1">"'xA;d  NOFMTERR          Issues a note for missing variable formats, uses w. or $w., and continues processing.&amp;#xD;&amp;#xA;d  FMTSEARCH=( APFMTLIB WORK LIBRARY )&amp;#xD;&amp;#xA;d                    Specifies the order in which format catalogs are searched.&amp;#xD;'"</definedName>
    <definedName name="_AMO_ContentDefinition_534438786.95" hidden="1">"'&amp;#xA;d  FONTEMBEDDING     Enables font embedding for Universal Printing and SAS/GRAPH printing.&amp;#xD;&amp;#xA;d  FONTRENDERING=FREETYPE_POINTS&amp;#xD;&amp;#xA;d                    Specifies whether some SAS/GRAPH devices render fonts by using the operating system'"</definedName>
    <definedName name="_AMO_ContentDefinition_534438786.96" hidden="1">"' or by using the Free Type &amp;#xD;&amp;#xA;d                    engine.&amp;#xD;&amp;#xA;d  FONTSLOC=C:\Windows\Fonts&amp;#xD;&amp;#xA;d                    Specifies the location of the fonts that are supplied by SAS. Names the default font file location for &amp;#xD;&amp;#xA;d   '"</definedName>
    <definedName name="_AMO_ContentDefinition_534438786.97" hidden="1">"'                 registering fonts that use the FONTREG procedure.&amp;#xD;&amp;#xA;d  FORMCHAR=|----|+|---+=|-/\&amp;lt;&amp;gt;*&amp;#xD;&amp;#xA;d                    Specifies the default output formatting characters.&amp;#xD;&amp;#xA;d  FORMDLIM=         Specifies the character '"</definedName>
    <definedName name="_AMO_ContentDefinition_534438786.98" hidden="1">"'to delimit page breaks in SAS output for the LISTING destination.&amp;#xD;&amp;#xA;d  FORMS=DEFAULT     If forms are used for printing, specifies the default form to use.&amp;#xD;&amp;#xA;d  GRIDINSTALLLOC=   Identifies the location on the machine cluster where the S'"</definedName>
    <definedName name="_AMO_ContentDefinition_534438786.99" hidden="1">"'AS High-Performance Analytics environment is installed.&amp;#xD;&amp;#xA;d  GRIDRSHCOMMAND=   Specifies the path to the executable to use to launch the SAS High-Performance Analytics environment.&amp;#xD;&amp;#xA;d  GSTYLE            Uses ODS styles to generate graph'"</definedName>
    <definedName name="_AMO_ContentDefinition_727251524" hidden="1">"'Partitions:6'"</definedName>
    <definedName name="_AMO_ContentDefinition_727251524.0" hidden="1">"'&lt;ContentDefinition name=""Kopiëren naar SAS-server"" rsid=""727251524"" type=""Task"" format=""ReportXml"" imgfmt=""ActiveX"" created=""12/12/2019 11:10:12"" modifed=""12/12/2019 11:10:12"" user=""Evers, H."" apply=""False"" css=""C:\Program Files (x8'"</definedName>
    <definedName name="_AMO_ContentDefinition_727251524.1" hidden="1">"'6)\SASHome\x86\SASAddinforMicrosoftOffice\7.1\Styles\AMODefault.css"" range=""Kopiëren_naar_SAS_server_2"" auto=""False"" xTime=""00:00:00.2500222"" rTime=""00:00:00.4062273"" bgnew=""False"" nFmt=""False"" grphSet=""True"" imgY=""0"" imgX=""0"" red'"</definedName>
    <definedName name="_AMO_ContentDefinition_727251524.2" hidden="1">"'irect=""False""&gt;_x000D_
  &lt;files /&gt;_x000D_
  &lt;parents /&gt;_x000D_
  &lt;children /&gt;_x000D_
  &lt;param n=""AMO_Version"" v=""7.1"" /&gt;_x000D_
  &lt;param n=""DisplayName"" v=""Kopiëren naar SAS-server"" /&gt;_x000D_
  &lt;param n=""DisplayType"" v=""Taak"" /&gt;_x000D_
  &lt;param n=""RawValues"" v=""True"" /&gt;_x000D_
  '"</definedName>
    <definedName name="_AMO_ContentDefinition_727251524.3" hidden="1">"'&lt;param n=""TaskID"" v=""89412AD9-9ABD-42BB-A474-BD80DB5C0D03"" /&gt;_x000D_
  &lt;param n=""ServerName"" v=""SASApp"" /&gt;_x000D_
  &lt;param n=""AMO_Template"" v="""" /&gt;_x000D_
  &lt;param n=""UseDataConstraints"" v=""False"" /&gt;_x000D_
  &lt;param n=""SizeDataConstraints"" v=""0"" /&gt;_x000D_
  &lt;p'"</definedName>
    <definedName name="_AMO_ContentDefinition_727251524.4" hidden="1">"'aram n=""AMO_InputDataSource"" v=""&amp;lt;ExcelDataSource Version=&amp;quot;4.2&amp;quot; WB=&amp;quot;G:\verwerk\vsd_prod\formats\kwartaalstaat\ZVW\2020\Onbeveiligd format Kwartaalstaat ZVW 2020 1KW(Versie-A).xlsm&amp;quot; WS=&amp;quot;Datablad&amp;quot; SrvLib=&amp;quot;WORK&amp;quo'"</definedName>
    <definedName name="_AMO_ContentDefinition_727251524.5" hidden="1">"'t; SrvDS=&amp;quot;_EXCEL_&amp;quot; Rng=&amp;quot;E12:Q378&amp;quot; RN=&amp;quot;_AMO_XLDS374120472&amp;quot; Dyn=&amp;quot;true&amp;quot; /&amp;gt;"" /&gt;_x000D_
  &lt;param n=""ClassName"" v=""SAS.OfficeAddin.Task"" /&gt;_x000D_
  &lt;param n=""NoVisuals"" v=""1"" /&gt;_x000D_
&lt;/ContentDefinition&gt;'"</definedName>
    <definedName name="_AMO_ContentDefinition_759548727" hidden="1">"'Partitions:6'"</definedName>
    <definedName name="_AMO_ContentDefinition_759548727.0" hidden="1">"'&lt;ContentDefinition name=""Kopiëren naar SAS-server"" rsid=""759548727"" type=""Task"" format=""ReportXml"" imgfmt=""ActiveX"" created=""02/13/2020 13:43:56"" modifed=""02/13/2020 13:43:56"" user=""Evers, H."" apply=""False"" css=""C:\Program Files (x8'"</definedName>
    <definedName name="_AMO_ContentDefinition_759548727.1" hidden="1">"'6)\SASHome\x86\SASAddinforMicrosoftOffice\7.1\Styles\AMODefault.css"" range=""Kopiëren_naar_SAS_server_3"" auto=""False"" xTime=""00:00:00.2394411"" rTime=""00:00:00.2801316"" bgnew=""False"" nFmt=""False"" grphSet=""True"" imgY=""0"" imgX=""0"" red'"</definedName>
    <definedName name="_AMO_ContentDefinition_759548727.2" hidden="1">"'irect=""False""&gt;_x000D_
  &lt;files /&gt;_x000D_
  &lt;parents /&gt;_x000D_
  &lt;children /&gt;_x000D_
  &lt;param n=""AMO_Version"" v=""7.1"" /&gt;_x000D_
  &lt;param n=""DisplayName"" v=""Kopiëren naar SAS-server"" /&gt;_x000D_
  &lt;param n=""DisplayType"" v=""Taak"" /&gt;_x000D_
  &lt;param n=""RawValues"" v=""True"" /&gt;_x000D_
  '"</definedName>
    <definedName name="_AMO_ContentDefinition_759548727.3" hidden="1">"'&lt;param n=""TaskID"" v=""89412AD9-9ABD-42BB-A474-BD80DB5C0D03"" /&gt;_x000D_
  &lt;param n=""ServerName"" v=""SASApp"" /&gt;_x000D_
  &lt;param n=""AMO_Template"" v="""" /&gt;_x000D_
  &lt;param n=""UseDataConstraints"" v=""False"" /&gt;_x000D_
  &lt;param n=""SizeDataConstraints"" v=""0"" /&gt;_x000D_
  &lt;p'"</definedName>
    <definedName name="_AMO_ContentDefinition_759548727.4" hidden="1">"'aram n=""AMO_InputDataSource"" v=""&amp;lt;ExcelDataSource Version=&amp;quot;4.2&amp;quot; WB=&amp;quot;G:\verwerk\vsd_prod\formats\kwartaalstaat\ZVW\2020\Onbeveiligd format Kwartaalstaat ZVW 2020 1KW(Versie-A).xlsm&amp;quot; WS=&amp;quot;Blad1&amp;quot; SrvLib=&amp;quot;WORK&amp;quot; '"</definedName>
    <definedName name="_AMO_ContentDefinition_759548727.5" hidden="1">"'SrvDS=&amp;quot;_EXCEL_&amp;quot; Rng=&amp;quot;E12:Q430&amp;quot; RN=&amp;quot;_AMO_XLDS972960867&amp;quot; Dyn=&amp;quot;true&amp;quot; /&amp;gt;"" /&gt;_x000D_
  &lt;param n=""ClassName"" v=""SAS.OfficeAddin.Task"" /&gt;_x000D_
  &lt;param n=""NoVisuals"" v=""1"" /&gt;_x000D_
&lt;/ContentDefinition&gt;'"</definedName>
    <definedName name="_AMO_ContentDefinition_951430024" hidden="1">"'Partitions:6'"</definedName>
    <definedName name="_AMO_ContentDefinition_951430024.0" hidden="1">"'&lt;ContentDefinition name=""Kopiëren naar SAS-server"" rsid=""951430024"" type=""Task"" format=""ReportXml"" imgfmt=""ActiveX"" created=""12/12/2019 10:32:54"" modifed=""12/12/2019 10:32:54"" user=""Evers, H."" apply=""False"" css=""C:\Program Files (x8'"</definedName>
    <definedName name="_AMO_ContentDefinition_951430024.1" hidden="1">"'6)\SASHome\x86\SASAddinforMicrosoftOffice\7.1\Styles\AMODefault.css"" range=""Kopiëren_naar_SAS_server"" auto=""False"" xTime=""00:00:00.2343816"" rTime=""00:00:00.2499967"" bgnew=""False"" nFmt=""False"" grphSet=""True"" imgY=""0"" imgX=""0"" redir'"</definedName>
    <definedName name="_AMO_ContentDefinition_951430024.2" hidden="1">"'ect=""False""&gt;_x000D_
  &lt;files /&gt;_x000D_
  &lt;parents /&gt;_x000D_
  &lt;children /&gt;_x000D_
  &lt;param n=""AMO_Version"" v=""7.1"" /&gt;_x000D_
  &lt;param n=""DisplayName"" v=""Kopiëren naar SAS-server"" /&gt;_x000D_
  &lt;param n=""DisplayType"" v=""Taak"" /&gt;_x000D_
  &lt;param n=""RawValues"" v=""True"" /&gt;_x000D_
  &lt;'"</definedName>
    <definedName name="_AMO_ContentDefinition_951430024.3" hidden="1">"'param n=""TaskID"" v=""89412AD9-9ABD-42BB-A474-BD80DB5C0D03"" /&gt;_x000D_
  &lt;param n=""ServerName"" v=""SASApp"" /&gt;_x000D_
  &lt;param n=""AMO_Template"" v="""" /&gt;_x000D_
  &lt;param n=""UseDataConstraints"" v=""False"" /&gt;_x000D_
  &lt;param n=""SizeDataConstraints"" v=""0"" /&gt;_x000D_
  &lt;pa'"</definedName>
    <definedName name="_AMO_ContentDefinition_951430024.4" hidden="1">"'ram n=""AMO_InputDataSource"" v=""&amp;lt;ExcelDataSource Version=&amp;quot;4.2&amp;quot; WB=&amp;quot;G:\verwerk\vsd_prod\formats\kwartaalstaat\ZVW\2020\Onbeveiligd format Kwartaalstaat ZVW 2020 1KW(Versie-A).xlsm&amp;quot; WS=&amp;quot;Datablad&amp;quot; SrvLib=&amp;quot;WORK&amp;quot'"</definedName>
    <definedName name="_AMO_ContentDefinition_951430024.5" hidden="1">"'; SrvDS=&amp;quot;_EXCEL_&amp;quot; Rng=&amp;quot;E12:Q378&amp;quot; RN=&amp;quot;_AMO_XLDS981254942&amp;quot; Dyn=&amp;quot;true&amp;quot; /&amp;gt;"" /&gt;_x000D_
  &lt;param n=""ClassName"" v=""SAS.OfficeAddin.Task"" /&gt;_x000D_
  &lt;param n=""NoVisuals"" v=""1"" /&gt;_x000D_
&lt;/ContentDefinition&gt;'"</definedName>
    <definedName name="_AMO_ContentLocation_110008803__AMO_NO_VISUAL_RESULTS__" hidden="1">"'&lt;ContentLocation path="""" rsid=""110008803"" tag=""_AMO_NO_VISUAL_RESULTS_"" fid=""0""&gt;_x000D_
  &lt;param n=""_NumRows"" v=""1"" /&gt;_x000D_
  &lt;param n=""_NumCols"" v=""1"" /&gt;_x000D_
&lt;/ContentLocation&gt;'"</definedName>
    <definedName name="_AMO_ContentLocation_394894800__AMO_NO_VISUAL_RESULTS__" hidden="1">"'&lt;ContentLocation path="""" rsid=""394894800"" tag=""_AMO_NO_VISUAL_RESULTS_"" fid=""0""&gt;_x000D_
  &lt;param n=""_NumRows"" v=""1"" /&gt;_x000D_
  &lt;param n=""_NumCols"" v=""1"" /&gt;_x000D_
&lt;/ContentLocation&gt;'"</definedName>
    <definedName name="_AMO_ContentLocation_534438786__AMO_NO_VISUAL_RESULTS__" hidden="1">"'&lt;ContentLocation path="""" rsid=""534438786"" tag=""_AMO_NO_VISUAL_RESULTS_"" fid=""0""&gt;_x000D_
  &lt;param n=""_NumRows"" v=""1"" /&gt;_x000D_
  &lt;param n=""_NumCols"" v=""1"" /&gt;_x000D_
&lt;/ContentLocation&gt;'"</definedName>
    <definedName name="_AMO_ContentLocation_727251524__AMO_NO_VISUAL_RESULTS__" hidden="1">"'&lt;ContentLocation path="""" rsid=""727251524"" tag=""_AMO_NO_VISUAL_RESULTS_"" fid=""0""&gt;_x000D_
  &lt;param n=""_NumRows"" v=""1"" /&gt;_x000D_
  &lt;param n=""_NumCols"" v=""1"" /&gt;_x000D_
&lt;/ContentLocation&gt;'"</definedName>
    <definedName name="_AMO_ContentLocation_759548727__AMO_NO_VISUAL_RESULTS__" hidden="1">"'&lt;ContentLocation path="""" rsid=""759548727"" tag=""_AMO_NO_VISUAL_RESULTS_"" fid=""0""&gt;_x000D_
  &lt;param n=""_NumRows"" v=""1"" /&gt;_x000D_
  &lt;param n=""_NumCols"" v=""1"" /&gt;_x000D_
&lt;/ContentLocation&gt;'"</definedName>
    <definedName name="_AMO_ContentLocation_951430024__AMO_NO_VISUAL_RESULTS__" hidden="1">"'&lt;ContentLocation path="""" rsid=""951430024"" tag=""_AMO_NO_VISUAL_RESULTS_"" fid=""0""&gt;_x000D_
  &lt;param n=""_NumRows"" v=""1"" /&gt;_x000D_
  &lt;param n=""_NumCols"" v=""1"" /&gt;_x000D_
&lt;/ContentLocation&gt;'"</definedName>
    <definedName name="_AMO_RefreshMultipleList" hidden="1">"'&lt;Items&gt;_x000D_
  &lt;Item Id=""951430024"" Checked=""False"" /&gt;_x000D_
&lt;/Items&gt;'"</definedName>
    <definedName name="_AMO_SingleObject_110008803__AMO_NO_VISUAL_RESULTS__" hidden="1">Blad1!$A$2</definedName>
    <definedName name="_AMO_SingleObject_394894800__AMO_NO_VISUAL_RESULTS__" hidden="1">Blad1!$A$1</definedName>
    <definedName name="_AMO_SingleObject_534438786__AMO_NO_VISUAL_RESULTS__" hidden="1">Blad1!$A$3</definedName>
    <definedName name="_AMO_SingleObject_727251524__AMO_NO_VISUAL_RESULTS__" hidden="1">Blad1!$A$5</definedName>
    <definedName name="_AMO_SingleObject_759548727__AMO_NO_VISUAL_RESULTS__" hidden="1">Blad1!$A$5</definedName>
    <definedName name="_AMO_SingleObject_951430024__AMO_NO_VISUAL_RESULTS__" hidden="1">Blad1!$A$5</definedName>
    <definedName name="_AMO_SingleValue_727251524_TaskState" hidden="1">"'SASUNICODEjY9BC4JAEIW/X5SW10Wo1lNhlBLRJTwkCGliCvXve7vYMZRl3s6++WaYNSS8aXnS0WMppAW53hlrRYzhwCC39fojYnaesFw4cWShO2MvvXHlLGepbEXoIyTScY5VT67YiHXdhuDPfDNuUFHyYauNHiJqGlLVa+68RPXae1Du5szhHTf14y8='"</definedName>
    <definedName name="_AMO_SingleValue_759548727_TaskState" hidden="1">"'SASUNICODEjY9BC4JAEIW/X5SW10Wo1lNhlBLRJTwkCGliCvXve7vYMZRl3s6++WaYNSS8aXnS0WMppAW53hlrRYzhwCC39fojYnaesFw4cWShO2MvvXHlLGepbEXoIyTScY5VT67YiHXdhuDPfDNuUFHyYauNHiJqGlLVa+68RPXae1Du5szhHTf14y8='"</definedName>
    <definedName name="_AMO_SingleValue_951430024_TaskState" hidden="1">"'SASUNICODEjY9BC4JAEIW/X5SW10Wo1lNhlBLRJTwkCGliCvXve7vYMZRl3s6++WaYNSS8aXnS0WMppAW53hlrRYzhwCC39fojYnaesFw4cWShO2MvvXHlLGepbEXoIyTScY5VT67YiHXdhuDPfDNuUFHyYauNHiJqGlLVa+68RPXae1Du5szhHTf14y8='"</definedName>
    <definedName name="_AMO_XLDS374120472" hidden="1">Blad1!$E$12:$Q$364</definedName>
    <definedName name="_AMO_XLDS511168408" hidden="1">Blad1!$E$12:$Q$714</definedName>
    <definedName name="_AMO_XLDS668106465" hidden="1">Blad1!$E$12:$Q$714</definedName>
    <definedName name="_AMO_XLDS972960867" hidden="1">Blad1!$E$12:$Q$364</definedName>
    <definedName name="_AMO_XLDS981254942" hidden="1">Blad1!$E$12:$Q$364</definedName>
    <definedName name="_AMO_XmlVersion" hidden="1">"'1'"</definedName>
    <definedName name="a1_controle_overzicht">Controleoverzicht!$A$1</definedName>
    <definedName name="a1_hoofdmenu">Hoofdmenu!$A$1</definedName>
    <definedName name="a1_kostenverzamelstaat">'Specifieke informatie B'!#REF!</definedName>
    <definedName name="a1_kostenverzamelstaat2020">Kostenverzamelstaat!$A$1</definedName>
    <definedName name="a1_mededelingen">Mededelingen!$A$1</definedName>
    <definedName name="a1_naw">NAW_gegevens!$A$1</definedName>
    <definedName name="a1_spec_informatie_a">'Specifieke informatie A'!$A$1</definedName>
    <definedName name="a1_spec_informatie_c">'Specifieke informatie C'!$A$1</definedName>
    <definedName name="a1_toelichting">Toelichting!$A$1</definedName>
    <definedName name="a1_voorblad">Voorblad!$A$1</definedName>
    <definedName name="a1_wanbetalers">Wanbetalers!$A$1</definedName>
    <definedName name="_xlnm.Print_Area" localSheetId="9">Contractinformatie!$C$6:$L$48,Contractinformatie!$C$50:$L$93</definedName>
    <definedName name="_xlnm.Print_Area" localSheetId="11">Controleoverzicht!$C$6:$M$63,Controleoverzicht!$C$65:$M$122,Controleoverzicht!$C$124:$M$152,Controleoverzicht!$C$154:$M$200</definedName>
    <definedName name="_xlnm.Print_Area" localSheetId="0">Hoofdmenu!$A$1:$B$17</definedName>
    <definedName name="_xlnm.Print_Area" localSheetId="5">Kostenverzamelstaat!$C$6:$N$171</definedName>
    <definedName name="_xlnm.Print_Area" localSheetId="3">Mededelingen!$C$6:$M$49</definedName>
    <definedName name="_xlnm.Print_Area" localSheetId="4">NAW_gegevens!$B$3:$F$37</definedName>
    <definedName name="_xlnm.Print_Area" localSheetId="6">'Specifieke informatie A'!$C$6:$M$94</definedName>
    <definedName name="_xlnm.Print_Area" localSheetId="7">'Specifieke informatie B'!#REF!</definedName>
    <definedName name="_xlnm.Print_Area" localSheetId="8">'Specifieke informatie C'!#REF!,'Specifieke informatie C'!#REF!,'Specifieke informatie C'!$C$6:$M$47,'Specifieke informatie C'!$C$49:$M$99,'Specifieke informatie C'!#REF!</definedName>
    <definedName name="_xlnm.Print_Area" localSheetId="1">Toelichting!$B$3:$L$45</definedName>
    <definedName name="_xlnm.Print_Area" localSheetId="2">Voorblad!$D$6:$L$51</definedName>
    <definedName name="_xlnm.Print_Area" localSheetId="10">Wanbetalers!$C$6:$L$48</definedName>
    <definedName name="_xlnm.Print_Area">Kostenverzamelstaat!$C$6:$M$39,Kostenverzamelstaat!$C$41:$M$79,Kostenverzamelstaat!$C$81:$M$122,Kostenverzamelstaat!$C$123:$M$153</definedName>
    <definedName name="alle_cellen_info_a">'Specifieke informatie A'!$C$6:$M$48,'Specifieke informatie A'!$C$50:$M$93,'Specifieke informatie A'!#REF!</definedName>
    <definedName name="alle_cellen_info_c">'Specifieke informatie C'!#REF!,'Specifieke informatie C'!#REF!,'Specifieke informatie C'!$C$6:$M$47,'Specifieke informatie C'!$C$49:$M$99,'Specifieke informatie C'!#REF!</definedName>
    <definedName name="document_id">Parameters!$C$5</definedName>
    <definedName name="h" localSheetId="11" hidden="1">{"'Lijst1'!$A$16:$N$23"}</definedName>
    <definedName name="h" localSheetId="4" hidden="1">{"'Lijst1'!$A$16:$N$23"}</definedName>
    <definedName name="h" localSheetId="13" hidden="1">{"'Lijst1'!$A$16:$N$23"}</definedName>
    <definedName name="h" localSheetId="6" hidden="1">{"'Lijst1'!$A$16:$N$23"}</definedName>
    <definedName name="h" localSheetId="8" hidden="1">{"'Lijst1'!$A$16:$N$23"}</definedName>
    <definedName name="h" localSheetId="1" hidden="1">{"'Lijst1'!$A$16:$N$23"}</definedName>
    <definedName name="h" localSheetId="2" hidden="1">{"'Lijst1'!$A$16:$N$23"}</definedName>
    <definedName name="h" hidden="1">{"'Lijst1'!$A$16:$N$23"}</definedName>
    <definedName name="HTML_CodePage" hidden="1">1252</definedName>
    <definedName name="HTML_Control" localSheetId="11" hidden="1">{"'Lijst1'!$A$16:$N$23"}</definedName>
    <definedName name="HTML_Control" localSheetId="4" hidden="1">{"'Lijst1'!$A$16:$N$23"}</definedName>
    <definedName name="HTML_Control" localSheetId="13" hidden="1">{"'Lijst1'!$A$16:$N$23"}</definedName>
    <definedName name="HTML_Control" localSheetId="6" hidden="1">{"'Lijst1'!$A$16:$N$23"}</definedName>
    <definedName name="HTML_Control" localSheetId="8" hidden="1">{"'Lijst1'!$A$16:$N$23"}</definedName>
    <definedName name="HTML_Control" localSheetId="1" hidden="1">{"'Lijst1'!$A$16:$N$23"}</definedName>
    <definedName name="HTML_Control" localSheetId="2" hidden="1">{"'Lijst1'!$A$16:$N$23"}</definedName>
    <definedName name="HTML_Control" hidden="1">{"'Lijst1'!$A$16:$N$23"}</definedName>
    <definedName name="HTML_Description" hidden="1">""</definedName>
    <definedName name="HTML_Email" hidden="1">""</definedName>
    <definedName name="HTML_Header" hidden="1">"Lijst1"</definedName>
    <definedName name="HTML_LastUpdate" hidden="1">"10-5-2002"</definedName>
    <definedName name="HTML_LineAfter" hidden="1">TRUE</definedName>
    <definedName name="HTML_LineBefore" hidden="1">TRUE</definedName>
    <definedName name="HTML_Name" hidden="1">"Ronald Klaasen"</definedName>
    <definedName name="HTML_OBDlg2" hidden="1">TRUE</definedName>
    <definedName name="HTML_OBDlg4" hidden="1">TRUE</definedName>
    <definedName name="HTML_OS" hidden="1">0</definedName>
    <definedName name="HTML_PathFile" hidden="1">"C:\Documents and Settings\Ronald Klaasen\Mijn documenten\HTML.htm"</definedName>
    <definedName name="HTML_Title" hidden="1">"Verzekerden aantallen ZFW 2001"</definedName>
    <definedName name="jaar_id">Parameters!$C$3</definedName>
    <definedName name="keuze_lijst_uzovi_nummer">Parameters!$D$13:$D$34</definedName>
    <definedName name="keuze_uzovi_nummer">NAW_gegevens!$C$5</definedName>
    <definedName name="kwartaal_id">Parameters!$C$2</definedName>
    <definedName name="naw_email_adres">NAW_gegevens!$C$11</definedName>
    <definedName name="naw_naam_contactpersoon">NAW_gegevens!$C$9</definedName>
    <definedName name="naw_naam_zorgverzekeraar">NAW_gegevens!$C$7</definedName>
    <definedName name="naw_plaats_zorgverzekeraar">NAW_gegevens!$C$8</definedName>
    <definedName name="naw_telefoon_nummer">NAW_gegevens!$C$10</definedName>
    <definedName name="naw_uzovi_zorgverzekeraar">NAW_gegevens!$C$6</definedName>
    <definedName name="pagina_controle_overzicht_1">Controleoverzicht!$C$6:$M$63</definedName>
    <definedName name="pagina_controle_overzicht_2">Controleoverzicht!$C$65:$M$122</definedName>
    <definedName name="pagina_controle_overzicht_3">Controleoverzicht!$C$124:$M$176</definedName>
    <definedName name="pagina_hoofdmenu">Hoofdmenu!$A$1:$B$17</definedName>
    <definedName name="pagina_kostenverzamelstaat_1">'Specifieke informatie B'!#REF!</definedName>
    <definedName name="pagina_kostenverzamelstaat_2">'Specifieke informatie B'!#REF!</definedName>
    <definedName name="pagina_kostenverzamelstaat_3">'Specifieke informatie B'!#REF!</definedName>
    <definedName name="pagina_kostenverzamelstaat_4">'Specifieke informatie B'!#REF!</definedName>
    <definedName name="pagina_kostenverzamelstaat_5">'Specifieke informatie B'!#REF!</definedName>
    <definedName name="pagina_mededelingen_1">Mededelingen!$C$6:$M$49</definedName>
    <definedName name="pagina_naw">NAW_gegevens!$B$3:$F$36</definedName>
    <definedName name="pagina_spec_informatie_a_1">'Specifieke informatie A'!$C$6:$M$48</definedName>
    <definedName name="pagina_spec_informatie_a_2">'Specifieke informatie A'!$C$50:$M$93</definedName>
    <definedName name="pagina_spec_informatie_a_3">'Specifieke informatie A'!#REF!</definedName>
    <definedName name="pagina_spec_informatie_a_4">'Specifieke informatie A'!#REF!</definedName>
    <definedName name="pagina_spec_informatie_c_1">'Specifieke informatie C'!#REF!</definedName>
    <definedName name="pagina_spec_informatie_c_2">'Specifieke informatie C'!#REF!</definedName>
    <definedName name="pagina_spec_informatie_c_3">'Specifieke informatie C'!$C$6:$M$47</definedName>
    <definedName name="pagina_spec_informatie_c_4">'Specifieke informatie C'!$C$48:$M$53</definedName>
    <definedName name="pagina_spec_informatie_c_5">'Specifieke informatie C'!$C$98:$M$99</definedName>
    <definedName name="pagina_spec_informatie_c_6">'Specifieke informatie C'!#REF!</definedName>
    <definedName name="pagina_spec_informatie_c_7">'Specifieke informatie C'!#REF!</definedName>
    <definedName name="pagina_toelichting">Toelichting!$A$3:$L$45</definedName>
    <definedName name="pagina_voorblad">Voorblad!$C$6:$M$50</definedName>
    <definedName name="pagina_wanbetalers">Wanbetalers!$C$6:$L$48</definedName>
    <definedName name="revisie_datum">Parameters!$C$7</definedName>
    <definedName name="revisie_id">Parameters!$C$6</definedName>
    <definedName name="versie_id">Parameters!$C$8</definedName>
    <definedName name="wet_id">Parameters!$C$4</definedName>
  </definedNames>
  <calcPr calcId="162913"/>
</workbook>
</file>

<file path=xl/calcChain.xml><?xml version="1.0" encoding="utf-8"?>
<calcChain xmlns="http://schemas.openxmlformats.org/spreadsheetml/2006/main">
  <c r="N98" i="14" l="1"/>
  <c r="M98" i="14"/>
  <c r="L98" i="14"/>
  <c r="K98" i="14"/>
  <c r="J98" i="14"/>
  <c r="I98" i="14"/>
  <c r="N89" i="14" l="1"/>
  <c r="L89" i="14"/>
  <c r="K89" i="14"/>
  <c r="J89" i="14"/>
  <c r="I89" i="14"/>
  <c r="N125" i="19"/>
  <c r="M125" i="19"/>
  <c r="L125" i="19"/>
  <c r="K125" i="19"/>
  <c r="J125" i="19"/>
  <c r="I125" i="19"/>
  <c r="K106" i="12" l="1"/>
  <c r="K100" i="12"/>
  <c r="K95" i="12"/>
  <c r="K98" i="12" l="1"/>
  <c r="K53" i="12"/>
  <c r="K54" i="12"/>
  <c r="L54" i="12"/>
  <c r="N88" i="14"/>
  <c r="M88" i="14"/>
  <c r="M89" i="14" s="1"/>
  <c r="K25" i="16" l="1"/>
  <c r="J25" i="16"/>
  <c r="I25" i="16"/>
  <c r="K20" i="16"/>
  <c r="J20" i="16"/>
  <c r="I20" i="16"/>
  <c r="K16" i="16"/>
  <c r="J16" i="16"/>
  <c r="I16" i="16"/>
  <c r="N156" i="19" l="1"/>
  <c r="M156" i="19"/>
  <c r="N13" i="19"/>
  <c r="M13" i="19"/>
  <c r="D6" i="19" l="1"/>
  <c r="D6" i="14"/>
  <c r="N106" i="14"/>
  <c r="D106" i="14"/>
  <c r="N74" i="14"/>
  <c r="D74" i="14"/>
  <c r="N41" i="14"/>
  <c r="D41" i="14"/>
  <c r="N8" i="14"/>
  <c r="D8" i="14"/>
  <c r="J28" i="12" l="1"/>
  <c r="J26" i="12"/>
  <c r="J25" i="12"/>
  <c r="K22" i="18" l="1"/>
  <c r="L26" i="10"/>
  <c r="K26" i="10"/>
  <c r="J26" i="10"/>
  <c r="I26" i="10"/>
  <c r="H26" i="10"/>
  <c r="G26" i="10"/>
  <c r="L22" i="10"/>
  <c r="K22" i="10"/>
  <c r="J22" i="10"/>
  <c r="I22" i="10"/>
  <c r="H22" i="10"/>
  <c r="G22" i="10"/>
  <c r="K21" i="10"/>
  <c r="I21" i="10"/>
  <c r="G21" i="10"/>
  <c r="J108" i="12"/>
  <c r="L105" i="12"/>
  <c r="K92" i="12"/>
  <c r="J93" i="12"/>
  <c r="J90" i="12"/>
  <c r="J77" i="12"/>
  <c r="J78" i="12"/>
  <c r="J72" i="12"/>
  <c r="J71" i="12"/>
  <c r="J58" i="12"/>
  <c r="J57" i="12"/>
  <c r="J56" i="12"/>
  <c r="J50" i="12"/>
  <c r="J51" i="12"/>
  <c r="J49" i="12"/>
  <c r="L45" i="12"/>
  <c r="L46" i="12"/>
  <c r="J44" i="12"/>
  <c r="K44" i="12"/>
  <c r="K34" i="12"/>
  <c r="J33" i="12"/>
  <c r="J29" i="12"/>
  <c r="J27" i="12"/>
  <c r="J24" i="12"/>
  <c r="J23" i="12"/>
  <c r="K91" i="18"/>
  <c r="L13" i="10"/>
  <c r="K13" i="10"/>
  <c r="M11" i="19"/>
  <c r="N48" i="19" l="1"/>
  <c r="K85" i="12" l="1"/>
  <c r="L85" i="12"/>
  <c r="K88" i="12"/>
  <c r="K87" i="12"/>
  <c r="K86" i="12"/>
  <c r="L69" i="12"/>
  <c r="K69" i="12"/>
  <c r="J69" i="12"/>
  <c r="L20" i="12"/>
  <c r="K20" i="12"/>
  <c r="J20" i="12"/>
  <c r="K10" i="18"/>
  <c r="D6" i="12"/>
  <c r="D6" i="16"/>
  <c r="K43" i="18"/>
  <c r="D6" i="18"/>
  <c r="K12" i="10"/>
  <c r="I12" i="10"/>
  <c r="G12" i="10"/>
  <c r="J13" i="10"/>
  <c r="I13" i="10"/>
  <c r="H13" i="10"/>
  <c r="G13" i="10"/>
  <c r="K12" i="9"/>
  <c r="I13" i="19"/>
  <c r="D6" i="10"/>
  <c r="D6" i="9"/>
  <c r="B4" i="7"/>
  <c r="D6" i="17"/>
  <c r="B4" i="6"/>
  <c r="M122" i="14"/>
  <c r="M102" i="14"/>
  <c r="M70" i="14"/>
  <c r="M37" i="14"/>
  <c r="D122" i="14"/>
  <c r="N112" i="14"/>
  <c r="M112" i="14"/>
  <c r="D102" i="14"/>
  <c r="L99" i="14"/>
  <c r="K99" i="14"/>
  <c r="J99" i="14"/>
  <c r="I99" i="14"/>
  <c r="L97" i="14"/>
  <c r="K97" i="14"/>
  <c r="J97" i="14"/>
  <c r="I97" i="14"/>
  <c r="L95" i="14"/>
  <c r="K95" i="14"/>
  <c r="J95" i="14"/>
  <c r="I95" i="14"/>
  <c r="N94" i="14"/>
  <c r="N95" i="14" s="1"/>
  <c r="M94" i="14"/>
  <c r="M95" i="14" s="1"/>
  <c r="L92" i="14"/>
  <c r="K92" i="14"/>
  <c r="J92" i="14"/>
  <c r="I92" i="14"/>
  <c r="N91" i="14"/>
  <c r="N92" i="14" s="1"/>
  <c r="M91" i="14"/>
  <c r="M92" i="14" s="1"/>
  <c r="N87" i="14"/>
  <c r="M87" i="14"/>
  <c r="N86" i="14"/>
  <c r="M86" i="14"/>
  <c r="N85" i="14"/>
  <c r="M85" i="14"/>
  <c r="N84" i="14"/>
  <c r="M84" i="14"/>
  <c r="L82" i="14"/>
  <c r="K82" i="14"/>
  <c r="J82" i="14"/>
  <c r="I82" i="14"/>
  <c r="N81" i="14"/>
  <c r="N82" i="14" s="1"/>
  <c r="M81" i="14"/>
  <c r="M82" i="14" s="1"/>
  <c r="D70" i="14"/>
  <c r="L68" i="14"/>
  <c r="K68" i="14"/>
  <c r="J68" i="14"/>
  <c r="I68" i="14"/>
  <c r="N67" i="14"/>
  <c r="M67" i="14"/>
  <c r="N66" i="14"/>
  <c r="N68" i="14" s="1"/>
  <c r="M66" i="14"/>
  <c r="M68" i="14" s="1"/>
  <c r="L64" i="14"/>
  <c r="K64" i="14"/>
  <c r="J64" i="14"/>
  <c r="I64" i="14"/>
  <c r="N63" i="14"/>
  <c r="N64" i="14" s="1"/>
  <c r="M63" i="14"/>
  <c r="M64" i="14" s="1"/>
  <c r="L61" i="14"/>
  <c r="K61" i="14"/>
  <c r="J61" i="14"/>
  <c r="I61" i="14"/>
  <c r="N60" i="14"/>
  <c r="M60" i="14"/>
  <c r="N59" i="14"/>
  <c r="M59" i="14"/>
  <c r="N58" i="14"/>
  <c r="M58" i="14"/>
  <c r="N57" i="14"/>
  <c r="M57" i="14"/>
  <c r="N56" i="14"/>
  <c r="M56" i="14"/>
  <c r="N55" i="14"/>
  <c r="N61" i="14" s="1"/>
  <c r="M55" i="14"/>
  <c r="M61" i="14" s="1"/>
  <c r="L53" i="14"/>
  <c r="K53" i="14"/>
  <c r="J53" i="14"/>
  <c r="I53" i="14"/>
  <c r="N52" i="14"/>
  <c r="M52" i="14"/>
  <c r="N51" i="14"/>
  <c r="M51" i="14"/>
  <c r="N50" i="14"/>
  <c r="M50" i="14"/>
  <c r="N49" i="14"/>
  <c r="M49" i="14"/>
  <c r="N48" i="14"/>
  <c r="N53" i="14" s="1"/>
  <c r="M48" i="14"/>
  <c r="M53" i="14" s="1"/>
  <c r="D39" i="14"/>
  <c r="D72" i="14" s="1"/>
  <c r="D104" i="14" s="1"/>
  <c r="D37" i="14"/>
  <c r="L35" i="14"/>
  <c r="K35" i="14"/>
  <c r="J35" i="14"/>
  <c r="I35" i="14"/>
  <c r="N34" i="14"/>
  <c r="N35" i="14" s="1"/>
  <c r="M34" i="14"/>
  <c r="M35" i="14" s="1"/>
  <c r="L32" i="14"/>
  <c r="K32" i="14"/>
  <c r="J32" i="14"/>
  <c r="I32" i="14"/>
  <c r="N31" i="14"/>
  <c r="M31" i="14"/>
  <c r="N30" i="14"/>
  <c r="N32" i="14" s="1"/>
  <c r="M30" i="14"/>
  <c r="M32" i="14" s="1"/>
  <c r="L28" i="14"/>
  <c r="K28" i="14"/>
  <c r="J28" i="14"/>
  <c r="I28" i="14"/>
  <c r="N27" i="14"/>
  <c r="M27" i="14"/>
  <c r="N26" i="14"/>
  <c r="N28" i="14" s="1"/>
  <c r="M26" i="14"/>
  <c r="M28" i="14" s="1"/>
  <c r="L24" i="14"/>
  <c r="K24" i="14"/>
  <c r="J24" i="14"/>
  <c r="I24" i="14"/>
  <c r="N23" i="14"/>
  <c r="N24" i="14" s="1"/>
  <c r="M23" i="14"/>
  <c r="M24" i="14" s="1"/>
  <c r="L21" i="14"/>
  <c r="K21" i="14"/>
  <c r="J21" i="14"/>
  <c r="I21" i="14"/>
  <c r="N20" i="14"/>
  <c r="N99" i="14" s="1"/>
  <c r="M20" i="14"/>
  <c r="M99" i="14" s="1"/>
  <c r="N19" i="14"/>
  <c r="M19" i="14"/>
  <c r="N18" i="14"/>
  <c r="M18" i="14"/>
  <c r="N17" i="14"/>
  <c r="M17" i="14"/>
  <c r="N16" i="14"/>
  <c r="M16" i="14"/>
  <c r="N15" i="14"/>
  <c r="M15" i="14"/>
  <c r="N171" i="19"/>
  <c r="N94" i="19"/>
  <c r="N148" i="19"/>
  <c r="D50" i="19"/>
  <c r="K162" i="19"/>
  <c r="L162" i="19"/>
  <c r="M162" i="19"/>
  <c r="N162" i="19"/>
  <c r="D150" i="19"/>
  <c r="J162" i="19"/>
  <c r="I162" i="19"/>
  <c r="D96" i="19"/>
  <c r="N102" i="19"/>
  <c r="M102" i="19"/>
  <c r="L13" i="19"/>
  <c r="L102" i="19" s="1"/>
  <c r="K13" i="19"/>
  <c r="K102" i="19" s="1"/>
  <c r="J13" i="19"/>
  <c r="J102" i="19" s="1"/>
  <c r="I56" i="19"/>
  <c r="M101" i="19"/>
  <c r="K11" i="19"/>
  <c r="K101" i="19" s="1"/>
  <c r="I11" i="19"/>
  <c r="I101" i="19" s="1"/>
  <c r="A2" i="5"/>
  <c r="N97" i="14" l="1"/>
  <c r="J100" i="14"/>
  <c r="L100" i="14"/>
  <c r="M97" i="14"/>
  <c r="I100" i="14"/>
  <c r="K100" i="14"/>
  <c r="N21" i="14"/>
  <c r="N100" i="14" s="1"/>
  <c r="M21" i="14"/>
  <c r="M100" i="14" s="1"/>
  <c r="J56" i="19"/>
  <c r="L56" i="19"/>
  <c r="K55" i="19"/>
  <c r="I55" i="19"/>
  <c r="M55" i="19"/>
  <c r="M56" i="19"/>
  <c r="K56" i="19"/>
  <c r="N56" i="19"/>
  <c r="I102" i="19"/>
  <c r="K64" i="18" l="1"/>
  <c r="L92" i="10"/>
  <c r="G37" i="10"/>
  <c r="G54" i="10" s="1"/>
  <c r="G63" i="10" s="1"/>
  <c r="G72" i="10" s="1"/>
  <c r="L29" i="10"/>
  <c r="L38" i="10" s="1"/>
  <c r="L55" i="10" s="1"/>
  <c r="L64" i="10" s="1"/>
  <c r="L73" i="10" s="1"/>
  <c r="K29" i="10"/>
  <c r="K38" i="10" s="1"/>
  <c r="K55" i="10" s="1"/>
  <c r="K64" i="10" s="1"/>
  <c r="K73" i="10" s="1"/>
  <c r="J29" i="10"/>
  <c r="J38" i="10" s="1"/>
  <c r="J55" i="10" s="1"/>
  <c r="J64" i="10" s="1"/>
  <c r="J73" i="10" s="1"/>
  <c r="I29" i="10"/>
  <c r="I38" i="10" s="1"/>
  <c r="I55" i="10" s="1"/>
  <c r="I64" i="10" s="1"/>
  <c r="I73" i="10" s="1"/>
  <c r="H29" i="10"/>
  <c r="H38" i="10" s="1"/>
  <c r="H55" i="10" s="1"/>
  <c r="H64" i="10" s="1"/>
  <c r="H73" i="10" s="1"/>
  <c r="G29" i="10"/>
  <c r="G38" i="10" s="1"/>
  <c r="G55" i="10" s="1"/>
  <c r="G64" i="10" s="1"/>
  <c r="G73" i="10" s="1"/>
  <c r="K28" i="10"/>
  <c r="K37" i="10" s="1"/>
  <c r="K54" i="10" s="1"/>
  <c r="K63" i="10" s="1"/>
  <c r="K72" i="10" s="1"/>
  <c r="I28" i="10"/>
  <c r="I37" i="10" s="1"/>
  <c r="I54" i="10" s="1"/>
  <c r="I63" i="10" s="1"/>
  <c r="I72" i="10" s="1"/>
  <c r="G28" i="10"/>
  <c r="L187" i="12" l="1"/>
  <c r="L188" i="12" s="1"/>
  <c r="D31" i="13" l="1"/>
  <c r="L79" i="12" l="1"/>
  <c r="J35" i="12"/>
  <c r="J32" i="12"/>
  <c r="J107" i="12" l="1"/>
  <c r="J101" i="12"/>
  <c r="J97" i="12"/>
  <c r="J96" i="12"/>
  <c r="J94" i="12"/>
  <c r="J91" i="12"/>
  <c r="J89" i="12"/>
  <c r="L86" i="12"/>
  <c r="L87" i="12"/>
  <c r="J84" i="12"/>
  <c r="J80" i="12"/>
  <c r="J76" i="12"/>
  <c r="J74" i="12"/>
  <c r="J73" i="12"/>
  <c r="J55" i="12"/>
  <c r="J43" i="12"/>
  <c r="J42" i="12"/>
  <c r="J40" i="12"/>
  <c r="J30" i="12"/>
  <c r="Q33" i="19" l="1"/>
  <c r="Q32" i="19"/>
  <c r="Q31" i="19"/>
  <c r="Q30" i="19"/>
  <c r="Q28" i="19"/>
  <c r="Q17" i="19"/>
  <c r="Q18" i="19"/>
  <c r="Q19" i="19"/>
  <c r="Q20" i="19"/>
  <c r="Q21" i="19"/>
  <c r="Q22" i="19"/>
  <c r="Q23" i="19"/>
  <c r="Q24" i="19"/>
  <c r="Q167" i="19" l="1"/>
  <c r="Q166" i="19"/>
  <c r="Q165" i="19"/>
  <c r="Q164" i="19"/>
  <c r="Q144" i="19"/>
  <c r="Q141" i="19"/>
  <c r="Q140" i="19"/>
  <c r="Q137" i="19"/>
  <c r="Q134" i="19"/>
  <c r="Q133" i="19"/>
  <c r="Q132" i="19"/>
  <c r="Q129" i="19"/>
  <c r="Q127" i="19"/>
  <c r="Q123" i="19"/>
  <c r="Q122" i="19"/>
  <c r="Q120" i="19"/>
  <c r="Q119" i="19"/>
  <c r="Q117" i="19"/>
  <c r="Q113" i="19"/>
  <c r="Q112" i="19"/>
  <c r="Q108" i="19"/>
  <c r="Q107" i="19"/>
  <c r="Q106" i="19"/>
  <c r="Q105" i="19"/>
  <c r="Q90" i="19"/>
  <c r="Q89" i="19"/>
  <c r="Q88" i="19"/>
  <c r="Q87" i="19"/>
  <c r="Q84" i="19"/>
  <c r="Q83" i="19"/>
  <c r="Q80" i="19"/>
  <c r="Q79" i="19"/>
  <c r="Q78" i="19"/>
  <c r="Q77" i="19"/>
  <c r="Q76" i="19"/>
  <c r="Q75" i="19"/>
  <c r="Q74" i="19"/>
  <c r="Q71" i="19"/>
  <c r="Q70" i="19"/>
  <c r="Q69" i="19"/>
  <c r="Q68" i="19"/>
  <c r="Q67" i="19"/>
  <c r="Q66" i="19"/>
  <c r="Q65" i="19"/>
  <c r="Q64" i="19"/>
  <c r="Q63" i="19"/>
  <c r="Q60" i="19"/>
  <c r="Q59" i="19"/>
  <c r="Q58" i="19"/>
  <c r="Q44" i="19"/>
  <c r="Q43" i="19"/>
  <c r="Q42" i="19"/>
  <c r="Q39" i="19"/>
  <c r="Q38" i="19"/>
  <c r="Q37" i="19"/>
  <c r="Q36" i="19"/>
  <c r="Q27" i="19"/>
  <c r="Q16" i="19"/>
  <c r="N91" i="19" l="1"/>
  <c r="M91" i="19"/>
  <c r="J91" i="19"/>
  <c r="I91" i="19"/>
  <c r="N145" i="19" l="1"/>
  <c r="M145" i="19"/>
  <c r="L145" i="19"/>
  <c r="K145" i="19"/>
  <c r="J145" i="19"/>
  <c r="I145" i="19"/>
  <c r="N130" i="19"/>
  <c r="M130" i="19"/>
  <c r="J130" i="19"/>
  <c r="I130" i="19"/>
  <c r="J34" i="19"/>
  <c r="M34" i="19"/>
  <c r="N34" i="19"/>
  <c r="I34" i="19"/>
  <c r="N29" i="19"/>
  <c r="M29" i="19"/>
  <c r="J29" i="19"/>
  <c r="I29" i="19"/>
  <c r="L110" i="12" l="1"/>
  <c r="K110" i="12"/>
  <c r="J110" i="12"/>
  <c r="J109" i="12"/>
  <c r="K109" i="12"/>
  <c r="L109" i="12"/>
  <c r="L108" i="12"/>
  <c r="K108" i="12"/>
  <c r="J103" i="12"/>
  <c r="K103" i="12"/>
  <c r="L103" i="12"/>
  <c r="J104" i="12"/>
  <c r="K104" i="12"/>
  <c r="L104" i="12"/>
  <c r="L102" i="12"/>
  <c r="K102" i="12"/>
  <c r="J102" i="12"/>
  <c r="L99" i="12"/>
  <c r="K99" i="12"/>
  <c r="J99" i="12"/>
  <c r="L96" i="12"/>
  <c r="K96" i="12"/>
  <c r="L93" i="12"/>
  <c r="K93" i="12"/>
  <c r="L90" i="12"/>
  <c r="K90" i="12"/>
  <c r="J82" i="12"/>
  <c r="J83" i="12"/>
  <c r="J81" i="12"/>
  <c r="K79" i="12"/>
  <c r="J79" i="12"/>
  <c r="L78" i="12"/>
  <c r="K78" i="12"/>
  <c r="L77" i="12"/>
  <c r="K77" i="12"/>
  <c r="L75" i="12"/>
  <c r="K75" i="12"/>
  <c r="J75" i="12"/>
  <c r="K73" i="12"/>
  <c r="L73" i="12"/>
  <c r="L72" i="12"/>
  <c r="K72" i="12"/>
  <c r="L71" i="12"/>
  <c r="K71" i="12"/>
  <c r="L58" i="12"/>
  <c r="K58" i="12"/>
  <c r="K57" i="12"/>
  <c r="L57" i="12"/>
  <c r="L56" i="12"/>
  <c r="K56" i="12"/>
  <c r="L52" i="12"/>
  <c r="K52" i="12"/>
  <c r="J52" i="12"/>
  <c r="L51" i="12"/>
  <c r="K51" i="12"/>
  <c r="L50" i="12"/>
  <c r="K50" i="12"/>
  <c r="L49" i="12"/>
  <c r="K49" i="12"/>
  <c r="L48" i="12"/>
  <c r="K48" i="12"/>
  <c r="J48" i="12"/>
  <c r="L47" i="12"/>
  <c r="K47" i="12"/>
  <c r="J47" i="12"/>
  <c r="K42" i="12"/>
  <c r="L42" i="12"/>
  <c r="L41" i="12"/>
  <c r="K41" i="12"/>
  <c r="J41" i="12"/>
  <c r="L39" i="12"/>
  <c r="K39" i="12"/>
  <c r="J39" i="12"/>
  <c r="L38" i="12"/>
  <c r="K38" i="12"/>
  <c r="J38" i="12"/>
  <c r="L37" i="12"/>
  <c r="K37" i="12"/>
  <c r="J37" i="12"/>
  <c r="L36" i="12"/>
  <c r="K36" i="12"/>
  <c r="J36" i="12"/>
  <c r="L33" i="12"/>
  <c r="K33" i="12"/>
  <c r="L31" i="12"/>
  <c r="K31" i="12"/>
  <c r="J31" i="12"/>
  <c r="K23" i="12"/>
  <c r="L23" i="12"/>
  <c r="K24" i="12"/>
  <c r="L24" i="12"/>
  <c r="K25" i="12"/>
  <c r="L25" i="12"/>
  <c r="K26" i="12"/>
  <c r="L26" i="12"/>
  <c r="K27" i="12"/>
  <c r="L27" i="12"/>
  <c r="K28" i="12"/>
  <c r="L28" i="12"/>
  <c r="K29" i="12"/>
  <c r="L29" i="12"/>
  <c r="K22" i="12"/>
  <c r="J22" i="12"/>
  <c r="L91" i="19" l="1"/>
  <c r="K91" i="19"/>
  <c r="L29" i="19" l="1"/>
  <c r="L34" i="19"/>
  <c r="L130" i="19"/>
  <c r="K29" i="19"/>
  <c r="K34" i="19"/>
  <c r="K130" i="19"/>
  <c r="D171" i="19"/>
  <c r="D148" i="19"/>
  <c r="N142" i="19"/>
  <c r="M142" i="19"/>
  <c r="L142" i="19"/>
  <c r="K142" i="19"/>
  <c r="J142" i="19"/>
  <c r="I142" i="19"/>
  <c r="N138" i="19"/>
  <c r="M138" i="19"/>
  <c r="J138" i="19"/>
  <c r="I138" i="19"/>
  <c r="L138" i="19"/>
  <c r="K138" i="19"/>
  <c r="N114" i="19"/>
  <c r="M114" i="19"/>
  <c r="J114" i="19"/>
  <c r="I114" i="19"/>
  <c r="L114" i="19"/>
  <c r="K114" i="19"/>
  <c r="D94" i="19"/>
  <c r="N85" i="19"/>
  <c r="M85" i="19"/>
  <c r="J85" i="19"/>
  <c r="I85" i="19"/>
  <c r="L85" i="19"/>
  <c r="K85" i="19"/>
  <c r="N81" i="19"/>
  <c r="M81" i="19"/>
  <c r="J81" i="19"/>
  <c r="I81" i="19"/>
  <c r="L81" i="19"/>
  <c r="K81" i="19"/>
  <c r="N72" i="19"/>
  <c r="M72" i="19"/>
  <c r="J72" i="19"/>
  <c r="I72" i="19"/>
  <c r="L72" i="19"/>
  <c r="K72" i="19"/>
  <c r="D48" i="19"/>
  <c r="N45" i="19"/>
  <c r="M45" i="19"/>
  <c r="J45" i="19"/>
  <c r="I45" i="19"/>
  <c r="L45" i="19"/>
  <c r="K45" i="19"/>
  <c r="N40" i="19"/>
  <c r="M40" i="19"/>
  <c r="J40" i="19"/>
  <c r="I40" i="19"/>
  <c r="L40" i="19"/>
  <c r="K40" i="19"/>
  <c r="N25" i="19"/>
  <c r="M25" i="19"/>
  <c r="J25" i="19"/>
  <c r="L25" i="19"/>
  <c r="K25" i="19"/>
  <c r="J146" i="19" l="1"/>
  <c r="N146" i="19"/>
  <c r="M146" i="19"/>
  <c r="K146" i="19"/>
  <c r="L146" i="19"/>
  <c r="K75" i="18"/>
  <c r="K68" i="18"/>
  <c r="K54" i="18"/>
  <c r="K33" i="18"/>
  <c r="K25" i="18"/>
  <c r="K90" i="18" l="1"/>
  <c r="K20" i="18"/>
  <c r="K15" i="18"/>
  <c r="K59" i="18" l="1"/>
  <c r="K85" i="18" l="1"/>
  <c r="K80" i="18"/>
  <c r="K72" i="18"/>
  <c r="K62" i="18"/>
  <c r="K38" i="18"/>
  <c r="K41" i="18" s="1"/>
  <c r="K17" i="9"/>
  <c r="K18" i="12" s="1"/>
  <c r="K30" i="18" l="1"/>
  <c r="L60" i="9" l="1"/>
  <c r="L61" i="9"/>
  <c r="L62" i="9"/>
  <c r="L63" i="9"/>
  <c r="L64" i="9"/>
  <c r="L65" i="9"/>
  <c r="L66" i="9"/>
  <c r="L67" i="9"/>
  <c r="L68" i="9"/>
  <c r="L69" i="9"/>
  <c r="L70" i="9"/>
  <c r="L71" i="9"/>
  <c r="L72" i="9"/>
  <c r="L73" i="9"/>
  <c r="L74" i="9"/>
  <c r="L75" i="9"/>
  <c r="L76" i="9"/>
  <c r="L77" i="9"/>
  <c r="L78" i="9"/>
  <c r="L59" i="9"/>
  <c r="I79" i="9"/>
  <c r="H61" i="10" l="1"/>
  <c r="H44" i="10"/>
  <c r="G70" i="10"/>
  <c r="H70" i="10"/>
  <c r="D93" i="18"/>
  <c r="K93" i="18"/>
  <c r="D25" i="13" l="1"/>
  <c r="D34" i="13"/>
  <c r="D33" i="13"/>
  <c r="D32" i="13"/>
  <c r="D30" i="13"/>
  <c r="D29" i="13"/>
  <c r="D28" i="13"/>
  <c r="D27" i="13"/>
  <c r="D26" i="13"/>
  <c r="D24" i="13"/>
  <c r="D23" i="13"/>
  <c r="D22" i="13"/>
  <c r="D21" i="13"/>
  <c r="D20" i="13"/>
  <c r="D19" i="13"/>
  <c r="D18" i="13"/>
  <c r="D17" i="13"/>
  <c r="D16" i="13"/>
  <c r="D15" i="13"/>
  <c r="D14" i="13"/>
  <c r="D13" i="13"/>
  <c r="J72" i="18" l="1"/>
  <c r="J85" i="18"/>
  <c r="J80" i="18"/>
  <c r="J59" i="18"/>
  <c r="J62" i="18" s="1"/>
  <c r="J38" i="18"/>
  <c r="J41" i="18" s="1"/>
  <c r="J30" i="18"/>
  <c r="J20" i="18"/>
  <c r="J15" i="18"/>
  <c r="D48" i="18"/>
  <c r="K48" i="18"/>
  <c r="D50" i="18"/>
  <c r="J91" i="18" l="1"/>
  <c r="I61" i="10" l="1"/>
  <c r="J61" i="10"/>
  <c r="K61" i="10"/>
  <c r="L61" i="10"/>
  <c r="I44" i="10"/>
  <c r="J44" i="10"/>
  <c r="K44" i="10"/>
  <c r="L44" i="10"/>
  <c r="L70" i="10" l="1"/>
  <c r="K70" i="10"/>
  <c r="J70" i="10"/>
  <c r="I70" i="10"/>
  <c r="G61" i="10"/>
  <c r="G44" i="10"/>
  <c r="L96" i="10" l="1"/>
  <c r="L90" i="10"/>
  <c r="J87" i="9" l="1"/>
  <c r="L86" i="9"/>
  <c r="J13" i="12" s="1"/>
  <c r="K79" i="9"/>
  <c r="J79" i="9"/>
  <c r="L79" i="9" l="1"/>
  <c r="J12" i="12" s="1"/>
  <c r="J14" i="12" s="1"/>
  <c r="C6" i="7"/>
  <c r="D52" i="18" l="1"/>
  <c r="N98" i="19"/>
  <c r="N8" i="19"/>
  <c r="N152" i="19"/>
  <c r="N52" i="19"/>
  <c r="L8" i="9"/>
  <c r="D8" i="9"/>
  <c r="D98" i="19"/>
  <c r="D8" i="19"/>
  <c r="D152" i="19"/>
  <c r="D52" i="19"/>
  <c r="D8" i="18"/>
  <c r="K52" i="18"/>
  <c r="K8" i="18"/>
  <c r="L79" i="10" l="1"/>
  <c r="K79" i="10"/>
  <c r="J79" i="10"/>
  <c r="I79" i="10"/>
  <c r="H79" i="10"/>
  <c r="G79" i="10"/>
  <c r="G18" i="10"/>
  <c r="K35" i="10"/>
  <c r="I35" i="10"/>
  <c r="J35" i="10"/>
  <c r="L35" i="10"/>
  <c r="H35" i="10"/>
  <c r="G35" i="10"/>
  <c r="H18" i="10"/>
  <c r="I18" i="10"/>
  <c r="J18" i="10"/>
  <c r="K18" i="10"/>
  <c r="L18" i="10"/>
  <c r="D189" i="12" l="1"/>
  <c r="D63" i="12" l="1"/>
  <c r="L63" i="12"/>
  <c r="D65" i="12"/>
  <c r="L200" i="12"/>
  <c r="D200" i="12"/>
  <c r="D154" i="12"/>
  <c r="L49" i="17"/>
  <c r="D49" i="17"/>
  <c r="K48" i="16"/>
  <c r="D48" i="16"/>
  <c r="L99" i="10"/>
  <c r="D99" i="10"/>
  <c r="D49" i="10"/>
  <c r="D47" i="10"/>
  <c r="L122" i="12"/>
  <c r="L152" i="12"/>
  <c r="L47" i="10"/>
  <c r="L48" i="9"/>
  <c r="D48" i="9"/>
  <c r="D93" i="9"/>
  <c r="L93" i="9"/>
  <c r="D50" i="9"/>
  <c r="F3" i="13"/>
  <c r="F5" i="13" s="1"/>
  <c r="D122" i="12"/>
  <c r="C5" i="13"/>
  <c r="C8" i="13" s="1"/>
  <c r="D152" i="12"/>
  <c r="D124" i="12"/>
  <c r="D14" i="8"/>
  <c r="L156" i="12" l="1"/>
  <c r="D52" i="9"/>
  <c r="L126" i="12"/>
  <c r="D7" i="17"/>
  <c r="L8" i="12"/>
  <c r="D8" i="10"/>
  <c r="D8" i="12"/>
  <c r="L8" i="10"/>
  <c r="D156" i="12"/>
  <c r="L67" i="12"/>
  <c r="D8" i="16"/>
  <c r="K8" i="16"/>
  <c r="D51" i="10"/>
  <c r="D67" i="12"/>
  <c r="L52" i="9"/>
  <c r="D126" i="12"/>
  <c r="L7" i="17"/>
  <c r="L51" i="10"/>
  <c r="F4" i="13" l="1"/>
  <c r="L22" i="12"/>
  <c r="I25" i="19"/>
  <c r="I146" i="19" l="1"/>
  <c r="J18" i="12" l="1"/>
  <c r="L18" i="12" s="1"/>
</calcChain>
</file>

<file path=xl/sharedStrings.xml><?xml version="1.0" encoding="utf-8"?>
<sst xmlns="http://schemas.openxmlformats.org/spreadsheetml/2006/main" count="8940" uniqueCount="3216">
  <si>
    <t>SPECIFIEKE INFORMATIE C - CONTRACTINFORMATIE</t>
  </si>
  <si>
    <t xml:space="preserve"> Subtotaal gecontracteerde zorg</t>
  </si>
  <si>
    <t xml:space="preserve"> CONTRACTINFORMATIE MEDISCH SPECIALISTISCHE ZORG, rubriek 06</t>
  </si>
  <si>
    <t xml:space="preserve"> CONTRACTINFORMATIE HUISARTSENZORG EN MULTIDISCIPLINAIRE ZORG, rubriek 01</t>
  </si>
  <si>
    <t xml:space="preserve"> Huisartsenzorg, codes 503, 504, 505, 506, 507, 515</t>
  </si>
  <si>
    <t xml:space="preserve"> Gecontracteerde zorg</t>
  </si>
  <si>
    <t xml:space="preserve"> Subtotaal huisartsenzorg</t>
  </si>
  <si>
    <t xml:space="preserve"> Multidisciplinaire zorg, codes 510 en 516</t>
  </si>
  <si>
    <t xml:space="preserve"> Subtotaal multidisciplinaire zorg</t>
  </si>
  <si>
    <t xml:space="preserve"> CONTRACTINFORMATIE VERPLEGING EN VERZORGING, rubriek 03</t>
  </si>
  <si>
    <t xml:space="preserve"> 507 Overige tarieven</t>
  </si>
  <si>
    <t xml:space="preserve"> 510 Multidisciplinaire zorg</t>
  </si>
  <si>
    <t xml:space="preserve"> 515 Resultaatbeloning en zorgvernieuwing huisartsen</t>
  </si>
  <si>
    <t xml:space="preserve"> 516 Resultaatbeloning en zorgvernieuwing MDZ</t>
  </si>
  <si>
    <t xml:space="preserve"> 530 Kosten van verpleging en verzorging</t>
  </si>
  <si>
    <t xml:space="preserve"> 613.1 Integrale kosten van DBC-zorgproduct gereguleerde segment </t>
  </si>
  <si>
    <t xml:space="preserve"> 615.1 Integrale kosten van DBC-zorgproduct vrije segment</t>
  </si>
  <si>
    <t xml:space="preserve"> 661 Kosten specialistische GGZ met verblijf</t>
  </si>
  <si>
    <t xml:space="preserve"> 661.1 Kosten LGGZ (langdurige GGZ, jaar 2 en 3)</t>
  </si>
  <si>
    <t xml:space="preserve"> 662 Kosten specialistische GGZ zonder verblijf</t>
  </si>
  <si>
    <t xml:space="preserve"> 702 Kosten van zorg zintuiglijk gehandicapten </t>
  </si>
  <si>
    <t xml:space="preserve"> 613.1 Integrale kosten DBC-zorgproduct gereguleerd segment</t>
  </si>
  <si>
    <t xml:space="preserve"> 615.1 Integrale kosten DBC-zorgproduct vrije segment</t>
  </si>
  <si>
    <t>3343</t>
  </si>
  <si>
    <t>STAD HOLLAND ZORGVERZEKERAAR OWM U.A.</t>
  </si>
  <si>
    <t xml:space="preserve"> Overige kosten</t>
  </si>
  <si>
    <t xml:space="preserve"> PGB</t>
  </si>
  <si>
    <t xml:space="preserve">ASR BASIS ZIEKTENKOSTENVERZEKERINGEN N.V. </t>
  </si>
  <si>
    <t>MENZIS ZORGVERZEKERAAR NV</t>
  </si>
  <si>
    <t>WAGENINGEN</t>
  </si>
  <si>
    <t>ANDERZORG NV</t>
  </si>
  <si>
    <t>3332</t>
  </si>
  <si>
    <t>3333</t>
  </si>
  <si>
    <t>DE FRIESLAND ZORGVERZEKERAAR N.V.</t>
  </si>
  <si>
    <t xml:space="preserve"> 625 Kosten dieetadvisering </t>
  </si>
  <si>
    <t xml:space="preserve"> OPBRENGSTEN VERHAAL</t>
  </si>
  <si>
    <t xml:space="preserve"> SCHADE T.L.V. HET VRIJWILLIG EIGEN RISICO</t>
  </si>
  <si>
    <t xml:space="preserve"> SCHADE T.L.V. HET VERPLICHT EIGEN RISICO</t>
  </si>
  <si>
    <t xml:space="preserve"> 700 Overige kosten</t>
  </si>
  <si>
    <t xml:space="preserve">670   </t>
  </si>
  <si>
    <t xml:space="preserve"> TOTAAL RUBRIEK 11</t>
  </si>
  <si>
    <t xml:space="preserve"> Integrale kosten van DBC-zorgproduct 
 gereguleerde segment  </t>
  </si>
  <si>
    <t xml:space="preserve"> Integrale kosten DBC-zorgproduct vrije segment</t>
  </si>
  <si>
    <t xml:space="preserve"> Overige zorgproducten</t>
  </si>
  <si>
    <t xml:space="preserve">611   </t>
  </si>
  <si>
    <t xml:space="preserve"> TOTAAL RUBRIEK 13</t>
  </si>
  <si>
    <t xml:space="preserve"> 611 Overige zorgproducten (naar instelling)</t>
  </si>
  <si>
    <t xml:space="preserve"> TOTAAL code 611</t>
  </si>
  <si>
    <t xml:space="preserve">     ● Informatie risicoverevening (pagina 1 t/m 4)</t>
  </si>
  <si>
    <t xml:space="preserve"> 611 Overige zorgproducten</t>
  </si>
  <si>
    <t>SPECIFIEKE INFORMATIE C - WANBETALERS</t>
  </si>
  <si>
    <t>SPECIFICATIES VAN WANBETALERS</t>
  </si>
  <si>
    <t xml:space="preserve"> Verstuurde vierdemaandsbrieven</t>
  </si>
  <si>
    <t xml:space="preserve"> Verstuurde tweedemaandsbrieven</t>
  </si>
  <si>
    <t xml:space="preserve"> Actieve stabilisatieovereenkomsten voor premiebetaling.</t>
  </si>
  <si>
    <t xml:space="preserve">    WANBETALERS (SPECIFIEKE INFORMATIE C)</t>
  </si>
  <si>
    <t>MEDEDELINGEN :</t>
  </si>
  <si>
    <t xml:space="preserve"> Verzekeringnemers die een achterstand in de premiebetaling hebben van 
 twee of meer, maar minder dan vier volle maandpremies.</t>
  </si>
  <si>
    <t xml:space="preserve"> Verzekeringnemers die een achterstand in de premiebetaling hebben van 
 vier of meer, maar minder dan zes volle maandpremies.</t>
  </si>
  <si>
    <t xml:space="preserve"> Verzekeringnemers die een achterstand in de premiebetaling hebben van 
 zes of meer volle maandpremies.</t>
  </si>
  <si>
    <t xml:space="preserve"> Selecteer uw nummer:</t>
  </si>
  <si>
    <t xml:space="preserve"> Kosten vervoer per openbaar vervoer, taxi 
 en eigen auto</t>
  </si>
  <si>
    <t xml:space="preserve"> Kosten van eerstelijnsdiagnostiek 
 aangevraagd door eerstelijnszorg-
 aanbieders geleverd door 
 huisartsenlaboratoria </t>
  </si>
  <si>
    <t xml:space="preserve"> CODE 610 - OVERIGE KOSTEN 
 ZIEKENHUISZORG EN CURATIEVE ZORG</t>
  </si>
  <si>
    <t xml:space="preserve"> Totaal kosten t.l.v. deelbijdragen (totaal lasten t/m rubriek 16)
 - inclusief balanspost</t>
  </si>
  <si>
    <t xml:space="preserve"> </t>
  </si>
  <si>
    <t>Navigatie</t>
  </si>
  <si>
    <t xml:space="preserve"> Uzovi-nummer:</t>
  </si>
  <si>
    <t xml:space="preserve"> Contactpersoon:</t>
  </si>
  <si>
    <t xml:space="preserve"> Telefoonnummer:</t>
  </si>
  <si>
    <t xml:space="preserve"> E-mail:</t>
  </si>
  <si>
    <t>Let op dat u het goede UZOVI-nummer invult, zie onderstaand overzicht:</t>
  </si>
  <si>
    <t>UZOVI</t>
  </si>
  <si>
    <t>NAAM</t>
  </si>
  <si>
    <t>PLAATS</t>
  </si>
  <si>
    <t>0101</t>
  </si>
  <si>
    <t>N.V. UNIVÉ ZORG</t>
  </si>
  <si>
    <t>0104</t>
  </si>
  <si>
    <t>0201</t>
  </si>
  <si>
    <t>ARNHEM</t>
  </si>
  <si>
    <t>FBTO ZORGVERZEKERINGEN N.V.</t>
  </si>
  <si>
    <t>LEEUWARDEN</t>
  </si>
  <si>
    <t>0403</t>
  </si>
  <si>
    <t>ONVZ ZIEKTEKOSTENVERZEKERAAR N.V.</t>
  </si>
  <si>
    <t>HOUTEN</t>
  </si>
  <si>
    <t>0699</t>
  </si>
  <si>
    <t>IZA ZORGVERZEKERAAR N.V.</t>
  </si>
  <si>
    <t>0736</t>
  </si>
  <si>
    <t>N.V. ZORGVERZEKERAAR UMC</t>
  </si>
  <si>
    <t>3311</t>
  </si>
  <si>
    <t>ZILVEREN KRUIS ACHMEA ZORGVERZEKERINGEN N.V.</t>
  </si>
  <si>
    <t>3313</t>
  </si>
  <si>
    <t>INTERPOLIS ZORGVERZEKERINGEN N.V.</t>
  </si>
  <si>
    <t>7029</t>
  </si>
  <si>
    <t>OWM ZORGVERZEKERAAR 'DSW' U.A.</t>
  </si>
  <si>
    <t>SCHIEDAM</t>
  </si>
  <si>
    <t>DEVENTER</t>
  </si>
  <si>
    <t>7037</t>
  </si>
  <si>
    <t>7085</t>
  </si>
  <si>
    <t>OWM ZORGVERZEKERAAR ZORG EN ZEKERHEID U.A.</t>
  </si>
  <si>
    <t>LEIDEN</t>
  </si>
  <si>
    <t>7095</t>
  </si>
  <si>
    <t>VGZ ZORGVERZEKERAAR N.V.</t>
  </si>
  <si>
    <t>7119</t>
  </si>
  <si>
    <t>TILBURG</t>
  </si>
  <si>
    <t>Pagina 1</t>
  </si>
  <si>
    <t>SPECIFIEKE INFORMATIE</t>
  </si>
  <si>
    <t>INVULSPECIFICATIES SPECIFIEKE INFORMATIE A</t>
  </si>
  <si>
    <t>Pagina 2</t>
  </si>
  <si>
    <t>VERZEKERDENSTAND NAAR RISICOKLASSE</t>
  </si>
  <si>
    <t>Peildatum: datum van nominale premieprolongatie</t>
  </si>
  <si>
    <t>AANTAL NAAR GESLACHT</t>
  </si>
  <si>
    <t>TOTAAL 
AANTAL</t>
  </si>
  <si>
    <t>MAN</t>
  </si>
  <si>
    <t>VROUW</t>
  </si>
  <si>
    <t xml:space="preserve">  2.     5  t/m   9</t>
  </si>
  <si>
    <t xml:space="preserve">  3.   10  t/m 14</t>
  </si>
  <si>
    <t xml:space="preserve">  4.   15  t/m 19</t>
  </si>
  <si>
    <t xml:space="preserve">  5.   20  t/m 24</t>
  </si>
  <si>
    <t xml:space="preserve">  6.   25  t/m 29</t>
  </si>
  <si>
    <t xml:space="preserve">  7.   30  t/m 34</t>
  </si>
  <si>
    <t xml:space="preserve">  8.   35  t/m 39</t>
  </si>
  <si>
    <t xml:space="preserve">  9.   40  t/m 44</t>
  </si>
  <si>
    <t xml:space="preserve"> 10.  45  t/m 49</t>
  </si>
  <si>
    <t xml:space="preserve"> 11.  50  t/m 54</t>
  </si>
  <si>
    <t xml:space="preserve"> 12.  55  t/m 59</t>
  </si>
  <si>
    <t xml:space="preserve"> 13.  60  t/m 64</t>
  </si>
  <si>
    <t xml:space="preserve"> 14.  65  t/m 69</t>
  </si>
  <si>
    <t xml:space="preserve"> 15.  70  t/m 74</t>
  </si>
  <si>
    <t xml:space="preserve"> 16.  75  t/m 79</t>
  </si>
  <si>
    <t xml:space="preserve"> 17.  80  t/m 84</t>
  </si>
  <si>
    <t xml:space="preserve"> 18.  85  t/m 89</t>
  </si>
  <si>
    <t xml:space="preserve"> 19.  90 en ouder</t>
  </si>
  <si>
    <t xml:space="preserve"> TOTAAL</t>
  </si>
  <si>
    <t>VERZEKERDENSTAND NAAR NOMINALE PREMIE</t>
  </si>
  <si>
    <t>AANTAL</t>
  </si>
  <si>
    <t>Pagina 3</t>
  </si>
  <si>
    <t>Pagina 4</t>
  </si>
  <si>
    <t>INVULSPECIFICATIES SPECIFIEKE INFORMATIE C</t>
  </si>
  <si>
    <t>KOSTENVERZAMELSTAAT</t>
  </si>
  <si>
    <t xml:space="preserve"> KOSTENRUBRIEK</t>
  </si>
  <si>
    <t xml:space="preserve"> Bijzondere betalingen</t>
  </si>
  <si>
    <t xml:space="preserve"> Avond-, nacht- en weekenddiensten</t>
  </si>
  <si>
    <t xml:space="preserve"> Inschrijftarieven</t>
  </si>
  <si>
    <t xml:space="preserve"> Consulttarieven</t>
  </si>
  <si>
    <t xml:space="preserve"> TOTAAL RUBRIEK 01</t>
  </si>
  <si>
    <t xml:space="preserve"> TOTAAL RUBRIEK 02</t>
  </si>
  <si>
    <t xml:space="preserve"> 04  MONDZORG</t>
  </si>
  <si>
    <t xml:space="preserve"> Kosten mondzorg volwassen verzekerden</t>
  </si>
  <si>
    <t xml:space="preserve"> Kosten mondzorg jeugdige verzekerden</t>
  </si>
  <si>
    <t xml:space="preserve"> TOTAAL RUBRIEK 04</t>
  </si>
  <si>
    <t xml:space="preserve"> TOTAAL RUBRIEK 05</t>
  </si>
  <si>
    <t xml:space="preserve"> Overige kosten ziekenhuiszorg en curatieve zorg</t>
  </si>
  <si>
    <t xml:space="preserve"> TOTAAL RUBRIEK 06</t>
  </si>
  <si>
    <t xml:space="preserve"> TOTAAL RUBRIEK 07</t>
  </si>
  <si>
    <t xml:space="preserve"> TOTAAL RUBRIEK 08</t>
  </si>
  <si>
    <t xml:space="preserve"> 09  ZIEKENVERVOER</t>
  </si>
  <si>
    <t xml:space="preserve"> TOTAAL RUBRIEK 09</t>
  </si>
  <si>
    <t xml:space="preserve"> 12  KRAAMZORG</t>
  </si>
  <si>
    <t xml:space="preserve"> TOTAAL RUBRIEK 12</t>
  </si>
  <si>
    <t xml:space="preserve"> 15  GRENSOVERSCHRIJDENDE ZORG</t>
  </si>
  <si>
    <t xml:space="preserve"> TOTAAL RUBRIEK 15</t>
  </si>
  <si>
    <t xml:space="preserve"> TOTAAL RUBRIEK 16</t>
  </si>
  <si>
    <t xml:space="preserve"> Academische ziekenhuizen</t>
  </si>
  <si>
    <t xml:space="preserve"> Zelfstandige behandelcentra</t>
  </si>
  <si>
    <t xml:space="preserve"> TOTAAL code 610</t>
  </si>
  <si>
    <t>VOLGENS
KOSTENVER- 
ZAMELSTAAT</t>
  </si>
  <si>
    <t>VERSCHIL</t>
  </si>
  <si>
    <t xml:space="preserve"> 503 Bijzondere betalingen</t>
  </si>
  <si>
    <t xml:space="preserve"> 504 Avond-, nacht- en weekenddiensten</t>
  </si>
  <si>
    <t xml:space="preserve"> 506 Consulttarieven</t>
  </si>
  <si>
    <t xml:space="preserve"> KOSTENSPECIFICATIES</t>
  </si>
  <si>
    <t xml:space="preserve"> Verzekerdenstand naar risicoklasse</t>
  </si>
  <si>
    <t xml:space="preserve"> Verzekerdenstand naar nominale premie</t>
  </si>
  <si>
    <t xml:space="preserve"> Verschil</t>
  </si>
  <si>
    <t>Kwartaal:</t>
  </si>
  <si>
    <t>Jaar:</t>
  </si>
  <si>
    <t>Wet:</t>
  </si>
  <si>
    <t>ZVW</t>
  </si>
  <si>
    <t>Document:</t>
  </si>
  <si>
    <t>Revisie:</t>
  </si>
  <si>
    <t>Revisiedatum:</t>
  </si>
  <si>
    <t>Versie:</t>
  </si>
  <si>
    <t>NAAM_UO</t>
  </si>
  <si>
    <t>FORMAT_UO1</t>
  </si>
  <si>
    <t>0000</t>
  </si>
  <si>
    <t>KIES UW UZOVI-NUMMER</t>
  </si>
  <si>
    <t>UNIVÉ ZORG</t>
  </si>
  <si>
    <t>FBTO</t>
  </si>
  <si>
    <t>ONVZ</t>
  </si>
  <si>
    <t>IZA</t>
  </si>
  <si>
    <t>UMC</t>
  </si>
  <si>
    <t>ZILVEREN KRUIS</t>
  </si>
  <si>
    <t>INTERPOLIS</t>
  </si>
  <si>
    <t>MENZIS</t>
  </si>
  <si>
    <t>ANDERZORG</t>
  </si>
  <si>
    <t>DSW</t>
  </si>
  <si>
    <t>DE FRIESLAND</t>
  </si>
  <si>
    <t>ZORG EN ZEKERHEID</t>
  </si>
  <si>
    <t>KOSTEN NAAR DEELBIJDRAGE</t>
  </si>
  <si>
    <t xml:space="preserve"> KOSTEN NAAR DEELBIJDRAGE</t>
  </si>
  <si>
    <t>SPECIFIEKE INFORMATIE A</t>
  </si>
  <si>
    <t xml:space="preserve">    SPECIFIEKE INFORMATIE A</t>
  </si>
  <si>
    <t>Afdrukken</t>
  </si>
  <si>
    <t xml:space="preserve"> VERZEKERDENSTANDEN</t>
  </si>
  <si>
    <t>SPECIFICATIES VAN KOSTEN EN PRODUCTIE</t>
  </si>
  <si>
    <t xml:space="preserve">  1b.   2  t/m   4</t>
  </si>
  <si>
    <t xml:space="preserve">  1a.   0  t/m   1</t>
  </si>
  <si>
    <t>KOSTENVERZAMELSTAAT - vervolg</t>
  </si>
  <si>
    <t>VOORBLAD</t>
  </si>
  <si>
    <t>CONTROLEOVERZICHT</t>
  </si>
  <si>
    <t>SPECIFICATIES INFORMATIE RISICOVEREVENING</t>
  </si>
  <si>
    <t xml:space="preserve"> Algemene ziekenhuizen</t>
  </si>
  <si>
    <t>NUMMER_UO</t>
  </si>
  <si>
    <t>560.1</t>
  </si>
  <si>
    <t>560.2</t>
  </si>
  <si>
    <t xml:space="preserve">561   </t>
  </si>
  <si>
    <t xml:space="preserve">503   </t>
  </si>
  <si>
    <t xml:space="preserve">504   </t>
  </si>
  <si>
    <t xml:space="preserve">505   </t>
  </si>
  <si>
    <t xml:space="preserve">506   </t>
  </si>
  <si>
    <t xml:space="preserve">520   </t>
  </si>
  <si>
    <t xml:space="preserve">580   </t>
  </si>
  <si>
    <t xml:space="preserve">545   </t>
  </si>
  <si>
    <t xml:space="preserve">610   </t>
  </si>
  <si>
    <t xml:space="preserve">619   </t>
  </si>
  <si>
    <t xml:space="preserve">620   </t>
  </si>
  <si>
    <t xml:space="preserve">621   </t>
  </si>
  <si>
    <t xml:space="preserve">623   </t>
  </si>
  <si>
    <t xml:space="preserve">624   </t>
  </si>
  <si>
    <t xml:space="preserve">625   </t>
  </si>
  <si>
    <t xml:space="preserve">640   </t>
  </si>
  <si>
    <t xml:space="preserve">650   </t>
  </si>
  <si>
    <t xml:space="preserve">651   </t>
  </si>
  <si>
    <t xml:space="preserve">680   </t>
  </si>
  <si>
    <t xml:space="preserve">700   </t>
  </si>
  <si>
    <t xml:space="preserve">730   </t>
  </si>
  <si>
    <t xml:space="preserve"> Zorgverzekeraar:</t>
  </si>
  <si>
    <t xml:space="preserve"> TOTAAL RUBRIEK 10</t>
  </si>
  <si>
    <t xml:space="preserve">661   </t>
  </si>
  <si>
    <t xml:space="preserve">662   </t>
  </si>
  <si>
    <t xml:space="preserve"> Kosten gebitsprothesen</t>
  </si>
  <si>
    <t xml:space="preserve"> Kosten fysiotherapie</t>
  </si>
  <si>
    <t xml:space="preserve"> Kosten oefentherapie Mensendieck/Cesar</t>
  </si>
  <si>
    <t xml:space="preserve"> Kosten logopedie</t>
  </si>
  <si>
    <t xml:space="preserve"> Kosten ergotherapie</t>
  </si>
  <si>
    <t xml:space="preserve"> Kosten dieetadvisering</t>
  </si>
  <si>
    <t xml:space="preserve"> Kosten vervoer per ambulance/helikopter</t>
  </si>
  <si>
    <t>NAW-GEGEVENS</t>
  </si>
  <si>
    <t xml:space="preserve">    SPECIFIEKE INFORMATIE C</t>
  </si>
  <si>
    <t xml:space="preserve">VOLGENS
DETAIL- 
SPECIFICATIE </t>
  </si>
  <si>
    <t>VERGELIJKING SPECIFIEKE INFORMATIE A EN C</t>
  </si>
  <si>
    <t xml:space="preserve"> 610 Overige kosten ziekenhuiszorg en curatieve zorg</t>
  </si>
  <si>
    <t xml:space="preserve"> 06  MEDISCH SPECIALISTISCHE ZORG</t>
  </si>
  <si>
    <t>RUBRIEK 06 MEDISCH SPECIALISTISCHE ZORG</t>
  </si>
  <si>
    <t xml:space="preserve"> 07  PARAMEDISCHE ZORG</t>
  </si>
  <si>
    <t xml:space="preserve"> 02 FARMACEUTISCHE ZORG</t>
  </si>
  <si>
    <t xml:space="preserve"> 08  HULPMIDDELENZORG</t>
  </si>
  <si>
    <t xml:space="preserve"> 05  VERLOSKUNDIGE ZORG</t>
  </si>
  <si>
    <t xml:space="preserve"> Kosten verloskundige zorg door verloskundigen</t>
  </si>
  <si>
    <t xml:space="preserve">910   </t>
  </si>
  <si>
    <t xml:space="preserve">915   </t>
  </si>
  <si>
    <t xml:space="preserve"> KOSTENVERZAMELSTAAT</t>
  </si>
  <si>
    <t xml:space="preserve"> 505 Inschrijftarieven</t>
  </si>
  <si>
    <t xml:space="preserve"> 520 Farmaceutische zorg</t>
  </si>
  <si>
    <t xml:space="preserve"> 561 Kosten gebitsprothesen</t>
  </si>
  <si>
    <t xml:space="preserve"> 580 Kosten verloskundige zorg door verloskundigen</t>
  </si>
  <si>
    <t xml:space="preserve"> 620 Kosten fysiotherapie</t>
  </si>
  <si>
    <t xml:space="preserve"> 621 Kosten oefentherapie Mensendieck/Cesar</t>
  </si>
  <si>
    <t xml:space="preserve"> 623 Kosten logopedie</t>
  </si>
  <si>
    <t xml:space="preserve"> 624 Kosten ergotherapie</t>
  </si>
  <si>
    <t xml:space="preserve"> 16  KWALITEITSGELDEN</t>
  </si>
  <si>
    <t xml:space="preserve"> Overige geneeskundige zorg</t>
  </si>
  <si>
    <t xml:space="preserve"> Generalistische basis GGZ</t>
  </si>
  <si>
    <t xml:space="preserve"> SKION en NTS</t>
  </si>
  <si>
    <t xml:space="preserve"> Trombosediensten </t>
  </si>
  <si>
    <t xml:space="preserve"> Overige zorgaanbieders</t>
  </si>
  <si>
    <t xml:space="preserve"> Variabele zorgkosten </t>
  </si>
  <si>
    <t xml:space="preserve"> 670 Geriatrische revalidatiezorg</t>
  </si>
  <si>
    <t xml:space="preserve"> Kosten specialistische GGZ met verblijf</t>
  </si>
  <si>
    <t xml:space="preserve"> Kosten specialistische GGZ zonder verblijf</t>
  </si>
  <si>
    <t xml:space="preserve"> 701 Overige geneeskundige zorg</t>
  </si>
  <si>
    <t xml:space="preserve"> 730 Kwaliteitsgelden</t>
  </si>
  <si>
    <t>VERGELIJKING SPECIFIEKE INFORMATIE A EN C - vervolg</t>
  </si>
  <si>
    <t xml:space="preserve">
code</t>
  </si>
  <si>
    <t>code</t>
  </si>
  <si>
    <t xml:space="preserve"> TOTAAL LASTEN   (bruto-schade, definitie ZIN)</t>
  </si>
  <si>
    <t xml:space="preserve"> TOTAAL lasten (bruto-schade, definitie ZIN)</t>
  </si>
  <si>
    <t xml:space="preserve"> Gecontracteerde zorg: aanneemsom</t>
  </si>
  <si>
    <t xml:space="preserve"> Gecontracteerde zorg: plafond</t>
  </si>
  <si>
    <t xml:space="preserve"> Gecontracteerde zorg: nacalculatie bij aanneemsommen en plafondcontracten</t>
  </si>
  <si>
    <t xml:space="preserve"> Gecontracteerde zorg: open einde contract</t>
  </si>
  <si>
    <t xml:space="preserve"> Lopende onderhandelingen</t>
  </si>
  <si>
    <t xml:space="preserve"> Niet gecontracteerde zorg</t>
  </si>
  <si>
    <t xml:space="preserve"> Totaal afgesproken maximumomzet plafondcontracten</t>
  </si>
  <si>
    <t xml:space="preserve"> CODE 701 - OVERIGE GENEESKUNDIGE ZORG</t>
  </si>
  <si>
    <t xml:space="preserve"> Kosten voetzorg bij Diabetes Mellitus type 2</t>
  </si>
  <si>
    <t xml:space="preserve"> Koemelkallergietest (niet horend bij Multidisciplinaire Zorg) </t>
  </si>
  <si>
    <t xml:space="preserve"> Regiefunctie complexe wondzorg</t>
  </si>
  <si>
    <t xml:space="preserve"> TOTAAL code 701</t>
  </si>
  <si>
    <t xml:space="preserve"> CODE 702 - ZINTUIGLIJK GEHANDICAPTEN</t>
  </si>
  <si>
    <t xml:space="preserve"> TOTAAL code 702</t>
  </si>
  <si>
    <t xml:space="preserve"> Geneeskundige individuele zorg bij tuberculose en infectieziekten door GGD'en</t>
  </si>
  <si>
    <t xml:space="preserve"> Orthoptie</t>
  </si>
  <si>
    <t xml:space="preserve"> Optometrie</t>
  </si>
  <si>
    <t xml:space="preserve">507   </t>
  </si>
  <si>
    <t xml:space="preserve">510   </t>
  </si>
  <si>
    <t xml:space="preserve"> Overige tarieven</t>
  </si>
  <si>
    <t xml:space="preserve"> Multidisciplinaire zorg</t>
  </si>
  <si>
    <t xml:space="preserve"> Resultaatbeloning en zorgvernieuwing huisartsen</t>
  </si>
  <si>
    <t xml:space="preserve">515   </t>
  </si>
  <si>
    <t xml:space="preserve"> Resultaatbeloning en zorgvernieuwing MDZ</t>
  </si>
  <si>
    <t xml:space="preserve">516   </t>
  </si>
  <si>
    <t xml:space="preserve">530   </t>
  </si>
  <si>
    <t xml:space="preserve"> 03 VERPLEGING EN VERZORGING </t>
  </si>
  <si>
    <t xml:space="preserve"> Kosten van verpleging en verzorging </t>
  </si>
  <si>
    <t xml:space="preserve"> Kosten van zorg zintuiglijk gehandicapten </t>
  </si>
  <si>
    <t xml:space="preserve"> Kosten LGGZ (langdurige GGZ, jaar 2 en 3)</t>
  </si>
  <si>
    <t xml:space="preserve"> 01  HUISARTSENZORG en MDZ</t>
  </si>
  <si>
    <t xml:space="preserve"> TOTAAL code 613.1</t>
  </si>
  <si>
    <t xml:space="preserve"> TOTAAL code 615.1</t>
  </si>
  <si>
    <t xml:space="preserve">    CONTRACTINFORMATIE (SPECIFIEKE INFORMATIE C)</t>
  </si>
  <si>
    <t xml:space="preserve">     ● Specificaties van aantallen (pagina 1)</t>
  </si>
  <si>
    <t xml:space="preserve">     ● Specificaties van kosten en productie (pagina 1 &amp; 2)</t>
  </si>
  <si>
    <t xml:space="preserve"> 640 Hulpmiddelenzorg</t>
  </si>
  <si>
    <t xml:space="preserve"> 650 Kosten vervoer per ambulance/helikopter</t>
  </si>
  <si>
    <t xml:space="preserve"> 560.1 Kosten mondzorg volwassen verzekerden</t>
  </si>
  <si>
    <t xml:space="preserve"> 560.2 Kosten mondzorg jeugdige verzekerden</t>
  </si>
  <si>
    <t xml:space="preserve"> 680 Kraamzorg</t>
  </si>
  <si>
    <t xml:space="preserve"> 651 Kosten vervoer per openbaar vervoer, taxi en eigen auto</t>
  </si>
  <si>
    <t>SPECIFIEKE INFORMATIE A - vervolg</t>
  </si>
  <si>
    <t xml:space="preserve"> Verzekerden met nominale premie Zvw</t>
  </si>
  <si>
    <t xml:space="preserve"> Verzekerden zonder nominale premie Zvw</t>
  </si>
  <si>
    <t xml:space="preserve"> 10 GENEESKUNDIGE GEESTELIJKE GEZONDHEIDSZORG</t>
  </si>
  <si>
    <t>890.1</t>
  </si>
  <si>
    <t>HASHTOTALEN</t>
  </si>
  <si>
    <t>Alle waarden tabblad specifieke informatie A</t>
  </si>
  <si>
    <t>Alle waarden tabblad specifieke informatie B</t>
  </si>
  <si>
    <t>Alle waarden tabbladen specifieke informatie A en C</t>
  </si>
  <si>
    <t>Opm: kolom I..L</t>
  </si>
  <si>
    <t>RUBRIEK 06 MEDISCH SPECIALISTISCHE ZORG - vervolg</t>
  </si>
  <si>
    <t>Ontvangen en geaccepteerde declaraties mbt jaar T</t>
  </si>
  <si>
    <t>Spec. inform. A
kostenver-
zamelstaat</t>
  </si>
  <si>
    <t>Spec. inform. C
detail-
informatie</t>
  </si>
  <si>
    <t xml:space="preserve"> Controle code 505 kostenverzamelstaat</t>
  </si>
  <si>
    <t xml:space="preserve"> Kosten per verzekerde o.b.v. laatst bekende verzekerdenstand (in hele euro's)</t>
  </si>
  <si>
    <t xml:space="preserve">    KOSTENVERZAMELSTAAT (SPECIFIEKE INFORMATIE A)</t>
  </si>
  <si>
    <t>KOSTENVERZAMELSTAAT (SPECIFIEKE INFORMATIE A)</t>
  </si>
  <si>
    <t xml:space="preserve">ASR </t>
  </si>
  <si>
    <t xml:space="preserve">SPECIFIEKE INFORMATIE C </t>
  </si>
  <si>
    <t xml:space="preserve"> CONTRACTINFORMATIE GENEESKUNDIGE GEESTELIJKE GEZONDHEIDSZORG, rubriek 10</t>
  </si>
  <si>
    <t xml:space="preserve"> 13  DIVERSE OVERIGE KOSTEN</t>
  </si>
  <si>
    <t xml:space="preserve"> Vaste zorgkosten</t>
  </si>
  <si>
    <t xml:space="preserve"> Integrale kosten extramuraal werkende 
 specialisten</t>
  </si>
  <si>
    <t xml:space="preserve"> Kosten specialisten mondziekten en kaakchirurgie</t>
  </si>
  <si>
    <t xml:space="preserve"> 545 Kosten specialisten mondziekten en kaakchirurgie</t>
  </si>
  <si>
    <t xml:space="preserve"> 619 Integrale kosten extramuraal werkende specialisten</t>
  </si>
  <si>
    <t xml:space="preserve"> Kosten Integrale geboortezorg </t>
  </si>
  <si>
    <t xml:space="preserve"> CONTRACTINFORMATIE ZINTUIGLIJK GEHANDICAPTEN, code 702 </t>
  </si>
  <si>
    <t xml:space="preserve"> TOTAAL CODE 702</t>
  </si>
  <si>
    <t xml:space="preserve"> Wanbetalers bij CAK aangemeld met een betalingsachterstand van minder 
 dan € 250.</t>
  </si>
  <si>
    <t xml:space="preserve"> Wanbetalers bij CAK aangemeld met een betalingsachterstand van 
 meer dan € 250, maar minder dan € 750.</t>
  </si>
  <si>
    <t xml:space="preserve"> Wanbetalers bij CAK aangemeld met een betalingsachterstand van meer 
 dan € 750.</t>
  </si>
  <si>
    <t>VGZ ZORGVERZEKERAAR</t>
  </si>
  <si>
    <t xml:space="preserve"> Subtotaal Eerstelijnsverblijf </t>
  </si>
  <si>
    <t xml:space="preserve"> Subtotaal Geriatrische Revalidatie zorg</t>
  </si>
  <si>
    <t xml:space="preserve">671   </t>
  </si>
  <si>
    <t>3351</t>
  </si>
  <si>
    <t>3352</t>
  </si>
  <si>
    <t>IPTIQ</t>
  </si>
  <si>
    <t>IPTIQ LIFE S.A.</t>
  </si>
  <si>
    <t>AMSTELVEEN</t>
  </si>
  <si>
    <t xml:space="preserve"> Kosten geneeskundige geestelijke gezondheidszorg </t>
  </si>
  <si>
    <t>VERGELIJKING SPECIFIEKE INFORMATIE A EN C (Contractinformatie)</t>
  </si>
  <si>
    <t xml:space="preserve"> Medisch Specialistische zorg, rubriek 06</t>
  </si>
  <si>
    <t xml:space="preserve"> Zintuiglijk Gehandicapten, code 702</t>
  </si>
  <si>
    <t xml:space="preserve"> TOTAAL RUBRIEK 01 </t>
  </si>
  <si>
    <t xml:space="preserve"> TOTAAL RUBRIEK 03</t>
  </si>
  <si>
    <t xml:space="preserve"> TOTAAL RUBRIEK 06 </t>
  </si>
  <si>
    <t xml:space="preserve"> Eerstelijnsverblijf, code 671</t>
  </si>
  <si>
    <t>Spec. inform. C
contract-
informatie</t>
  </si>
  <si>
    <t>650.1</t>
  </si>
  <si>
    <t xml:space="preserve"> Opbrengstenverrekeningen regionale ambulance-
 voorzieningen</t>
  </si>
  <si>
    <t xml:space="preserve"> BATEN ZVW</t>
  </si>
  <si>
    <t xml:space="preserve"> TOTAAL RUBRIEK 10 </t>
  </si>
  <si>
    <t xml:space="preserve"> Geriatrische Revalidatie, code 670</t>
  </si>
  <si>
    <t xml:space="preserve"> TOTAAL RUBRIEK 11 </t>
  </si>
  <si>
    <t xml:space="preserve"> TOTAAL code 612.1</t>
  </si>
  <si>
    <t xml:space="preserve"> CODE 612.2 - KOSTEN ADD-ONS IC  
 NAAR INSTELLING</t>
  </si>
  <si>
    <t xml:space="preserve"> CODE 612.1 - KOSTEN ADD-ONS DURE 
 GENEESMIDDELEN NAAR INSTELLING</t>
  </si>
  <si>
    <t xml:space="preserve"> TOTAAL code 612.2</t>
  </si>
  <si>
    <t>612.2</t>
  </si>
  <si>
    <t>612.1</t>
  </si>
  <si>
    <t xml:space="preserve"> Kosten add-ons - Dure geneesmiddelen</t>
  </si>
  <si>
    <t xml:space="preserve"> Kosten add-ons - IC</t>
  </si>
  <si>
    <t xml:space="preserve"> Kosten via verzekeraar</t>
  </si>
  <si>
    <t xml:space="preserve"> Kosten via verbindingsorgaan</t>
  </si>
  <si>
    <t xml:space="preserve">  CODE 613.1 - INTEGRALE KOSTEN VAN 
  DBC-ZORGPRODUCTEN GEREGULEERDE 
  SEGMENT NAAR 
  INSTELLING</t>
  </si>
  <si>
    <t xml:space="preserve">  CODE 615.1 - INTEGRALE KOSTEN VAN
  DBC-ZORGPRODUCTEN VRIJE SEGMENT
  NAAR INSTELLING</t>
  </si>
  <si>
    <t xml:space="preserve">940   </t>
  </si>
  <si>
    <t>Lasten inclusief 
balanspost 
2020</t>
  </si>
  <si>
    <t xml:space="preserve">Totale baten 2020 inclusief balanspost </t>
  </si>
  <si>
    <t xml:space="preserve">582   </t>
  </si>
  <si>
    <t xml:space="preserve"> Gecombineerde Leefstijl Interventie (GLI)</t>
  </si>
  <si>
    <t xml:space="preserve">626   </t>
  </si>
  <si>
    <t xml:space="preserve">672   </t>
  </si>
  <si>
    <t xml:space="preserve"> GEBOEKTE NETTO PREMIES</t>
  </si>
  <si>
    <t xml:space="preserve"> Kosten van zorg ivm visuele beperking</t>
  </si>
  <si>
    <t xml:space="preserve"> Kosten van zorg ivm auditieve en communicatieve beperking</t>
  </si>
  <si>
    <t xml:space="preserve"> 11  GRZ, ELV EN GZSP</t>
  </si>
  <si>
    <t xml:space="preserve"> Eerstelijnsverblijf (ELV)</t>
  </si>
  <si>
    <t xml:space="preserve"> Geriatrische Revalidatiezorg (GRZ)</t>
  </si>
  <si>
    <t xml:space="preserve"> Geneeskundige Zorg Specifieke Patiëntgroepen, code 672</t>
  </si>
  <si>
    <t xml:space="preserve"> CONTRACTINFORMATIE GERIATRISCHE REVALIDATIE, EERSTELIJNSVERBLIJF EN GENEESKUNDIGE ZORG       SPECIFIEKE PATIENTGROEPEN, rubriek 11</t>
  </si>
  <si>
    <t xml:space="preserve"> Plaats:</t>
  </si>
  <si>
    <t>3358</t>
  </si>
  <si>
    <t>3359</t>
  </si>
  <si>
    <t>EUCARE INSURANCE PCC LTD</t>
  </si>
  <si>
    <t>3347</t>
  </si>
  <si>
    <t>TA' XBIEX</t>
  </si>
  <si>
    <r>
      <t xml:space="preserve"> Debiteuren met een </t>
    </r>
    <r>
      <rPr>
        <i/>
        <sz val="8"/>
        <color indexed="9"/>
        <rFont val="Verdana"/>
        <family val="2"/>
      </rPr>
      <t>interne</t>
    </r>
    <r>
      <rPr>
        <sz val="8"/>
        <color indexed="9"/>
        <rFont val="Verdana"/>
        <family val="2"/>
      </rPr>
      <t xml:space="preserve"> betalingsregeling, al dan niet uitsluitend 
 voor premiebetaling.</t>
    </r>
  </si>
  <si>
    <r>
      <t xml:space="preserve"> Debiteuren met een </t>
    </r>
    <r>
      <rPr>
        <i/>
        <sz val="8"/>
        <color indexed="9"/>
        <rFont val="Verdana"/>
        <family val="2"/>
      </rPr>
      <t>externe</t>
    </r>
    <r>
      <rPr>
        <sz val="8"/>
        <color indexed="9"/>
        <rFont val="Verdana"/>
        <family val="2"/>
      </rPr>
      <t xml:space="preserve"> betalingsregeling, al dan niet uitsluitend 
 voor premiebetaling.</t>
    </r>
  </si>
  <si>
    <t xml:space="preserve"> 612.1 Kosten add-ons - Dure geneesmiddelen</t>
  </si>
  <si>
    <t xml:space="preserve"> 612.2  Kosten add-ons - IC</t>
  </si>
  <si>
    <t>vcd_spec_idvar</t>
  </si>
  <si>
    <t>vcd_waarde_flt</t>
  </si>
  <si>
    <t>vcd_waarde_txt</t>
  </si>
  <si>
    <t>vcd_toelichting_txt</t>
  </si>
  <si>
    <t>vcd_spec1_idvar</t>
  </si>
  <si>
    <t>vcd_spec2_idvar</t>
  </si>
  <si>
    <t>vcd_spec3_idvar</t>
  </si>
  <si>
    <t>vcd_attrib_idvar</t>
  </si>
  <si>
    <t>vcd_eenheid_txt</t>
  </si>
  <si>
    <t>vcd_dsnorder_flt</t>
  </si>
  <si>
    <t>vcd_datatype_txt</t>
  </si>
  <si>
    <t>vcd_format_txt</t>
  </si>
  <si>
    <t>vcd_eenheid_flt</t>
  </si>
  <si>
    <t>xstaat_kdrwet_id_</t>
  </si>
  <si>
    <t>Excel numeriek om te zetten sleutel kdrwet via waarden</t>
  </si>
  <si>
    <t>xstaat_kdrwet_idjmd_</t>
  </si>
  <si>
    <t>Excel numeriek om te zetten sleutel kdrwet periode</t>
  </si>
  <si>
    <t>xstaat_uzovi_filename_</t>
  </si>
  <si>
    <t>Excel numeriek filenaam bevat ook sleutels</t>
  </si>
  <si>
    <t>xstaat_uzovi_id_</t>
  </si>
  <si>
    <t>Excel numeriek om te zetten sleutel uzovi</t>
  </si>
  <si>
    <t>xstaat_uzovi_idvrs_</t>
  </si>
  <si>
    <t>01</t>
  </si>
  <si>
    <t>Excel numeriek om te zetten sleutel uzovi versie levering</t>
  </si>
  <si>
    <t>zvkx01_a503__TY0V01</t>
  </si>
  <si>
    <t/>
  </si>
  <si>
    <t>Huisartsen- bijz betalingen- geaccepteerd</t>
  </si>
  <si>
    <t>zvkx01_a503__TY1V01</t>
  </si>
  <si>
    <t>zvkx01_a503__TY2V01</t>
  </si>
  <si>
    <t>zvkx01_a504__TY0V01</t>
  </si>
  <si>
    <t>Huisartsen- bijz diensttijden- geaccepteerd</t>
  </si>
  <si>
    <t>zvkx01_a504__TY1V01</t>
  </si>
  <si>
    <t>zvkx01_a504__TY2V01</t>
  </si>
  <si>
    <t>zvkx01_a505__TY0V01</t>
  </si>
  <si>
    <t>Huisartsen- Inschrijvingen- geaccepteerd</t>
  </si>
  <si>
    <t>zvkx01_a505__TY1V01</t>
  </si>
  <si>
    <t>zvkx01_a505__TY2V01</t>
  </si>
  <si>
    <t>zvkx01_a506__TY0V01</t>
  </si>
  <si>
    <t>Huisartsen- Consult- geaccepteerd</t>
  </si>
  <si>
    <t>zvkx01_a506__TY1V01</t>
  </si>
  <si>
    <t>zvkx01_a506__TY2V01</t>
  </si>
  <si>
    <t>zvkx01_a507__TY0V01</t>
  </si>
  <si>
    <t>Huisartsen- Overige- geaccepteerd</t>
  </si>
  <si>
    <t>zvkx01_a507__TY1V01</t>
  </si>
  <si>
    <t>zvkx01_a507__TY2V01</t>
  </si>
  <si>
    <t>zvkx01_a510__TY0V01</t>
  </si>
  <si>
    <t>Huisartsen- MDZ- geaccepteerd</t>
  </si>
  <si>
    <t>zvkx01_a510__TY1V01</t>
  </si>
  <si>
    <t>zvkx01_a510__TY2V01</t>
  </si>
  <si>
    <t>zvkx01_a515__TY0V01</t>
  </si>
  <si>
    <t>Huisartsen- Resultaatbel. huisartsen- geaccepteerd</t>
  </si>
  <si>
    <t>zvkx01_a515__TY1V01</t>
  </si>
  <si>
    <t>zvkx01_a515__TY2V01</t>
  </si>
  <si>
    <t>zvkx01_a516__TY0V01</t>
  </si>
  <si>
    <t>Huisartsen- Resultaatbel. MDZ- geaccepteerd</t>
  </si>
  <si>
    <t>zvkx01_a516__TY1V01</t>
  </si>
  <si>
    <t>zvkx01_a516__TY2V01</t>
  </si>
  <si>
    <t>zvkx01_c503__TY0V01</t>
  </si>
  <si>
    <t>Huisartsen- bijz betalingen- incl balans</t>
  </si>
  <si>
    <t>zvkx01_c503__TY1V01</t>
  </si>
  <si>
    <t>zvkx01_c503__TY2V01</t>
  </si>
  <si>
    <t>zvkx01_c504__TY0V01</t>
  </si>
  <si>
    <t>Huisartsen- bijz diensttijden- incl balans</t>
  </si>
  <si>
    <t>zvkx01_c504__TY1V01</t>
  </si>
  <si>
    <t>zvkx01_c504__TY2V01</t>
  </si>
  <si>
    <t>zvkx01_c505__TY0V01</t>
  </si>
  <si>
    <t>Huisartsen- Inschrijvingen- incl balans</t>
  </si>
  <si>
    <t>zvkx01_c505__TY1V01</t>
  </si>
  <si>
    <t>zvkx01_c505__TY2V01</t>
  </si>
  <si>
    <t>zvkx01_c506__TY0V01</t>
  </si>
  <si>
    <t>Huisartsen- Consult- incl balans</t>
  </si>
  <si>
    <t>zvkx01_c506__TY1V01</t>
  </si>
  <si>
    <t>zvkx01_c506__TY2V01</t>
  </si>
  <si>
    <t>zvkx01_c507__TY0V01</t>
  </si>
  <si>
    <t>Huisartsen- Overige- incl balans</t>
  </si>
  <si>
    <t>zvkx01_c507__TY1V01</t>
  </si>
  <si>
    <t>zvkx01_c507__TY2V01</t>
  </si>
  <si>
    <t>zvkx01_c510__TY0V01</t>
  </si>
  <si>
    <t>Huisartsen- MDZ- incl balans</t>
  </si>
  <si>
    <t>zvkx01_c510__TY1V01</t>
  </si>
  <si>
    <t>zvkx01_c510__TY2V01</t>
  </si>
  <si>
    <t>zvkx01_c515__TY0V01</t>
  </si>
  <si>
    <t>Huisartsen- Resultaatbel. huisartsen- incl balans</t>
  </si>
  <si>
    <t>zvkx01_c515__TY1V01</t>
  </si>
  <si>
    <t>zvkx01_c515__TY2V01</t>
  </si>
  <si>
    <t>zvkx01_c516__TY0V01</t>
  </si>
  <si>
    <t>Huisartsen- Resultaatbel. MDZ- incl balans</t>
  </si>
  <si>
    <t>zvkx01_c516__TY1V01</t>
  </si>
  <si>
    <t>zvkx01_c516__TY2V01</t>
  </si>
  <si>
    <t>zvkx02_a520__TY0V01</t>
  </si>
  <si>
    <t>Farmaceutische hulp- geaccepteerd</t>
  </si>
  <si>
    <t>zvkx02_a520__TY1V01</t>
  </si>
  <si>
    <t>zvkx02_a520__TY2V01</t>
  </si>
  <si>
    <t>zvkx02_c520__TY0V01</t>
  </si>
  <si>
    <t>Farmaceutische hulp- incl balans</t>
  </si>
  <si>
    <t>zvkx02_c520__TY1V01</t>
  </si>
  <si>
    <t>zvkx02_c520__TY2V01</t>
  </si>
  <si>
    <t>zvkx03_a530__TY0V01</t>
  </si>
  <si>
    <t>Verpleging en verzorging- geaccepteerd</t>
  </si>
  <si>
    <t>zvkx03_a530__TY1V01</t>
  </si>
  <si>
    <t>zvkx03_a530__TY2V01</t>
  </si>
  <si>
    <t>zvkx03_c530__TY0V01</t>
  </si>
  <si>
    <t>Verpleging en verzorging- incl balans</t>
  </si>
  <si>
    <t>zvkx03_c530__TY1V01</t>
  </si>
  <si>
    <t>zvkx03_c530__TY2V01</t>
  </si>
  <si>
    <t>zvkx04_a5601__TY0V01</t>
  </si>
  <si>
    <t>Mondzorg- volwassen verzekerden- geaccepteerd</t>
  </si>
  <si>
    <t>zvkx04_a5601__TY1V01</t>
  </si>
  <si>
    <t>zvkx04_a5601__TY2V01</t>
  </si>
  <si>
    <t>zvkx04_a5602__TY0V01</t>
  </si>
  <si>
    <t>Mondzorg- jeugdige verzekerden- geaccepteerd</t>
  </si>
  <si>
    <t>zvkx04_a5602__TY1V01</t>
  </si>
  <si>
    <t>zvkx04_a5602__TY2V01</t>
  </si>
  <si>
    <t>zvkx04_a561__TY0V01</t>
  </si>
  <si>
    <t>Mondzorg- gebitsprothesen- geaccepteerd</t>
  </si>
  <si>
    <t>zvkx04_a561__TY1V01</t>
  </si>
  <si>
    <t>zvkx04_a561__TY2V01</t>
  </si>
  <si>
    <t>zvkx04_c5601__TY0V01</t>
  </si>
  <si>
    <t>Mondzorg- volwassen verzekerden- incl balans</t>
  </si>
  <si>
    <t>zvkx04_c5601__TY1V01</t>
  </si>
  <si>
    <t>zvkx04_c5601__TY2V01</t>
  </si>
  <si>
    <t>zvkx04_c5602__TY0V01</t>
  </si>
  <si>
    <t>Mondzorg- jeugdige verzekerden- incl balans</t>
  </si>
  <si>
    <t>zvkx04_c5602__TY1V01</t>
  </si>
  <si>
    <t>zvkx04_c5602__TY2V01</t>
  </si>
  <si>
    <t>zvkx04_c561__TY0V01</t>
  </si>
  <si>
    <t>Mondzorg- gebitsprothesen- incl balans</t>
  </si>
  <si>
    <t>zvkx04_c561__TY1V01</t>
  </si>
  <si>
    <t>zvkx04_c561__TY2V01</t>
  </si>
  <si>
    <t>zvkx05_a580__TY0V01</t>
  </si>
  <si>
    <t>Verloskundige hulp- door verloskundigen- geaccepteerd</t>
  </si>
  <si>
    <t>zvkx05_a580__TY1V01</t>
  </si>
  <si>
    <t>zvkx05_a580__TY2V01</t>
  </si>
  <si>
    <t>zvkx05_c580__TY0V01</t>
  </si>
  <si>
    <t>Verloskundige hulp- door verloskundigen- incl balans</t>
  </si>
  <si>
    <t>zvkx05_c580__TY1V01</t>
  </si>
  <si>
    <t>zvkx05_c580__TY2V01</t>
  </si>
  <si>
    <t>zvkx06_a545__TY0V01</t>
  </si>
  <si>
    <t>Medisch specialistische hulp- mondziekten en kaakchirurgie- geaccepteerd</t>
  </si>
  <si>
    <t>zvkx06_a545__TY1V01</t>
  </si>
  <si>
    <t>zvkx06_a545__TY2V01</t>
  </si>
  <si>
    <t>zvkx06_a610__TY0V01</t>
  </si>
  <si>
    <t>Medisch specialistische hulp- Overige ziekenhuiszorg,curatief- geaccepteerd</t>
  </si>
  <si>
    <t>zvkx06_a610__TY1V01</t>
  </si>
  <si>
    <t>zvkx06_a610__TY2V01</t>
  </si>
  <si>
    <t>Medisch specialistische hulp- Overige zorg- geaccepteerd</t>
  </si>
  <si>
    <t>zvkx06_a611__TY1V01</t>
  </si>
  <si>
    <t>zvkx06_a611__TY2V01</t>
  </si>
  <si>
    <t>Medisch specialistische hulp- add-on's Dure geneesmiddelen- geaccepteerd</t>
  </si>
  <si>
    <t>zvkx06_a6122__TY0V01</t>
  </si>
  <si>
    <t>Medisch specialistische hulp- IC- geaccepteerd</t>
  </si>
  <si>
    <t>zvkx06_a6131__TY0V01</t>
  </si>
  <si>
    <t>Medisch specialistische hulp- Integraal DBC-zorgproduct gereguleerd- geaccepteerd</t>
  </si>
  <si>
    <t>zvkx06_a6131__TY1V01</t>
  </si>
  <si>
    <t>zvkx06_a6131__TY2V01</t>
  </si>
  <si>
    <t>zvkx06_a6151__TY0V01</t>
  </si>
  <si>
    <t>Medisch specialistische hulp- Integraal DBC-zorgproduct vrije segment- geaccepteerd</t>
  </si>
  <si>
    <t>zvkx06_a6151__TY1V01</t>
  </si>
  <si>
    <t>zvkx06_a6151__TY2V01</t>
  </si>
  <si>
    <t>zvkx06_a619__TY0V01</t>
  </si>
  <si>
    <t>Medisch specialistische hulp- honoraria extramuraal- geaccepteerd</t>
  </si>
  <si>
    <t>zvkx06_a619__TY1V01</t>
  </si>
  <si>
    <t>zvkx06_a619__TY2V01</t>
  </si>
  <si>
    <t>zvkx06_c545__TY0V01</t>
  </si>
  <si>
    <t>Medisch specialistische hulp- mondziekten en kaakchirurgie- incl balans</t>
  </si>
  <si>
    <t>zvkx06_c545__TY1V01</t>
  </si>
  <si>
    <t>zvkx06_c545__TY2V01</t>
  </si>
  <si>
    <t>zvkx06_c610__TY0V01</t>
  </si>
  <si>
    <t>Medisch specialistische hulp- Overige ziekenhuiszorg,curatief- incl balans</t>
  </si>
  <si>
    <t>zvkx06_c610__TY1V01</t>
  </si>
  <si>
    <t>zvkx06_c610__TY2V01</t>
  </si>
  <si>
    <t>Medisch specialistische hulp- Overige zorg- incl balans</t>
  </si>
  <si>
    <t>zvkx06_c611__TY1V01</t>
  </si>
  <si>
    <t>zvkx06_c611__TY2V01</t>
  </si>
  <si>
    <t>Medisch specialistische hulp- add-on's Dure geneesmiddelen- incl balans</t>
  </si>
  <si>
    <t>zvkx06_c6122__TY0V01</t>
  </si>
  <si>
    <t>Medisch specialistische hulp- IC- incl balans</t>
  </si>
  <si>
    <t>zvkx06_c6131__TY0V01</t>
  </si>
  <si>
    <t>Medisch specialistische hulp- Integraal DBC-zorgproduct gereguleerd- incl balans</t>
  </si>
  <si>
    <t>zvkx06_c6131__TY1V01</t>
  </si>
  <si>
    <t>zvkx06_c6131__TY2V01</t>
  </si>
  <si>
    <t>zvkx06_c6151__TY0V01</t>
  </si>
  <si>
    <t>Medisch specialistische hulp- Integraal DBC-zorgproduct vrije segment- incl balans</t>
  </si>
  <si>
    <t>zvkx06_c6151__TY1V01</t>
  </si>
  <si>
    <t>zvkx06_c6151__TY2V01</t>
  </si>
  <si>
    <t>zvkx06_c619__TY0V01</t>
  </si>
  <si>
    <t>Medisch specialistische hulp- honoraria extramuraal- incl balans</t>
  </si>
  <si>
    <t>zvkx06_c619__TY1V01</t>
  </si>
  <si>
    <t>zvkx06_c619__TY2V01</t>
  </si>
  <si>
    <t>zvkx07_a620__TY0V01</t>
  </si>
  <si>
    <t>zvkx07_a620__TY1V01</t>
  </si>
  <si>
    <t>zvkx07_a620__TY2V01</t>
  </si>
  <si>
    <t>zvkx07_a621__TY0V01</t>
  </si>
  <si>
    <t>zvkx07_a621__TY1V01</t>
  </si>
  <si>
    <t>zvkx07_a621__TY2V01</t>
  </si>
  <si>
    <t>zvkx07_a623__TY0V01</t>
  </si>
  <si>
    <t>zvkx07_a623__TY1V01</t>
  </si>
  <si>
    <t>zvkx07_a623__TY2V01</t>
  </si>
  <si>
    <t>zvkx07_a624__TY0V01</t>
  </si>
  <si>
    <t>zvkx07_a624__TY1V01</t>
  </si>
  <si>
    <t>zvkx07_a624__TY2V01</t>
  </si>
  <si>
    <t>zvkx07_a625__TY0V01</t>
  </si>
  <si>
    <t>zvkx07_a625__TY1V01</t>
  </si>
  <si>
    <t>zvkx07_a625__TY2V01</t>
  </si>
  <si>
    <t>zvkx07_c620__TY0V01</t>
  </si>
  <si>
    <t>zvkx07_c620__TY1V01</t>
  </si>
  <si>
    <t>zvkx07_c620__TY2V01</t>
  </si>
  <si>
    <t>zvkx07_c621__TY0V01</t>
  </si>
  <si>
    <t>zvkx07_c621__TY1V01</t>
  </si>
  <si>
    <t>zvkx07_c621__TY2V01</t>
  </si>
  <si>
    <t>zvkx07_c623__TY0V01</t>
  </si>
  <si>
    <t>zvkx07_c623__TY1V01</t>
  </si>
  <si>
    <t>zvkx07_c623__TY2V01</t>
  </si>
  <si>
    <t>zvkx07_c624__TY0V01</t>
  </si>
  <si>
    <t>zvkx07_c624__TY1V01</t>
  </si>
  <si>
    <t>zvkx07_c624__TY2V01</t>
  </si>
  <si>
    <t>zvkx07_c625__TY0V01</t>
  </si>
  <si>
    <t>zvkx07_c625__TY1V01</t>
  </si>
  <si>
    <t>zvkx07_c625__TY2V01</t>
  </si>
  <si>
    <t>zvkx08_a640__TY0V01</t>
  </si>
  <si>
    <t>Hulpmiddelen-- geaccepteerd</t>
  </si>
  <si>
    <t>zvkx08_a640__TY1V01</t>
  </si>
  <si>
    <t>zvkx08_a640__TY2V01</t>
  </si>
  <si>
    <t>zvkx08_c640__TY0V01</t>
  </si>
  <si>
    <t>Hulpmiddelen-- incl balans</t>
  </si>
  <si>
    <t>zvkx08_c640__TY1V01</t>
  </si>
  <si>
    <t>zvkx08_c640__TY2V01</t>
  </si>
  <si>
    <t>zvkx09_a650__TY0V01</t>
  </si>
  <si>
    <t>Ziekenvervoer- ambulance/helicopter- geaccepteerd</t>
  </si>
  <si>
    <t>zvkx09_a650__TY1V01</t>
  </si>
  <si>
    <t>zvkx09_a650__TY2V01</t>
  </si>
  <si>
    <t>zvkx09_a6501__TY0V01</t>
  </si>
  <si>
    <t>Ziekenvervoer- regionale ambulance- geaccepteerd</t>
  </si>
  <si>
    <t>zvkx09_a6501__TY1V01</t>
  </si>
  <si>
    <t>zvkx09_a6501__TY2V01</t>
  </si>
  <si>
    <t>zvkx09_a651__TY0V01</t>
  </si>
  <si>
    <t>Ziekenvervoer- ov, taxi en eigen auto- geaccepteerd</t>
  </si>
  <si>
    <t>zvkx09_a651__TY1V01</t>
  </si>
  <si>
    <t>zvkx09_a651__TY2V01</t>
  </si>
  <si>
    <t>zvkx09_c650__TY0V01</t>
  </si>
  <si>
    <t>Ziekenvervoer- ambulance/helicopter- incl balans</t>
  </si>
  <si>
    <t>zvkx09_c650__TY1V01</t>
  </si>
  <si>
    <t>zvkx09_c650__TY2V01</t>
  </si>
  <si>
    <t>zvkx09_c6501__TY0V01</t>
  </si>
  <si>
    <t>Ziekenvervoer- regionale ambulance- incl balans</t>
  </si>
  <si>
    <t>zvkx09_c6501__TY1V01</t>
  </si>
  <si>
    <t>zvkx09_c6501__TY2V01</t>
  </si>
  <si>
    <t>zvkx09_c651__TY0V01</t>
  </si>
  <si>
    <t>Ziekenvervoer- ov, taxi en eigen auto- incl balans</t>
  </si>
  <si>
    <t>zvkx09_c651__TY1V01</t>
  </si>
  <si>
    <t>zvkx09_c651__TY2V01</t>
  </si>
  <si>
    <t>Geneeskundige GGZ- GGZ met verblijf- geaccepteerd</t>
  </si>
  <si>
    <t>zvkx10_a661__TY2V01</t>
  </si>
  <si>
    <t>Geneeskundige GGZ- GGZ jaar 2 en 3- geaccepteerd</t>
  </si>
  <si>
    <t>zvkx10_a6611__TY2V01</t>
  </si>
  <si>
    <t>Geneeskundige GGZ- GGZ zonder verblijf- geaccepteerd</t>
  </si>
  <si>
    <t>zvkx10_a662__TY2V01</t>
  </si>
  <si>
    <t>Geneeskundige GGZ- basis GGZ- geaccepteerd</t>
  </si>
  <si>
    <t>zvkx10_a665__TY2V01</t>
  </si>
  <si>
    <t>Geneeskundige GGZ- GGZ met verblijf- incl balans</t>
  </si>
  <si>
    <t>zvkx10_c661__TY2V01</t>
  </si>
  <si>
    <t>Geneeskundige GGZ- GGZ jaar 2 en 3- incl balans</t>
  </si>
  <si>
    <t>zvkx10_c6611__TY2V01</t>
  </si>
  <si>
    <t>Geneeskundige GGZ- GGZ zonder verblijf- incl balans</t>
  </si>
  <si>
    <t>zvkx10_c662__TY2V01</t>
  </si>
  <si>
    <t>Geneeskundige GGZ- basis GGZ- incl balans</t>
  </si>
  <si>
    <t>zvkx10_c665__TY2V01</t>
  </si>
  <si>
    <t>zvkx11_a670__TY0V01</t>
  </si>
  <si>
    <t>zvkx11_a670__TY1V01</t>
  </si>
  <si>
    <t>zvkx11_a670__TY2V01</t>
  </si>
  <si>
    <t>zvkx11_a671__TY0V01</t>
  </si>
  <si>
    <t>Geriatische revalidatiezorg- Eerstelijnsverblijf- geaccepteerd</t>
  </si>
  <si>
    <t>zvkx11_a671__TY1V01</t>
  </si>
  <si>
    <t>zvkx11_c670__TY0V01</t>
  </si>
  <si>
    <t>zvkx11_c670__TY1V01</t>
  </si>
  <si>
    <t>zvkx11_c670__TY2V01</t>
  </si>
  <si>
    <t>zvkx11_c671__TY0V01</t>
  </si>
  <si>
    <t>Geriatische revalidatiezorg- Eerstelijnsverblijf- incl balans</t>
  </si>
  <si>
    <t>zvkx11_c671__TY1V01</t>
  </si>
  <si>
    <t>zvkx12_a680__TY0V01</t>
  </si>
  <si>
    <t>Kraamzorg-- geaccepteerd</t>
  </si>
  <si>
    <t>zvkx12_a680__TY1V01</t>
  </si>
  <si>
    <t>zvkx12_a680__TY2V01</t>
  </si>
  <si>
    <t>zvkx12_c680__TY0V01</t>
  </si>
  <si>
    <t>Kraamzorg-- incl balans</t>
  </si>
  <si>
    <t>zvkx12_c680__TY1V01</t>
  </si>
  <si>
    <t>zvkx12_c680__TY2V01</t>
  </si>
  <si>
    <t>zvkx13_a700__TY0V01</t>
  </si>
  <si>
    <t>Overige kosten-- geaccepteerd</t>
  </si>
  <si>
    <t>zvkx13_a700__TY1V01</t>
  </si>
  <si>
    <t>zvkx13_a700__TY2V01</t>
  </si>
  <si>
    <t>zvkx13_a701__TY0V01</t>
  </si>
  <si>
    <t>Overige kosten- geneeskundige zorg- geaccepteerd</t>
  </si>
  <si>
    <t>zvkx13_a701__TY1V01</t>
  </si>
  <si>
    <t>zvkx13_a701__TY2V01</t>
  </si>
  <si>
    <t>zvkx13_a702__TY0V01</t>
  </si>
  <si>
    <t>Overige kosten- zintuiglijk gehandicapten- geaccepteerd</t>
  </si>
  <si>
    <t>zvkx13_a702__TY1V01</t>
  </si>
  <si>
    <t>zvkx13_a702__TY2V01</t>
  </si>
  <si>
    <t>zvkx13_c700__TY0V01</t>
  </si>
  <si>
    <t>Overige kosten-- incl balans</t>
  </si>
  <si>
    <t>zvkx13_c700__TY1V01</t>
  </si>
  <si>
    <t>zvkx13_c700__TY2V01</t>
  </si>
  <si>
    <t>zvkx13_c701__TY0V01</t>
  </si>
  <si>
    <t>Overige kosten- geneeskundige zorg- incl balans</t>
  </si>
  <si>
    <t>zvkx13_c701__TY1V01</t>
  </si>
  <si>
    <t>zvkx13_c701__TY2V01</t>
  </si>
  <si>
    <t>zvkx13_c702__TY0V01</t>
  </si>
  <si>
    <t>Overige kosten- zintuiglijk gehandicapten- incl balans</t>
  </si>
  <si>
    <t>zvkx13_c702__TY1V01</t>
  </si>
  <si>
    <t>zvkx13_c702__TY2V01</t>
  </si>
  <si>
    <t>zvkx15_a721__TY0V01</t>
  </si>
  <si>
    <t>Grensoverschrijdende zorg- via verbindingsorgaan- geaccepteerd</t>
  </si>
  <si>
    <t>zvkx15_a721__TY1V01</t>
  </si>
  <si>
    <t>zvkx15_a721__TY2V01</t>
  </si>
  <si>
    <t>Grensoverschrijdende zorg- via verzekeraar- geaccepteerd</t>
  </si>
  <si>
    <t>zvkx15_c721__TY0V01</t>
  </si>
  <si>
    <t>Grensoverschrijdende zorg- via verbindingsorgaan- incl balans</t>
  </si>
  <si>
    <t>zvkx15_c721__TY1V01</t>
  </si>
  <si>
    <t>zvkx15_c721__TY2V01</t>
  </si>
  <si>
    <t>Grensoverschrijdende zorg- via verzekeraar- incl balans</t>
  </si>
  <si>
    <t>zvkx16_a730__TY0V01</t>
  </si>
  <si>
    <t>Kwaliteitsgelden-- geaccepteerd</t>
  </si>
  <si>
    <t>zvkx16_a730__TY1V01</t>
  </si>
  <si>
    <t>zvkx16_a730__TY2V01</t>
  </si>
  <si>
    <t>zvkx16_c730__TY0V01</t>
  </si>
  <si>
    <t>Kwaliteitsgelden-- incl balans</t>
  </si>
  <si>
    <t>zvkx16_c730__TY1V01</t>
  </si>
  <si>
    <t>zvkx16_c730__TY2V01</t>
  </si>
  <si>
    <t>zvkxdnb_a8901__TY0V01</t>
  </si>
  <si>
    <t>Verschilposten DNB- Opbrengsten verhaal- geaccepteerd</t>
  </si>
  <si>
    <t>zvkxdnb_a8901__TY1V01</t>
  </si>
  <si>
    <t>zvkxdnb_a8901__TY2V01</t>
  </si>
  <si>
    <t>zvkxdnb_a910__TY0V01</t>
  </si>
  <si>
    <t>Verschilposten DNB- Schade tlv het vrijwillig eigen risico- geaccepteerd</t>
  </si>
  <si>
    <t>zvkxdnb_a910__TY1V01</t>
  </si>
  <si>
    <t>zvkxdnb_a910__TY2V01</t>
  </si>
  <si>
    <t>zvkxdnb_a915__TY0V01</t>
  </si>
  <si>
    <t>Verschilposten DNB- Schade tlv het verplicht eigen risico- geaccepteerd</t>
  </si>
  <si>
    <t>zvkxdnb_a915__TY1V01</t>
  </si>
  <si>
    <t>zvkxdnb_a915__TY2V01</t>
  </si>
  <si>
    <t>zvkxdnb_a940__TY0V01</t>
  </si>
  <si>
    <t>Verschilposten DNB- Netto Premieopbrengsten- geaccepteerd</t>
  </si>
  <si>
    <t>zvkxdnb_a940__TY1V01</t>
  </si>
  <si>
    <t>zvkxdnb_a940__TY2V01</t>
  </si>
  <si>
    <t>zvkxdnb_c8901__TY0V01</t>
  </si>
  <si>
    <t>Verschilposten DNB- Opbrengsten verhaal- incl balans</t>
  </si>
  <si>
    <t>zvkxdnb_c8901__TY1V01</t>
  </si>
  <si>
    <t>zvkxdnb_c8901__TY2V01</t>
  </si>
  <si>
    <t>zvkxdnb_c910__TY0V01</t>
  </si>
  <si>
    <t>Verschilposten DNB- Schade tlv het vrijwillig eigen risico- incl balans</t>
  </si>
  <si>
    <t>zvkxdnb_c910__TY1V01</t>
  </si>
  <si>
    <t>zvkxdnb_c910__TY2V01</t>
  </si>
  <si>
    <t>zvkxdnb_c915__TY0V01</t>
  </si>
  <si>
    <t>Verschilposten DNB- Schade tlv het verplicht eigen risico- incl balans</t>
  </si>
  <si>
    <t>zvkxdnb_c915__TY1V01</t>
  </si>
  <si>
    <t>zvkxdnb_c915__TY2V01</t>
  </si>
  <si>
    <t>zvkxdnb_c940__TY0V01</t>
  </si>
  <si>
    <t>Verschilposten DNB- Netto Premieopbrengsten- incl balans</t>
  </si>
  <si>
    <t>zvkxdnb_c940__TY1V01</t>
  </si>
  <si>
    <t>zvkxdnb_c940__TY2V01</t>
  </si>
  <si>
    <t>Verzekerden risicoklasse- 00 t/m 01- man</t>
  </si>
  <si>
    <t>Verzekerden risicoklasse- 02 t/m 04- man</t>
  </si>
  <si>
    <t>Verzekerden risicoklasse- 05 t/m 09- man</t>
  </si>
  <si>
    <t>Verzekerden risicoklasse- 10 t/m 14- man</t>
  </si>
  <si>
    <t>Verzekerden risicoklasse- 15 t/m 19- man</t>
  </si>
  <si>
    <t>Verzekerden risicoklasse- 20 t/m 24- man</t>
  </si>
  <si>
    <t>Verzekerden risicoklasse- 25 t/m 29- man</t>
  </si>
  <si>
    <t>Verzekerden risicoklasse- 30 t/m 34- man</t>
  </si>
  <si>
    <t>Verzekerden risicoklasse- 35 t/m 39- man</t>
  </si>
  <si>
    <t>Verzekerden risicoklasse- 40 t/m 44- man</t>
  </si>
  <si>
    <t>Verzekerden risicoklasse- 45 t/m 49- man</t>
  </si>
  <si>
    <t>Verzekerden risicoklasse- 50 t/m 54- man</t>
  </si>
  <si>
    <t>Verzekerden risicoklasse- 55 t/m 59- man</t>
  </si>
  <si>
    <t>Verzekerden risicoklasse- 60 t/m 64- man</t>
  </si>
  <si>
    <t>Verzekerden risicoklasse- 65 t/m 69- man</t>
  </si>
  <si>
    <t>Verzekerden risicoklasse- 70 t/m 74- man</t>
  </si>
  <si>
    <t>Verzekerden risicoklasse- 75 t/m 79- man</t>
  </si>
  <si>
    <t>Verzekerden risicoklasse- 80 t/m 84- man</t>
  </si>
  <si>
    <t>Verzekerden risicoklasse- 85 t/m 89- man</t>
  </si>
  <si>
    <t>Verzekerden risicoklasse- 90 en ouder- man</t>
  </si>
  <si>
    <t>Verzekerden risicoklasse- 00 t/m 01- vrouw</t>
  </si>
  <si>
    <t>Verzekerden risicoklasse- 02 t/m 04- vrouw</t>
  </si>
  <si>
    <t>Verzekerden risicoklasse- 05 t/m 09- vrouw</t>
  </si>
  <si>
    <t>Verzekerden risicoklasse- 10 t/m 14- vrouw</t>
  </si>
  <si>
    <t>Verzekerden risicoklasse- 15 t/m 19- vrouw</t>
  </si>
  <si>
    <t>Verzekerden risicoklasse- 20 t/m 24- vrouw</t>
  </si>
  <si>
    <t>Verzekerden risicoklasse- 25 t/m 29- vrouw</t>
  </si>
  <si>
    <t>Verzekerden risicoklasse- 30 t/m 34- vrouw</t>
  </si>
  <si>
    <t>Verzekerden risicoklasse- 35 t/m 39- vrouw</t>
  </si>
  <si>
    <t>Verzekerden risicoklasse- 40 t/m 44- vrouw</t>
  </si>
  <si>
    <t>Verzekerden risicoklasse- 45 t/m 49- vrouw</t>
  </si>
  <si>
    <t>Verzekerden risicoklasse- 50 t/m 54- vrouw</t>
  </si>
  <si>
    <t>Verzekerden risicoklasse- 55 t/m 59- vrouw</t>
  </si>
  <si>
    <t>Verzekerden risicoklasse- 60 t/m 64- vrouw</t>
  </si>
  <si>
    <t>Verzekerden risicoklasse- 65 t/m 69- vrouw</t>
  </si>
  <si>
    <t>Verzekerden risicoklasse- 70 t/m 74- vrouw</t>
  </si>
  <si>
    <t>Verzekerden risicoklasse- 75 t/m 79- vrouw</t>
  </si>
  <si>
    <t>Verzekerden risicoklasse- 80 t/m 84- vrouw</t>
  </si>
  <si>
    <t>Verzekerden risicoklasse- 85 t/m 89- vrouw</t>
  </si>
  <si>
    <t>Verzekerden risicoklasse- 90 en ouder- vrouw</t>
  </si>
  <si>
    <t>Verzekerden premiekenmerk- zonder nominale premie ZVW</t>
  </si>
  <si>
    <t>Verzekerden premiekenmerk- met nominale premie ZVW</t>
  </si>
  <si>
    <t>Wanbetalers- achterstand 2 of 3 maanden</t>
  </si>
  <si>
    <t>Wanbetalers- achterstand 4 of 5 maanden</t>
  </si>
  <si>
    <t>Wanbetalers- achterstand 6 of meer maanden</t>
  </si>
  <si>
    <t>Wanbetalers- tweedemaandsbrieven</t>
  </si>
  <si>
    <t>Wanbetalers- vierdemaandsbrieven</t>
  </si>
  <si>
    <t>Wanbetalers- externe betalingsregeling</t>
  </si>
  <si>
    <t>Wanbetalers- interne betalingsregeling</t>
  </si>
  <si>
    <t>Wanbetalers- stabilisatieovereenkomst</t>
  </si>
  <si>
    <t>Wanbetalers- cak bdr &lt; 250</t>
  </si>
  <si>
    <t>Wanbetalers- cak 250 &lt; bdr &lt; 750</t>
  </si>
  <si>
    <t>Wanbetalers- cak 750 &lt; bdr</t>
  </si>
  <si>
    <t>xstaat</t>
  </si>
  <si>
    <t>kdrwet</t>
  </si>
  <si>
    <t>id</t>
  </si>
  <si>
    <t>idjmd</t>
  </si>
  <si>
    <t>uzovi</t>
  </si>
  <si>
    <t>filename</t>
  </si>
  <si>
    <t>idvrs</t>
  </si>
  <si>
    <t>zvkx01</t>
  </si>
  <si>
    <t>a503</t>
  </si>
  <si>
    <t>TY0V01</t>
  </si>
  <si>
    <t>TY1V01</t>
  </si>
  <si>
    <t>TY2V01</t>
  </si>
  <si>
    <t>a504</t>
  </si>
  <si>
    <t>a505</t>
  </si>
  <si>
    <t>a506</t>
  </si>
  <si>
    <t>a507</t>
  </si>
  <si>
    <t>a510</t>
  </si>
  <si>
    <t>a515</t>
  </si>
  <si>
    <t>a516</t>
  </si>
  <si>
    <t>c503</t>
  </si>
  <si>
    <t>c504</t>
  </si>
  <si>
    <t>c505</t>
  </si>
  <si>
    <t>c506</t>
  </si>
  <si>
    <t>c507</t>
  </si>
  <si>
    <t>c510</t>
  </si>
  <si>
    <t>c515</t>
  </si>
  <si>
    <t>c516</t>
  </si>
  <si>
    <t>zvkx02</t>
  </si>
  <si>
    <t>a520</t>
  </si>
  <si>
    <t>c520</t>
  </si>
  <si>
    <t>zvkx03</t>
  </si>
  <si>
    <t>a530</t>
  </si>
  <si>
    <t>c530</t>
  </si>
  <si>
    <t>zvkx04</t>
  </si>
  <si>
    <t>a5601</t>
  </si>
  <si>
    <t>a5602</t>
  </si>
  <si>
    <t>a561</t>
  </si>
  <si>
    <t>c5601</t>
  </si>
  <si>
    <t>c5602</t>
  </si>
  <si>
    <t>c561</t>
  </si>
  <si>
    <t>zvkx05</t>
  </si>
  <si>
    <t>a580</t>
  </si>
  <si>
    <t>c580</t>
  </si>
  <si>
    <t>zvkx06</t>
  </si>
  <si>
    <t>a545</t>
  </si>
  <si>
    <t>a610</t>
  </si>
  <si>
    <t>a611</t>
  </si>
  <si>
    <t>a6121</t>
  </si>
  <si>
    <t>a6122</t>
  </si>
  <si>
    <t>a6131</t>
  </si>
  <si>
    <t>a6151</t>
  </si>
  <si>
    <t>a619</t>
  </si>
  <si>
    <t>c545</t>
  </si>
  <si>
    <t>c610</t>
  </si>
  <si>
    <t>c611</t>
  </si>
  <si>
    <t>c6121</t>
  </si>
  <si>
    <t>c6122</t>
  </si>
  <si>
    <t>c6131</t>
  </si>
  <si>
    <t>c6151</t>
  </si>
  <si>
    <t>c619</t>
  </si>
  <si>
    <t>zvkx07</t>
  </si>
  <si>
    <t>a620</t>
  </si>
  <si>
    <t>a621</t>
  </si>
  <si>
    <t>a623</t>
  </si>
  <si>
    <t>a624</t>
  </si>
  <si>
    <t>a625</t>
  </si>
  <si>
    <t>c620</t>
  </si>
  <si>
    <t>c621</t>
  </si>
  <si>
    <t>c623</t>
  </si>
  <si>
    <t>c624</t>
  </si>
  <si>
    <t>c625</t>
  </si>
  <si>
    <t>zvkx08</t>
  </si>
  <si>
    <t>a640</t>
  </si>
  <si>
    <t>c640</t>
  </si>
  <si>
    <t>zvkx09</t>
  </si>
  <si>
    <t>a650</t>
  </si>
  <si>
    <t>a6501</t>
  </si>
  <si>
    <t>a651</t>
  </si>
  <si>
    <t>c650</t>
  </si>
  <si>
    <t>c6501</t>
  </si>
  <si>
    <t>c651</t>
  </si>
  <si>
    <t>zvkx10</t>
  </si>
  <si>
    <t>a661</t>
  </si>
  <si>
    <t>a6611</t>
  </si>
  <si>
    <t>a662</t>
  </si>
  <si>
    <t>a665</t>
  </si>
  <si>
    <t>c661</t>
  </si>
  <si>
    <t>c6611</t>
  </si>
  <si>
    <t>c662</t>
  </si>
  <si>
    <t>c665</t>
  </si>
  <si>
    <t>zvkx11</t>
  </si>
  <si>
    <t>a670</t>
  </si>
  <si>
    <t>a671</t>
  </si>
  <si>
    <t>c670</t>
  </si>
  <si>
    <t>c671</t>
  </si>
  <si>
    <t>zvkx12</t>
  </si>
  <si>
    <t>a680</t>
  </si>
  <si>
    <t>c680</t>
  </si>
  <si>
    <t>zvkx13</t>
  </si>
  <si>
    <t>a700</t>
  </si>
  <si>
    <t>a701</t>
  </si>
  <si>
    <t>a702</t>
  </si>
  <si>
    <t>c700</t>
  </si>
  <si>
    <t>c701</t>
  </si>
  <si>
    <t>c702</t>
  </si>
  <si>
    <t>zvkx15</t>
  </si>
  <si>
    <t>a721</t>
  </si>
  <si>
    <t>c721</t>
  </si>
  <si>
    <t>zvkx16</t>
  </si>
  <si>
    <t>a730</t>
  </si>
  <si>
    <t>c730</t>
  </si>
  <si>
    <t>zvkxdnb</t>
  </si>
  <si>
    <t>a8901</t>
  </si>
  <si>
    <t>a910</t>
  </si>
  <si>
    <t>a915</t>
  </si>
  <si>
    <t>a940</t>
  </si>
  <si>
    <t>c8901</t>
  </si>
  <si>
    <t>c910</t>
  </si>
  <si>
    <t>c915</t>
  </si>
  <si>
    <t>c940</t>
  </si>
  <si>
    <t>zvpxlft</t>
  </si>
  <si>
    <t>m981</t>
  </si>
  <si>
    <t>lft01a</t>
  </si>
  <si>
    <t>lft01b</t>
  </si>
  <si>
    <t>lft02</t>
  </si>
  <si>
    <t>lft03</t>
  </si>
  <si>
    <t>lft04</t>
  </si>
  <si>
    <t>lft05</t>
  </si>
  <si>
    <t>lft06</t>
  </si>
  <si>
    <t>lft07</t>
  </si>
  <si>
    <t>lft08</t>
  </si>
  <si>
    <t>lft09</t>
  </si>
  <si>
    <t>lft10</t>
  </si>
  <si>
    <t>lft11</t>
  </si>
  <si>
    <t>lft12</t>
  </si>
  <si>
    <t>lft13</t>
  </si>
  <si>
    <t>lft14</t>
  </si>
  <si>
    <t>lft15</t>
  </si>
  <si>
    <t>lft16</t>
  </si>
  <si>
    <t>lft17</t>
  </si>
  <si>
    <t>lft18</t>
  </si>
  <si>
    <t>lft19</t>
  </si>
  <si>
    <t>v981</t>
  </si>
  <si>
    <t>zvpxprm</t>
  </si>
  <si>
    <t>s981</t>
  </si>
  <si>
    <t>nomn</t>
  </si>
  <si>
    <t>nomy</t>
  </si>
  <si>
    <t>zvpxwnb</t>
  </si>
  <si>
    <t>s982</t>
  </si>
  <si>
    <t>d2m</t>
  </si>
  <si>
    <t>d4m</t>
  </si>
  <si>
    <t>d6m</t>
  </si>
  <si>
    <t>dm2b</t>
  </si>
  <si>
    <t>dm4b</t>
  </si>
  <si>
    <t>dr0e</t>
  </si>
  <si>
    <t>dr0i</t>
  </si>
  <si>
    <t>dr0s</t>
  </si>
  <si>
    <t>dr81</t>
  </si>
  <si>
    <t>dr82</t>
  </si>
  <si>
    <t>dr83</t>
  </si>
  <si>
    <t>C</t>
  </si>
  <si>
    <t>Euro's</t>
  </si>
  <si>
    <t>N</t>
  </si>
  <si>
    <t>Verzekerden</t>
  </si>
  <si>
    <t>Wanbetalers</t>
  </si>
  <si>
    <t>zvkx15_c720__TY0V01</t>
  </si>
  <si>
    <t>zvkx15_c720__TY1V01</t>
  </si>
  <si>
    <t>zvkx15_c720__TY2V01</t>
  </si>
  <si>
    <t>zvkx15_a720__TY0V01</t>
  </si>
  <si>
    <t>zvkx15_a720__TY1V01</t>
  </si>
  <si>
    <t>zvkx15_a720__TY2V01</t>
  </si>
  <si>
    <t xml:space="preserve"> 612.2 Kosten add-ons - IC</t>
  </si>
  <si>
    <t xml:space="preserve"> 626 Gecombineerde Leefstijl Interventie (GLI)</t>
  </si>
  <si>
    <t xml:space="preserve"> 721 Kosten via verbindingsorgaan</t>
  </si>
  <si>
    <t xml:space="preserve"> 720 Kosten via verzekeraar</t>
  </si>
  <si>
    <t xml:space="preserve"> 582 Kosten Integrale geboortezorg </t>
  </si>
  <si>
    <t xml:space="preserve"> 671 Eerstelijnsverblijf (ELV)</t>
  </si>
  <si>
    <t xml:space="preserve"> 672 Geneeskundige  Zorg Specifieke Patiëntgroepen (GZSP)</t>
  </si>
  <si>
    <t>zvkx06_a6121__TY1V01</t>
  </si>
  <si>
    <t>zvkx06_a6122__TY1V01</t>
  </si>
  <si>
    <t>zvkx06_a6122__TY2V01</t>
  </si>
  <si>
    <t>zvkx06_c6121__TY1V01</t>
  </si>
  <si>
    <t>zvkx06_c6121__TY2V01</t>
  </si>
  <si>
    <t>zvkx06_c6122__TY1V01</t>
  </si>
  <si>
    <t>zvkx06_c6122__TY2V01</t>
  </si>
  <si>
    <t>zvkx07_a626__TY0V01</t>
  </si>
  <si>
    <t>zvkx07_a626__TY1V01</t>
  </si>
  <si>
    <t>zvkx07_c626__TY0V01</t>
  </si>
  <si>
    <t>zvkx07_c626__TY1V01</t>
  </si>
  <si>
    <t>zvkx05_a582__TY0V01</t>
  </si>
  <si>
    <t>zvkx05_a582__TY1V01</t>
  </si>
  <si>
    <t>Verloskundige hulp- Integrale geboortezorg- geaccepteerd</t>
  </si>
  <si>
    <t>a582</t>
  </si>
  <si>
    <t>zvkx05_c582__TY0V01</t>
  </si>
  <si>
    <t>zvkx05_c582__TY1V01</t>
  </si>
  <si>
    <t>Verloskundige hulp- Integrale geboortezorg-  incl balans</t>
  </si>
  <si>
    <t>zvkx11_a671__TY2V01</t>
  </si>
  <si>
    <t>zvkx11_c672__TY1V01</t>
  </si>
  <si>
    <t>zvkx11_c671__TY2V01</t>
  </si>
  <si>
    <t>Geriatische revalidatiezorg- GZSP- geaccepteerd</t>
  </si>
  <si>
    <t>a672</t>
  </si>
  <si>
    <t>zvkx11_a672__TY0V01</t>
  </si>
  <si>
    <t>zvkx11_a672__TY1V01</t>
  </si>
  <si>
    <t>Geriatische revalidatiezorg- GZSP- incl balans</t>
  </si>
  <si>
    <t>zvkx11_c672__TY0V01</t>
  </si>
  <si>
    <t>ONBEPAALD</t>
  </si>
  <si>
    <t>LEEFTIJD</t>
  </si>
  <si>
    <t>Verzekerden risicoklasse- 00 t/m 01- onbepaald</t>
  </si>
  <si>
    <t>Verzekerden risicoklasse- 02 t/m 04- onbepaald</t>
  </si>
  <si>
    <t>Verzekerden risicoklasse- 05 t/m 09- onbepaald</t>
  </si>
  <si>
    <t>Verzekerden risicoklasse- 10 t/m 14- onbepaald</t>
  </si>
  <si>
    <t>Verzekerden risicoklasse- 15 t/m 19- onbepaald</t>
  </si>
  <si>
    <t>Verzekerden risicoklasse- 20 t/m 24- onbepaald</t>
  </si>
  <si>
    <t>Verzekerden risicoklasse- 25 t/m 29- onbepaald</t>
  </si>
  <si>
    <t>Verzekerden risicoklasse- 30 t/m 34- onbepaald</t>
  </si>
  <si>
    <t>Verzekerden risicoklasse- 35 t/m 39- onbepaald</t>
  </si>
  <si>
    <t>Verzekerden risicoklasse- 40 t/m 44- onbepaald</t>
  </si>
  <si>
    <t>Verzekerden risicoklasse- 45 t/m 49- onbepaald</t>
  </si>
  <si>
    <t>Verzekerden risicoklasse- 50 t/m 54- onbepaald</t>
  </si>
  <si>
    <t>Verzekerden risicoklasse- 55 t/m 59- onbepaald</t>
  </si>
  <si>
    <t>Verzekerden risicoklasse- 60 t/m 64- onbepaald</t>
  </si>
  <si>
    <t>Verzekerden risicoklasse- 65 t/m 69- onbepaald</t>
  </si>
  <si>
    <t>Verzekerden risicoklasse- 70 t/m 74- onbepaald</t>
  </si>
  <si>
    <t>Verzekerden risicoklasse- 75 t/m 79- onbepaald</t>
  </si>
  <si>
    <t>Verzekerden risicoklasse- 80 t/m 84- onbepaald</t>
  </si>
  <si>
    <t>Verzekerden risicoklasse- 85 t/m 89- onbepaald</t>
  </si>
  <si>
    <t>Verzekerden risicoklasse- 90 en ouder- onbepaald</t>
  </si>
  <si>
    <t xml:space="preserve"> Farmaceutische zorg</t>
  </si>
  <si>
    <t xml:space="preserve"> Hulpmiddelenzorg </t>
  </si>
  <si>
    <t>831.1</t>
  </si>
  <si>
    <t>831.2</t>
  </si>
  <si>
    <t>831.3</t>
  </si>
  <si>
    <t xml:space="preserve"> Kraamzorg</t>
  </si>
  <si>
    <t xml:space="preserve"> Kwaliteitsgelden</t>
  </si>
  <si>
    <t xml:space="preserve"> Huisartsenzorg en multidisciplinaire zorg</t>
  </si>
  <si>
    <t>Huisartsen- Netto continuïteitsbijdrage Corona (basisverzekering)- geaccepteerd</t>
  </si>
  <si>
    <t>a821</t>
  </si>
  <si>
    <t>a822</t>
  </si>
  <si>
    <t>c822</t>
  </si>
  <si>
    <t>a823</t>
  </si>
  <si>
    <t>Huisartsen- Netto continuïteitsbijdrage Corona (basisverzekering)-  incl balans</t>
  </si>
  <si>
    <t>Farmaceutische hulp-  Netto continuïteitsbijdrage Corona (basisverzekering)- geaccepteerd</t>
  </si>
  <si>
    <t>Farmaceutische hulp-  Netto continuïteitsbijdrage Corona (basisverzekering)- incl balans</t>
  </si>
  <si>
    <t>Verpleging en verzorging- Netto continuïteitsbijdrage Corona (basisverzekering)- geaccepteerd</t>
  </si>
  <si>
    <t>Verpleging en verzorging- Netto continuïteitsbijdrage Corona (basisverzekering)- incl balans</t>
  </si>
  <si>
    <t>Mondzorg- Netto continuïteitsbijdrage Corona (basisverzekering)- geaccepteerd</t>
  </si>
  <si>
    <t>Mondzorg- Netto continuïteitsbijdrage Corona (basisverzekering)- incl balans</t>
  </si>
  <si>
    <t>a824</t>
  </si>
  <si>
    <t>c824</t>
  </si>
  <si>
    <t>Verloskundige hulp- Netto continuïteitsbijdrage Corona (basisverzekering)- geaccepteerd</t>
  </si>
  <si>
    <t>Verloskundige hulp- Netto continuïteitsbijdrage Corona (basisverzekering)- incl balans</t>
  </si>
  <si>
    <t>a825</t>
  </si>
  <si>
    <t>c825</t>
  </si>
  <si>
    <t>Medisch specialistische hulp- Netto continuïteitsbijdrage Corona (basisverzekering)- geaccepteerd</t>
  </si>
  <si>
    <t>Medisch specialistische hulp- Netto continuïteitsbijdrage Corona (basisverzekering)- incl balans</t>
  </si>
  <si>
    <t>a826</t>
  </si>
  <si>
    <t>c826</t>
  </si>
  <si>
    <t>a827</t>
  </si>
  <si>
    <t>c827</t>
  </si>
  <si>
    <t>c626</t>
  </si>
  <si>
    <t>Hulpmiddelen- Netto continuïteitsbijdrage Corona (basisverzekering)- geaccepteerd</t>
  </si>
  <si>
    <t>Hulpmiddelen- Netto continuïteitsbijdrage Corona (basisverzekering)- incl balans</t>
  </si>
  <si>
    <t>a828</t>
  </si>
  <si>
    <t>c828</t>
  </si>
  <si>
    <t>Ziekenvervoer- Netto continuïteitsbijdrage Corona (basisverzekering)- geaccepteerd</t>
  </si>
  <si>
    <t>Ziekenvervoer- Netto continuïteitsbijdrage Corona (basisverzekering)-  incl balans</t>
  </si>
  <si>
    <t>a829</t>
  </si>
  <si>
    <t>c829</t>
  </si>
  <si>
    <t>Geneeskundige GGZ- Netto continuïteitsbijdrage Corona (basisverzekering)- geaccepteerd</t>
  </si>
  <si>
    <t>a830</t>
  </si>
  <si>
    <t>c830</t>
  </si>
  <si>
    <t>Geriatische revalidatiezorg- Eerstelijnsverblijf- Netto continuïteitsbijdrage Corona (basisverzekering)-  geaccepteerd</t>
  </si>
  <si>
    <t>Geriatische revalidatiezorg- GZSP- Netto continuïteitsbijdrage Corona (basisverzekering)- geaccepteerd</t>
  </si>
  <si>
    <t>Geriatische revalidatiezorg- Eerstelijnsverblijf- Netto continuïteitsbijdrage Corona (basisverzekering)- incl balans</t>
  </si>
  <si>
    <t>Geriatische revalidatiezorg- GZSP- Netto continuïteitsbijdrage Corona (basisverzekering)- incl balans</t>
  </si>
  <si>
    <t>a8311</t>
  </si>
  <si>
    <t>a8312</t>
  </si>
  <si>
    <t>a8313</t>
  </si>
  <si>
    <t>c8311</t>
  </si>
  <si>
    <t>c8312</t>
  </si>
  <si>
    <t>c8313</t>
  </si>
  <si>
    <t>c672</t>
  </si>
  <si>
    <t>Kraamzorg- Netto continuïteitsbijdrage Corona (basisverzekering)- geaccepteerd</t>
  </si>
  <si>
    <t>Kraamzorg- Netto continuïteitsbijdrage Corona (basisverzekering)- incl balans</t>
  </si>
  <si>
    <t>a832</t>
  </si>
  <si>
    <t>c832</t>
  </si>
  <si>
    <t>Overige kosten- Netto continuïteitsbijdrage Corona (basisverzekering)- incl balans</t>
  </si>
  <si>
    <t>a833</t>
  </si>
  <si>
    <t>c833</t>
  </si>
  <si>
    <t>Huisartsen- bijz diensttijden- kst Corona- geaccepteerd</t>
  </si>
  <si>
    <t>Huisartsen- Consult- kst Corona- geaccepteerd</t>
  </si>
  <si>
    <t>Huisartsen- Overige- kst Corona- geaccepteerd</t>
  </si>
  <si>
    <t>Huisartsen- Resultaatbel. huisartsen- kst Corona- geaccepteerd</t>
  </si>
  <si>
    <t>Huisartsen- bijz diensttijden- kst Corona- incl balans</t>
  </si>
  <si>
    <t>Huisartsen- Consult- kst Corona- incl balans</t>
  </si>
  <si>
    <t>Huisartsen- Overige- kst Corona- incl balans</t>
  </si>
  <si>
    <t>Huisartsen- Resultaatbel. huisartsen- kst Corona- incl balans</t>
  </si>
  <si>
    <t>ac504</t>
  </si>
  <si>
    <t>ac506</t>
  </si>
  <si>
    <t>ac507</t>
  </si>
  <si>
    <t>ac515</t>
  </si>
  <si>
    <t>cc504</t>
  </si>
  <si>
    <t>cc506</t>
  </si>
  <si>
    <t>cc507</t>
  </si>
  <si>
    <t>cc515</t>
  </si>
  <si>
    <t>c821</t>
  </si>
  <si>
    <t>c823</t>
  </si>
  <si>
    <t>cc6122</t>
  </si>
  <si>
    <t>cc6131</t>
  </si>
  <si>
    <t>cc6151</t>
  </si>
  <si>
    <t>ac6122</t>
  </si>
  <si>
    <t>ac6131</t>
  </si>
  <si>
    <t>ac6151</t>
  </si>
  <si>
    <t>Medisch specialistische hulp-IC- kst Corona- geaccepteerd</t>
  </si>
  <si>
    <t>Medisch specialistische hulp- Integraal DBC-zorgproduct gereguleerd- kst Corona- geaccepteerd</t>
  </si>
  <si>
    <t>Medisch specialistische hulp- Integraal DBC-zorgproduct vrije segment- kst Corona- geaccepteerd</t>
  </si>
  <si>
    <t>Medisch specialistische hulp-IC- kst Corona- incl balans</t>
  </si>
  <si>
    <t>Medisch specialistische hulp- Integraal DBC-zorgproduct gereguleerd- kst Corona- incl balans</t>
  </si>
  <si>
    <t>Medisch specialistische hulp- Integraal DBC-zorgproduct vrije segment- kst Corona- incl balans</t>
  </si>
  <si>
    <t>cc620</t>
  </si>
  <si>
    <t>cc621</t>
  </si>
  <si>
    <t>cc623</t>
  </si>
  <si>
    <t>cc624</t>
  </si>
  <si>
    <t>cc625</t>
  </si>
  <si>
    <t>Paramedische hulp- fysiotherapie- kst Corona- geaccepteerd</t>
  </si>
  <si>
    <t>Paramedische hulp- Mensendieck/Cesar- kst Corona- geaccepteerd</t>
  </si>
  <si>
    <t>Paramedische hulp- logopedie- kst Corona- geaccepteerd</t>
  </si>
  <si>
    <t>Paramedische hulp- ergotherapie- kst Corona- geaccepteerd</t>
  </si>
  <si>
    <t>Paramedische hulp- dieetadvisering- kst Corona- geaccepteerd</t>
  </si>
  <si>
    <t>Paramedische hulp- fysiotherapie- kst Corona- incl balans</t>
  </si>
  <si>
    <t>Paramedische hulp- Mensendieck/Cesar- kst Corona- incl balans</t>
  </si>
  <si>
    <t>Paramedische hulp- logopedie- kst Corona- incl balans</t>
  </si>
  <si>
    <t>Paramedische hulp- ergotherapie- kst Corona- incl balans</t>
  </si>
  <si>
    <t>Paramedische hulp- dieetadvisering- kst Corona- incl balans</t>
  </si>
  <si>
    <t>ac670</t>
  </si>
  <si>
    <t>ac671</t>
  </si>
  <si>
    <t>cc670</t>
  </si>
  <si>
    <t>cc671</t>
  </si>
  <si>
    <t>Geriatische revalidatiezorg- Eerstelijnsverblijf- kst Corona- geaccepteerd</t>
  </si>
  <si>
    <t>Geriatische revalidatiezorg- kst Corona- geaccepteerd</t>
  </si>
  <si>
    <t>Geriatische revalidatiezorg- kst Corona- incl balans</t>
  </si>
  <si>
    <t>Geriatische revalidatiezorg- Eerstelijnsverblijf- kst Corona- incl balans</t>
  </si>
  <si>
    <t>Overige kosten- geaccepteerd</t>
  </si>
  <si>
    <t>Overige kosten- geneeskundige zorg-geaccepteerd</t>
  </si>
  <si>
    <t>ac915</t>
  </si>
  <si>
    <t>cc915</t>
  </si>
  <si>
    <t>Verschilposten DNB- Schade tlv het verplicht eigen risico- kst Corona- geaccepteerd</t>
  </si>
  <si>
    <t>Verschilposten DNB- Schade tlv het verplicht eigen risico- kst Corona- incl balans</t>
  </si>
  <si>
    <t>zvkx06_a6121__TY2V01</t>
  </si>
  <si>
    <t xml:space="preserve"> Subtotaal Geneeskundige Zorg Specifieke Patiëntgroepen</t>
  </si>
  <si>
    <t>CENTRALE ZORGVERZEKERINGEN NZV N.V.</t>
  </si>
  <si>
    <t>CZ ZORGVERZEKERINGEN N.V.</t>
  </si>
  <si>
    <t>OHRA ZORGVERZEKERINGEN N.V.</t>
  </si>
  <si>
    <t>UTRECHT</t>
  </si>
  <si>
    <t xml:space="preserve">LASTEN 2021 inclusief balanspost </t>
  </si>
  <si>
    <t>Ontvangen en geaccepteerde declaraties m.b.t. 2020</t>
  </si>
  <si>
    <t xml:space="preserve">801.1   </t>
  </si>
  <si>
    <t xml:space="preserve">801.2   </t>
  </si>
  <si>
    <t xml:space="preserve">821   </t>
  </si>
  <si>
    <t xml:space="preserve">802.1   </t>
  </si>
  <si>
    <t xml:space="preserve">822   </t>
  </si>
  <si>
    <t xml:space="preserve">803.1   </t>
  </si>
  <si>
    <t xml:space="preserve">823   </t>
  </si>
  <si>
    <t xml:space="preserve">804.1   </t>
  </si>
  <si>
    <t xml:space="preserve">804.2   </t>
  </si>
  <si>
    <t xml:space="preserve">824   </t>
  </si>
  <si>
    <t xml:space="preserve">805.1   </t>
  </si>
  <si>
    <t xml:space="preserve">825   </t>
  </si>
  <si>
    <t>613.1</t>
  </si>
  <si>
    <t>615.1</t>
  </si>
  <si>
    <t xml:space="preserve">806.1   </t>
  </si>
  <si>
    <t xml:space="preserve">806.2   </t>
  </si>
  <si>
    <t xml:space="preserve">826   </t>
  </si>
  <si>
    <t xml:space="preserve">807.1   </t>
  </si>
  <si>
    <t xml:space="preserve">827   </t>
  </si>
  <si>
    <t xml:space="preserve">808.1   </t>
  </si>
  <si>
    <t xml:space="preserve">828   </t>
  </si>
  <si>
    <t xml:space="preserve">809.1   </t>
  </si>
  <si>
    <t xml:space="preserve">829   </t>
  </si>
  <si>
    <t>661.1</t>
  </si>
  <si>
    <t xml:space="preserve">665   </t>
  </si>
  <si>
    <t xml:space="preserve">810.1   </t>
  </si>
  <si>
    <t xml:space="preserve">830   </t>
  </si>
  <si>
    <t>811.2.1</t>
  </si>
  <si>
    <t xml:space="preserve">812.1   </t>
  </si>
  <si>
    <t xml:space="preserve">832   </t>
  </si>
  <si>
    <t xml:space="preserve">701   </t>
  </si>
  <si>
    <t xml:space="preserve">702   </t>
  </si>
  <si>
    <t xml:space="preserve">813.1   </t>
  </si>
  <si>
    <t xml:space="preserve">833   </t>
  </si>
  <si>
    <t xml:space="preserve">720   </t>
  </si>
  <si>
    <t xml:space="preserve">721   </t>
  </si>
  <si>
    <t xml:space="preserve">Totale baten 2021 inclusief balanspost </t>
  </si>
  <si>
    <t>Medisch specialistische hulp- Meerkosten Corona indirect en toeslagen- incl balans</t>
  </si>
  <si>
    <t>Medisch specialistische hulp- Meerkosten Corona indirect en toeslagen- geaccepteerd</t>
  </si>
  <si>
    <t>zvkx10_c830__TY2V01</t>
  </si>
  <si>
    <t>zvkx10_a830__TY2V01</t>
  </si>
  <si>
    <t>Geriatische revalidatiezorg- GRZ- Netto continuïteitsbijdrage Corona (basisverzekering)- geaccepteerd</t>
  </si>
  <si>
    <t>Geriatische revalidatiezorg- GRZ- Netto continuïteitsbijdrage Corona (basisverzekering)- incl balans</t>
  </si>
  <si>
    <t>c720</t>
  </si>
  <si>
    <t>a720</t>
  </si>
  <si>
    <t>zvkx_a__TY0V01</t>
  </si>
  <si>
    <t>zvkx_a__TY1V01</t>
  </si>
  <si>
    <t>zvkx_a__TY2V01</t>
  </si>
  <si>
    <t>zvkx_c__TY0V01</t>
  </si>
  <si>
    <t>zvkx_c__TY1V01</t>
  </si>
  <si>
    <t>zvkx01_a__TY0V01</t>
  </si>
  <si>
    <t>zvkx01_a__TY1V01</t>
  </si>
  <si>
    <t>zvkx01_a__TY2V01</t>
  </si>
  <si>
    <t>zvkx01_c__TY0V01</t>
  </si>
  <si>
    <t>zvkx01_c__TY1V01</t>
  </si>
  <si>
    <t>zvkx02_a__TY0V01</t>
  </si>
  <si>
    <t>zvkx02_a__TY1V01</t>
  </si>
  <si>
    <t>zvkx02_a__TY2V01</t>
  </si>
  <si>
    <t>zvkx02_c__TY0V01</t>
  </si>
  <si>
    <t>zvkx02_c__TY1V01</t>
  </si>
  <si>
    <t>zvkx03_a__TY0V01</t>
  </si>
  <si>
    <t>zvkx03_a__TY1V01</t>
  </si>
  <si>
    <t>zvkx03_a__TY2V01</t>
  </si>
  <si>
    <t>zvkx03_c__TY0V01</t>
  </si>
  <si>
    <t>zvkx03_c__TY1V01</t>
  </si>
  <si>
    <t>zvkx04_a__TY0V01</t>
  </si>
  <si>
    <t>zvkx04_a__TY1V01</t>
  </si>
  <si>
    <t>zvkx04_a__TY2V01</t>
  </si>
  <si>
    <t>zvkx04_c__TY0V01</t>
  </si>
  <si>
    <t>zvkx04_c__TY1V01</t>
  </si>
  <si>
    <t>zvkx05_a__TY0V01</t>
  </si>
  <si>
    <t>zvkx05_a__TY1V01</t>
  </si>
  <si>
    <t>zvkx05_a__TY2V01</t>
  </si>
  <si>
    <t>zvkx05_c__TY0V01</t>
  </si>
  <si>
    <t>zvkx05_c__TY1V01</t>
  </si>
  <si>
    <t>zvkx06_a__TY0V01</t>
  </si>
  <si>
    <t>zvkx06_a__TY1V01</t>
  </si>
  <si>
    <t>zvkx06_a__TY2V01</t>
  </si>
  <si>
    <t>zvkx06_c__TY0V01</t>
  </si>
  <si>
    <t>zvkx06_c__TY1V01</t>
  </si>
  <si>
    <t>zvkx07_a__TY0V01</t>
  </si>
  <si>
    <t>zvkx07_a__TY1V01</t>
  </si>
  <si>
    <t>zvkx07_a__TY2V01</t>
  </si>
  <si>
    <t>zvkx07_c__TY0V01</t>
  </si>
  <si>
    <t>zvkx07_c__TY1V01</t>
  </si>
  <si>
    <t>zvkx08_a__TY0V01</t>
  </si>
  <si>
    <t>zvkx08_a__TY1V01</t>
  </si>
  <si>
    <t>zvkx08_a__TY2V01</t>
  </si>
  <si>
    <t>zvkx08_c__TY0V01</t>
  </si>
  <si>
    <t>zvkx08_c__TY1V01</t>
  </si>
  <si>
    <t>zvkx09_a__TY0V01</t>
  </si>
  <si>
    <t>zvkx09_a__TY1V01</t>
  </si>
  <si>
    <t>zvkx09_a__TY2V01</t>
  </si>
  <si>
    <t>zvkx09_c__TY0V01</t>
  </si>
  <si>
    <t>zvkx09_c__TY1V01</t>
  </si>
  <si>
    <t>zvkx10_a__TY0V01</t>
  </si>
  <si>
    <t>zvkx10_a__TY1V01</t>
  </si>
  <si>
    <t>zvkx10_a__TY2V01</t>
  </si>
  <si>
    <t>zvkx10_c__TY0V01</t>
  </si>
  <si>
    <t>zvkx10_c__TY1V01</t>
  </si>
  <si>
    <t>zvkx11_a__TY0V01</t>
  </si>
  <si>
    <t>zvkx11_a__TY1V01</t>
  </si>
  <si>
    <t>zvkx11_a__TY2V01</t>
  </si>
  <si>
    <t>zvkx11_c__TY0V01</t>
  </si>
  <si>
    <t>zvkx11_c__TY1V01</t>
  </si>
  <si>
    <t>zvkx12_a__TY0V01</t>
  </si>
  <si>
    <t>zvkx12_a__TY1V01</t>
  </si>
  <si>
    <t>zvkx12_a__TY2V01</t>
  </si>
  <si>
    <t>zvkx12_c__TY0V01</t>
  </si>
  <si>
    <t>zvkx12_c__TY1V01</t>
  </si>
  <si>
    <t>zvkx13_a__TY0V01</t>
  </si>
  <si>
    <t>zvkx13_a__TY1V01</t>
  </si>
  <si>
    <t>zvkx13_a__TY2V01</t>
  </si>
  <si>
    <t>zvkx13_c__TY0V01</t>
  </si>
  <si>
    <t>zvkx13_c__TY1V01</t>
  </si>
  <si>
    <t>zvkx15_a__TY0V01</t>
  </si>
  <si>
    <t>zvkx15_a__TY1V01</t>
  </si>
  <si>
    <t>zvkx15_a__TY2V01</t>
  </si>
  <si>
    <t>zvkx15_c__TY0V01</t>
  </si>
  <si>
    <t>zvkx15_c__TY1V01</t>
  </si>
  <si>
    <t>zvkx16_a__TY0V01</t>
  </si>
  <si>
    <t>zvkx16_a__TY1V01</t>
  </si>
  <si>
    <t>zvkx16_a__TY2V01</t>
  </si>
  <si>
    <t>zvkx16_c__TY0V01</t>
  </si>
  <si>
    <t>zvkx16_c__TY1V01</t>
  </si>
  <si>
    <t>zvkx01_c__TY2V01</t>
  </si>
  <si>
    <t>zvkx02_c__TY2V01</t>
  </si>
  <si>
    <t>zvkx04_c__TY2V01</t>
  </si>
  <si>
    <t>zvkx05_c__TY2V01</t>
  </si>
  <si>
    <t>zvkx06_c__TY2V01</t>
  </si>
  <si>
    <t>zvkx07_c__TY2V01</t>
  </si>
  <si>
    <t>zvkx08_c__TY2V01</t>
  </si>
  <si>
    <t>zvkx09_c__TY2V01</t>
  </si>
  <si>
    <t>zvkx11_c__TY2V01</t>
  </si>
  <si>
    <t>zvkx12_c__TY2V01</t>
  </si>
  <si>
    <t>zvkx13_c__TY2V01</t>
  </si>
  <si>
    <t>zvkx15_c__TY2V01</t>
  </si>
  <si>
    <t>zvkx16_c__TY2V01</t>
  </si>
  <si>
    <t>zvkx_c__TY2V01</t>
  </si>
  <si>
    <t xml:space="preserve">COVID-baten voor verzekerde zorg </t>
  </si>
  <si>
    <t>zvkx03_c__TY2V01</t>
  </si>
  <si>
    <t>zvkx10_c__TY2V01</t>
  </si>
  <si>
    <t>ac621</t>
  </si>
  <si>
    <t>ac623</t>
  </si>
  <si>
    <t>ac624</t>
  </si>
  <si>
    <t>ac625</t>
  </si>
  <si>
    <t>ac620</t>
  </si>
  <si>
    <t>cc8011</t>
  </si>
  <si>
    <t>ac8011</t>
  </si>
  <si>
    <t>cc8012</t>
  </si>
  <si>
    <t>ac8012</t>
  </si>
  <si>
    <t>cc8021</t>
  </si>
  <si>
    <t>ac8021</t>
  </si>
  <si>
    <t>cc8031</t>
  </si>
  <si>
    <t>ac8031</t>
  </si>
  <si>
    <t>cc8041</t>
  </si>
  <si>
    <t>ac8041</t>
  </si>
  <si>
    <t>cc8042</t>
  </si>
  <si>
    <t>ac8042</t>
  </si>
  <si>
    <t>cc8051</t>
  </si>
  <si>
    <t>ac8051</t>
  </si>
  <si>
    <t>cc8061</t>
  </si>
  <si>
    <t>ac8061</t>
  </si>
  <si>
    <t>cc8062</t>
  </si>
  <si>
    <t>ac8062</t>
  </si>
  <si>
    <t>cc8071</t>
  </si>
  <si>
    <t>ac8071</t>
  </si>
  <si>
    <t>cc8081</t>
  </si>
  <si>
    <t>ac8081</t>
  </si>
  <si>
    <t>cc8091</t>
  </si>
  <si>
    <t>ac8091</t>
  </si>
  <si>
    <t>cc8101</t>
  </si>
  <si>
    <t>ac8101</t>
  </si>
  <si>
    <t>cc81121</t>
  </si>
  <si>
    <t>ac81121</t>
  </si>
  <si>
    <t>cc81131</t>
  </si>
  <si>
    <t>ac81131</t>
  </si>
  <si>
    <t>cc8121</t>
  </si>
  <si>
    <t>ac8121</t>
  </si>
  <si>
    <t>cc8131</t>
  </si>
  <si>
    <t>ac8131</t>
  </si>
  <si>
    <t>zvrxsg_c978_dl101_TY0V01</t>
  </si>
  <si>
    <t>Kosten naar deelbijdrage- Variabele zorgkosten- incl balans</t>
  </si>
  <si>
    <t>zvrxsg</t>
  </si>
  <si>
    <t>c978</t>
  </si>
  <si>
    <t>dl101</t>
  </si>
  <si>
    <t>zvrxsg_c978_dl102_TY0V01</t>
  </si>
  <si>
    <t>Kosten naar deelbijdrage- Vaste zorgkosten- incl balans</t>
  </si>
  <si>
    <t>dl102</t>
  </si>
  <si>
    <t>zvrxsg_c978_dl152_TY0V01</t>
  </si>
  <si>
    <t>Kosten naar deelbijdrage- Geneeskundige GGZ- incl balans</t>
  </si>
  <si>
    <t>dl152</t>
  </si>
  <si>
    <t>Ontvangen en geaccepteerde declaraties m.b.t. 2021</t>
  </si>
  <si>
    <t xml:space="preserve"> Kosten consulten GGZ</t>
  </si>
  <si>
    <t xml:space="preserve"> Kosten intramuraal verblijf GGZ</t>
  </si>
  <si>
    <t xml:space="preserve"> Kosten overige prestaties GGZ</t>
  </si>
  <si>
    <t xml:space="preserve">666   </t>
  </si>
  <si>
    <t xml:space="preserve">667   </t>
  </si>
  <si>
    <t xml:space="preserve">668   </t>
  </si>
  <si>
    <t xml:space="preserve"> 650.1 Opbrengstenverrekeningen regionale ambulancevoorzieningen</t>
  </si>
  <si>
    <t xml:space="preserve"> 667 Kosten intramuraal verblijf GGZ</t>
  </si>
  <si>
    <t xml:space="preserve"> 668 overige prestaties GGZ</t>
  </si>
  <si>
    <t xml:space="preserve">     ● Informatie risicoverevening (pagina 1 t/m 2)</t>
  </si>
  <si>
    <t xml:space="preserve"> Generalistische Geneeskundige  Zorg Specifieke Patiëntgroepen (GZSP)</t>
  </si>
  <si>
    <t xml:space="preserve"> 665 Generalistische basis GGZ</t>
  </si>
  <si>
    <t>STAD HOLLAND</t>
  </si>
  <si>
    <t>zvkx01_c821__TY2V01</t>
  </si>
  <si>
    <t>zvkx01_a821__TY2V01</t>
  </si>
  <si>
    <t>zvkx02_c822__TY2V01</t>
  </si>
  <si>
    <t>zvkx02_a822__TY2V01</t>
  </si>
  <si>
    <t>Verpleging en verzorging- Meerkosten Corona indirect- incl balans</t>
  </si>
  <si>
    <t>c8031</t>
  </si>
  <si>
    <t>Verpleging en verzorging- Meerkosten Corona indirect- geaccepteerd</t>
  </si>
  <si>
    <t>a8031</t>
  </si>
  <si>
    <t>zvkx03_c823__TY2V01</t>
  </si>
  <si>
    <t>zvkx03_a823__TY2V01</t>
  </si>
  <si>
    <t>zvkx04_c824__TY2V01</t>
  </si>
  <si>
    <t>zvkx04_a824__TY2V01</t>
  </si>
  <si>
    <t>zvkx05_c582__TY2V01</t>
  </si>
  <si>
    <t>zvkx05_a582__TY2V01</t>
  </si>
  <si>
    <t>zvkx05_c825__TY2V01</t>
  </si>
  <si>
    <t>zvkx05_a825__TY2V01</t>
  </si>
  <si>
    <t>c8061</t>
  </si>
  <si>
    <t>a8061</t>
  </si>
  <si>
    <t>c8062</t>
  </si>
  <si>
    <t>a8062</t>
  </si>
  <si>
    <t>zvkx06_c826__TY2V01</t>
  </si>
  <si>
    <t>zvkx06_a826__TY2V01</t>
  </si>
  <si>
    <t>paramedische hulp- fysiotherapie- incl balans</t>
  </si>
  <si>
    <t>paramedische hulp- fysiotherapie- geaccepteerd</t>
  </si>
  <si>
    <t>paramedische hulp- Mensendieck/Cesar- incl balans</t>
  </si>
  <si>
    <t>paramedische hulp- Mensendieck/Cesar- geaccepteerd</t>
  </si>
  <si>
    <t>paramedische hulp- logopedie- incl balans</t>
  </si>
  <si>
    <t>paramedische hulp- logopedie- geaccepteerd</t>
  </si>
  <si>
    <t>paramedische hulp- ergotherapie- incl balans</t>
  </si>
  <si>
    <t>paramedische hulp- ergotherapie- geaccepteerd</t>
  </si>
  <si>
    <t>paramedische hulp- dieetadvisering- incl balans</t>
  </si>
  <si>
    <t>paramedische hulp- dieetadvisering- geaccepteerd</t>
  </si>
  <si>
    <t>paramedische hulp- GLI-  incl balans</t>
  </si>
  <si>
    <t>paramedische hulp- GLI- geaccepteerd</t>
  </si>
  <si>
    <t>zvkx07_c626__TY2V01</t>
  </si>
  <si>
    <t>zvkx07_a626__TY2V01</t>
  </si>
  <si>
    <t>paramedische hulp-Netto continuïteitsbijdrage Corona (basisverzekering)- incl balans</t>
  </si>
  <si>
    <t>paramedische hulp-Netto continuïteitsbijdrage Corona (basisverzekering)- geaccepteerd</t>
  </si>
  <si>
    <t>zvkx07_c827__TY2V01</t>
  </si>
  <si>
    <t>zvkx07_a827__TY2V01</t>
  </si>
  <si>
    <t>zvkx08_c828__TY2V01</t>
  </si>
  <si>
    <t>zvkx08_a828__TY2V01</t>
  </si>
  <si>
    <t>zvkx09_c829__TY2V01</t>
  </si>
  <si>
    <t>zvkx09_a829__TY2V01</t>
  </si>
  <si>
    <t>zvkx10_c666__TY0V01</t>
  </si>
  <si>
    <t>Geneeskundige GGZ- consulten GGZ- incl balans</t>
  </si>
  <si>
    <t>c666</t>
  </si>
  <si>
    <t>zvkx10_a666__TY0V01</t>
  </si>
  <si>
    <t>Geneeskundige GGZ- consulten GGZ- geaccepteerd</t>
  </si>
  <si>
    <t>a666</t>
  </si>
  <si>
    <t>zvkx10_c667__TY0V01</t>
  </si>
  <si>
    <t>Geneeskundige GGZ- intramuraal verblijf GGZ- incl balans</t>
  </si>
  <si>
    <t>c667</t>
  </si>
  <si>
    <t>zvkx10_a667__TY0V01</t>
  </si>
  <si>
    <t>Geneeskundige GGZ- intramuraal verblijf GGZ- geaccepteerd</t>
  </si>
  <si>
    <t>a667</t>
  </si>
  <si>
    <t>zvkx10_c668__TY0V01</t>
  </si>
  <si>
    <t>Geneeskundige GGZ- overige prestaties GGZ- incl balans</t>
  </si>
  <si>
    <t>c668</t>
  </si>
  <si>
    <t>zvkx10_a668__TY0V01</t>
  </si>
  <si>
    <t>Geneeskundige GGZ- overige prestaties GGZ- geaccepteerd</t>
  </si>
  <si>
    <t>a668</t>
  </si>
  <si>
    <t>Geneeskundige GGZ-  Meerkosten Corona indirect- incl balans</t>
  </si>
  <si>
    <t>c8101</t>
  </si>
  <si>
    <t>Geneeskundige GGZ-  Meerkosten Corona indirect- geaccepteerd</t>
  </si>
  <si>
    <t>a8101</t>
  </si>
  <si>
    <t>Geneeskundige GGZ- Netto continuïteitsbijdrage Corona (basisverzekering)-  incl balans</t>
  </si>
  <si>
    <t>zvkx11_c8311__TY2V01</t>
  </si>
  <si>
    <t>zvkx11_a8311__TY2V01</t>
  </si>
  <si>
    <t>zvkx11_c8312__TY2V01</t>
  </si>
  <si>
    <t>zvkx11_a8312__TY2V01</t>
  </si>
  <si>
    <t>zvkx11_c672__TY2V01</t>
  </si>
  <si>
    <t>zvkx11_a672__TY2V01</t>
  </si>
  <si>
    <t>zvkx11_c8313__TY2V01</t>
  </si>
  <si>
    <t>zvkx11_a8313__TY2V01</t>
  </si>
  <si>
    <t>zvkx12_c832__TY2V01</t>
  </si>
  <si>
    <t>zvkx12_a832__TY2V01</t>
  </si>
  <si>
    <t>Overige kosten- Netto continuïteitsbijdrage Corona (basisverzekering)- geaccepteerd</t>
  </si>
  <si>
    <t>zvkx13_c833__TY2V01</t>
  </si>
  <si>
    <t>zvkx13_a833__TY2V01</t>
  </si>
  <si>
    <t>zvkx01_cc504__TY2V01</t>
  </si>
  <si>
    <t>zvkx01_ac504__TY2V01</t>
  </si>
  <si>
    <t>zvkx01_cc506__TY2V01</t>
  </si>
  <si>
    <t>zvkx01_ac506__TY2V01</t>
  </si>
  <si>
    <t>zvkx01_cc507__TY2V01</t>
  </si>
  <si>
    <t>zvkx01_ac507__TY2V01</t>
  </si>
  <si>
    <t>zvkx01_cc515__TY2V01</t>
  </si>
  <si>
    <t>zvkx01_ac515__TY2V01</t>
  </si>
  <si>
    <t>zvkx01_cc8011__TY2V01</t>
  </si>
  <si>
    <t>zvkx01_ac8011__TY2V01</t>
  </si>
  <si>
    <t>zvkx01_cc8012__TY2V01</t>
  </si>
  <si>
    <t>zvkx01_ac8012__TY2V01</t>
  </si>
  <si>
    <t>zvkx03_cc8031__TY2V01</t>
  </si>
  <si>
    <t>zvkx03_ac8031__TY2V01</t>
  </si>
  <si>
    <t>zvkx06_cc6122__TY2V01</t>
  </si>
  <si>
    <t>zvkx06_ac6122__TY2V01</t>
  </si>
  <si>
    <t>zvkx06_cc6131__TY2V01</t>
  </si>
  <si>
    <t>zvkx06_ac6131__TY2V01</t>
  </si>
  <si>
    <t>zvkx06_cc6151__TY2V01</t>
  </si>
  <si>
    <t>zvkx06_ac6151__TY2V01</t>
  </si>
  <si>
    <t>zvkx06_cc8061__TY2V01</t>
  </si>
  <si>
    <t>zvkx06_ac8061__TY2V01</t>
  </si>
  <si>
    <t>zvkx07_cc620__TY2V01</t>
  </si>
  <si>
    <t>zvkx07_ac620__TY2V01</t>
  </si>
  <si>
    <t>zvkx07_cc621__TY2V01</t>
  </si>
  <si>
    <t>zvkx07_ac621__TY2V01</t>
  </si>
  <si>
    <t>zvkx07_cc623__TY2V01</t>
  </si>
  <si>
    <t>zvkx07_ac623__TY2V01</t>
  </si>
  <si>
    <t>zvkx07_cc624__TY2V01</t>
  </si>
  <si>
    <t>zvkx07_ac624__TY2V01</t>
  </si>
  <si>
    <t>zvkx07_cc625__TY2V01</t>
  </si>
  <si>
    <t>zvkx07_ac625__TY2V01</t>
  </si>
  <si>
    <t>zvkx08_cc8081__TY2V01</t>
  </si>
  <si>
    <t>zvkx08_ac8081__TY2V01</t>
  </si>
  <si>
    <t>cc650</t>
  </si>
  <si>
    <t>ac650</t>
  </si>
  <si>
    <t>zvkx09_cc650__TY2V01</t>
  </si>
  <si>
    <t>zvkx09_ac650__TY2V01</t>
  </si>
  <si>
    <t>zvkx09_cc8091__TY2V01</t>
  </si>
  <si>
    <t>zvkx09_ac8091__TY2V01</t>
  </si>
  <si>
    <t>zvkx10_cc8101__TY2V01</t>
  </si>
  <si>
    <t>zvkx10_ac8101__TY2V01</t>
  </si>
  <si>
    <t>zvkx11_cc670__TY2V01</t>
  </si>
  <si>
    <t>zvkx11_ac670__TY2V01</t>
  </si>
  <si>
    <t>zvkx11_cc671__TY2V01</t>
  </si>
  <si>
    <t>zvkx11_ac671__TY2V01</t>
  </si>
  <si>
    <t>zvkx11_cc81121__TY2V01</t>
  </si>
  <si>
    <t>zvkx11_ac81121__TY2V01</t>
  </si>
  <si>
    <t>zvkx11_cc81131__TY2V01</t>
  </si>
  <si>
    <t>zvkx11_ac81131__TY2V01</t>
  </si>
  <si>
    <t>zvkxdnb_cc915__TY2V01</t>
  </si>
  <si>
    <t>zvkxdnb_ac915__TY2V01</t>
  </si>
  <si>
    <t>m04V01</t>
  </si>
  <si>
    <t>0000 KIES UW UZOVI-NUMMER</t>
  </si>
  <si>
    <t xml:space="preserve"> CODE 611 - OVERIGE ZORGPRODUCTEN NAAR INSTELLING</t>
  </si>
  <si>
    <t xml:space="preserve"> KOSTEN PER CODENUMMER (KOSTEN INCLUSIEF BALANSPOST) 2023</t>
  </si>
  <si>
    <t>KOSTEN PER CODENUMMER 
(ONTVANGEN EN GEACCEPTEERDE DECLARATIES 
 M.B.T. 2021 EN OUDER)</t>
  </si>
  <si>
    <t xml:space="preserve"> KOSTEN PER RUBRIEK OF CODENUMMER 
 (KOSTEN INCLUSIEF BALANSPOST) 2023</t>
  </si>
  <si>
    <t xml:space="preserve"> Meerkosten COVID-19, indirect</t>
  </si>
  <si>
    <t xml:space="preserve"> Transformatiemiddelen IZA</t>
  </si>
  <si>
    <t xml:space="preserve">703   </t>
  </si>
  <si>
    <t>^ jaarlaag 2021 is exclusief COVID-19-kosten</t>
  </si>
  <si>
    <t>TOTAAL NETTO CONTINUITEITSBIJDRAGE COVID (BASISVERZEKERING), VARIABEL</t>
  </si>
  <si>
    <t>TOTAAL NETTO CONTINUITEITSBIJDRAGE COVID (BASISVERZEKERING), GGZ</t>
  </si>
  <si>
    <t>INVULSPECIFICATIES SPECIFIEKE INFORMATIE B</t>
  </si>
  <si>
    <t>KOSTENVERZAMELSTAAT CATASTROFESCHADELAST (SPECIFIEKE INFORMATIE B)</t>
  </si>
  <si>
    <t>KOSTENVERZAMELSTAAT CATASTROFESCHADELAST</t>
  </si>
  <si>
    <t xml:space="preserve">COVID-19-kosten voor verzekerde zorg </t>
  </si>
  <si>
    <t xml:space="preserve">LASTEN 2020 inclusief balanspost </t>
  </si>
  <si>
    <t xml:space="preserve">TOTAAL LASTEN 2020 en 2021 inclusief balanspost </t>
  </si>
  <si>
    <t>TOTAAL ontvangen en geaccepteerde declaraties 2020 en 2021</t>
  </si>
  <si>
    <t xml:space="preserve"> Meerkosten COVID-19, toeslagen</t>
  </si>
  <si>
    <t>KOSTENVERZAMELSTAAT CATASTROFESCHADELAST - vervolg</t>
  </si>
  <si>
    <t>TOTAAL DIRECTE KOSTEN VOOR COVID-ZORG VOOR COVID-PATIËNTEN</t>
  </si>
  <si>
    <t>TOTAAL MEERKOSTEN COVID-19, INDIRECT</t>
  </si>
  <si>
    <t>TOTAAL MEERKOSTEN COVID-19, TOESLAGEN</t>
  </si>
  <si>
    <t>Baten ontvangen m.b.t. 2021</t>
  </si>
  <si>
    <t>Baten ontvangen m.b.t. 2020</t>
  </si>
  <si>
    <t xml:space="preserve">Totale baten 2020 en 2021 inclusief balanspost </t>
  </si>
  <si>
    <t>TOTAAL ontvangen baten 2020 en 2021</t>
  </si>
  <si>
    <t xml:space="preserve"> 703 Transformatiemiddelen IZA</t>
  </si>
  <si>
    <t>zvkx13_c703__TY0V01</t>
  </si>
  <si>
    <t>Overige kosten- Transformatiemiddelen IZA- incl balans</t>
  </si>
  <si>
    <t>c703</t>
  </si>
  <si>
    <t>zvkx13_a703__TY0V01</t>
  </si>
  <si>
    <t>Overige kosten- Transformatiemiddelen IZA- geaccepteerd</t>
  </si>
  <si>
    <t>a703</t>
  </si>
  <si>
    <t>zvkx03_c8031__TY1V01</t>
  </si>
  <si>
    <t>zvkx03_a8031__TY1V01</t>
  </si>
  <si>
    <t>zvkx06_c8061__TY1V01</t>
  </si>
  <si>
    <t>zvkx06_a8061__TY1V01</t>
  </si>
  <si>
    <t>zvkx06_c8062__TY1V01</t>
  </si>
  <si>
    <t>zvkx06_a8062__TY1V01</t>
  </si>
  <si>
    <t>zvkx10_c667__TY1V01</t>
  </si>
  <si>
    <t>zvkx10_a667__TY1V01</t>
  </si>
  <si>
    <t>zvkx10_c668__TY1V01</t>
  </si>
  <si>
    <t>zvkx10_a668__TY1V01</t>
  </si>
  <si>
    <t>zvkx10_c8101__TY1V01</t>
  </si>
  <si>
    <t>zvkx10_a8101__TY1V01</t>
  </si>
  <si>
    <t>zvkx11_c81121__TY1V01</t>
  </si>
  <si>
    <t>zvkx11_a81121__TY1V01</t>
  </si>
  <si>
    <t>Geriatische revalidatiezorg- GRZ- Meerkosten COVID-19, indirect- incl balans</t>
  </si>
  <si>
    <t>zvkx11_c81131__TY1V01</t>
  </si>
  <si>
    <t>zvkx11_a81131__TY1V01</t>
  </si>
  <si>
    <t>Geriatische revalidatiezorg- GRZ- Meerkosten COVID-19, indirect- geaccepteerd</t>
  </si>
  <si>
    <t>TOTAAL NETTO CONTINUITEITSBIJDRAGE COVID (BASISVERZEKERING), VARIABEL- incl balans</t>
  </si>
  <si>
    <t>TOTAAL NETTO CONTINUITEITSBIJDRAGE COVID (BASISVERZEKERING), VARIABEL-  geaccepteerd</t>
  </si>
  <si>
    <t>zvkx01_cc504__TY3V01</t>
  </si>
  <si>
    <t>zvkx01_ac504__TY3V01</t>
  </si>
  <si>
    <t>TY3V01</t>
  </si>
  <si>
    <t>zvkx01_cc506__TY3V01</t>
  </si>
  <si>
    <t>zvkx01_ac506__TY3V01</t>
  </si>
  <si>
    <t>zvkx01_cc507__TY3V01</t>
  </si>
  <si>
    <t>zvkx01_ac507__TY3V01</t>
  </si>
  <si>
    <t>zvkx01_cc515__TY3V01</t>
  </si>
  <si>
    <t>zvkx01_ac515__TY3V01</t>
  </si>
  <si>
    <t>zvkx01_cc8011__TY3V01</t>
  </si>
  <si>
    <t>zvkx01_ac8011__TY3V01</t>
  </si>
  <si>
    <t>zvkx03_cc8031__TY3V01</t>
  </si>
  <si>
    <t>zvkx03_ac8031__TY3V01</t>
  </si>
  <si>
    <t>zvkx04_cc8041__TY3V01</t>
  </si>
  <si>
    <t>zvkx04_ac8041__TY3V01</t>
  </si>
  <si>
    <t>zvkx05_cc8051__TY3V01</t>
  </si>
  <si>
    <t>zvkx05_ac8051__TY3V01</t>
  </si>
  <si>
    <t>zvkx06_cc6131__TY3V01</t>
  </si>
  <si>
    <t>zvkx06_ac6131__TY3V01</t>
  </si>
  <si>
    <t>zvkx06_cc6151__TY3V01</t>
  </si>
  <si>
    <t>zvkx06_ac6151__TY3V01</t>
  </si>
  <si>
    <t>zvkx06_cc8061__TY3V01</t>
  </si>
  <si>
    <t>zvkx06_ac8061__TY3V01</t>
  </si>
  <si>
    <t>zvkx08_cc8081__TY3V01</t>
  </si>
  <si>
    <t>zvkx08_ac8081__TY3V01</t>
  </si>
  <si>
    <t>zvkx09_cc650__TY3V01</t>
  </si>
  <si>
    <t>zvkx09_ac650__TY3V01</t>
  </si>
  <si>
    <t>zvkx09_cc8091__TY3V01</t>
  </si>
  <si>
    <t>zvkx09_ac8091__TY3V01</t>
  </si>
  <si>
    <t>zvkx10_cc8101__TY3V01</t>
  </si>
  <si>
    <t>zvkx10_ac8101__TY3V01</t>
  </si>
  <si>
    <t>zvkx11_cc670__TY3V01</t>
  </si>
  <si>
    <t>zvkx11_ac670__TY3V01</t>
  </si>
  <si>
    <t>zvkx11_cc671__TY3V01</t>
  </si>
  <si>
    <t>zvkx11_ac671__TY3V01</t>
  </si>
  <si>
    <t>zvkx11_cc81131__TY3V01</t>
  </si>
  <si>
    <t>zvkx11_ac81131__TY3V01</t>
  </si>
  <si>
    <t>zvkx13_cc8131__TY3V01</t>
  </si>
  <si>
    <t>zvkx13_ac8131__TY3V01</t>
  </si>
  <si>
    <t>zvkxdnb_cc915__TY3V01</t>
  </si>
  <si>
    <t>zvkxdnb_ac915__TY3V01</t>
  </si>
  <si>
    <t>zvkx01_cc8012__TY3V01</t>
  </si>
  <si>
    <t>zvkx01_ac8012__TY3V01</t>
  </si>
  <si>
    <t>zvkx02_cc8021__TY3V01</t>
  </si>
  <si>
    <t>zvkx02_ac8021__TY3V01</t>
  </si>
  <si>
    <t>zvkx04_cc8042__TY3V01</t>
  </si>
  <si>
    <t>zvkx04_ac8042__TY3V01</t>
  </si>
  <si>
    <t>zvkx06_cc6122__TY3V01</t>
  </si>
  <si>
    <t>zvkx06_ac6122__TY3V01</t>
  </si>
  <si>
    <t>zvkx07_cc620__TY3V01</t>
  </si>
  <si>
    <t>zvkx07_ac620__TY3V01</t>
  </si>
  <si>
    <t>zvkx07_cc621__TY3V01</t>
  </si>
  <si>
    <t>zvkx07_ac621__TY3V01</t>
  </si>
  <si>
    <t>zvkx07_cc623__TY3V01</t>
  </si>
  <si>
    <t>zvkx07_ac623__TY3V01</t>
  </si>
  <si>
    <t>zvkx07_cc624__TY3V01</t>
  </si>
  <si>
    <t>zvkx07_ac624__TY3V01</t>
  </si>
  <si>
    <t>zvkx07_cc625__TY3V01</t>
  </si>
  <si>
    <t>zvkx07_ac625__TY3V01</t>
  </si>
  <si>
    <t>zvkx11_cc81121__TY3V01</t>
  </si>
  <si>
    <t>zvkx11_ac81121__TY3V01</t>
  </si>
  <si>
    <t>zvkx12_cc8121__TY3V01</t>
  </si>
  <si>
    <t>zvkx12_ac8121__TY3V01</t>
  </si>
  <si>
    <t>Kraamzorg- Meerkosten COVID-19, indirect- kst Corona- incl balans</t>
  </si>
  <si>
    <t>Kraamzorg- Meerkosten COVID-19, indirect- kst Corona- geaccepteerd</t>
  </si>
  <si>
    <t>Overige zorgkosten- Meerkosten COVID-19, indirect- kst Corona- incl balans</t>
  </si>
  <si>
    <t>Overige zorgkosten- Meerkosten COVID-19, indirect- kst Corona- geaccepteerd</t>
  </si>
  <si>
    <t>Huisartsen- Meerkosten COVID-19, indirect- kst Corona- incl balans</t>
  </si>
  <si>
    <t>Huisartsen- Meerkosten COVID-19, indirect- kst Corona- geaccepteerd</t>
  </si>
  <si>
    <t>Farmaceutische hulp- Meerkosten COVID-19, indirect- kst Corona- incl balans</t>
  </si>
  <si>
    <t>Farmaceutische hulp- Meerkosten COVID-19, indirect- kst Corona- geaccepteerd</t>
  </si>
  <si>
    <t>Verpleging en verzorging- Meerkosten COVID-19, indirect- kst Corona- incl balans</t>
  </si>
  <si>
    <t>Verpleging en verzorging- Meerkosten COVID-19, indirect- kst Corona- geaccepteerd</t>
  </si>
  <si>
    <t>Mondzorg- Meerkosten COVID-19, indirect- kst Corona- incl balans</t>
  </si>
  <si>
    <t>Mondzorg- Meerkosten COVID-19, indirect- kst Corona- geaccepteerd</t>
  </si>
  <si>
    <t>Verloskundige hulp- Meerkosten COVID-19, indirect- kst Corona- incl balans</t>
  </si>
  <si>
    <t>Verloskundige hulp- Meerkosten COVID-19, indirect- kst Corona- geaccepteerd</t>
  </si>
  <si>
    <t>Medisch specialistische hulp- Meerkosten COVID-19, indirect- kst Corona- incl balans</t>
  </si>
  <si>
    <t>Medisch specialistische hulp- Meerkosten COVID-19, indirect- kst Corona- geaccepteerd</t>
  </si>
  <si>
    <t>Paramedische hulp- Meerkosten COVID-19, indirect- kst Corona- incl balans</t>
  </si>
  <si>
    <t>Paramedische hulp- Meerkosten COVID-19, indirect- kst Corona- geaccepteerd</t>
  </si>
  <si>
    <t>Hulpmiddelen- Meerkosten COVID-19, indirect- kst Corona- incl balans</t>
  </si>
  <si>
    <t>Hulpmiddelen- Meerkosten COVID-19, indirect- kst Corona- geaccepteerd</t>
  </si>
  <si>
    <t>Ziekenvervoer- Meerkosten COVID-19, indirect- kst Corona- incl balans</t>
  </si>
  <si>
    <t>Ziekenvervoer- Meerkosten COVID-19, indirect- kst Corona- geaccepteerd</t>
  </si>
  <si>
    <t>Geneeskundige GGZ- Meerkosten COVID-19, indirect- kst Corona- incl balans</t>
  </si>
  <si>
    <t>Geneeskundige GGZ- Meerkosten COVID-19, indirect- kst Corona- geaccepteerd</t>
  </si>
  <si>
    <t>Geriatische revalidatiezorg- Meerkosten COVID-19, indirect- kst Corona- incl balans</t>
  </si>
  <si>
    <t>Geriatische revalidatiezorg- Meerkosten COVID-19, indirect- kst Corona- geaccepteerd</t>
  </si>
  <si>
    <t>Huisartsen- Meerkosten COVID-19,toeslagen- kst Corona- incl balans</t>
  </si>
  <si>
    <t>Huisartsen- Meerkosten COVID-19,toeslagen- kst Corona- geaccepteerd</t>
  </si>
  <si>
    <t>Mondzorg- Meerkosten COVID-19,toeslagen- kst Corona- incl balans</t>
  </si>
  <si>
    <t>Mondzorg- Meerkosten COVID-19,toeslagen- kst Corona- geaccepteerd</t>
  </si>
  <si>
    <t>Medisch specialistische hulp- Meerkosten COVID-19,toeslagen- kst Corona- incl balans</t>
  </si>
  <si>
    <t>Medisch specialistische hulp- Meerkosten COVID-19,toeslagen- kst Corona- geaccepteerd</t>
  </si>
  <si>
    <t>zvkx01_cc__TY2V01</t>
  </si>
  <si>
    <t>zvkx01_ac__TY2V01</t>
  </si>
  <si>
    <t>zvkx01_cc__TY3V01</t>
  </si>
  <si>
    <t>zvkx01_ac__TY3V01</t>
  </si>
  <si>
    <t>zvkx02_cc__TY3V01</t>
  </si>
  <si>
    <t>zvkx02_ac__TY3V01</t>
  </si>
  <si>
    <t>zvkx03_cc__TY2V01</t>
  </si>
  <si>
    <t>zvkx03_ac__TY2V01</t>
  </si>
  <si>
    <t>zvkx03_cc__TY3V01</t>
  </si>
  <si>
    <t>zvkx03_ac__TY3V01</t>
  </si>
  <si>
    <t>zvkx04_cc__TY3V01</t>
  </si>
  <si>
    <t>zvkx04_ac__TY3V01</t>
  </si>
  <si>
    <t>zvkx05_cc__TY3V01</t>
  </si>
  <si>
    <t>zvkx05_ac__TY3V01</t>
  </si>
  <si>
    <t>zvkx06_cc__TY2V01</t>
  </si>
  <si>
    <t>zvkx06_ac__TY2V01</t>
  </si>
  <si>
    <t>zvkx06_cc__TY3V01</t>
  </si>
  <si>
    <t>zvkx06_ac__TY3V01</t>
  </si>
  <si>
    <t>zvkx07_cc__TY2V01</t>
  </si>
  <si>
    <t>zvkx07_ac__TY2V01</t>
  </si>
  <si>
    <t>zvkx07_cc__TY3V01</t>
  </si>
  <si>
    <t>zvkx07_ac__TY3V01</t>
  </si>
  <si>
    <t>zvkx08_cc__TY2V01</t>
  </si>
  <si>
    <t>zvkx08_ac__TY2V01</t>
  </si>
  <si>
    <t>zvkx08_cc__TY3V01</t>
  </si>
  <si>
    <t>zvkx08_ac__TY3V01</t>
  </si>
  <si>
    <t>zvkx09_cc__TY2V01</t>
  </si>
  <si>
    <t>zvkx09_ac__TY2V01</t>
  </si>
  <si>
    <t>zvkx09_cc__TY3V01</t>
  </si>
  <si>
    <t>zvkx09_ac__TY3V01</t>
  </si>
  <si>
    <t>zvkx10_cc__TY2V01</t>
  </si>
  <si>
    <t>zvkx10_ac__TY2V01</t>
  </si>
  <si>
    <t>zvkx10_cc__TY3V01</t>
  </si>
  <si>
    <t>zvkx10_ac__TY3V01</t>
  </si>
  <si>
    <t>zvkx11_cc__TY2V01</t>
  </si>
  <si>
    <t>zvkx11_ac__TY2V01</t>
  </si>
  <si>
    <t>zvkx11_cc__TY3V01</t>
  </si>
  <si>
    <t>zvkx11_ac__TY3V01</t>
  </si>
  <si>
    <t>zvkx12_cc__TY3V01</t>
  </si>
  <si>
    <t>zvkx12_ac__TY3V01</t>
  </si>
  <si>
    <t>zvkx13_cc__TY3V01</t>
  </si>
  <si>
    <t>zvkx13_ac__TY3V01</t>
  </si>
  <si>
    <t>zvkx_cc__TY2V01</t>
  </si>
  <si>
    <t>zvkx_ac__TY2V01</t>
  </si>
  <si>
    <t>zvkx_cc__TY3V01</t>
  </si>
  <si>
    <t>zvkx_ac__TY3V01</t>
  </si>
  <si>
    <t>zvkx_cc__MKD_TY2V01</t>
  </si>
  <si>
    <t>zvkx_cc__MKI_TY2V01</t>
  </si>
  <si>
    <t>zvkx_ac__MKI_TY2V01</t>
  </si>
  <si>
    <t>zvkx_cc__MKI_TY3V01</t>
  </si>
  <si>
    <t>zvkx_ac__MKI_TY3V01</t>
  </si>
  <si>
    <t>zvkx_ac__MKD_TY2V01</t>
  </si>
  <si>
    <t>zvkx_cc__MKD_TY3V01</t>
  </si>
  <si>
    <t>zvkx_ac__MKD_TY3V01</t>
  </si>
  <si>
    <t>zvkx_cc__TKD_TY2V01</t>
  </si>
  <si>
    <t>zvkx_ac__TKD_TY3V01</t>
  </si>
  <si>
    <t>zvkx_cc__TKD_TY3V01</t>
  </si>
  <si>
    <t>zvkx_ac__TKD_TY2V01</t>
  </si>
  <si>
    <t>Totaal directe kosten_ Covid-19</t>
  </si>
  <si>
    <t>Totaal directe kosten_ Covid-20</t>
  </si>
  <si>
    <t>Totaal directe kosten_ Covid-21</t>
  </si>
  <si>
    <t>Totaal directe kosten_ Covid-22</t>
  </si>
  <si>
    <t>Totaal Meerkosten Covid-19- indirect</t>
  </si>
  <si>
    <t>Totaal Meerkosten Covid-19- toeslagen</t>
  </si>
  <si>
    <t>Totaal lasten Covid-19</t>
  </si>
  <si>
    <t>Totaal lasten Covid-20</t>
  </si>
  <si>
    <t>Totaal lasten Covid-21</t>
  </si>
  <si>
    <t>Totaal lasten Covid-22</t>
  </si>
  <si>
    <t>zvkx10_c666__TY1V01</t>
  </si>
  <si>
    <t>zvkx10_a666__TY1V01</t>
  </si>
  <si>
    <t>zvkx03_cc530__TY2V01</t>
  </si>
  <si>
    <t>zvkx03_ac530__TY2V01</t>
  </si>
  <si>
    <t>zvkx03_cc530__TY3V01</t>
  </si>
  <si>
    <t>zvkx03_ac530__TY3V01</t>
  </si>
  <si>
    <t>zvkx06_cc8062__TY2V01</t>
  </si>
  <si>
    <t>zvkx06_ac8062__TY2V01</t>
  </si>
  <si>
    <t>zvkx07_cc8071__TY3V01</t>
  </si>
  <si>
    <t>zvkx07_ac8071__TY3V01</t>
  </si>
  <si>
    <t xml:space="preserve"> Meerkosten COVID-19, indirect GRZ</t>
  </si>
  <si>
    <t xml:space="preserve"> Meerkosten COVID-19, indirect ELV</t>
  </si>
  <si>
    <t>811.1.1</t>
  </si>
  <si>
    <t xml:space="preserve"> ADZ-Parkinsonzorg</t>
  </si>
  <si>
    <t>Ontvangen en geaccepteerde declaraties m.b.t. 2023</t>
  </si>
  <si>
    <t xml:space="preserve"> NTS</t>
  </si>
  <si>
    <t xml:space="preserve">  610.1   </t>
  </si>
  <si>
    <t xml:space="preserve"> Eerstelijnsdiagnostiek aangevraagd door eerstelijnszorg-aanbieders geleverd door huisartsenlaboratoria en Trombosediensten</t>
  </si>
  <si>
    <t xml:space="preserve">  610.2   </t>
  </si>
  <si>
    <t xml:space="preserve">     ● Specificaties van kosten en productie (pagina 1 t/m 2)</t>
  </si>
  <si>
    <t xml:space="preserve"> 610.2  Eerstelijnsdiagnostiek aangevraagd door eerstelijnszorg-aanbieders geleverd door huisartsenlaboratoria en Trombosediensten</t>
  </si>
  <si>
    <t xml:space="preserve"> 610.1  NTS</t>
  </si>
  <si>
    <t>Geriatrische Revalidatie, Eerstelijnsverblijf en Geneeskundige zorg specifieke patinetgroepen, rubriek 11</t>
  </si>
  <si>
    <t xml:space="preserve"> Huisartsenzorg en Multidisciplinaire Zorg, rubriek 01</t>
  </si>
  <si>
    <t xml:space="preserve"> Verpleging en Verzorging, rubriek 03</t>
  </si>
  <si>
    <t xml:space="preserve"> Geneeskundige Geestelijke Gezondheidszorg, rubriek 10</t>
  </si>
  <si>
    <t>zvkx06_c6101__TY0V01</t>
  </si>
  <si>
    <t>zvkx06_a6101__TY0V01</t>
  </si>
  <si>
    <t>zvkx06_c6102__TY0V01</t>
  </si>
  <si>
    <t>zvkx06_a6102__TY0V01</t>
  </si>
  <si>
    <t>zvkx17_c1__TY2V01</t>
  </si>
  <si>
    <t>zvkx17</t>
  </si>
  <si>
    <t>c1</t>
  </si>
  <si>
    <t>zvkx17_a1__TY2V01</t>
  </si>
  <si>
    <t>a1</t>
  </si>
  <si>
    <t>zvkx17_c2__TY2V01</t>
  </si>
  <si>
    <t>'TOTAAL NETTO CONTINUITEITSBIJDRAGE COVID (BASISVERZEKERING), GGZ- incl balans</t>
  </si>
  <si>
    <t>c2</t>
  </si>
  <si>
    <t>zvkx17_a2__TY2V01</t>
  </si>
  <si>
    <t>'TOTAAL NETTO CONTINUITEITSBIJDRAGE COVID (BASISVERZEKERING), GGZ-  geaccepteerd</t>
  </si>
  <si>
    <t>a2</t>
  </si>
  <si>
    <t xml:space="preserve">    CATASTROFESCHADELAST (SPECIFIEKE INFORMATIE B)</t>
  </si>
  <si>
    <t>Trombosediensten</t>
  </si>
  <si>
    <t>Eerstelijnsdiagnostiek aangevraagd door eerstelijnszorg-aanbieders geleverd door huisartsenlaboratoria</t>
  </si>
  <si>
    <r>
      <t xml:space="preserve">voor de maand April </t>
    </r>
    <r>
      <rPr>
        <b/>
        <sz val="8"/>
        <rFont val="Verdana"/>
        <family val="2"/>
      </rPr>
      <t>2023</t>
    </r>
  </si>
  <si>
    <r>
      <t xml:space="preserve">voor de maand APRIL </t>
    </r>
    <r>
      <rPr>
        <b/>
        <sz val="8"/>
        <rFont val="Verdana"/>
        <family val="2"/>
      </rPr>
      <t>2023</t>
    </r>
  </si>
  <si>
    <t>AANTAL 
januari</t>
  </si>
  <si>
    <t>AANTAL 
februari</t>
  </si>
  <si>
    <t>AANTAL 
maart</t>
  </si>
  <si>
    <t>APRIL</t>
  </si>
  <si>
    <t>zvsx06k_a610_d1l_TY0V01</t>
  </si>
  <si>
    <t>C610 Overige kosten ziekenhuiszorg en curatieve zorg- eerstelijnsdiagnostiek eerstelijnszorgaanbieders - huisartslab- geaccepteerd</t>
  </si>
  <si>
    <t>zvsx06k</t>
  </si>
  <si>
    <t>d1l</t>
  </si>
  <si>
    <t>zvsx06k_c610_d1l_TY1V01</t>
  </si>
  <si>
    <t>C610 Overige kosten ziekenhuiszorg en curatieve zorg- eerstelijnsdiagnostiek eerstelijnszorgaanbieders - huisartslab- incl balans</t>
  </si>
  <si>
    <t>zvsx06k_a610_d1l_TY1V01</t>
  </si>
  <si>
    <t>zvsx06k_c610_d1l_TY2V01</t>
  </si>
  <si>
    <t>zvsx06k_a610_d1l_TY2V01</t>
  </si>
  <si>
    <t>zvsx06k_c610_trmb_TY1V01</t>
  </si>
  <si>
    <t>C610 Overige kosten ziekenhuiszorg en curatieve zorg- Trombosediensten- incl balans</t>
  </si>
  <si>
    <t>trmb</t>
  </si>
  <si>
    <t>zvsx06k_a610_trmb_TY1V01</t>
  </si>
  <si>
    <t>C610 Overige kosten ziekenhuiszorg en curatieve zorg- Trombosediensten- geaccepteerd</t>
  </si>
  <si>
    <t>zvsx06k_c610_trmb_TY2V01</t>
  </si>
  <si>
    <t>zvsx06k_a610_trmb_TY2V01</t>
  </si>
  <si>
    <t>zvsx06k_c610_sknt_TY1V01</t>
  </si>
  <si>
    <t>C610 Overige kosten ziekenhuiszorg en curatieve zorg- SKION en NTS- incl balans</t>
  </si>
  <si>
    <t>sknt</t>
  </si>
  <si>
    <t>zvsx06k_a610_sknt_TY1V01</t>
  </si>
  <si>
    <t>C610 Overige kosten ziekenhuiszorg en curatieve zorg- SKION en NTS- geaccepteerd</t>
  </si>
  <si>
    <t>zvsx06k_c610_sknt_TY2V01</t>
  </si>
  <si>
    <t>zvsx06k_a610_sknt_TY2V01</t>
  </si>
  <si>
    <t>zvsx06k_c6102_d1l_TY0V01</t>
  </si>
  <si>
    <t>C6102 Overige kosten ziekenhuiszorg en curatieve zorg- eerstelijnsdiagnostiek eerstelijnszorgaanbieders - huisartslab- incl balans</t>
  </si>
  <si>
    <t>c6102</t>
  </si>
  <si>
    <t>zvsx06k_a6102_d1l_TY0V01</t>
  </si>
  <si>
    <t>C6102 Overige kosten ziekenhuiszorg en curatieve zorg- eerstelijnsdiagnostiek eerstelijnszorgaanbieders - huisartslab- geaccepteerd</t>
  </si>
  <si>
    <t>a6102</t>
  </si>
  <si>
    <t>zvsx06k_c6102_trmb_TY0V01</t>
  </si>
  <si>
    <t>C6102 Overige kosten ziekenhuiszorg en curatieve zorg- Trombosediensten incl balans</t>
  </si>
  <si>
    <t>zvsx06k_a6102_trmb_TY0V01</t>
  </si>
  <si>
    <t>C6102 Overige kosten ziekenhuiszorg en curatieve zorg- Trombosediensten- geaccepteerd</t>
  </si>
  <si>
    <t>zvsx06k_c611_az_TY0V01</t>
  </si>
  <si>
    <t>C611 Naar Instelling- Academische ziekenhuizen- incl balans</t>
  </si>
  <si>
    <t>az</t>
  </si>
  <si>
    <t>zvsx06k_a611_az_TY0V01</t>
  </si>
  <si>
    <t>C611 Naar Instelling- Academische ziekenhuizen- geaccepteerd</t>
  </si>
  <si>
    <t>zvsx06k_c611_az_TY1V01</t>
  </si>
  <si>
    <t>zvsx06k_a611_az_TY1V01</t>
  </si>
  <si>
    <t>zvsx06k_c611_az_TY2V01</t>
  </si>
  <si>
    <t>zvsx06k_a611_az_TY2V01</t>
  </si>
  <si>
    <t>zvsx06k_c611_sz_TY0V01</t>
  </si>
  <si>
    <t>C611 Naar Instelling- Algemene ziekenhuizen- incl balans</t>
  </si>
  <si>
    <t>sz</t>
  </si>
  <si>
    <t>zvsx06k_a611_sz_TY0V01</t>
  </si>
  <si>
    <t>C611 Naar Instelling- Algemene ziekenhuizen- geaccepteerd</t>
  </si>
  <si>
    <t>zvsx06k_c611_sz_TY1V01</t>
  </si>
  <si>
    <t>zvsx06k_a611_sz_TY1V01</t>
  </si>
  <si>
    <t>zvsx06k_c611_sz_TY2V01</t>
  </si>
  <si>
    <t>zvsx06k_a611_sz_TY2V01</t>
  </si>
  <si>
    <t>zvsx06k_c611_zb_TY0V01</t>
  </si>
  <si>
    <t>C611 Naar Instelling- Zelfstandige behandelcentra- incl balans</t>
  </si>
  <si>
    <t>zb</t>
  </si>
  <si>
    <t>zvsx06k_a611_zb_TY0V01</t>
  </si>
  <si>
    <t>C611 Naar Instelling- Zelfstandige behandelcentra- geaccepteerd</t>
  </si>
  <si>
    <t>zvsx06k_c611_zb_TY1V01</t>
  </si>
  <si>
    <t>zvsx06k_a611_zb_TY1V01</t>
  </si>
  <si>
    <t>zvsx06k_c611_zb_TY2V01</t>
  </si>
  <si>
    <t>zvsx06k_a611_zb_TY2V01</t>
  </si>
  <si>
    <t>zvsx06k_c611_ov_TY0V01</t>
  </si>
  <si>
    <t>C611 Naar Instelling- Overige zorgaanbieders- incl balans</t>
  </si>
  <si>
    <t>ov</t>
  </si>
  <si>
    <t>zvsx06k_a611_ov_TY0V01</t>
  </si>
  <si>
    <t>C611 Naar Instelling- Overige zorgaanbieders- geaccepteerd</t>
  </si>
  <si>
    <t>zvsx06k_c611_ov_TY1V01</t>
  </si>
  <si>
    <t>zvsx06k_a611_ov_TY1V01</t>
  </si>
  <si>
    <t>zvsx06k_c611_ov_TY2V01</t>
  </si>
  <si>
    <t>zvsx06k_a611_ov_TY2V01</t>
  </si>
  <si>
    <t>zvsx06k_c6121_az_TY0V01</t>
  </si>
  <si>
    <t>C612.1 Kosten add-ons dure geneesmiddelen naar instelling- Academische ziekenhuizen- incl balans</t>
  </si>
  <si>
    <t>zvsx06k_a6121_az_TY0V01</t>
  </si>
  <si>
    <t>C612.1 Kosten add-ons dure geneesmiddelen naar instelling- Academische ziekenhuizen- geaccepteerd</t>
  </si>
  <si>
    <t>zvsx06k_c6121_az_TY1V01</t>
  </si>
  <si>
    <t>zvsx06k_a6121_az_TY1V01</t>
  </si>
  <si>
    <t>zvsx06k_c6121_az_TY2V01</t>
  </si>
  <si>
    <t>zvsx06k_a6121_az_TY2V01</t>
  </si>
  <si>
    <t>zvsx06k_c6121_sz_TY0V01</t>
  </si>
  <si>
    <t>C612.1 Kosten add-ons dure geneesmiddelen naar instelling- Algemene ziekenhuizen- incl balans</t>
  </si>
  <si>
    <t>zvsx06k_a6121_sz_TY0V01</t>
  </si>
  <si>
    <t>C612.1 Kosten add-ons dure geneesmiddelen naar instelling- Algemene ziekenhuizen- geaccepteerd</t>
  </si>
  <si>
    <t>zvsx06k_c6121_sz_TY1V01</t>
  </si>
  <si>
    <t>zvsx06k_a6121_sz_TY1V01</t>
  </si>
  <si>
    <t>zvsx06k_c6121_sz_TY2V01</t>
  </si>
  <si>
    <t>zvsx06k_a6121_sz_TY2V01</t>
  </si>
  <si>
    <t>zvsx06k_c6121_zb_TY0V01</t>
  </si>
  <si>
    <t>C612.1 Kosten add-ons dure geneesmiddelen naar instelling- Zelfstandige behandelcentra- incl balans</t>
  </si>
  <si>
    <t>zvsx06k_a6121_zb_TY0V01</t>
  </si>
  <si>
    <t>C612.1 Kosten add-ons dure geneesmiddelen naar instelling- Zelfstandige behandelcentra- geaccepteerd</t>
  </si>
  <si>
    <t>zvsx06k_c6121_zb_TY1V01</t>
  </si>
  <si>
    <t>zvsx06k_a6121_zb_TY1V01</t>
  </si>
  <si>
    <t>zvsx06k_c6121_zb_TY2V01</t>
  </si>
  <si>
    <t>zvsx06k_a6121_zb_TY2V01</t>
  </si>
  <si>
    <t>zvsx06k_c6121_ov_TY0V01</t>
  </si>
  <si>
    <t>C612.1 Kosten add-ons dure geneesmiddelen naar instelling- Overige zorgaanbieders- incl balans</t>
  </si>
  <si>
    <t>zvsx06k_a6121_ov_TY0V01</t>
  </si>
  <si>
    <t>C612.1 Kosten add-ons dure geneesmiddelen naar instelling- Overige zorgaanbieders- geaccepteerd</t>
  </si>
  <si>
    <t>zvsx06k_c6121_ov_TY1V01</t>
  </si>
  <si>
    <t>zvsx06k_a6121_ov_TY1V01</t>
  </si>
  <si>
    <t>zvsx06k_c6121_ov_TY2V01</t>
  </si>
  <si>
    <t>zvsx06k_a6121_ov_TY2V01</t>
  </si>
  <si>
    <t>zvsx06k_c6122_az_TY0V01</t>
  </si>
  <si>
    <t>C612.2 Kosten add-ons IC naar instelling- Academische ziekenhuizen- incl balans</t>
  </si>
  <si>
    <t>zvsx06k_a6122_az_TY0V01</t>
  </si>
  <si>
    <t>C612.2 Kosten add-ons IC naar instelling- Academische ziekenhuizen- geaccepteerd</t>
  </si>
  <si>
    <t>zvsx06k_c6122_az_TY1V01</t>
  </si>
  <si>
    <t>zvsx06k_a6122_az_TY1V01</t>
  </si>
  <si>
    <t>zvsx06k_c6122_az_TY2V01</t>
  </si>
  <si>
    <t>zvsx06k_a6122_az_TY2V01</t>
  </si>
  <si>
    <t>zvsx06k_c6122_sz_TY0V01</t>
  </si>
  <si>
    <t>C612.2 Kosten add-ons IC naar instelling- Algemene ziekenhuizen- incl balans</t>
  </si>
  <si>
    <t>zvsx06k_a6122_sz_TY0V01</t>
  </si>
  <si>
    <t>C612.2 Kosten add-ons IC naar instelling- Algemene ziekenhuizen- geaccepteerd</t>
  </si>
  <si>
    <t>zvsx06k_c6122_sz_TY1V01</t>
  </si>
  <si>
    <t>zvsx06k_a6122_sz_TY1V01</t>
  </si>
  <si>
    <t>zvsx06k_c6122_sz_TY2V01</t>
  </si>
  <si>
    <t>zvsx06k_a6122_sz_TY2V01</t>
  </si>
  <si>
    <t>zvsx06k_c6122_zb_TY0V01</t>
  </si>
  <si>
    <t>C612.2 Kosten add-ons IC naar instelling- Zelfstandige behandelcentra- incl balans</t>
  </si>
  <si>
    <t>zvsx06k_a6122_zb_TY0V01</t>
  </si>
  <si>
    <t>C612.2 Kosten add-ons IC naar instelling- Zelfstandige behandelcentra- geaccepteerd</t>
  </si>
  <si>
    <t>zvsx06k_c6122_zb_TY1V01</t>
  </si>
  <si>
    <t>zvsx06k_a6122_zb_TY1V01</t>
  </si>
  <si>
    <t>zvsx06k_c6122_zb_TY2V01</t>
  </si>
  <si>
    <t>zvsx06k_a6122_zb_TY2V01</t>
  </si>
  <si>
    <t>zvsx06k_c6122_ov_TY0V01</t>
  </si>
  <si>
    <t>C612.2 Kosten add-ons IC naar instelling- Overige zorgaanbieders- incl balans</t>
  </si>
  <si>
    <t>zvsx06k_a6122_ov_TY0V01</t>
  </si>
  <si>
    <t>C612.2 Kosten add-ons IC naar instelling- Overige zorgaanbieders- geaccepteerd</t>
  </si>
  <si>
    <t>zvsx06k_c6122_ov_TY1V01</t>
  </si>
  <si>
    <t>zvsx06k_a6122_ov_TY1V01</t>
  </si>
  <si>
    <t>zvsx06k_c6122_ov_TY2V01</t>
  </si>
  <si>
    <t>zvsx06k_a6122_ov_TY2V01</t>
  </si>
  <si>
    <t>zvsx06k_c6131_az_TY0V01</t>
  </si>
  <si>
    <t>C613.1 Integrale kosten DBC-zorgproducten gereguleerde segment- Academische ziekenhuizen- incl balans</t>
  </si>
  <si>
    <t>zvsx06k_a6131_az_TY0V01</t>
  </si>
  <si>
    <t>C613.1 Integrale kosten DBC-zorgproducten gereguleerde segment- Academische ziekenhuizen- geaccepteerd</t>
  </si>
  <si>
    <t>zvsx06k_c6131_az_TY1V01</t>
  </si>
  <si>
    <t>zvsx06k_a6131_az_TY1V01</t>
  </si>
  <si>
    <t>zvsx06k_c6131_az_TY2V01</t>
  </si>
  <si>
    <t>zvsx06k_a6131_az_TY2V01</t>
  </si>
  <si>
    <t>zvsx06k_c6131_sz_TY0V01</t>
  </si>
  <si>
    <t>C613.1 Integrale kosten DBC-zorgproducten gereguleerde segment- Algemene ziekenhuizen- incl balans</t>
  </si>
  <si>
    <t>zvsx06k_a6131_sz_TY0V01</t>
  </si>
  <si>
    <t>C613.1 Integrale kosten DBC-zorgproducten gereguleerde segment- Algemene ziekenhuizen- geaccepteerd</t>
  </si>
  <si>
    <t>zvsx06k_c6131_sz_TY1V01</t>
  </si>
  <si>
    <t>zvsx06k_a6131_sz_TY1V01</t>
  </si>
  <si>
    <t>zvsx06k_c6131_sz_TY2V01</t>
  </si>
  <si>
    <t>zvsx06k_a6131_sz_TY2V01</t>
  </si>
  <si>
    <t>zvsx06k_c6131_zb_TY0V01</t>
  </si>
  <si>
    <t>C613.1 Integrale kosten DBC-zorgproducten gereguleerde segment- Zelfstandige behandelcentra- incl balans</t>
  </si>
  <si>
    <t>zvsx06k_a6131_zb_TY0V01</t>
  </si>
  <si>
    <t>C613.1 Integrale kosten DBC-zorgproducten gereguleerde segment- Zelfstandige behandelcentra- geaccepteerd</t>
  </si>
  <si>
    <t>zvsx06k_c6131_zb_TY1V01</t>
  </si>
  <si>
    <t>zvsx06k_a6131_zb_TY1V01</t>
  </si>
  <si>
    <t>zvsx06k_c6131_zb_TY2V01</t>
  </si>
  <si>
    <t>zvsx06k_a6131_zb_TY2V01</t>
  </si>
  <si>
    <t>zvsx06k_c6131_ov_TY0V01</t>
  </si>
  <si>
    <t>C613.1 Integrale kosten DBC-zorgproducten gereguleerde segment- Overige zorgaanbieders- incl balans</t>
  </si>
  <si>
    <t>zvsx06k_a6131_ov_TY0V01</t>
  </si>
  <si>
    <t>C613.1 Integrale kosten DBC-zorgproducten gereguleerde segment- Overige zorgaanbieders- geaccepteerd</t>
  </si>
  <si>
    <t>zvsx06k_c6131_ov_TY1V01</t>
  </si>
  <si>
    <t>zvsx06k_a6131_ov_TY1V01</t>
  </si>
  <si>
    <t>zvsx06k_c6131_ov_TY2V01</t>
  </si>
  <si>
    <t>zvsx06k_a6131_ov_TY2V01</t>
  </si>
  <si>
    <t>zvsx06k_c6151_az_TY0V01</t>
  </si>
  <si>
    <t>C615.1 Integrale kosten DBC-zorgproduct vrije segment- Academische ziekenhuizen- incl balans</t>
  </si>
  <si>
    <t>zvsx06k_a6151_az_TY0V01</t>
  </si>
  <si>
    <t>C615.1 Integrale kosten DBC-zorgproduct vrije segment- Academische ziekenhuizen- geaccepteerd</t>
  </si>
  <si>
    <t>zvsx06k_c6151_az_TY1V01</t>
  </si>
  <si>
    <t>zvsx06k_a6151_az_TY1V01</t>
  </si>
  <si>
    <t>zvsx06k_c6151_az_TY2V01</t>
  </si>
  <si>
    <t>zvsx06k_a6151_az_TY2V01</t>
  </si>
  <si>
    <t>zvsx06k_c6151_sz_TY0V01</t>
  </si>
  <si>
    <t>C615.1 Integrale kosten DBC-zorgproduct vrije segment- Algemene ziekenhuizen- incl balans</t>
  </si>
  <si>
    <t>zvsx06k_a6151_sz_TY0V01</t>
  </si>
  <si>
    <t>C615.1 Integrale kosten DBC-zorgproduct vrije segment- Algemene ziekenhuizen- geaccepteerd</t>
  </si>
  <si>
    <t>zvsx06k_c6151_sz_TY1V01</t>
  </si>
  <si>
    <t>zvsx06k_a6151_sz_TY1V01</t>
  </si>
  <si>
    <t>zvsx06k_c6151_sz_TY2V01</t>
  </si>
  <si>
    <t>zvsx06k_a6151_sz_TY2V01</t>
  </si>
  <si>
    <t>zvsx06k_a6151_zb_TY0V01</t>
  </si>
  <si>
    <t>C615.1 Integrale kosten DBC-zorgproduct vrije segment- Zelfstandige behandelcentra- geaccepteerd</t>
  </si>
  <si>
    <t>zvsx06k_c6151_zb_TY0V01</t>
  </si>
  <si>
    <t>C615.1 Integrale kosten DBC-zorgproduct vrije segment- Zelfstandige behandelcentra- incl balans</t>
  </si>
  <si>
    <t>zvsx06k_c6151_zb_TY1V01</t>
  </si>
  <si>
    <t>zvsx06k_a6151_zb_TY1V01</t>
  </si>
  <si>
    <t>zvsx06k_c6151_zb_TY2V01</t>
  </si>
  <si>
    <t>zvsx06k_a6151_zb_TY2V01</t>
  </si>
  <si>
    <t>zvsx06k_c6151_ov_TY0V01</t>
  </si>
  <si>
    <t>C615.1 Integrale kosten DBC-zorgproduct vrije segment- Overige zorgaanbieders- incl balans</t>
  </si>
  <si>
    <t>zvsx06k_a6151_ov_TY0V01</t>
  </si>
  <si>
    <t>C615.1 Integrale kosten DBC-zorgproduct vrije segment- Overige zorgaanbieders- geaccepteerd</t>
  </si>
  <si>
    <t>zvsx06k_c6151_ov_TY1V01</t>
  </si>
  <si>
    <t>zvsx06k_a6151_ov_TY1V01</t>
  </si>
  <si>
    <t>zvsx06k_c6151_ov_TY2V01</t>
  </si>
  <si>
    <t>zvsx06k_a6151_ov_TY2V01</t>
  </si>
  <si>
    <t>zvsx13k_a701_g21_TY0V01</t>
  </si>
  <si>
    <t>C701 Overige geneeskundige zorg- Kort- geaccepteerd</t>
  </si>
  <si>
    <t>zvsx13k</t>
  </si>
  <si>
    <t>g21</t>
  </si>
  <si>
    <t>zvsx13k_a701_g22_TY0V01</t>
  </si>
  <si>
    <t>C701 Overige geneeskundige zorg- Huidtherapie- geaccepteerd</t>
  </si>
  <si>
    <t>g22</t>
  </si>
  <si>
    <t>zvsx13k_a701_g23_TY0V01</t>
  </si>
  <si>
    <t>C701 Overige geneeskundige zorg- Orthoptie- geaccepteerd</t>
  </si>
  <si>
    <t>g23</t>
  </si>
  <si>
    <t>zvsx13k_a701_g24_TY0V01</t>
  </si>
  <si>
    <t>C701 Overige geneeskundige zorg- Optometrie- geaccepteerd</t>
  </si>
  <si>
    <t>g24</t>
  </si>
  <si>
    <t>zvsx13k_a701_g25_TY0V01</t>
  </si>
  <si>
    <t>C701 Overige geneeskundige zorg- voetzorg bij Diabetes Mellitus type 2- geaccepteerd</t>
  </si>
  <si>
    <t>g25</t>
  </si>
  <si>
    <t>zvsx13k_a701_g26_TY0V01</t>
  </si>
  <si>
    <t>C701 Overige geneeskundige zorg- Koemelkallergietest (niet horend bij Multidisciplinaire Zorg)- geaccepteerd</t>
  </si>
  <si>
    <t>g26</t>
  </si>
  <si>
    <t>zvsx13k_a701_g27_TY0V01</t>
  </si>
  <si>
    <t>C701 Overige geneeskundige zorg- Regiefunctie complexe wondzorgt- geaccepteerd</t>
  </si>
  <si>
    <t>g27</t>
  </si>
  <si>
    <t>zvsx13k_a702_g01_TY0V01</t>
  </si>
  <si>
    <t>C702 Zintuiglijk gehandicapten- visuele beperking- geaccepteerd</t>
  </si>
  <si>
    <t>g01</t>
  </si>
  <si>
    <t>zvsx13k_a702_g02_TY0V01</t>
  </si>
  <si>
    <t>C702 Zintuiglijk gehandicapten- auditieve en comunicatieve beperking- geaccepteerd</t>
  </si>
  <si>
    <t>g02</t>
  </si>
  <si>
    <t>zvox01_c97101_o01trf_TY0V01</t>
  </si>
  <si>
    <t>Huisartsenzorg en Multidisciplinaire zorg, (code 503,504,505,506,507,515)- Gecontracteerd 503,504,505,506,507,515- incl balans</t>
  </si>
  <si>
    <t>zvox01</t>
  </si>
  <si>
    <t>c97101</t>
  </si>
  <si>
    <t>o01trf</t>
  </si>
  <si>
    <t>zvox01_c97101_o31trf_TY0V01</t>
  </si>
  <si>
    <t>Huisartsenzorg en Multidisciplinaire zorg, (code 503,504,505,506,507,515)- Lopende onderhandelingen 503,504,505,506,507,515- incl balans</t>
  </si>
  <si>
    <t>o31trf</t>
  </si>
  <si>
    <t>zvox01_c97101_o52trf_TY0V01</t>
  </si>
  <si>
    <t>Huisartsenzorg en Multidisciplinaire zorg, (code 503,504,505,506,507,515)- Niet gecontracteerd 503,504,505,506,507,515- incl balans</t>
  </si>
  <si>
    <t>o52trf</t>
  </si>
  <si>
    <t>zvox01_c97101_o01mdz_TY0V01</t>
  </si>
  <si>
    <t>Huisartsenzorg en Multidisciplinaire zorg, (code 510 en 516)- Gecontracteerd 510,516- incl balans</t>
  </si>
  <si>
    <t>o01mdz</t>
  </si>
  <si>
    <t>zvox01_c97101_o31mdz_TY0V01</t>
  </si>
  <si>
    <t>Huisartsenzorg en Multidisciplinaire zorg, (code 510 en 516)- Lopende onderhandelingen 510,516- incl balans</t>
  </si>
  <si>
    <t>o31mdz</t>
  </si>
  <si>
    <t>zvox01_c97101_o52mdz_TY0V01</t>
  </si>
  <si>
    <t>Huisartsenzorg en Multidisciplinaire zorg, (code 510 en 516)- Niet gecontracteerd  510,516- incl balans</t>
  </si>
  <si>
    <t>o52mdz</t>
  </si>
  <si>
    <t>zvox03_c97103_o01_TY0V01</t>
  </si>
  <si>
    <t>Contractinformatie Verpleging en Verzorging- Gecontracteerd- incl balans</t>
  </si>
  <si>
    <t>zvox03</t>
  </si>
  <si>
    <t>c97103</t>
  </si>
  <si>
    <t>o01</t>
  </si>
  <si>
    <t>zvox03_c97103_o31_TY0V01</t>
  </si>
  <si>
    <t>Contractinformatie Verpleging en Verzorging- Lopende onderhandelingen- incl balans</t>
  </si>
  <si>
    <t>o31</t>
  </si>
  <si>
    <t>zvox03_c97103_o52_TY0V01</t>
  </si>
  <si>
    <t>Contractinformatie Verpleging en Verzorging- Niet gecontracteerd- incl balans</t>
  </si>
  <si>
    <t>o52</t>
  </si>
  <si>
    <t>zvox03_c97103_o08_TY0V01</t>
  </si>
  <si>
    <t>Contractinformatie Verpleging en Verzorging- PGB- incl balans</t>
  </si>
  <si>
    <t>o08</t>
  </si>
  <si>
    <t>zvox06_c97106_o02_TY0V01</t>
  </si>
  <si>
    <t>Medisch Specialistische Zorg- aanneemsom- incl balans</t>
  </si>
  <si>
    <t>zvox06</t>
  </si>
  <si>
    <t>c97106</t>
  </si>
  <si>
    <t>o02</t>
  </si>
  <si>
    <t>zvox06_c97106_o03_TY0V01</t>
  </si>
  <si>
    <t>Medisch Specialistische Zorg- plafond- incl balans</t>
  </si>
  <si>
    <t>o03</t>
  </si>
  <si>
    <t>zvox06_c97106_o04_TY0V01</t>
  </si>
  <si>
    <t>Medisch Specialistische Zorg- nacalculatie- incl balans</t>
  </si>
  <si>
    <t>o04</t>
  </si>
  <si>
    <t>zvox06_c97106_o05_TY0V01</t>
  </si>
  <si>
    <t>Medisch Specialistische Zorg- open einde contract- incl balans</t>
  </si>
  <si>
    <t>o05</t>
  </si>
  <si>
    <t>zvox06_c97106_o31_TY0V01</t>
  </si>
  <si>
    <t>Medisch Specialistische Zorg- Lopende onderhandelingen- incl balans</t>
  </si>
  <si>
    <t>zvox06_c97106_o52_TY0V01</t>
  </si>
  <si>
    <t>Medisch Specialistische Zorg- Niet gecontracteerd- incl balans</t>
  </si>
  <si>
    <t>zvox06_c97106_o91_TY0V01</t>
  </si>
  <si>
    <t>Medisch Specialistische Zorg- Totaal afgesproken maximum omzet plafondcontracten- incl balans</t>
  </si>
  <si>
    <t>o91</t>
  </si>
  <si>
    <t>zvox10_c97110_o02_TY0V01</t>
  </si>
  <si>
    <t>Geneeskundige GGZ- aanneemsom- incl balans</t>
  </si>
  <si>
    <t>zvox10</t>
  </si>
  <si>
    <t>c97110</t>
  </si>
  <si>
    <t>zvox10_c97110_o03_TY0V01</t>
  </si>
  <si>
    <t>Geneeskundige GGZ- plafond- incl balans</t>
  </si>
  <si>
    <t>zvox10_c97110_o04_TY0V01</t>
  </si>
  <si>
    <t>Geneeskundige GGZ- nacalculatie- incl balans</t>
  </si>
  <si>
    <t>zvox10_c97110_o05_TY0V01</t>
  </si>
  <si>
    <t>Geneeskundige GGZ- open einde contract- incl balans</t>
  </si>
  <si>
    <t>zvox10_c97110_o31_TY0V01</t>
  </si>
  <si>
    <t>Geneeskundige GGZ- Lopende onderhandelingen- incl balans</t>
  </si>
  <si>
    <t>zvox10_c97110_o52_TY0V01</t>
  </si>
  <si>
    <t>Geneeskundige GGZ- Niet gecontracteerd- incl balans</t>
  </si>
  <si>
    <t>zvox10_c97110_o91_TY0V01</t>
  </si>
  <si>
    <t>Geneeskundige GGZ- Totaal afgesproken maximum omzet plafondcontracten- incl balans</t>
  </si>
  <si>
    <t>zvox13_c97113_bo01_TY0V01</t>
  </si>
  <si>
    <t>Zintuiglijk gehandicapten- Gecontracteerd- incl balans</t>
  </si>
  <si>
    <t>zvox13</t>
  </si>
  <si>
    <t>c97113</t>
  </si>
  <si>
    <t>bo01</t>
  </si>
  <si>
    <t>zvox13_c97113_bo31_TY0V01</t>
  </si>
  <si>
    <t>Zintuiglijk gehandicapten- Lopende onderhandelingen- incl balans</t>
  </si>
  <si>
    <t>bo31</t>
  </si>
  <si>
    <t>zvox13_c97113_bo52_TY0V01</t>
  </si>
  <si>
    <t>Zintuiglijk gehandicapten- Niet gecontracteerd- incl balans</t>
  </si>
  <si>
    <t>bo52</t>
  </si>
  <si>
    <t>zvox11_c97111_o01rvl_TY0V01</t>
  </si>
  <si>
    <t>Geriatrische Revalidatiezorg 670 en Eerstelijnsverblijf 671,  Geneeskundige Zorg Specifieke Patiëntgroepen (code 672)- Gecontracteerd  670- incl balans</t>
  </si>
  <si>
    <t>zvox11</t>
  </si>
  <si>
    <t>c97111</t>
  </si>
  <si>
    <t>o01rvl</t>
  </si>
  <si>
    <t>zvox11_c97111_o31rvl_TY0V01</t>
  </si>
  <si>
    <t>Geriatrische Revalidatiezorg 670 en Eerstelijnsverblijf 671,  Geneeskundige Zorg Specifieke Patiëntgroepen (code 670)- Lopende onderhandelingen 670- incl balans</t>
  </si>
  <si>
    <t>o31rvl</t>
  </si>
  <si>
    <t>zvox11_c97111_o52rvl_TY0V01</t>
  </si>
  <si>
    <t>Geriatrische Revalidatiezorg 670 en Eerstelijnsverblijf 671,  Geneeskundige Zorg Specifieke Patiëntgroepen (code 672)- Niet gecontracteerd 670- incl balans</t>
  </si>
  <si>
    <t>o52rvl</t>
  </si>
  <si>
    <t>zvox11_c97111_o01ln1_TY0V01</t>
  </si>
  <si>
    <t>Geriatrische Revalidatiezorg 670 en Eerstelijnsverblijf 671,  Geneeskundige Zorg Specifieke Patiëntgroepen (code 672)- Gecontracteerd 671- incl balans</t>
  </si>
  <si>
    <t>o01ln1</t>
  </si>
  <si>
    <t>zvox11_c97111_o31ln1_TY0V01</t>
  </si>
  <si>
    <t>Geriatrische Revalidatiezorg 670 en Eerstelijnsverblijf 671,  Geneeskundige Zorg Specifieke Patiëntgroepen (code 671)- Lopende onderhandelingen 671- incl balans</t>
  </si>
  <si>
    <t>o31ln1</t>
  </si>
  <si>
    <t>zvox11_c97111_o52ln1_TY0V01</t>
  </si>
  <si>
    <t>Geriatrische Revalidatiezorg 670 en Eerstelijnsverblijf 671,  Geneeskundige Zorg Specifieke Patiëntgroepen (code 672)- Niet gecontracteerd 671- incl balans</t>
  </si>
  <si>
    <t>o52ln1</t>
  </si>
  <si>
    <t>zvox11_c97111_o01gp_TY0V01</t>
  </si>
  <si>
    <t>Geriatrische Revalidatiezorg 670 en Eerstelijnsverblijf 671,  Geneeskundige Zorg Specifieke Patiëntgroepen (code 672)- Gecontracteerd 672- incl balans</t>
  </si>
  <si>
    <t>o01gp</t>
  </si>
  <si>
    <t>zvox11_c97111_o31gp_TY0V01</t>
  </si>
  <si>
    <t>Geriatrische Revalidatiezorg 670 en Eerstelijnsverblijf 671,  Geneeskundige Zorg Specifieke Patiëntgroepen (code 672)- Lopende onderhandelingen 672- incl balans</t>
  </si>
  <si>
    <t>o31gp</t>
  </si>
  <si>
    <t>zvox11_c97111_o52gp_TY0V01</t>
  </si>
  <si>
    <t>Geriatrische Revalidatiezorg 670 en Eerstelijnsverblijf 671, Geneeskundige Zorg Specifieke Patiëntgroepen (code 672)- Niet gecontracteerd 672- incl balans</t>
  </si>
  <si>
    <t>o52gp</t>
  </si>
  <si>
    <t>ZVQ1</t>
  </si>
  <si>
    <t>811.3.1</t>
  </si>
  <si>
    <t xml:space="preserve"> Meerkosten COVID-19, indirect GZSP</t>
  </si>
  <si>
    <t xml:space="preserve"> Meerkosten  COVID-19, indirect</t>
  </si>
  <si>
    <t xml:space="preserve"> Meerkosten  COVID-19, toeslagen</t>
  </si>
  <si>
    <t xml:space="preserve"> Netto continuïteitsbijdrage COVID (basisverzekering)</t>
  </si>
  <si>
    <t xml:space="preserve"> Netto continuïteitsbijdrage COVID-19 (basisverzekering)</t>
  </si>
  <si>
    <t xml:space="preserve"> 803.1 Meerkosten COVID-19, indirect</t>
  </si>
  <si>
    <t xml:space="preserve"> 806.1 Meerkosten COVID-19, indirect</t>
  </si>
  <si>
    <t xml:space="preserve"> 806.2 Meerkosten COVID-19, toeslagen</t>
  </si>
  <si>
    <t xml:space="preserve"> 810.1 Meerkosten COVID-19, indirect</t>
  </si>
  <si>
    <t xml:space="preserve"> 811.1.1 Meerkosten COVID-19 indirect GRZ</t>
  </si>
  <si>
    <t xml:space="preserve"> 811.2.1 Meerkosten COVID-19 indirect ELV</t>
  </si>
  <si>
    <t xml:space="preserve"> 812.1 Meerkosten COVID-19, indirect</t>
  </si>
  <si>
    <t xml:space="preserve"> 812.3 Meerkosten COVID-19, indirect</t>
  </si>
  <si>
    <t xml:space="preserve"> 821 Netto continuïteitsbijdrage COVID (basisverzekering)</t>
  </si>
  <si>
    <t xml:space="preserve"> 822 Netto continuïteitsbijdrage COVID (basisverzekering)</t>
  </si>
  <si>
    <t xml:space="preserve"> 823 Netto continuïteitsbijdrage COVID (basisverzekering)</t>
  </si>
  <si>
    <t xml:space="preserve"> 824 Netto continuïteitsbijdrage COVID (basisverzekering)</t>
  </si>
  <si>
    <t xml:space="preserve"> 825 Netto continuïteitsbijdrage COVID (basisverzekering)</t>
  </si>
  <si>
    <t xml:space="preserve"> 826 Netto continuïteitsbijdrage COVID (basisverzekering)</t>
  </si>
  <si>
    <t xml:space="preserve"> 827 Netto continuïteitsbijdrage COVID (basisverzekering)</t>
  </si>
  <si>
    <t xml:space="preserve"> 828 Netto continuïteitsbijdrage COVID (basisverzekering)</t>
  </si>
  <si>
    <t xml:space="preserve"> 829 Netto continuïteitsbijdrage COVID (basisverzekering)</t>
  </si>
  <si>
    <t xml:space="preserve"> 830 Netto continuïteitsbijdrage COVID (basisverzekering)</t>
  </si>
  <si>
    <t xml:space="preserve"> 831.1 Netto continuïteitsbijdrage COVID (basisverzekering)</t>
  </si>
  <si>
    <t xml:space="preserve"> 831.2 Netto continuïteitsbijdrage COVID (basisverzekering)</t>
  </si>
  <si>
    <t xml:space="preserve"> 831.3 Netto continuïteitsbijdrage COVID (basisverzekering)</t>
  </si>
  <si>
    <t xml:space="preserve"> 832 Netto continuïteitsbijdrage COVID (basisverzekering)</t>
  </si>
  <si>
    <t xml:space="preserve"> 833 Netto continuïteitsbijdrage COVID (basisverzekering)</t>
  </si>
  <si>
    <t xml:space="preserve"> 811.3.1 Meerkosten COVID-19 indirect GZSP</t>
  </si>
  <si>
    <t xml:space="preserve"> 666 Kosten consulten GGZ</t>
  </si>
  <si>
    <t>zvkx06_c8062__TY0V01</t>
  </si>
  <si>
    <t>zvkx06_a8062__TY0V01</t>
  </si>
  <si>
    <t>zvkx11_c81111__TY1V01</t>
  </si>
  <si>
    <t>zvkx11_a81111__TY1V01</t>
  </si>
  <si>
    <t>a81111</t>
  </si>
  <si>
    <t>a81121</t>
  </si>
  <si>
    <t>c81131</t>
  </si>
  <si>
    <t>a81131</t>
  </si>
  <si>
    <t>c81121</t>
  </si>
  <si>
    <t>Geriatische revalidatiezorg- GZSP- Meerkosten COVID-19, indirect GZSP- geaccepteerd</t>
  </si>
  <si>
    <t>Geriatische revalidatiezorg- GZSP- Meerkosten COVID-19, indirect GZSP- incl balans</t>
  </si>
  <si>
    <t>Geriatische revalidatiezorg- GRZ- incl balans</t>
  </si>
  <si>
    <t>Geriatische revalidatiezorg- GRZ- geaccepteerd</t>
  </si>
  <si>
    <t>Geriatische revalidatiezorg-  Eerstelijnsverblijf- Meerkosten COVID-19, indirect- incl balans</t>
  </si>
  <si>
    <t>Geriatische revalidatiezorg-  Eerstelijnsverblijf- Meerkosten COVID-19, indirect- geaccepteerd</t>
  </si>
  <si>
    <t>c81111</t>
  </si>
  <si>
    <t>zvkx10_c8121__TY1V01</t>
  </si>
  <si>
    <t>zvkx10_a8121__TY1V01</t>
  </si>
  <si>
    <t>Kraamzorg--  Meerkosten Corona indirect- incl balans</t>
  </si>
  <si>
    <t>Kraamzorg--  Meerkosten Corona indirect- geaccepteerd</t>
  </si>
  <si>
    <t>c8121</t>
  </si>
  <si>
    <t>a8121</t>
  </si>
  <si>
    <t>zvkx10_c8131__TY1V01</t>
  </si>
  <si>
    <t>zvkx10_a8131__TY1V01</t>
  </si>
  <si>
    <t>Overige kosten--  Meerkosten Corona indirect- incl balans</t>
  </si>
  <si>
    <t>Overige kosten--  Meerkosten Corona indirect- geaccepteerd</t>
  </si>
  <si>
    <t>c8131</t>
  </si>
  <si>
    <t>a8131</t>
  </si>
  <si>
    <t>*=0</t>
  </si>
  <si>
    <t>*=CEL("bestandsnaam")</t>
  </si>
  <si>
    <t>*=NUMERIEKE.WAARDE(NAW_gegevens!$C$6)</t>
  </si>
  <si>
    <t>*=Kostenverzamelstaat!$I$16</t>
  </si>
  <si>
    <t>*=Kostenverzamelstaat!$J$16</t>
  </si>
  <si>
    <t>*=Kostenverzamelstaat!$K$16</t>
  </si>
  <si>
    <t>*=Kostenverzamelstaat!$L$16</t>
  </si>
  <si>
    <t>*=Kostenverzamelstaat!$M$16</t>
  </si>
  <si>
    <t>*=Kostenverzamelstaat!$N$16</t>
  </si>
  <si>
    <t>*=Kostenverzamelstaat!$I$17</t>
  </si>
  <si>
    <t>*=Kostenverzamelstaat!$J$17</t>
  </si>
  <si>
    <t>*=Kostenverzamelstaat!$K$17</t>
  </si>
  <si>
    <t>*=Kostenverzamelstaat!$L$17</t>
  </si>
  <si>
    <t>*=Kostenverzamelstaat!$M$17</t>
  </si>
  <si>
    <t>*=Kostenverzamelstaat!$N$17</t>
  </si>
  <si>
    <t>*=Kostenverzamelstaat!$I$18</t>
  </si>
  <si>
    <t>*=Kostenverzamelstaat!$J$18</t>
  </si>
  <si>
    <t>*=Kostenverzamelstaat!$K$18</t>
  </si>
  <si>
    <t>*=Kostenverzamelstaat!$L$18</t>
  </si>
  <si>
    <t>*=Kostenverzamelstaat!$M$18</t>
  </si>
  <si>
    <t>*=Kostenverzamelstaat!$N$18</t>
  </si>
  <si>
    <t>*=Kostenverzamelstaat!$I$19</t>
  </si>
  <si>
    <t>*=Kostenverzamelstaat!$J$19</t>
  </si>
  <si>
    <t>*=Kostenverzamelstaat!$K$19</t>
  </si>
  <si>
    <t>*=Kostenverzamelstaat!$L$19</t>
  </si>
  <si>
    <t>*=Kostenverzamelstaat!$M$19</t>
  </si>
  <si>
    <t>*=Kostenverzamelstaat!$N$19</t>
  </si>
  <si>
    <t>*=Kostenverzamelstaat!$I$20</t>
  </si>
  <si>
    <t>*=Kostenverzamelstaat!$J$20</t>
  </si>
  <si>
    <t>*=Kostenverzamelstaat!$K$20</t>
  </si>
  <si>
    <t>*=Kostenverzamelstaat!$L$20</t>
  </si>
  <si>
    <t>*=Kostenverzamelstaat!$M$20</t>
  </si>
  <si>
    <t>*=Kostenverzamelstaat!$N$20</t>
  </si>
  <si>
    <t>*=Kostenverzamelstaat!$I$21</t>
  </si>
  <si>
    <t>*=Kostenverzamelstaat!$J$21</t>
  </si>
  <si>
    <t>*=Kostenverzamelstaat!$K$21</t>
  </si>
  <si>
    <t>*=Kostenverzamelstaat!$L$21</t>
  </si>
  <si>
    <t>*=Kostenverzamelstaat!$M$21</t>
  </si>
  <si>
    <t>*=Kostenverzamelstaat!$N$21</t>
  </si>
  <si>
    <t>*=Kostenverzamelstaat!$I$22</t>
  </si>
  <si>
    <t>*=Kostenverzamelstaat!$J$22</t>
  </si>
  <si>
    <t>*=Kostenverzamelstaat!$K$22</t>
  </si>
  <si>
    <t>*=Kostenverzamelstaat!$L$22</t>
  </si>
  <si>
    <t>*=Kostenverzamelstaat!$M$22</t>
  </si>
  <si>
    <t>*=Kostenverzamelstaat!$N$22</t>
  </si>
  <si>
    <t>*=Kostenverzamelstaat!$I$23</t>
  </si>
  <si>
    <t>*=Kostenverzamelstaat!$J$23</t>
  </si>
  <si>
    <t>*=Kostenverzamelstaat!$K$23</t>
  </si>
  <si>
    <t>*=Kostenverzamelstaat!$L$23</t>
  </si>
  <si>
    <t>*=Kostenverzamelstaat!$M$23</t>
  </si>
  <si>
    <t>*=Kostenverzamelstaat!$N$23</t>
  </si>
  <si>
    <t>*=Kostenverzamelstaat!$M$24</t>
  </si>
  <si>
    <t>*=Kostenverzamelstaat!$N$24</t>
  </si>
  <si>
    <t>*=Kostenverzamelstaat!$I$25</t>
  </si>
  <si>
    <t>*=Kostenverzamelstaat!$J$25</t>
  </si>
  <si>
    <t>*=Kostenverzamelstaat!$K$25</t>
  </si>
  <si>
    <t>*=Kostenverzamelstaat!$L$25</t>
  </si>
  <si>
    <t>*=Kostenverzamelstaat!$M$25</t>
  </si>
  <si>
    <t>*=Kostenverzamelstaat!$N$25</t>
  </si>
  <si>
    <t>*=Kostenverzamelstaat!$I$27</t>
  </si>
  <si>
    <t>*=Kostenverzamelstaat!$J$27</t>
  </si>
  <si>
    <t>*=Kostenverzamelstaat!$K$27</t>
  </si>
  <si>
    <t>*=Kostenverzamelstaat!$L$27</t>
  </si>
  <si>
    <t>*=Kostenverzamelstaat!$M$27</t>
  </si>
  <si>
    <t>*=Kostenverzamelstaat!$N$27</t>
  </si>
  <si>
    <t>*=Kostenverzamelstaat!$M$28</t>
  </si>
  <si>
    <t>*=Kostenverzamelstaat!$N$28</t>
  </si>
  <si>
    <t>*=Kostenverzamelstaat!$I$29</t>
  </si>
  <si>
    <t>*=Kostenverzamelstaat!$J$29</t>
  </si>
  <si>
    <t>*=Kostenverzamelstaat!$K$29</t>
  </si>
  <si>
    <t>*=Kostenverzamelstaat!$L$29</t>
  </si>
  <si>
    <t>*=Kostenverzamelstaat!$M$29</t>
  </si>
  <si>
    <t>*=Kostenverzamelstaat!$N$29</t>
  </si>
  <si>
    <t>*=Kostenverzamelstaat!$I$31</t>
  </si>
  <si>
    <t>*=Kostenverzamelstaat!$J$31</t>
  </si>
  <si>
    <t>*=Kostenverzamelstaat!$K$31</t>
  </si>
  <si>
    <t>*=Kostenverzamelstaat!$L$31</t>
  </si>
  <si>
    <t>*=Kostenverzamelstaat!$M$31</t>
  </si>
  <si>
    <t>*=Kostenverzamelstaat!$N$31</t>
  </si>
  <si>
    <t>*=Kostenverzamelstaat!$K$32</t>
  </si>
  <si>
    <t>*=Kostenverzamelstaat!$L$32</t>
  </si>
  <si>
    <t>*=Kostenverzamelstaat!$M$33</t>
  </si>
  <si>
    <t>*=Kostenverzamelstaat!$N$33</t>
  </si>
  <si>
    <t>*=Kostenverzamelstaat!$I$34</t>
  </si>
  <si>
    <t>*=Kostenverzamelstaat!$J$34</t>
  </si>
  <si>
    <t>*=Kostenverzamelstaat!$K$34</t>
  </si>
  <si>
    <t>*=Kostenverzamelstaat!$L$34</t>
  </si>
  <si>
    <t>*=Kostenverzamelstaat!$M$34</t>
  </si>
  <si>
    <t>*=Kostenverzamelstaat!$N$34</t>
  </si>
  <si>
    <t>*=Kostenverzamelstaat!$I$36</t>
  </si>
  <si>
    <t>*=Kostenverzamelstaat!$J$36</t>
  </si>
  <si>
    <t>*=Kostenverzamelstaat!$K$36</t>
  </si>
  <si>
    <t>*=Kostenverzamelstaat!$L$36</t>
  </si>
  <si>
    <t>*=Kostenverzamelstaat!$M$36</t>
  </si>
  <si>
    <t>*=Kostenverzamelstaat!$N$36</t>
  </si>
  <si>
    <t>*=Kostenverzamelstaat!$I$37</t>
  </si>
  <si>
    <t>*=Kostenverzamelstaat!$J$37</t>
  </si>
  <si>
    <t>*=Kostenverzamelstaat!$K$37</t>
  </si>
  <si>
    <t>*=Kostenverzamelstaat!$L$37</t>
  </si>
  <si>
    <t>*=Kostenverzamelstaat!$M$37</t>
  </si>
  <si>
    <t>*=Kostenverzamelstaat!$N$37</t>
  </si>
  <si>
    <t>*=Kostenverzamelstaat!$I$38</t>
  </si>
  <si>
    <t>*=Kostenverzamelstaat!$J$38</t>
  </si>
  <si>
    <t>*=Kostenverzamelstaat!$K$38</t>
  </si>
  <si>
    <t>*=Kostenverzamelstaat!$L$38</t>
  </si>
  <si>
    <t>*=Kostenverzamelstaat!$M$38</t>
  </si>
  <si>
    <t>*=Kostenverzamelstaat!$N$38</t>
  </si>
  <si>
    <t>*=Kostenverzamelstaat!$M$39</t>
  </si>
  <si>
    <t>*=Kostenverzamelstaat!$N$39</t>
  </si>
  <si>
    <t>*=Kostenverzamelstaat!$I$40</t>
  </si>
  <si>
    <t>*=Kostenverzamelstaat!$J$40</t>
  </si>
  <si>
    <t>*=Kostenverzamelstaat!$K$40</t>
  </si>
  <si>
    <t>*=Kostenverzamelstaat!$L$40</t>
  </si>
  <si>
    <t>*=Kostenverzamelstaat!$M$40</t>
  </si>
  <si>
    <t>*=Kostenverzamelstaat!$N$40</t>
  </si>
  <si>
    <t>*=Kostenverzamelstaat!$I$42</t>
  </si>
  <si>
    <t>*=Kostenverzamelstaat!$J$42</t>
  </si>
  <si>
    <t>*=Kostenverzamelstaat!$K$42</t>
  </si>
  <si>
    <t>*=Kostenverzamelstaat!$L$42</t>
  </si>
  <si>
    <t>*=Kostenverzamelstaat!$M$42</t>
  </si>
  <si>
    <t>*=Kostenverzamelstaat!$N$42</t>
  </si>
  <si>
    <t>*=Kostenverzamelstaat!$I$43</t>
  </si>
  <si>
    <t>*=Kostenverzamelstaat!$J$43</t>
  </si>
  <si>
    <t>*=Kostenverzamelstaat!$K$43</t>
  </si>
  <si>
    <t>*=Kostenverzamelstaat!$L$43</t>
  </si>
  <si>
    <t>*=Kostenverzamelstaat!$M$43</t>
  </si>
  <si>
    <t>*=Kostenverzamelstaat!$N$43</t>
  </si>
  <si>
    <t>*=Kostenverzamelstaat!$M$44</t>
  </si>
  <si>
    <t>*=Kostenverzamelstaat!$N$44</t>
  </si>
  <si>
    <t>*=Kostenverzamelstaat!$I$45</t>
  </si>
  <si>
    <t>*=Kostenverzamelstaat!$J$45</t>
  </si>
  <si>
    <t>*=Kostenverzamelstaat!$K$45</t>
  </si>
  <si>
    <t>*=Kostenverzamelstaat!$L$45</t>
  </si>
  <si>
    <t>*=Kostenverzamelstaat!$M$45</t>
  </si>
  <si>
    <t>*=Kostenverzamelstaat!$N$45</t>
  </si>
  <si>
    <t>*=Kostenverzamelstaat!$I$59</t>
  </si>
  <si>
    <t>*=Kostenverzamelstaat!$J$59</t>
  </si>
  <si>
    <t>*=Kostenverzamelstaat!$K$59</t>
  </si>
  <si>
    <t>*=Kostenverzamelstaat!$L$59</t>
  </si>
  <si>
    <t>*=Kostenverzamelstaat!$M$59</t>
  </si>
  <si>
    <t>*=Kostenverzamelstaat!$N$59</t>
  </si>
  <si>
    <t>*=Kostenverzamelstaat!$I$60</t>
  </si>
  <si>
    <t>*=Kostenverzamelstaat!$J$60</t>
  </si>
  <si>
    <t>*=Kostenverzamelstaat!$K$60</t>
  </si>
  <si>
    <t>*=Kostenverzamelstaat!$L$60</t>
  </si>
  <si>
    <t>*=Kostenverzamelstaat!$M$60</t>
  </si>
  <si>
    <t>*=Kostenverzamelstaat!$N$60</t>
  </si>
  <si>
    <t>*=Kostenverzamelstaat!$I$61</t>
  </si>
  <si>
    <t>*=Kostenverzamelstaat!$J$61</t>
  </si>
  <si>
    <t>*=Kostenverzamelstaat!$I$62</t>
  </si>
  <si>
    <t>*=Kostenverzamelstaat!$J$62</t>
  </si>
  <si>
    <t>*=Kostenverzamelstaat!$K$63</t>
  </si>
  <si>
    <t>*=Kostenverzamelstaat!$L$63</t>
  </si>
  <si>
    <t>*=Kostenverzamelstaat!$M$63</t>
  </si>
  <si>
    <t>*=Kostenverzamelstaat!$N$63</t>
  </si>
  <si>
    <t>*=Kostenverzamelstaat!$K$64</t>
  </si>
  <si>
    <t>*=Kostenverzamelstaat!$L64</t>
  </si>
  <si>
    <t>*=Kostenverzamelstaat!$M$64</t>
  </si>
  <si>
    <t>*=Kostenverzamelstaat!$N$64</t>
  </si>
  <si>
    <t>*=Kostenverzamelstaat!$I$65</t>
  </si>
  <si>
    <t>*=Kostenverzamelstaat!$J$65</t>
  </si>
  <si>
    <t>*=Kostenverzamelstaat!$K$65</t>
  </si>
  <si>
    <t>*=Kostenverzamelstaat!$L$65</t>
  </si>
  <si>
    <t>*=Kostenverzamelstaat!$M$65</t>
  </si>
  <si>
    <t>*=Kostenverzamelstaat!$N$65</t>
  </si>
  <si>
    <t>*=Kostenverzamelstaat!$I$66</t>
  </si>
  <si>
    <t>*=Kostenverzamelstaat!$J$66</t>
  </si>
  <si>
    <t>*=Kostenverzamelstaat!$K$66</t>
  </si>
  <si>
    <t>*=Kostenverzamelstaat!$L$66</t>
  </si>
  <si>
    <t>*=Kostenverzamelstaat!$M$66</t>
  </si>
  <si>
    <t>*=Kostenverzamelstaat!$N$66</t>
  </si>
  <si>
    <t>*=Kostenverzamelstaat!$I$67</t>
  </si>
  <si>
    <t>*=Kostenverzamelstaat!$J$67</t>
  </si>
  <si>
    <t>*=Kostenverzamelstaat!$K$67</t>
  </si>
  <si>
    <t>*=Kostenverzamelstaat!$L$67</t>
  </si>
  <si>
    <t>*=Kostenverzamelstaat!$M$67</t>
  </si>
  <si>
    <t>*=Kostenverzamelstaat!$N$67</t>
  </si>
  <si>
    <t>*=Kostenverzamelstaat!$I$68</t>
  </si>
  <si>
    <t>*=Kostenverzamelstaat!$J$68</t>
  </si>
  <si>
    <t>*=Kostenverzamelstaat!$K$68</t>
  </si>
  <si>
    <t>*=Kostenverzamelstaat!$L$68</t>
  </si>
  <si>
    <t>*=Kostenverzamelstaat!$M$68</t>
  </si>
  <si>
    <t>*=Kostenverzamelstaat!$N$68</t>
  </si>
  <si>
    <t>*=Kostenverzamelstaat!$K$69</t>
  </si>
  <si>
    <t>*=Kostenverzamelstaat!$L$69</t>
  </si>
  <si>
    <t>*=Kostenverzamelstaat!$I$70</t>
  </si>
  <si>
    <t>*=Kostenverzamelstaat!$J$70</t>
  </si>
  <si>
    <t>*=Kostenverzamelstaat!$K$70</t>
  </si>
  <si>
    <t>*=Kostenverzamelstaat!$L$70</t>
  </si>
  <si>
    <t>*=Kostenverzamelstaat!$M$71</t>
  </si>
  <si>
    <t>*=Kostenverzamelstaat!$N$71</t>
  </si>
  <si>
    <t>*=Kostenverzamelstaat!$I$72</t>
  </si>
  <si>
    <t>*=Kostenverzamelstaat!$J$72</t>
  </si>
  <si>
    <t>*=Kostenverzamelstaat!$K$72</t>
  </si>
  <si>
    <t>*=Kostenverzamelstaat!$L$72</t>
  </si>
  <si>
    <t>*=Kostenverzamelstaat!$M$72</t>
  </si>
  <si>
    <t>*=Kostenverzamelstaat!$N$72</t>
  </si>
  <si>
    <t>*=Kostenverzamelstaat!$I$74</t>
  </si>
  <si>
    <t>*=Kostenverzamelstaat!$J$74</t>
  </si>
  <si>
    <t>*=Kostenverzamelstaat!$K$74</t>
  </si>
  <si>
    <t>*=Kostenverzamelstaat!$L$74</t>
  </si>
  <si>
    <t>*=Kostenverzamelstaat!$M$74</t>
  </si>
  <si>
    <t>*=Kostenverzamelstaat!$N$74</t>
  </si>
  <si>
    <t>*=Kostenverzamelstaat!$I$75</t>
  </si>
  <si>
    <t>*=Kostenverzamelstaat!$J$75</t>
  </si>
  <si>
    <t>*=Kostenverzamelstaat!$K$75</t>
  </si>
  <si>
    <t>*=Kostenverzamelstaat!$L$75</t>
  </si>
  <si>
    <t>*=Kostenverzamelstaat!$M$75</t>
  </si>
  <si>
    <t>*=Kostenverzamelstaat!$N$75</t>
  </si>
  <si>
    <t>*=Kostenverzamelstaat!$I$76</t>
  </si>
  <si>
    <t>*=Kostenverzamelstaat!$J$76</t>
  </si>
  <si>
    <t>*=Kostenverzamelstaat!$K$76</t>
  </si>
  <si>
    <t>*=Kostenverzamelstaat!$L$76</t>
  </si>
  <si>
    <t>*=Kostenverzamelstaat!$M$76</t>
  </si>
  <si>
    <t>*=Kostenverzamelstaat!$N$76</t>
  </si>
  <si>
    <t>*=Kostenverzamelstaat!$I$77</t>
  </si>
  <si>
    <t>*=Kostenverzamelstaat!$J$77</t>
  </si>
  <si>
    <t>*=Kostenverzamelstaat!$K$77</t>
  </si>
  <si>
    <t>*=Kostenverzamelstaat!$L$77</t>
  </si>
  <si>
    <t>*=Kostenverzamelstaat!$M$77</t>
  </si>
  <si>
    <t>*=Kostenverzamelstaat!$N$77</t>
  </si>
  <si>
    <t>*=Kostenverzamelstaat!$I$78</t>
  </si>
  <si>
    <t>*=Kostenverzamelstaat!$J$78</t>
  </si>
  <si>
    <t>*=Kostenverzamelstaat!$K$78</t>
  </si>
  <si>
    <t>*=Kostenverzamelstaat!$L$78</t>
  </si>
  <si>
    <t>*=Kostenverzamelstaat!$M$78</t>
  </si>
  <si>
    <t>*=Kostenverzamelstaat!$N$78</t>
  </si>
  <si>
    <t>*=Kostenverzamelstaat!$I$79</t>
  </si>
  <si>
    <t>*=Kostenverzamelstaat!$J$79</t>
  </si>
  <si>
    <t>*=Kostenverzamelstaat!$K$79</t>
  </si>
  <si>
    <t>*=Kostenverzamelstaat!$L$79</t>
  </si>
  <si>
    <t>*=Kostenverzamelstaat!$M$79</t>
  </si>
  <si>
    <t>*=Kostenverzamelstaat!$N$79</t>
  </si>
  <si>
    <t>*=Kostenverzamelstaat!$M$80</t>
  </si>
  <si>
    <t>*=Kostenverzamelstaat!$N$80</t>
  </si>
  <si>
    <t>*=Kostenverzamelstaat!$I$81</t>
  </si>
  <si>
    <t>*=Kostenverzamelstaat!$J$81</t>
  </si>
  <si>
    <t>*=Kostenverzamelstaat!$K$81</t>
  </si>
  <si>
    <t>*=Kostenverzamelstaat!$L$81</t>
  </si>
  <si>
    <t>*=Kostenverzamelstaat!$M$81</t>
  </si>
  <si>
    <t>*=Kostenverzamelstaat!$N$81</t>
  </si>
  <si>
    <t>*=Kostenverzamelstaat!$I$83</t>
  </si>
  <si>
    <t>*=Kostenverzamelstaat!$J$83</t>
  </si>
  <si>
    <t>*=Kostenverzamelstaat!$K$83</t>
  </si>
  <si>
    <t>*=Kostenverzamelstaat!$L$83</t>
  </si>
  <si>
    <t>*=Kostenverzamelstaat!$M$83</t>
  </si>
  <si>
    <t>*=Kostenverzamelstaat!$N$83</t>
  </si>
  <si>
    <t>*=Kostenverzamelstaat!$M$84</t>
  </si>
  <si>
    <t>*=Kostenverzamelstaat!$N$84</t>
  </si>
  <si>
    <t>*=Kostenverzamelstaat!$I$85</t>
  </si>
  <si>
    <t>*=Kostenverzamelstaat!$J$85</t>
  </si>
  <si>
    <t>*=Kostenverzamelstaat!$K$85</t>
  </si>
  <si>
    <t>*=Kostenverzamelstaat!$L$85</t>
  </si>
  <si>
    <t>*=Kostenverzamelstaat!$M$85</t>
  </si>
  <si>
    <t>*=Kostenverzamelstaat!$N$85</t>
  </si>
  <si>
    <t>*=Kostenverzamelstaat!$I$87</t>
  </si>
  <si>
    <t>*=Kostenverzamelstaat!$J$87</t>
  </si>
  <si>
    <t>*=Kostenverzamelstaat!$K$87</t>
  </si>
  <si>
    <t>*=Kostenverzamelstaat!$L$87</t>
  </si>
  <si>
    <t>*=Kostenverzamelstaat!$M$87</t>
  </si>
  <si>
    <t>*=Kostenverzamelstaat!$N$87</t>
  </si>
  <si>
    <t>*=Kostenverzamelstaat!$I$88</t>
  </si>
  <si>
    <t>*=Kostenverzamelstaat!$J$88</t>
  </si>
  <si>
    <t>*=Kostenverzamelstaat!$K$88</t>
  </si>
  <si>
    <t>*=Kostenverzamelstaat!$L$88</t>
  </si>
  <si>
    <t>*=Kostenverzamelstaat!$M$88</t>
  </si>
  <si>
    <t>*=Kostenverzamelstaat!$N$88</t>
  </si>
  <si>
    <t>*=Kostenverzamelstaat!$I$89</t>
  </si>
  <si>
    <t>*=Kostenverzamelstaat!$J$89</t>
  </si>
  <si>
    <t>*=Kostenverzamelstaat!$K$89</t>
  </si>
  <si>
    <t>*=Kostenverzamelstaat!$L$89</t>
  </si>
  <si>
    <t>*=Kostenverzamelstaat!$M$89</t>
  </si>
  <si>
    <t>*=Kostenverzamelstaat!$N$89</t>
  </si>
  <si>
    <t>*=Kostenverzamelstaat!$M$90</t>
  </si>
  <si>
    <t>*=Kostenverzamelstaat!$N$90</t>
  </si>
  <si>
    <t>*=Kostenverzamelstaat!$I$91</t>
  </si>
  <si>
    <t>*=Kostenverzamelstaat!$J$91</t>
  </si>
  <si>
    <t>*=Kostenverzamelstaat!$K$91</t>
  </si>
  <si>
    <t>*=Kostenverzamelstaat!$L$91</t>
  </si>
  <si>
    <t>*=Kostenverzamelstaat!$M$91</t>
  </si>
  <si>
    <t>*=Kostenverzamelstaat!$N$91</t>
  </si>
  <si>
    <t>*=Kostenverzamelstaat!$M$105</t>
  </si>
  <si>
    <t>*=Kostenverzamelstaat!$N$105</t>
  </si>
  <si>
    <t>*=Kostenverzamelstaat!$M$106</t>
  </si>
  <si>
    <t>*=Kostenverzamelstaat!$N$106</t>
  </si>
  <si>
    <t>*=Kostenverzamelstaat!$M$107</t>
  </si>
  <si>
    <t>*=Kostenverzamelstaat!$N$107</t>
  </si>
  <si>
    <t>*=Kostenverzamelstaat!$M$108</t>
  </si>
  <si>
    <t>*=Kostenverzamelstaat!$N$108</t>
  </si>
  <si>
    <t>*=Kostenverzamelstaat!$I$109</t>
  </si>
  <si>
    <t>*=Kostenverzamelstaat!$J$109</t>
  </si>
  <si>
    <t>*=Kostenverzamelstaat!$K$109</t>
  </si>
  <si>
    <t>*=Kostenverzamelstaat!$L$109</t>
  </si>
  <si>
    <t>*=Kostenverzamelstaat!$I$110</t>
  </si>
  <si>
    <t>*=Kostenverzamelstaat!$J$110</t>
  </si>
  <si>
    <t>*=Kostenverzamelstaat!$K$110</t>
  </si>
  <si>
    <t>*=Kostenverzamelstaat!$L$110</t>
  </si>
  <si>
    <t>*=Kostenverzamelstaat!$I$111</t>
  </si>
  <si>
    <t>*=Kostenverzamelstaat!$J$111</t>
  </si>
  <si>
    <t>*=Kostenverzamelstaat!$K$111</t>
  </si>
  <si>
    <t>*=Kostenverzamelstaat!$L$111</t>
  </si>
  <si>
    <t>*=Kostenverzamelstaat!$K$112</t>
  </si>
  <si>
    <t>*=Kostenverzamelstaat!$L$112</t>
  </si>
  <si>
    <t>*=Kostenverzamelstaat!$M$113</t>
  </si>
  <si>
    <t>*=Kostenverzamelstaat!$N$113</t>
  </si>
  <si>
    <t>*=Kostenverzamelstaat!$I$114</t>
  </si>
  <si>
    <t>*=Kostenverzamelstaat!$J$114</t>
  </si>
  <si>
    <t>*=Kostenverzamelstaat!$K$114</t>
  </si>
  <si>
    <t>*=Kostenverzamelstaat!$L$114</t>
  </si>
  <si>
    <t>*=Kostenverzamelstaat!$M$114</t>
  </si>
  <si>
    <t>*=Kostenverzamelstaat!$N$114</t>
  </si>
  <si>
    <t>*=Kostenverzamelstaat!$I$116</t>
  </si>
  <si>
    <t>*=Kostenverzamelstaat!$J$116</t>
  </si>
  <si>
    <t>*=Kostenverzamelstaat!$K$116</t>
  </si>
  <si>
    <t>*=Kostenverzamelstaat!$L$116</t>
  </si>
  <si>
    <t>*=Kostenverzamelstaat!$M$116</t>
  </si>
  <si>
    <t>*=Kostenverzamelstaat!$N$116</t>
  </si>
  <si>
    <t>*=Kostenverzamelstaat!$M$117</t>
  </si>
  <si>
    <t>*=Kostenverzamelstaat!$N$117</t>
  </si>
  <si>
    <t>*=Kostenverzamelstaat!$K$118</t>
  </si>
  <si>
    <t>*=Kostenverzamelstaat!$L$118</t>
  </si>
  <si>
    <t>*=Kostenverzamelstaat!$I$119</t>
  </si>
  <si>
    <t>*=Kostenverzamelstaat!$J$119</t>
  </si>
  <si>
    <t>*=Kostenverzamelstaat!$K$119</t>
  </si>
  <si>
    <t>*=Kostenverzamelstaat!$L$119</t>
  </si>
  <si>
    <t>*=Kostenverzamelstaat!$M$119</t>
  </si>
  <si>
    <t>*=Kostenverzamelstaat!$N$119</t>
  </si>
  <si>
    <t>*=Kostenverzamelstaat!$M$120</t>
  </si>
  <si>
    <t>*=Kostenverzamelstaat!$N$120</t>
  </si>
  <si>
    <t>*=Kostenverzamelstaat!$K$121</t>
  </si>
  <si>
    <t>*=Kostenverzamelstaat!$L$121</t>
  </si>
  <si>
    <t>*=Kostenverzamelstaat!$I$122</t>
  </si>
  <si>
    <t>*=Kostenverzamelstaat!$J$122</t>
  </si>
  <si>
    <t>*=Kostenverzamelstaat!$K$122</t>
  </si>
  <si>
    <t>*=Kostenverzamelstaat!$L$122</t>
  </si>
  <si>
    <t>*=Kostenverzamelstaat!$M$122</t>
  </si>
  <si>
    <t>*=Kostenverzamelstaat!$N$122</t>
  </si>
  <si>
    <t>*=Kostenverzamelstaat!$M$123</t>
  </si>
  <si>
    <t>*=Kostenverzamelstaat!$N$123</t>
  </si>
  <si>
    <t>*=Kostenverzamelstaat!$K$124</t>
  </si>
  <si>
    <t>*=Kostenverzamelstaat!$L$124</t>
  </si>
  <si>
    <t>*=Kostenverzamelstaat!$I$125</t>
  </si>
  <si>
    <t>*=Kostenverzamelstaat!$J$125</t>
  </si>
  <si>
    <t>*=Kostenverzamelstaat!$K$125</t>
  </si>
  <si>
    <t>*=Kostenverzamelstaat!$L$125</t>
  </si>
  <si>
    <t>*=Kostenverzamelstaat!$M$125</t>
  </si>
  <si>
    <t>*=Kostenverzamelstaat!$N$125</t>
  </si>
  <si>
    <t>*=Kostenverzamelstaat!$I$127</t>
  </si>
  <si>
    <t>*=Kostenverzamelstaat!$J$127</t>
  </si>
  <si>
    <t>*=Kostenverzamelstaat!$K$127</t>
  </si>
  <si>
    <t>*=Kostenverzamelstaat!$L$127</t>
  </si>
  <si>
    <t>*=Kostenverzamelstaat!$M$127</t>
  </si>
  <si>
    <t>*=Kostenverzamelstaat!$N$127</t>
  </si>
  <si>
    <t>*=Kostenverzamelstaat!$K$128</t>
  </si>
  <si>
    <t>*=Kostenverzamelstaat!$L$128</t>
  </si>
  <si>
    <t>*=Kostenverzamelstaat!$M$129</t>
  </si>
  <si>
    <t>*=Kostenverzamelstaat!$N$129</t>
  </si>
  <si>
    <t>*=Kostenverzamelstaat!$I$130</t>
  </si>
  <si>
    <t>*=Kostenverzamelstaat!$J$130</t>
  </si>
  <si>
    <t>*=Kostenverzamelstaat!$K$130</t>
  </si>
  <si>
    <t>*=Kostenverzamelstaat!$L$130</t>
  </si>
  <si>
    <t>*=Kostenverzamelstaat!$M$130</t>
  </si>
  <si>
    <t>*=Kostenverzamelstaat!$N$130</t>
  </si>
  <si>
    <t>*=Kostenverzamelstaat!$I$132</t>
  </si>
  <si>
    <t>*=Kostenverzamelstaat!$J$132</t>
  </si>
  <si>
    <t>*=Kostenverzamelstaat!$K$132</t>
  </si>
  <si>
    <t>*=Kostenverzamelstaat!$L$132</t>
  </si>
  <si>
    <t>*=Kostenverzamelstaat!$M$132</t>
  </si>
  <si>
    <t>*=Kostenverzamelstaat!$N$132</t>
  </si>
  <si>
    <t>*=Kostenverzamelstaat!$I$133</t>
  </si>
  <si>
    <t>*=Kostenverzamelstaat!$J$133</t>
  </si>
  <si>
    <t>*=Kostenverzamelstaat!$K$133</t>
  </si>
  <si>
    <t>*=Kostenverzamelstaat!$L$133</t>
  </si>
  <si>
    <t>*=Kostenverzamelstaat!$M$133</t>
  </si>
  <si>
    <t>*=Kostenverzamelstaat!$N$133</t>
  </si>
  <si>
    <t>*=Kostenverzamelstaat!$I$134</t>
  </si>
  <si>
    <t>*=Kostenverzamelstaat!$J$134</t>
  </si>
  <si>
    <t>*=Kostenverzamelstaat!$K$134</t>
  </si>
  <si>
    <t>*=Kostenverzamelstaat!$L$134</t>
  </si>
  <si>
    <t>*=Kostenverzamelstaat!$M$134</t>
  </si>
  <si>
    <t>*=Kostenverzamelstaat!$N$134</t>
  </si>
  <si>
    <t>*=Kostenverzamelstaat!$I$135</t>
  </si>
  <si>
    <t>*=Kostenverzamelstaat!$J$135</t>
  </si>
  <si>
    <t>*=Kostenverzamelstaat!$K$136</t>
  </si>
  <si>
    <t>*=Kostenverzamelstaat!$L$136</t>
  </si>
  <si>
    <t>*=Kostenverzamelstaat!$M$137</t>
  </si>
  <si>
    <t>*=Kostenverzamelstaat!$N$137</t>
  </si>
  <si>
    <t>*=Kostenverzamelstaat!$I$138</t>
  </si>
  <si>
    <t>*=Kostenverzamelstaat!$J$138</t>
  </si>
  <si>
    <t>*=Kostenverzamelstaat!$K$138</t>
  </si>
  <si>
    <t>*=Kostenverzamelstaat!$L$138</t>
  </si>
  <si>
    <t>*=Kostenverzamelstaat!$M$138</t>
  </si>
  <si>
    <t>*=Kostenverzamelstaat!$N$138</t>
  </si>
  <si>
    <t>*=Kostenverzamelstaat!$I$140</t>
  </si>
  <si>
    <t>*=Kostenverzamelstaat!$J$140</t>
  </si>
  <si>
    <t>*=Kostenverzamelstaat!$K$140</t>
  </si>
  <si>
    <t>*=Kostenverzamelstaat!$L$140</t>
  </si>
  <si>
    <t>*=Kostenverzamelstaat!$M$140</t>
  </si>
  <si>
    <t>*=Kostenverzamelstaat!$N$140</t>
  </si>
  <si>
    <t>*=Kostenverzamelstaat!$I$141</t>
  </si>
  <si>
    <t>*=Kostenverzamelstaat!$J$141</t>
  </si>
  <si>
    <t>*=Kostenverzamelstaat!$K$141</t>
  </si>
  <si>
    <t>*=Kostenverzamelstaat!$L$141</t>
  </si>
  <si>
    <t>*=Kostenverzamelstaat!$M$141</t>
  </si>
  <si>
    <t>*=Kostenverzamelstaat!$N$141</t>
  </si>
  <si>
    <t>*=Kostenverzamelstaat!$I$142</t>
  </si>
  <si>
    <t>*=Kostenverzamelstaat!$J$142</t>
  </si>
  <si>
    <t>*=Kostenverzamelstaat!$K$142</t>
  </si>
  <si>
    <t>*=Kostenverzamelstaat!$L$142</t>
  </si>
  <si>
    <t>*=Kostenverzamelstaat!$M$142</t>
  </si>
  <si>
    <t>*=Kostenverzamelstaat!$N$142</t>
  </si>
  <si>
    <t>*=Kostenverzamelstaat!$I$144</t>
  </si>
  <si>
    <t>*=Kostenverzamelstaat!$J$144</t>
  </si>
  <si>
    <t>*=Kostenverzamelstaat!$K$144</t>
  </si>
  <si>
    <t>*=Kostenverzamelstaat!$L$144</t>
  </si>
  <si>
    <t>*=Kostenverzamelstaat!$M$144</t>
  </si>
  <si>
    <t>*=Kostenverzamelstaat!$N$144</t>
  </si>
  <si>
    <t>*=Kostenverzamelstaat!$I$145</t>
  </si>
  <si>
    <t>*=Kostenverzamelstaat!$J$145</t>
  </si>
  <si>
    <t>*=Kostenverzamelstaat!$K$145</t>
  </si>
  <si>
    <t>*=Kostenverzamelstaat!$L$145</t>
  </si>
  <si>
    <t>*=Kostenverzamelstaat!$M$145</t>
  </si>
  <si>
    <t>*=Kostenverzamelstaat!$N$145</t>
  </si>
  <si>
    <t>*=Kostenverzamelstaat!$I$146</t>
  </si>
  <si>
    <t>*=Kostenverzamelstaat!$J$146</t>
  </si>
  <si>
    <t>*=Kostenverzamelstaat!$K$146</t>
  </si>
  <si>
    <t>*=Kostenverzamelstaat!$L$146</t>
  </si>
  <si>
    <t>*=Kostenverzamelstaat!$M$146</t>
  </si>
  <si>
    <t>*=Kostenverzamelstaat!$N$146</t>
  </si>
  <si>
    <t>*=Kostenverzamelstaat!$M$158</t>
  </si>
  <si>
    <t>*=Kostenverzamelstaat!$N$158</t>
  </si>
  <si>
    <t>*=Kostenverzamelstaat!$I$164</t>
  </si>
  <si>
    <t>*=Kostenverzamelstaat!$J$164</t>
  </si>
  <si>
    <t>*=Kostenverzamelstaat!$K$164</t>
  </si>
  <si>
    <t>*=Kostenverzamelstaat!$L$164</t>
  </si>
  <si>
    <t>*=Kostenverzamelstaat!$M$164</t>
  </si>
  <si>
    <t>*=Kostenverzamelstaat!$N$164</t>
  </si>
  <si>
    <t>*=Kostenverzamelstaat!$I$165</t>
  </si>
  <si>
    <t>*=Kostenverzamelstaat!$J$165</t>
  </si>
  <si>
    <t>*=Kostenverzamelstaat!$K$165</t>
  </si>
  <si>
    <t>*=Kostenverzamelstaat!$L$165</t>
  </si>
  <si>
    <t>*=Kostenverzamelstaat!$M$165</t>
  </si>
  <si>
    <t>*=Kostenverzamelstaat!$N$165</t>
  </si>
  <si>
    <t>*=Kostenverzamelstaat!$I$166</t>
  </si>
  <si>
    <t>*=Kostenverzamelstaat!$J$166</t>
  </si>
  <si>
    <t>*=Kostenverzamelstaat!$K$166</t>
  </si>
  <si>
    <t>*=Kostenverzamelstaat!$L$166</t>
  </si>
  <si>
    <t>*=Kostenverzamelstaat!$M$166</t>
  </si>
  <si>
    <t>*=Kostenverzamelstaat!$N$166</t>
  </si>
  <si>
    <t>*=Kostenverzamelstaat!$I$167</t>
  </si>
  <si>
    <t>*=Kostenverzamelstaat!$J$167</t>
  </si>
  <si>
    <t>*=Kostenverzamelstaat!$K$167</t>
  </si>
  <si>
    <t>*=Kostenverzamelstaat!$L$167</t>
  </si>
  <si>
    <t>*=Kostenverzamelstaat!$M$167</t>
  </si>
  <si>
    <t>*=Kostenverzamelstaat!$N$167</t>
  </si>
  <si>
    <t>*='Specifieke informatie B'!I15</t>
  </si>
  <si>
    <t>*='Specifieke informatie B'!$J$15</t>
  </si>
  <si>
    <t>*='Specifieke informatie B'!$K$15</t>
  </si>
  <si>
    <t>*='Specifieke informatie B'!$L$15</t>
  </si>
  <si>
    <t>*='Specifieke informatie B'!$I$16</t>
  </si>
  <si>
    <t>*='Specifieke informatie B'!$J$16</t>
  </si>
  <si>
    <t>*='Specifieke informatie B'!$K$16</t>
  </si>
  <si>
    <t>*='Specifieke informatie B'!$L$16</t>
  </si>
  <si>
    <t>*='Specifieke informatie B'!$I$17</t>
  </si>
  <si>
    <t>*='Specifieke informatie B'!$J$17</t>
  </si>
  <si>
    <t>*='Specifieke informatie B'!$K$17</t>
  </si>
  <si>
    <t>*='Specifieke informatie B'!$L$17</t>
  </si>
  <si>
    <t>*='Specifieke informatie B'!$I$18</t>
  </si>
  <si>
    <t>*='Specifieke informatie B'!$J$18</t>
  </si>
  <si>
    <t>*='Specifieke informatie B'!$K$18</t>
  </si>
  <si>
    <t>*='Specifieke informatie B'!$L$18</t>
  </si>
  <si>
    <t>*='Specifieke informatie B'!$I$19</t>
  </si>
  <si>
    <t>*='Specifieke informatie B'!$J$19</t>
  </si>
  <si>
    <t>*='Specifieke informatie B'!$K$19</t>
  </si>
  <si>
    <t>*='Specifieke informatie B'!$L$19</t>
  </si>
  <si>
    <t>*='Specifieke informatie B'!$I$20</t>
  </si>
  <si>
    <t>*='Specifieke informatie B'!$J$20</t>
  </si>
  <si>
    <t>*='Specifieke informatie B'!$K$20</t>
  </si>
  <si>
    <t>*='Specifieke informatie B'!$L$20</t>
  </si>
  <si>
    <t>*='Specifieke informatie B'!$I$21</t>
  </si>
  <si>
    <t>*='Specifieke informatie B'!$J$21</t>
  </si>
  <si>
    <t>*='Specifieke informatie B'!$K$21</t>
  </si>
  <si>
    <t>*='Specifieke informatie B'!$L$21</t>
  </si>
  <si>
    <t>*='Specifieke informatie B'!$K$23</t>
  </si>
  <si>
    <t>*='Specifieke informatie B'!$L$23</t>
  </si>
  <si>
    <t>*='Specifieke informatie B'!$K$24</t>
  </si>
  <si>
    <t>*='Specifieke informatie B'!$L$24</t>
  </si>
  <si>
    <t>*='Specifieke informatie B'!$I$26</t>
  </si>
  <si>
    <t>*='Specifieke informatie B'!$J$26</t>
  </si>
  <si>
    <t>*='Specifieke informatie B'!$K$26</t>
  </si>
  <si>
    <t>*='Specifieke informatie B'!$L$26</t>
  </si>
  <si>
    <t>*='Specifieke informatie B'!$I$27</t>
  </si>
  <si>
    <t>*='Specifieke informatie B'!$J$27</t>
  </si>
  <si>
    <t>*='Specifieke informatie B'!$K$27</t>
  </si>
  <si>
    <t>*='Specifieke informatie B'!$L$27</t>
  </si>
  <si>
    <t>*='Specifieke informatie B'!$I$28</t>
  </si>
  <si>
    <t>*='Specifieke informatie B'!$J$28</t>
  </si>
  <si>
    <t>*='Specifieke informatie B'!$K$28</t>
  </si>
  <si>
    <t>*='Specifieke informatie B'!$L$28</t>
  </si>
  <si>
    <t>*='Specifieke informatie B'!$K$30</t>
  </si>
  <si>
    <t>*='Specifieke informatie B'!$L$30</t>
  </si>
  <si>
    <t>*='Specifieke informatie B'!$K$31</t>
  </si>
  <si>
    <t>*='Specifieke informatie B'!$L$31</t>
  </si>
  <si>
    <t>*='Specifieke informatie B'!$K$32</t>
  </si>
  <si>
    <t>*='Specifieke informatie B'!$L$32</t>
  </si>
  <si>
    <t>*='Specifieke informatie B'!$K$34</t>
  </si>
  <si>
    <t>*='Specifieke informatie B'!$L$34</t>
  </si>
  <si>
    <t>*='Specifieke informatie B'!$K$47</t>
  </si>
  <si>
    <t>*='Specifieke informatie B'!$L$47</t>
  </si>
  <si>
    <t>*='Specifieke informatie B'!$I$48</t>
  </si>
  <si>
    <t>*='Specifieke informatie B'!$J$48</t>
  </si>
  <si>
    <t>*='Specifieke informatie B'!$K$48</t>
  </si>
  <si>
    <t>*='Specifieke informatie B'!$L$48</t>
  </si>
  <si>
    <t>*='Specifieke informatie B'!$I$49</t>
  </si>
  <si>
    <t>*='Specifieke informatie B'!$J$49</t>
  </si>
  <si>
    <t>*='Specifieke informatie B'!$K$49</t>
  </si>
  <si>
    <t>*='Specifieke informatie B'!$L$49</t>
  </si>
  <si>
    <t>*='Specifieke informatie B'!$I$50</t>
  </si>
  <si>
    <t>*='Specifieke informatie B'!$J$50</t>
  </si>
  <si>
    <t>*='Specifieke informatie B'!$K$50</t>
  </si>
  <si>
    <t>*='Specifieke informatie B'!$L$50</t>
  </si>
  <si>
    <t>*='Specifieke informatie B'!$I$51</t>
  </si>
  <si>
    <t>*='Specifieke informatie B'!$J$51</t>
  </si>
  <si>
    <t>*='Specifieke informatie B'!$K$51</t>
  </si>
  <si>
    <t>*='Specifieke informatie B'!$L$51</t>
  </si>
  <si>
    <t>*='Specifieke informatie B'!$I$52</t>
  </si>
  <si>
    <t>*='Specifieke informatie B'!$J$52</t>
  </si>
  <si>
    <t>*='Specifieke informatie B'!$I$53</t>
  </si>
  <si>
    <t>*='Specifieke informatie B'!$J$53</t>
  </si>
  <si>
    <t>*='Specifieke informatie B'!$K$53</t>
  </si>
  <si>
    <t>*='Specifieke informatie B'!$L$53</t>
  </si>
  <si>
    <t>*='Specifieke informatie B'!$I$55</t>
  </si>
  <si>
    <t>*='Specifieke informatie B'!$J$55</t>
  </si>
  <si>
    <t>*='Specifieke informatie B'!$K$55</t>
  </si>
  <si>
    <t>*='Specifieke informatie B'!$L$55</t>
  </si>
  <si>
    <t>*='Specifieke informatie B'!$I$56</t>
  </si>
  <si>
    <t>*='Specifieke informatie B'!$J$56</t>
  </si>
  <si>
    <t>*='Specifieke informatie B'!$K$56</t>
  </si>
  <si>
    <t>*='Specifieke informatie B'!$L$56</t>
  </si>
  <si>
    <t>*='Specifieke informatie B'!$I$57</t>
  </si>
  <si>
    <t>*='Specifieke informatie B'!$J$57</t>
  </si>
  <si>
    <t>*='Specifieke informatie B'!$K$57</t>
  </si>
  <si>
    <t>*='Specifieke informatie B'!$L$57</t>
  </si>
  <si>
    <t>*='Specifieke informatie B'!$I$58</t>
  </si>
  <si>
    <t>*='Specifieke informatie B'!$J$58</t>
  </si>
  <si>
    <t>*='Specifieke informatie B'!$K$58</t>
  </si>
  <si>
    <t>*='Specifieke informatie B'!$L$58</t>
  </si>
  <si>
    <t>*='Specifieke informatie B'!$I$59</t>
  </si>
  <si>
    <t>*='Specifieke informatie B'!$J$59</t>
  </si>
  <si>
    <t>*='Specifieke informatie B'!$K$59</t>
  </si>
  <si>
    <t>*='Specifieke informatie B'!$L$59</t>
  </si>
  <si>
    <t>*='Specifieke informatie B'!$K$60</t>
  </si>
  <si>
    <t>*='Specifieke informatie B'!$L$60</t>
  </si>
  <si>
    <t>*='Specifieke informatie B'!$I$61</t>
  </si>
  <si>
    <t>*='Specifieke informatie B'!$J$61</t>
  </si>
  <si>
    <t>*='Specifieke informatie B'!$K$61</t>
  </si>
  <si>
    <t>*='Specifieke informatie B'!$L$61</t>
  </si>
  <si>
    <t>*='Specifieke informatie B'!$I$63</t>
  </si>
  <si>
    <t>*='Specifieke informatie B'!$J$63</t>
  </si>
  <si>
    <t>*='Specifieke informatie B'!$K$63</t>
  </si>
  <si>
    <t>*='Specifieke informatie B'!$L$63</t>
  </si>
  <si>
    <t>*='Specifieke informatie B'!$I$64</t>
  </si>
  <si>
    <t>*='Specifieke informatie B'!$J$64</t>
  </si>
  <si>
    <t>*='Specifieke informatie B'!$K$64</t>
  </si>
  <si>
    <t>*='Specifieke informatie B'!$L$64</t>
  </si>
  <si>
    <t>*='Specifieke informatie B'!$I$66</t>
  </si>
  <si>
    <t>*='Specifieke informatie B'!$J$66</t>
  </si>
  <si>
    <t>*='Specifieke informatie B'!$K$66</t>
  </si>
  <si>
    <t>*='Specifieke informatie B'!$L$66</t>
  </si>
  <si>
    <t>*='Specifieke informatie B'!$I$67</t>
  </si>
  <si>
    <t>*='Specifieke informatie B'!$J$67</t>
  </si>
  <si>
    <t>*='Specifieke informatie B'!$K$67</t>
  </si>
  <si>
    <t>*='Specifieke informatie B'!$L$67</t>
  </si>
  <si>
    <t>*='Specifieke informatie B'!$I$68</t>
  </si>
  <si>
    <t>*='Specifieke informatie B'!$J$68</t>
  </si>
  <si>
    <t>*='Specifieke informatie B'!$K$68</t>
  </si>
  <si>
    <t>*='Specifieke informatie B'!$L$68</t>
  </si>
  <si>
    <t>*='Specifieke informatie B'!$I$81</t>
  </si>
  <si>
    <t>*='Specifieke informatie B'!$J$81</t>
  </si>
  <si>
    <t>*='Specifieke informatie B'!$K$81</t>
  </si>
  <si>
    <t>*='Specifieke informatie B'!$L$81</t>
  </si>
  <si>
    <t>*='Specifieke informatie B'!$I$82</t>
  </si>
  <si>
    <t>*='Specifieke informatie B'!$J$82</t>
  </si>
  <si>
    <t>*='Specifieke informatie B'!$K$82</t>
  </si>
  <si>
    <t>*='Specifieke informatie B'!$L$82</t>
  </si>
  <si>
    <t>*='Specifieke informatie B'!$I$84</t>
  </si>
  <si>
    <t>*='Specifieke informatie B'!$J$84</t>
  </si>
  <si>
    <t>*='Specifieke informatie B'!$K$84</t>
  </si>
  <si>
    <t>*='Specifieke informatie B'!$L$84</t>
  </si>
  <si>
    <t>*='Specifieke informatie B'!$I$85</t>
  </si>
  <si>
    <t>*='Specifieke informatie B'!$J$85</t>
  </si>
  <si>
    <t>*='Specifieke informatie B'!$K$85</t>
  </si>
  <si>
    <t>*='Specifieke informatie B'!$L$85</t>
  </si>
  <si>
    <t>*='Specifieke informatie B'!$I$86</t>
  </si>
  <si>
    <t>*='Specifieke informatie B'!$J$86</t>
  </si>
  <si>
    <t>*='Specifieke informatie B'!$K$86</t>
  </si>
  <si>
    <t>*='Specifieke informatie B'!$L$86</t>
  </si>
  <si>
    <t>*='Specifieke informatie B'!$I$87</t>
  </si>
  <si>
    <t>*='Specifieke informatie B'!$J$87</t>
  </si>
  <si>
    <t>*='Specifieke informatie B'!$K$87</t>
  </si>
  <si>
    <t>*='Specifieke informatie B'!$L$87</t>
  </si>
  <si>
    <t>*='Specifieke informatie B'!$I$89</t>
  </si>
  <si>
    <t>*='Specifieke informatie B'!$J$89</t>
  </si>
  <si>
    <t>*='Specifieke informatie B'!$K$89</t>
  </si>
  <si>
    <t>*='Specifieke informatie B'!$L$89</t>
  </si>
  <si>
    <t>*='Specifieke informatie B'!$K$91</t>
  </si>
  <si>
    <t>*='Specifieke informatie B'!$L$91</t>
  </si>
  <si>
    <t>*='Specifieke informatie B'!$K$92</t>
  </si>
  <si>
    <t>*='Specifieke informatie B'!$L$92</t>
  </si>
  <si>
    <t>*='Specifieke informatie B'!$K$94</t>
  </si>
  <si>
    <t>*='Specifieke informatie B'!$L$94</t>
  </si>
  <si>
    <t>*='Specifieke informatie B'!$K$95</t>
  </si>
  <si>
    <t>*='Specifieke informatie B'!$L$95</t>
  </si>
  <si>
    <t>*='Specifieke informatie B'!$I$97</t>
  </si>
  <si>
    <t>*='Specifieke informatie B'!$J$97</t>
  </si>
  <si>
    <t>*='Specifieke informatie B'!$K$97</t>
  </si>
  <si>
    <t>*='Specifieke informatie B'!$L$97</t>
  </si>
  <si>
    <t>*='Specifieke informatie B'!$I$98</t>
  </si>
  <si>
    <t>*='Specifieke informatie B'!$J$98</t>
  </si>
  <si>
    <t>*='Specifieke informatie B'!$K$98</t>
  </si>
  <si>
    <t>*='Specifieke informatie B'!$L$98</t>
  </si>
  <si>
    <t>*='Specifieke informatie B'!$I$99</t>
  </si>
  <si>
    <t>*='Specifieke informatie B'!$J$99</t>
  </si>
  <si>
    <t>*='Specifieke informatie B'!$K$99</t>
  </si>
  <si>
    <t>*='Specifieke informatie B'!$L$99</t>
  </si>
  <si>
    <t>*='Specifieke informatie B'!$I$100</t>
  </si>
  <si>
    <t>*='Specifieke informatie B'!$J$100</t>
  </si>
  <si>
    <t>*='Specifieke informatie B'!$K$100</t>
  </si>
  <si>
    <t>*='Specifieke informatie B'!$L$100</t>
  </si>
  <si>
    <t>*='Specifieke informatie B'!$K$112</t>
  </si>
  <si>
    <t>*='Specifieke informatie B'!$L$112</t>
  </si>
  <si>
    <t>*='Specifieke informatie B'!$M$112</t>
  </si>
  <si>
    <t>*='Specifieke informatie B'!$N$112</t>
  </si>
  <si>
    <t>*='Specifieke informatie A'!$K$14</t>
  </si>
  <si>
    <t>*='Specifieke informatie A'!$K$15</t>
  </si>
  <si>
    <t>*='Specifieke informatie A'!$K$16</t>
  </si>
  <si>
    <t>*='Specifieke informatie A'!$I$59</t>
  </si>
  <si>
    <t>*='Specifieke informatie A'!$I$60</t>
  </si>
  <si>
    <t>*='Specifieke informatie A'!$I$61</t>
  </si>
  <si>
    <t>*='Specifieke informatie A'!$I$62</t>
  </si>
  <si>
    <t>*='Specifieke informatie A'!$I$63</t>
  </si>
  <si>
    <t>*='Specifieke informatie A'!$I$64</t>
  </si>
  <si>
    <t>*='Specifieke informatie A'!$I$65</t>
  </si>
  <si>
    <t>*='Specifieke informatie A'!$I$66</t>
  </si>
  <si>
    <t>*='Specifieke informatie A'!$I$67</t>
  </si>
  <si>
    <t>*='Specifieke informatie A'!$I$68</t>
  </si>
  <si>
    <t>*='Specifieke informatie A'!$I$69</t>
  </si>
  <si>
    <t>*='Specifieke informatie A'!$I$70</t>
  </si>
  <si>
    <t>*='Specifieke informatie A'!$I$71</t>
  </si>
  <si>
    <t>*='Specifieke informatie A'!$I$72</t>
  </si>
  <si>
    <t>*='Specifieke informatie A'!$I$73</t>
  </si>
  <si>
    <t>*='Specifieke informatie A'!$I$74</t>
  </si>
  <si>
    <t>*='Specifieke informatie A'!$I$75</t>
  </si>
  <si>
    <t>*='Specifieke informatie A'!$I$76</t>
  </si>
  <si>
    <t>*='Specifieke informatie A'!$I$77</t>
  </si>
  <si>
    <t>*='Specifieke informatie A'!$I$78</t>
  </si>
  <si>
    <t>*='Specifieke informatie A'!$J$59</t>
  </si>
  <si>
    <t>*='Specifieke informatie A'!$J$60</t>
  </si>
  <si>
    <t>*='Specifieke informatie A'!$J$61</t>
  </si>
  <si>
    <t>*='Specifieke informatie A'!$J$62</t>
  </si>
  <si>
    <t>*='Specifieke informatie A'!$J$63</t>
  </si>
  <si>
    <t>*='Specifieke informatie A'!$J$64</t>
  </si>
  <si>
    <t>*='Specifieke informatie A'!$J$65</t>
  </si>
  <si>
    <t>*='Specifieke informatie A'!$J$66</t>
  </si>
  <si>
    <t>*='Specifieke informatie A'!$J$67</t>
  </si>
  <si>
    <t>*='Specifieke informatie A'!$J$68</t>
  </si>
  <si>
    <t>*='Specifieke informatie A'!$J$69</t>
  </si>
  <si>
    <t>*='Specifieke informatie A'!$J$70</t>
  </si>
  <si>
    <t>*='Specifieke informatie A'!$J$71</t>
  </si>
  <si>
    <t>*='Specifieke informatie A'!$J$72</t>
  </si>
  <si>
    <t>*='Specifieke informatie A'!$J$73</t>
  </si>
  <si>
    <t>*='Specifieke informatie A'!$J$74</t>
  </si>
  <si>
    <t>*='Specifieke informatie A'!$J$75</t>
  </si>
  <si>
    <t>*='Specifieke informatie A'!$J$76</t>
  </si>
  <si>
    <t>*='Specifieke informatie A'!$J$77</t>
  </si>
  <si>
    <t>*='Specifieke informatie A'!$J$78</t>
  </si>
  <si>
    <t>*='Specifieke informatie A'!$K$59</t>
  </si>
  <si>
    <t>*='Specifieke informatie A'!$K$60</t>
  </si>
  <si>
    <t>*='Specifieke informatie A'!$K$61</t>
  </si>
  <si>
    <t>*='Specifieke informatie A'!$K$62</t>
  </si>
  <si>
    <t>*='Specifieke informatie A'!$K$63</t>
  </si>
  <si>
    <t>*='Specifieke informatie A'!$K$64</t>
  </si>
  <si>
    <t>*='Specifieke informatie A'!$K$65</t>
  </si>
  <si>
    <t>*='Specifieke informatie A'!$K$66</t>
  </si>
  <si>
    <t>*='Specifieke informatie A'!$K$67</t>
  </si>
  <si>
    <t>*='Specifieke informatie A'!$K$68</t>
  </si>
  <si>
    <t>*='Specifieke informatie A'!$K$69</t>
  </si>
  <si>
    <t>*='Specifieke informatie A'!$K$70</t>
  </si>
  <si>
    <t>*='Specifieke informatie A'!$K$71</t>
  </si>
  <si>
    <t>*='Specifieke informatie A'!$K$72</t>
  </si>
  <si>
    <t>*='Specifieke informatie A'!$K$73</t>
  </si>
  <si>
    <t>*='Specifieke informatie A'!$K$74</t>
  </si>
  <si>
    <t>*='Specifieke informatie A'!$K$75</t>
  </si>
  <si>
    <t>*='Specifieke informatie A'!$K$76</t>
  </si>
  <si>
    <t>*='Specifieke informatie A'!$K$77</t>
  </si>
  <si>
    <t>*='Specifieke informatie A'!$K$78</t>
  </si>
  <si>
    <t>*='Specifieke informatie A'!$L$84</t>
  </si>
  <si>
    <t>*='Specifieke informatie A'!$L$85</t>
  </si>
  <si>
    <t>*='Specifieke informatie C'!$H$15</t>
  </si>
  <si>
    <t>*='Specifieke informatie C'!$I$15</t>
  </si>
  <si>
    <t>*='Specifieke informatie C'!$J$15</t>
  </si>
  <si>
    <t>*='Specifieke informatie C'!$K$15</t>
  </si>
  <si>
    <t>*='Specifieke informatie C'!$L$15</t>
  </si>
  <si>
    <t>*='Specifieke informatie C'!$I$16</t>
  </si>
  <si>
    <t>*='Specifieke informatie C'!$J$16</t>
  </si>
  <si>
    <t>*='Specifieke informatie C'!$K$16</t>
  </si>
  <si>
    <t>*='Specifieke informatie C'!$L$16</t>
  </si>
  <si>
    <t>*='Specifieke informatie C'!$I$17</t>
  </si>
  <si>
    <t>*='Specifieke informatie C'!$J$17</t>
  </si>
  <si>
    <t>*='Specifieke informatie C'!$K$17</t>
  </si>
  <si>
    <t>*='Specifieke informatie C'!$L$17</t>
  </si>
  <si>
    <t>*='Specifieke informatie C'!$G$24</t>
  </si>
  <si>
    <t>*='Specifieke informatie C'!$H$24</t>
  </si>
  <si>
    <t>*='Specifieke informatie C'!$G$25</t>
  </si>
  <si>
    <t>*='Specifieke informatie C'!$H$25</t>
  </si>
  <si>
    <t>*='Specifieke informatie C'!$G$31</t>
  </si>
  <si>
    <t>*='Specifieke informatie C'!$H$31</t>
  </si>
  <si>
    <t>*='Specifieke informatie C'!$I$31</t>
  </si>
  <si>
    <t>*='Specifieke informatie C'!$J$31</t>
  </si>
  <si>
    <t>*='Specifieke informatie C'!$K$31</t>
  </si>
  <si>
    <t>*='Specifieke informatie C'!$L$31</t>
  </si>
  <si>
    <t>*='Specifieke informatie C'!$G$32</t>
  </si>
  <si>
    <t>*='Specifieke informatie C'!$H$32</t>
  </si>
  <si>
    <t>*='Specifieke informatie C'!$I$32</t>
  </si>
  <si>
    <t>*='Specifieke informatie C'!$J$32</t>
  </si>
  <si>
    <t>*='Specifieke informatie C'!$K$32</t>
  </si>
  <si>
    <t>*='Specifieke informatie C'!$L$32</t>
  </si>
  <si>
    <t>*='Specifieke informatie C'!$G$33</t>
  </si>
  <si>
    <t>*='Specifieke informatie C'!$H$33</t>
  </si>
  <si>
    <t>*='Specifieke informatie C'!$I$33</t>
  </si>
  <si>
    <t>*='Specifieke informatie C'!$J$33</t>
  </si>
  <si>
    <t>*='Specifieke informatie C'!$K$33</t>
  </si>
  <si>
    <t>*='Specifieke informatie C'!$L$33</t>
  </si>
  <si>
    <t>*='Specifieke informatie C'!$G$34</t>
  </si>
  <si>
    <t>*='Specifieke informatie C'!$H$34</t>
  </si>
  <si>
    <t>*='Specifieke informatie C'!$I$34</t>
  </si>
  <si>
    <t>*='Specifieke informatie C'!$J$34</t>
  </si>
  <si>
    <t>*='Specifieke informatie C'!$K$34</t>
  </si>
  <si>
    <t>*='Specifieke informatie C'!$L$34</t>
  </si>
  <si>
    <t>*='Specifieke informatie C'!$G$40</t>
  </si>
  <si>
    <t>*='Specifieke informatie C'!$H$40</t>
  </si>
  <si>
    <t>*='Specifieke informatie C'!$I$40</t>
  </si>
  <si>
    <t>*='Specifieke informatie C'!$J$40</t>
  </si>
  <si>
    <t>*='Specifieke informatie C'!$K$40</t>
  </si>
  <si>
    <t>*='Specifieke informatie C'!$L$40</t>
  </si>
  <si>
    <t>*='Specifieke informatie C'!$G$41</t>
  </si>
  <si>
    <t>*='Specifieke informatie C'!$H$41</t>
  </si>
  <si>
    <t>*='Specifieke informatie C'!$I$41</t>
  </si>
  <si>
    <t>*='Specifieke informatie C'!$J$41</t>
  </si>
  <si>
    <t>*='Specifieke informatie C'!$K$41</t>
  </si>
  <si>
    <t>*='Specifieke informatie C'!$L$41</t>
  </si>
  <si>
    <t>*='Specifieke informatie C'!$G$42</t>
  </si>
  <si>
    <t>*='Specifieke informatie C'!$H$42</t>
  </si>
  <si>
    <t>*='Specifieke informatie C'!$I$42</t>
  </si>
  <si>
    <t>*='Specifieke informatie C'!$J$42</t>
  </si>
  <si>
    <t>*='Specifieke informatie C'!$K$42</t>
  </si>
  <si>
    <t>*='Specifieke informatie C'!$L$42</t>
  </si>
  <si>
    <t>*='Specifieke informatie C'!$G$43</t>
  </si>
  <si>
    <t>*='Specifieke informatie C'!$H$43</t>
  </si>
  <si>
    <t>*='Specifieke informatie C'!$I$43</t>
  </si>
  <si>
    <t>*='Specifieke informatie C'!$J$43</t>
  </si>
  <si>
    <t>*='Specifieke informatie C'!$K$43</t>
  </si>
  <si>
    <t>*='Specifieke informatie C'!$L$43</t>
  </si>
  <si>
    <t>*='Specifieke informatie C'!$G$57</t>
  </si>
  <si>
    <t>*='Specifieke informatie C'!$H$57</t>
  </si>
  <si>
    <t>*='Specifieke informatie C'!$I$57</t>
  </si>
  <si>
    <t>*='Specifieke informatie C'!$J$57</t>
  </si>
  <si>
    <t>*='Specifieke informatie C'!$K$57</t>
  </si>
  <si>
    <t>*='Specifieke informatie C'!$L$57</t>
  </si>
  <si>
    <t>*='Specifieke informatie C'!$G$58</t>
  </si>
  <si>
    <t>*='Specifieke informatie C'!$H$58</t>
  </si>
  <si>
    <t>*='Specifieke informatie C'!$I$58</t>
  </si>
  <si>
    <t>*='Specifieke informatie C'!$J$58</t>
  </si>
  <si>
    <t>*='Specifieke informatie C'!$K$58</t>
  </si>
  <si>
    <t>*='Specifieke informatie C'!$L$58</t>
  </si>
  <si>
    <t>*='Specifieke informatie C'!$G$59</t>
  </si>
  <si>
    <t>*='Specifieke informatie C'!$H$59</t>
  </si>
  <si>
    <t>*='Specifieke informatie C'!$I$59</t>
  </si>
  <si>
    <t>*='Specifieke informatie C'!$J$59</t>
  </si>
  <si>
    <t>*='Specifieke informatie C'!$K$59</t>
  </si>
  <si>
    <t>*='Specifieke informatie C'!$L$59</t>
  </si>
  <si>
    <t>*='Specifieke informatie C'!$G$60</t>
  </si>
  <si>
    <t>*='Specifieke informatie C'!$H$60</t>
  </si>
  <si>
    <t>*='Specifieke informatie C'!$I$60</t>
  </si>
  <si>
    <t>*='Specifieke informatie C'!$J$60</t>
  </si>
  <si>
    <t>*='Specifieke informatie C'!$K$60</t>
  </si>
  <si>
    <t>*='Specifieke informatie C'!$L$60</t>
  </si>
  <si>
    <t>*='Specifieke informatie C'!$G$66</t>
  </si>
  <si>
    <t>*='Specifieke informatie C'!$H$66</t>
  </si>
  <si>
    <t>*='Specifieke informatie C'!$I$66</t>
  </si>
  <si>
    <t>*='Specifieke informatie C'!$J$66</t>
  </si>
  <si>
    <t>*='Specifieke informatie C'!$K$66</t>
  </si>
  <si>
    <t>*='Specifieke informatie C'!$L$66</t>
  </si>
  <si>
    <t>*='Specifieke informatie C'!$G$67</t>
  </si>
  <si>
    <t>*='Specifieke informatie C'!$H$67</t>
  </si>
  <si>
    <t>*='Specifieke informatie C'!$I$67</t>
  </si>
  <si>
    <t>*='Specifieke informatie C'!$J$67</t>
  </si>
  <si>
    <t>*='Specifieke informatie C'!$K$67</t>
  </si>
  <si>
    <t>*='Specifieke informatie C'!$L$67</t>
  </si>
  <si>
    <t>*='Specifieke informatie C'!$G$68</t>
  </si>
  <si>
    <t>*='Specifieke informatie C'!$H$68</t>
  </si>
  <si>
    <t>*='Specifieke informatie C'!$I$68</t>
  </si>
  <si>
    <t>*='Specifieke informatie C'!$J$68</t>
  </si>
  <si>
    <t>*='Specifieke informatie C'!$K$68</t>
  </si>
  <si>
    <t>*='Specifieke informatie C'!$L$68</t>
  </si>
  <si>
    <t>*='Specifieke informatie C'!$G$69</t>
  </si>
  <si>
    <t>*='Specifieke informatie C'!$H$69</t>
  </si>
  <si>
    <t>*='Specifieke informatie C'!$I$69</t>
  </si>
  <si>
    <t>*='Specifieke informatie C'!$J$69</t>
  </si>
  <si>
    <t>*='Specifieke informatie C'!$K$69</t>
  </si>
  <si>
    <t>*='Specifieke informatie C'!$L$69</t>
  </si>
  <si>
    <t>*='Specifieke informatie C'!$G$75</t>
  </si>
  <si>
    <t>*='Specifieke informatie C'!$H$75</t>
  </si>
  <si>
    <t>*='Specifieke informatie C'!$I$75</t>
  </si>
  <si>
    <t>*='Specifieke informatie C'!$J$75</t>
  </si>
  <si>
    <t>*='Specifieke informatie C'!$K$75</t>
  </si>
  <si>
    <t>*='Specifieke informatie C'!$L$75</t>
  </si>
  <si>
    <t>*='Specifieke informatie C'!$G$76</t>
  </si>
  <si>
    <t>*='Specifieke informatie C'!$H$76</t>
  </si>
  <si>
    <t>*='Specifieke informatie C'!$I$76</t>
  </si>
  <si>
    <t>*='Specifieke informatie C'!$J$76</t>
  </si>
  <si>
    <t>*='Specifieke informatie C'!$K$76</t>
  </si>
  <si>
    <t>*='Specifieke informatie C'!$L$76</t>
  </si>
  <si>
    <t>*='Specifieke informatie C'!$H$77</t>
  </si>
  <si>
    <t>*='Specifieke informatie C'!$G$77</t>
  </si>
  <si>
    <t>*='Specifieke informatie C'!$I$77</t>
  </si>
  <si>
    <t>*='Specifieke informatie C'!$J$77</t>
  </si>
  <si>
    <t>*='Specifieke informatie C'!$K$77</t>
  </si>
  <si>
    <t>*='Specifieke informatie C'!$L$77</t>
  </si>
  <si>
    <t>*='Specifieke informatie C'!$G$78</t>
  </si>
  <si>
    <t>*='Specifieke informatie C'!$H$78</t>
  </si>
  <si>
    <t>*='Specifieke informatie C'!$I$78</t>
  </si>
  <si>
    <t>*='Specifieke informatie C'!$J$78</t>
  </si>
  <si>
    <t>*='Specifieke informatie C'!$K$78</t>
  </si>
  <si>
    <t>*='Specifieke informatie C'!$L$78</t>
  </si>
  <si>
    <t>*='Specifieke informatie C'!L83</t>
  </si>
  <si>
    <t>*='Specifieke informatie C'!L84</t>
  </si>
  <si>
    <t>*='Specifieke informatie C'!L85</t>
  </si>
  <si>
    <t>*='Specifieke informatie C'!L86</t>
  </si>
  <si>
    <t>*='Specifieke informatie C'!L87</t>
  </si>
  <si>
    <t>*='Specifieke informatie C'!L88</t>
  </si>
  <si>
    <t>*='Specifieke informatie C'!L89</t>
  </si>
  <si>
    <t>*='Specifieke informatie C'!L94</t>
  </si>
  <si>
    <t>*='Specifieke informatie C'!$L$95</t>
  </si>
  <si>
    <t>*=Contractinformatie!$K$12</t>
  </si>
  <si>
    <t>*=Contractinformatie!$K$13</t>
  </si>
  <si>
    <t>*=Contractinformatie!$K$14</t>
  </si>
  <si>
    <t>*=Contractinformatie!$K$17</t>
  </si>
  <si>
    <t>*=Contractinformatie!$K$18</t>
  </si>
  <si>
    <t>*=Contractinformatie!$K$19</t>
  </si>
  <si>
    <t>*=Contractinformatie!$K$26</t>
  </si>
  <si>
    <t>*=Contractinformatie!$K$27</t>
  </si>
  <si>
    <t>*=Contractinformatie!$K$28</t>
  </si>
  <si>
    <t>*=Contractinformatie!$K$29</t>
  </si>
  <si>
    <t>*=Contractinformatie!$K$34</t>
  </si>
  <si>
    <t>*=Contractinformatie!$K$35</t>
  </si>
  <si>
    <t>*=Contractinformatie!$K$36</t>
  </si>
  <si>
    <t>*=Contractinformatie!$K$37</t>
  </si>
  <si>
    <t>*=Contractinformatie!$K$39</t>
  </si>
  <si>
    <t>*=Contractinformatie!$K$40</t>
  </si>
  <si>
    <t>*=Contractinformatie!$K$44</t>
  </si>
  <si>
    <t>*=Contractinformatie!$K$55</t>
  </si>
  <si>
    <t>*=Contractinformatie!$K$56</t>
  </si>
  <si>
    <t>*=Contractinformatie!$K$57</t>
  </si>
  <si>
    <t>*=Contractinformatie!$K$58</t>
  </si>
  <si>
    <t>*=Contractinformatie!$K$60</t>
  </si>
  <si>
    <t>*=Contractinformatie!$K$61</t>
  </si>
  <si>
    <t>*=Contractinformatie!$K$65</t>
  </si>
  <si>
    <t>*=Contractinformatie!$K$69</t>
  </si>
  <si>
    <t>*=Contractinformatie!$K$70</t>
  </si>
  <si>
    <t>*=Contractinformatie!$K$71</t>
  </si>
  <si>
    <t>*=Contractinformatie!$K$77</t>
  </si>
  <si>
    <t>*=Contractinformatie!$K$78</t>
  </si>
  <si>
    <t>*=Contractinformatie!$K$79</t>
  </si>
  <si>
    <t>*=Contractinformatie!$K$82</t>
  </si>
  <si>
    <t>*=Contractinformatie!$K$83</t>
  </si>
  <si>
    <t>*=Contractinformatie!$K$84</t>
  </si>
  <si>
    <t>*=Contractinformatie!$K$87</t>
  </si>
  <si>
    <t>*=Contractinformatie!$K$88</t>
  </si>
  <si>
    <t>*=Contractinformatie!$K$89</t>
  </si>
  <si>
    <t>*=Wanbetalers!$I$12</t>
  </si>
  <si>
    <t>*=Wanbetalers!$J$12</t>
  </si>
  <si>
    <t>*=Wanbetalers!$K$12</t>
  </si>
  <si>
    <t>*=Wanbetalers!$I$13</t>
  </si>
  <si>
    <t>*=Wanbetalers!$J$13</t>
  </si>
  <si>
    <t>*=Wanbetalers!$K$13</t>
  </si>
  <si>
    <t>*=Wanbetalers!$I$14</t>
  </si>
  <si>
    <t>*=Wanbetalers!$J$14</t>
  </si>
  <si>
    <t>*=Wanbetalers!$K$14</t>
  </si>
  <si>
    <t>*=Wanbetalers!$I$17</t>
  </si>
  <si>
    <t>*=Wanbetalers!$J$17</t>
  </si>
  <si>
    <t>*=Wanbetalers!$K$17</t>
  </si>
  <si>
    <t>*=Wanbetalers!$I$18</t>
  </si>
  <si>
    <t>*=Wanbetalers!$J$18</t>
  </si>
  <si>
    <t>*=Wanbetalers!$K$18</t>
  </si>
  <si>
    <t>*=Wanbetalers!$I$21</t>
  </si>
  <si>
    <t>*=Wanbetalers!$J$21</t>
  </si>
  <si>
    <t>*=Wanbetalers!$K$21</t>
  </si>
  <si>
    <t>*=Wanbetalers!$I$22</t>
  </si>
  <si>
    <t>*=Wanbetalers!$J$22</t>
  </si>
  <si>
    <t>*=Wanbetalers!$K$22</t>
  </si>
  <si>
    <t>*=Wanbetalers!$I$23</t>
  </si>
  <si>
    <t>*=Wanbetalers!$J$23</t>
  </si>
  <si>
    <t>*=Wanbetalers!$K$23</t>
  </si>
  <si>
    <t>*=Wanbetalers!$I$26</t>
  </si>
  <si>
    <t>*=Wanbetalers!$J$26</t>
  </si>
  <si>
    <t>*=Wanbetalers!$K$26</t>
  </si>
  <si>
    <t>*=Wanbetalers!$I$27</t>
  </si>
  <si>
    <t>*=Wanbetalers!$J$27</t>
  </si>
  <si>
    <t>*=Wanbetalers!$K$27</t>
  </si>
  <si>
    <t>*=Wanbetalers!$I$28</t>
  </si>
  <si>
    <t>*=Wanbetalers!$J$28</t>
  </si>
  <si>
    <t>*=Wanbetalers!$K$28</t>
  </si>
  <si>
    <t>zvpxlft_m981_lft01a_m04V01</t>
  </si>
  <si>
    <t>zvpxlft_m981_lft01b_m04V01</t>
  </si>
  <si>
    <t>zvpxlft_m981_lft02_m04V01</t>
  </si>
  <si>
    <t>zvpxlft_m981_lft03_m04V01</t>
  </si>
  <si>
    <t>zvpxlft_m981_lft04_m04V01</t>
  </si>
  <si>
    <t>zvpxlft_m981_lft05_m04V01</t>
  </si>
  <si>
    <t>zvpxlft_m981_lft06_m04V01</t>
  </si>
  <si>
    <t>zvpxlft_m981_lft07_m04V01</t>
  </si>
  <si>
    <t>zvpxlft_m981_lft08_m04V01</t>
  </si>
  <si>
    <t>zvpxlft_m981_lft09_m04V01</t>
  </si>
  <si>
    <t>zvpxlft_m981_lft10_m04V01</t>
  </si>
  <si>
    <t>zvpxlft_m981_lft11_m04V01</t>
  </si>
  <si>
    <t>zvpxlft_m981_lft12_m04V01</t>
  </si>
  <si>
    <t>zvpxlft_m981_lft13_m04V01</t>
  </si>
  <si>
    <t>zvpxlft_m981_lft14_m04V01</t>
  </si>
  <si>
    <t>zvpxlft_m981_lft15_m04V01</t>
  </si>
  <si>
    <t>zvpxlft_m981_lft16_m04V01</t>
  </si>
  <si>
    <t>zvpxlft_m981_lft17_m04V01</t>
  </si>
  <si>
    <t>zvpxlft_m981_lft18_m04V01</t>
  </si>
  <si>
    <t>zvpxlft_m981_lft19_m04V01</t>
  </si>
  <si>
    <t>zvpxlft_v981_lft01a_m04V01</t>
  </si>
  <si>
    <t>zvpxlft_v981_lft01b_m04V01</t>
  </si>
  <si>
    <t>zvpxlft_v981_lft02_m04V01</t>
  </si>
  <si>
    <t>zvpxlft_v981_lft03_m04V01</t>
  </si>
  <si>
    <t>zvpxlft_v981_lft04_m04V01</t>
  </si>
  <si>
    <t>zvpxlft_v981_lft05_m04V01</t>
  </si>
  <si>
    <t>zvpxlft_v981_lft06_m04V01</t>
  </si>
  <si>
    <t>zvpxlft_v981_lft07_m04V01</t>
  </si>
  <si>
    <t>zvpxlft_v981_lft08_m04V01</t>
  </si>
  <si>
    <t>zvpxlft_v981_lft09_m04V01</t>
  </si>
  <si>
    <t>zvpxlft_v981_lft10_m04V01</t>
  </si>
  <si>
    <t>zvpxlft_v981_lft11_m04V01</t>
  </si>
  <si>
    <t>zvpxlft_v981_lft12_m04V01</t>
  </si>
  <si>
    <t>zvpxlft_v981_lft13_m04V01</t>
  </si>
  <si>
    <t>zvpxlft_v981_lft14_m04V01</t>
  </si>
  <si>
    <t>zvpxlft_v981_lft15_m04V01</t>
  </si>
  <si>
    <t>zvpxlft_v981_lft16_m04V01</t>
  </si>
  <si>
    <t>zvpxlft_v981_lft17_m04V01</t>
  </si>
  <si>
    <t>zvpxlft_v981_lft18_m04V01</t>
  </si>
  <si>
    <t>zvpxlft_v981_lft19_m04V01</t>
  </si>
  <si>
    <t>zvpxlft_o981_lft01a_m04V01</t>
  </si>
  <si>
    <t>zvpxlft_o981_lft01b_m04V01</t>
  </si>
  <si>
    <t>zvpxlft_o981_lft02_m04V01</t>
  </si>
  <si>
    <t>zvpxlft_o981_lft03_m04V01</t>
  </si>
  <si>
    <t>zvpxlft_o981_lft04_m04V01</t>
  </si>
  <si>
    <t>zvpxlft_o981_lft05_m04V01</t>
  </si>
  <si>
    <t>zvpxlft_o981_lft06_m04V01</t>
  </si>
  <si>
    <t>zvpxlft_o981_lft07_m04V01</t>
  </si>
  <si>
    <t>zvpxlft_o981_lft08_m04V01</t>
  </si>
  <si>
    <t>zvpxlft_o981_lft09_m04V01</t>
  </si>
  <si>
    <t>zvpxlft_o981_lft10_m04V01</t>
  </si>
  <si>
    <t>zvpxlft_o981_lft11_m04V01</t>
  </si>
  <si>
    <t>zvpxlft_o981_lft12_m04V01</t>
  </si>
  <si>
    <t>zvpxlft_o981_lft13_m04V01</t>
  </si>
  <si>
    <t>zvpxlft_o981_lft14_m04V01</t>
  </si>
  <si>
    <t>zvpxlft_o981_lft15_m04V01</t>
  </si>
  <si>
    <t>zvpxlft_o981_lft16_m04V01</t>
  </si>
  <si>
    <t>zvpxlft_o981_lft17_m04V01</t>
  </si>
  <si>
    <t>zvpxlft_o981_lft18_m04V01</t>
  </si>
  <si>
    <t>zvpxlft_o981_lft19_m04V01</t>
  </si>
  <si>
    <t>zvpxprm_s981_nomy_m04V01</t>
  </si>
  <si>
    <t>zvpxprm_s981_nomn_m04V01</t>
  </si>
  <si>
    <t>zvpxwnb_s982_d2m_m01V01</t>
  </si>
  <si>
    <t>zvpxwnb_s982_d4m_m01V01</t>
  </si>
  <si>
    <t>zvpxwnb_s982_d6m_m01V01</t>
  </si>
  <si>
    <t>zvpxwnb_s982_dm2b_m01V01</t>
  </si>
  <si>
    <t>zvpxwnb_s982_dm4b_m01V01</t>
  </si>
  <si>
    <t>zvpxwnb_s982_dr0i_m01V01</t>
  </si>
  <si>
    <t>zvpxwnb_s982_dr0e_m01V01</t>
  </si>
  <si>
    <t>zvpxwnb_s982_dr0s_m01V01</t>
  </si>
  <si>
    <t>zvpxwnb_s982_dr81_m01V01</t>
  </si>
  <si>
    <t>zvpxwnb_s982_dr82_m01V01</t>
  </si>
  <si>
    <t>zvpxwnb_s982_dr83_m01V01</t>
  </si>
  <si>
    <t>zvpxwnb_s982_d2m_m02V01</t>
  </si>
  <si>
    <t>zvpxwnb_s982_d4m_m02V01</t>
  </si>
  <si>
    <t>zvpxwnb_s982_d6m_m02V01</t>
  </si>
  <si>
    <t>zvpxwnb_s982_dm2b_m02V01</t>
  </si>
  <si>
    <t>zvpxwnb_s982_dm4b_m02V01</t>
  </si>
  <si>
    <t>zvpxwnb_s982_dr0i_m02V01</t>
  </si>
  <si>
    <t>zvpxwnb_s982_dr0e_m02V01</t>
  </si>
  <si>
    <t>zvpxwnb_s982_dr0s_m02V01</t>
  </si>
  <si>
    <t>zvpxwnb_s982_dr81_m02V01</t>
  </si>
  <si>
    <t>zvpxwnb_s982_dr82_m02V01</t>
  </si>
  <si>
    <t>zvpxwnb_s982_dr83_m02V01</t>
  </si>
  <si>
    <t>zvpxwnb_s982_d2m_m03V01</t>
  </si>
  <si>
    <t>zvpxwnb_s982_d4m_m03V01</t>
  </si>
  <si>
    <t>zvpxwnb_s982_d6m_m03V01</t>
  </si>
  <si>
    <t>zvpxwnb_s982_dm2b_m03V01</t>
  </si>
  <si>
    <t>zvpxwnb_s982_dm4b_m03V01</t>
  </si>
  <si>
    <t>zvpxwnb_s982_dr0i_m03V01</t>
  </si>
  <si>
    <t>zvpxwnb_s982_dr0e_m03V01</t>
  </si>
  <si>
    <t>zvpxwnb_s982_dr0s_m03V01</t>
  </si>
  <si>
    <t>zvpxwnb_s982_dr81_m03V01</t>
  </si>
  <si>
    <t>zvpxwnb_s982_dr82_m03V01</t>
  </si>
  <si>
    <t>zvpxwnb_s982_dr83_m03V01</t>
  </si>
  <si>
    <t>m01V01</t>
  </si>
  <si>
    <t>m02V01</t>
  </si>
  <si>
    <t>m03V01</t>
  </si>
  <si>
    <t>SALLAND ZORGVERZERKERAAR N.V.</t>
  </si>
  <si>
    <t>SALLAND ZORGVERZEKERAAR N.V.</t>
  </si>
  <si>
    <t xml:space="preserve">KOSTEN PER CODENUMMER 
(ONTVANGEN EN GEACCEPTEERDE DECLARATIES) 2023
</t>
  </si>
  <si>
    <t xml:space="preserve">KOSTEN PER CODENUMMER
(ONTVANGEN EN GEACCEPTEERDE DECLARATIES) 2023
</t>
  </si>
  <si>
    <t>KOSTEN PER CODENUMMER
(ONTVANGEN EN GEACCEPTEERDE DECLARATIES) 2022</t>
  </si>
  <si>
    <t xml:space="preserve"> KOSTEN PER CODENUMMER 
 (KOSTEN INCLUSIEF BALANSPOST) 2022</t>
  </si>
  <si>
    <t>KOSTEN PER CODENUMMER 
(KOSTEN INCLUSIEF BALANSPOST  M.B.T. 2021 EN OUDER)</t>
  </si>
  <si>
    <t xml:space="preserve"> TOTAAL code 610.2</t>
  </si>
  <si>
    <t xml:space="preserve"> CODE 610.2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</si>
</sst>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General_)"/>
    <numFmt numFmtId="165" formatCode="#,##0&quot; &quot;"/>
    <numFmt numFmtId="166" formatCode="d/mm/yyyy"/>
  </numFmts>
  <fonts count="41" x14ac:knownFonts="1">
    <font>
      <sz val="10"/>
      <name val="Arial"/>
    </font>
    <font>
      <sz val="10"/>
      <name val="Arial"/>
      <family val="2"/>
    </font>
    <font>
      <b/>
      <sz val="10"/>
      <name val="Arial"/>
      <family val="2"/>
    </font>
    <font>
      <u/>
      <sz val="10"/>
      <color indexed="12"/>
      <name val="Arial"/>
      <family val="2"/>
    </font>
    <font>
      <sz val="10"/>
      <name val="Arial"/>
      <family val="2"/>
    </font>
    <font>
      <sz val="8"/>
      <name val="Arial"/>
      <family val="2"/>
    </font>
    <font>
      <sz val="9"/>
      <name val="Arial"/>
      <family val="2"/>
    </font>
    <font>
      <b/>
      <sz val="8"/>
      <name val="Arial"/>
      <family val="2"/>
    </font>
    <font>
      <sz val="10"/>
      <color indexed="9"/>
      <name val="Arial"/>
      <family val="2"/>
    </font>
    <font>
      <sz val="7"/>
      <color indexed="9"/>
      <name val="Arial"/>
      <family val="2"/>
    </font>
    <font>
      <sz val="9"/>
      <color indexed="12"/>
      <name val="Arial"/>
      <family val="2"/>
    </font>
    <font>
      <sz val="6"/>
      <name val="Arial"/>
      <family val="2"/>
    </font>
    <font>
      <b/>
      <sz val="8"/>
      <color indexed="9"/>
      <name val="Arial"/>
      <family val="2"/>
    </font>
    <font>
      <sz val="8"/>
      <name val="Arial"/>
      <family val="2"/>
    </font>
    <font>
      <sz val="10"/>
      <name val="Verdana"/>
      <family val="2"/>
    </font>
    <font>
      <sz val="8"/>
      <name val="Verdana"/>
      <family val="2"/>
    </font>
    <font>
      <sz val="7"/>
      <color indexed="9"/>
      <name val="Verdana"/>
      <family val="2"/>
    </font>
    <font>
      <sz val="8"/>
      <color indexed="9"/>
      <name val="Verdana"/>
      <family val="2"/>
    </font>
    <font>
      <sz val="8"/>
      <color indexed="62"/>
      <name val="Verdana"/>
      <family val="2"/>
    </font>
    <font>
      <sz val="6"/>
      <name val="Verdana"/>
      <family val="2"/>
    </font>
    <font>
      <b/>
      <sz val="10"/>
      <name val="Verdana"/>
      <family val="2"/>
    </font>
    <font>
      <u/>
      <sz val="8"/>
      <color indexed="12"/>
      <name val="Verdana"/>
      <family val="2"/>
    </font>
    <font>
      <b/>
      <sz val="8"/>
      <name val="Verdana"/>
      <family val="2"/>
    </font>
    <font>
      <i/>
      <sz val="10"/>
      <name val="Verdana"/>
      <family val="2"/>
    </font>
    <font>
      <b/>
      <sz val="10"/>
      <color indexed="9"/>
      <name val="Verdana"/>
      <family val="2"/>
    </font>
    <font>
      <sz val="10"/>
      <color indexed="9"/>
      <name val="Verdana"/>
      <family val="2"/>
    </font>
    <font>
      <b/>
      <i/>
      <sz val="10"/>
      <name val="Verdana"/>
      <family val="2"/>
    </font>
    <font>
      <u/>
      <sz val="10"/>
      <color indexed="12"/>
      <name val="Verdana"/>
      <family val="2"/>
    </font>
    <font>
      <sz val="30"/>
      <name val="Verdana"/>
      <family val="2"/>
    </font>
    <font>
      <sz val="24"/>
      <name val="Verdana"/>
      <family val="2"/>
    </font>
    <font>
      <b/>
      <sz val="12"/>
      <name val="Verdana"/>
      <family val="2"/>
    </font>
    <font>
      <sz val="14"/>
      <name val="Verdana"/>
      <family val="2"/>
    </font>
    <font>
      <sz val="8"/>
      <color indexed="10"/>
      <name val="Verdana"/>
      <family val="2"/>
    </font>
    <font>
      <b/>
      <sz val="9"/>
      <color indexed="9"/>
      <name val="Verdana"/>
      <family val="2"/>
    </font>
    <font>
      <sz val="9"/>
      <name val="Verdana"/>
      <family val="2"/>
    </font>
    <font>
      <sz val="9"/>
      <color indexed="12"/>
      <name val="Verdana"/>
      <family val="2"/>
    </font>
    <font>
      <sz val="7"/>
      <name val="Verdana"/>
      <family val="2"/>
    </font>
    <font>
      <i/>
      <sz val="8"/>
      <color indexed="9"/>
      <name val="Verdana"/>
      <family val="2"/>
    </font>
    <font>
      <sz val="8"/>
      <color indexed="60"/>
      <name val="Verdana"/>
      <family val="2"/>
    </font>
    <font>
      <sz val="10"/>
      <color theme="1"/>
      <name val="Arial"/>
      <family val="2"/>
    </font>
    <font>
      <sz val="10"/>
      <color rgb="FFFF0000"/>
      <name val="Verdana"/>
      <family val="2"/>
    </font>
  </fonts>
  <fills count="19">
    <fill>
      <patternFill patternType="none"/>
    </fill>
    <fill>
      <patternFill patternType="gray125"/>
    </fill>
    <fill>
      <patternFill patternType="solid">
        <fgColor indexed="22"/>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8"/>
        <bgColor indexed="64"/>
      </patternFill>
    </fill>
    <fill>
      <patternFill patternType="solid">
        <fgColor indexed="26"/>
        <bgColor indexed="64"/>
      </patternFill>
    </fill>
    <fill>
      <patternFill patternType="solid">
        <fgColor indexed="30"/>
        <bgColor indexed="64"/>
      </patternFill>
    </fill>
    <fill>
      <patternFill patternType="solid">
        <fgColor theme="0"/>
        <bgColor indexed="64"/>
      </patternFill>
    </fill>
    <fill>
      <patternFill patternType="solid">
        <fgColor rgb="FF333333"/>
        <bgColor indexed="64"/>
      </patternFill>
    </fill>
    <fill>
      <patternFill patternType="solid">
        <fgColor rgb="FFC0C0C0"/>
        <bgColor indexed="64"/>
      </patternFill>
    </fill>
    <fill>
      <patternFill patternType="solid">
        <fgColor rgb="FFFFFFFF"/>
        <bgColor indexed="64"/>
      </patternFill>
    </fill>
    <fill>
      <patternFill patternType="solid">
        <fgColor rgb="FF777C00"/>
        <bgColor indexed="64"/>
      </patternFill>
    </fill>
    <fill>
      <patternFill patternType="solid">
        <fgColor rgb="FFE4E5CC"/>
        <bgColor indexed="64"/>
      </patternFill>
    </fill>
    <fill>
      <patternFill patternType="solid">
        <fgColor rgb="FFADB066"/>
        <bgColor indexed="64"/>
      </patternFill>
    </fill>
    <fill>
      <patternFill patternType="solid">
        <fgColor rgb="FFFFFF00"/>
        <bgColor indexed="64"/>
      </patternFill>
    </fill>
    <fill>
      <patternFill patternType="solid">
        <fgColor theme="2"/>
        <bgColor indexed="64"/>
      </patternFill>
    </fill>
    <fill>
      <patternFill patternType="solid">
        <fgColor theme="2" tint="-9.9978637043366805E-2"/>
        <bgColor indexed="64"/>
      </patternFill>
    </fill>
  </fills>
  <borders count="275">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64"/>
      </right>
      <top/>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23"/>
      </left>
      <right/>
      <top style="thin">
        <color indexed="23"/>
      </top>
      <bottom/>
      <diagonal/>
    </border>
    <border>
      <left/>
      <right/>
      <top style="thin">
        <color indexed="23"/>
      </top>
      <bottom/>
      <diagonal/>
    </border>
    <border>
      <left style="thin">
        <color indexed="23"/>
      </left>
      <right/>
      <top/>
      <bottom/>
      <diagonal/>
    </border>
    <border>
      <left/>
      <right/>
      <top/>
      <bottom style="thin">
        <color indexed="9"/>
      </bottom>
      <diagonal/>
    </border>
    <border>
      <left style="thin">
        <color indexed="64"/>
      </left>
      <right/>
      <top/>
      <bottom/>
      <diagonal/>
    </border>
    <border>
      <left style="thin">
        <color indexed="64"/>
      </left>
      <right/>
      <top style="thin">
        <color indexed="9"/>
      </top>
      <bottom style="thin">
        <color indexed="9"/>
      </bottom>
      <diagonal/>
    </border>
    <border>
      <left style="thin">
        <color indexed="9"/>
      </left>
      <right style="thin">
        <color indexed="64"/>
      </right>
      <top style="thin">
        <color indexed="9"/>
      </top>
      <bottom style="thin">
        <color indexed="9"/>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top/>
      <bottom style="thin">
        <color indexed="9"/>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style="thin">
        <color indexed="23"/>
      </left>
      <right/>
      <top/>
      <bottom style="thin">
        <color indexed="23"/>
      </bottom>
      <diagonal/>
    </border>
    <border>
      <left style="thin">
        <color indexed="9"/>
      </left>
      <right style="thin">
        <color indexed="9"/>
      </right>
      <top style="thin">
        <color indexed="23"/>
      </top>
      <bottom style="thin">
        <color indexed="9"/>
      </bottom>
      <diagonal/>
    </border>
    <border>
      <left style="thin">
        <color indexed="9"/>
      </left>
      <right style="thin">
        <color indexed="23"/>
      </right>
      <top style="thin">
        <color indexed="23"/>
      </top>
      <bottom/>
      <diagonal/>
    </border>
    <border>
      <left style="thin">
        <color indexed="9"/>
      </left>
      <right style="thin">
        <color indexed="23"/>
      </right>
      <top/>
      <bottom/>
      <diagonal/>
    </border>
    <border>
      <left style="thin">
        <color indexed="9"/>
      </left>
      <right style="thin">
        <color indexed="23"/>
      </right>
      <top/>
      <bottom style="thin">
        <color indexed="23"/>
      </bottom>
      <diagonal/>
    </border>
    <border>
      <left style="thin">
        <color indexed="9"/>
      </left>
      <right style="thin">
        <color indexed="9"/>
      </right>
      <top/>
      <bottom/>
      <diagonal/>
    </border>
    <border>
      <left/>
      <right style="thin">
        <color indexed="23"/>
      </right>
      <top/>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9"/>
      </left>
      <right style="thin">
        <color indexed="64"/>
      </right>
      <top style="thin">
        <color indexed="9"/>
      </top>
      <bottom/>
      <diagonal/>
    </border>
    <border>
      <left style="thin">
        <color indexed="9"/>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23"/>
      </bottom>
      <diagonal/>
    </border>
    <border>
      <left style="thin">
        <color indexed="9"/>
      </left>
      <right style="thin">
        <color indexed="9"/>
      </right>
      <top style="thin">
        <color indexed="9"/>
      </top>
      <bottom style="thin">
        <color indexed="55"/>
      </bottom>
      <diagonal/>
    </border>
    <border>
      <left style="thin">
        <color indexed="9"/>
      </left>
      <right style="thin">
        <color indexed="55"/>
      </right>
      <top style="thin">
        <color indexed="9"/>
      </top>
      <bottom style="thin">
        <color indexed="9"/>
      </bottom>
      <diagonal/>
    </border>
    <border>
      <left style="thin">
        <color indexed="23"/>
      </left>
      <right/>
      <top style="thin">
        <color indexed="9"/>
      </top>
      <bottom style="thin">
        <color indexed="23"/>
      </bottom>
      <diagonal/>
    </border>
    <border>
      <left/>
      <right/>
      <top style="thin">
        <color indexed="9"/>
      </top>
      <bottom style="thin">
        <color indexed="9"/>
      </bottom>
      <diagonal/>
    </border>
    <border>
      <left/>
      <right/>
      <top style="thin">
        <color indexed="9"/>
      </top>
      <bottom style="thin">
        <color indexed="23"/>
      </bottom>
      <diagonal/>
    </border>
    <border>
      <left/>
      <right style="thin">
        <color indexed="23"/>
      </right>
      <top style="thin">
        <color indexed="9"/>
      </top>
      <bottom style="thin">
        <color indexed="23"/>
      </bottom>
      <diagonal/>
    </border>
    <border>
      <left/>
      <right style="thin">
        <color indexed="9"/>
      </right>
      <top style="thin">
        <color indexed="23"/>
      </top>
      <bottom/>
      <diagonal/>
    </border>
    <border>
      <left style="thin">
        <color indexed="9"/>
      </left>
      <right style="thin">
        <color indexed="9"/>
      </right>
      <top/>
      <bottom style="thin">
        <color indexed="9"/>
      </bottom>
      <diagonal/>
    </border>
    <border>
      <left style="thin">
        <color indexed="9"/>
      </left>
      <right style="thin">
        <color indexed="23"/>
      </right>
      <top/>
      <bottom style="thin">
        <color indexed="9"/>
      </bottom>
      <diagonal/>
    </border>
    <border>
      <left style="thin">
        <color indexed="9"/>
      </left>
      <right style="thin">
        <color indexed="9"/>
      </right>
      <top style="thin">
        <color indexed="9"/>
      </top>
      <bottom/>
      <diagonal/>
    </border>
    <border>
      <left style="thin">
        <color indexed="9"/>
      </left>
      <right style="thin">
        <color indexed="55"/>
      </right>
      <top style="thin">
        <color indexed="9"/>
      </top>
      <bottom/>
      <diagonal/>
    </border>
    <border>
      <left/>
      <right/>
      <top/>
      <bottom style="thin">
        <color indexed="23"/>
      </bottom>
      <diagonal/>
    </border>
    <border>
      <left/>
      <right style="thin">
        <color indexed="9"/>
      </right>
      <top style="thin">
        <color indexed="9"/>
      </top>
      <bottom style="thin">
        <color indexed="23"/>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right style="thin">
        <color indexed="64"/>
      </right>
      <top style="thin">
        <color indexed="9"/>
      </top>
      <bottom style="thin">
        <color indexed="9"/>
      </bottom>
      <diagonal/>
    </border>
    <border>
      <left style="thin">
        <color indexed="9"/>
      </left>
      <right style="thin">
        <color indexed="9"/>
      </right>
      <top style="thin">
        <color indexed="23"/>
      </top>
      <bottom/>
      <diagonal/>
    </border>
    <border>
      <left/>
      <right style="thin">
        <color indexed="23"/>
      </right>
      <top style="thin">
        <color indexed="23"/>
      </top>
      <bottom style="thin">
        <color indexed="9"/>
      </bottom>
      <diagonal/>
    </border>
    <border>
      <left style="thin">
        <color indexed="23"/>
      </left>
      <right/>
      <top style="thin">
        <color indexed="23"/>
      </top>
      <bottom style="thin">
        <color indexed="9"/>
      </bottom>
      <diagonal/>
    </border>
    <border>
      <left style="thin">
        <color indexed="55"/>
      </left>
      <right/>
      <top style="thin">
        <color indexed="9"/>
      </top>
      <bottom style="thin">
        <color indexed="9"/>
      </bottom>
      <diagonal/>
    </border>
    <border>
      <left style="thin">
        <color indexed="55"/>
      </left>
      <right/>
      <top style="thin">
        <color indexed="9"/>
      </top>
      <bottom style="thin">
        <color indexed="55"/>
      </bottom>
      <diagonal/>
    </border>
    <border>
      <left/>
      <right/>
      <top style="thin">
        <color indexed="9"/>
      </top>
      <bottom style="thin">
        <color indexed="55"/>
      </bottom>
      <diagonal/>
    </border>
    <border>
      <left/>
      <right style="thin">
        <color indexed="9"/>
      </right>
      <top style="thin">
        <color indexed="9"/>
      </top>
      <bottom style="thin">
        <color indexed="55"/>
      </bottom>
      <diagonal/>
    </border>
    <border>
      <left style="thin">
        <color indexed="55"/>
      </left>
      <right style="thin">
        <color indexed="9"/>
      </right>
      <top style="thin">
        <color indexed="9"/>
      </top>
      <bottom style="thin">
        <color indexed="9"/>
      </bottom>
      <diagonal/>
    </border>
    <border>
      <left style="thin">
        <color indexed="9"/>
      </left>
      <right style="thin">
        <color indexed="55"/>
      </right>
      <top style="thin">
        <color indexed="23"/>
      </top>
      <bottom style="thin">
        <color indexed="9"/>
      </bottom>
      <diagonal/>
    </border>
    <border>
      <left style="thin">
        <color indexed="55"/>
      </left>
      <right style="thin">
        <color indexed="9"/>
      </right>
      <top style="thin">
        <color indexed="23"/>
      </top>
      <bottom style="thin">
        <color indexed="9"/>
      </bottom>
      <diagonal/>
    </border>
    <border>
      <left style="thin">
        <color indexed="55"/>
      </left>
      <right style="thin">
        <color indexed="9"/>
      </right>
      <top style="thin">
        <color indexed="9"/>
      </top>
      <bottom/>
      <diagonal/>
    </border>
    <border>
      <left style="thin">
        <color indexed="64"/>
      </left>
      <right/>
      <top style="thin">
        <color indexed="9"/>
      </top>
      <bottom style="thin">
        <color indexed="9"/>
      </bottom>
      <diagonal/>
    </border>
    <border>
      <left style="thin">
        <color indexed="9"/>
      </left>
      <right style="thin">
        <color indexed="64"/>
      </right>
      <top style="thin">
        <color indexed="9"/>
      </top>
      <bottom style="thin">
        <color indexed="9"/>
      </bottom>
      <diagonal/>
    </border>
    <border>
      <left style="thin">
        <color indexed="23"/>
      </left>
      <right style="thin">
        <color indexed="9"/>
      </right>
      <top style="thin">
        <color indexed="23"/>
      </top>
      <bottom style="thin">
        <color indexed="9"/>
      </bottom>
      <diagonal/>
    </border>
    <border>
      <left style="thin">
        <color indexed="9"/>
      </left>
      <right style="thin">
        <color indexed="9"/>
      </right>
      <top style="thin">
        <color indexed="23"/>
      </top>
      <bottom style="thin">
        <color indexed="9"/>
      </bottom>
      <diagonal/>
    </border>
    <border>
      <left style="thin">
        <color indexed="9"/>
      </left>
      <right style="thin">
        <color indexed="23"/>
      </right>
      <top style="thin">
        <color indexed="23"/>
      </top>
      <bottom style="thin">
        <color indexed="9"/>
      </bottom>
      <diagonal/>
    </border>
    <border>
      <left style="thin">
        <color indexed="23"/>
      </left>
      <right/>
      <top style="thin">
        <color indexed="23"/>
      </top>
      <bottom/>
      <diagonal/>
    </border>
    <border>
      <left/>
      <right/>
      <top style="thin">
        <color indexed="23"/>
      </top>
      <bottom/>
      <diagonal/>
    </border>
    <border>
      <left style="thin">
        <color indexed="9"/>
      </left>
      <right style="thin">
        <color indexed="9"/>
      </right>
      <top style="thin">
        <color indexed="9"/>
      </top>
      <bottom style="thin">
        <color indexed="9"/>
      </bottom>
      <diagonal/>
    </border>
    <border>
      <left style="thin">
        <color indexed="9"/>
      </left>
      <right style="thin">
        <color indexed="23"/>
      </right>
      <top style="thin">
        <color indexed="9"/>
      </top>
      <bottom style="thin">
        <color indexed="9"/>
      </bottom>
      <diagonal/>
    </border>
    <border diagonalUp="1" diagonalDown="1">
      <left style="thin">
        <color indexed="9"/>
      </left>
      <right style="thin">
        <color indexed="9"/>
      </right>
      <top style="thin">
        <color indexed="9"/>
      </top>
      <bottom style="thin">
        <color indexed="9"/>
      </bottom>
      <diagonal style="thin">
        <color auto="1"/>
      </diagonal>
    </border>
    <border>
      <left style="thin">
        <color indexed="9"/>
      </left>
      <right style="thin">
        <color indexed="23"/>
      </right>
      <top style="thin">
        <color indexed="9"/>
      </top>
      <bottom style="thin">
        <color indexed="23"/>
      </bottom>
      <diagonal/>
    </border>
    <border>
      <left/>
      <right style="thin">
        <color indexed="9"/>
      </right>
      <top style="thin">
        <color indexed="64"/>
      </top>
      <bottom/>
      <diagonal/>
    </border>
    <border>
      <left/>
      <right style="thin">
        <color indexed="64"/>
      </right>
      <top style="thin">
        <color indexed="64"/>
      </top>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right style="thin">
        <color indexed="9"/>
      </right>
      <top style="thin">
        <color indexed="9"/>
      </top>
      <bottom style="thin">
        <color indexed="9"/>
      </bottom>
      <diagonal/>
    </border>
    <border>
      <left style="thin">
        <color indexed="23"/>
      </left>
      <right/>
      <top style="thin">
        <color indexed="9"/>
      </top>
      <bottom style="thin">
        <color indexed="9"/>
      </bottom>
      <diagonal/>
    </border>
    <border>
      <left/>
      <right/>
      <top style="thin">
        <color indexed="9"/>
      </top>
      <bottom style="thin">
        <color indexed="9"/>
      </bottom>
      <diagonal/>
    </border>
    <border>
      <left style="thin">
        <color indexed="9"/>
      </left>
      <right style="thin">
        <color indexed="23"/>
      </right>
      <top style="thin">
        <color indexed="23"/>
      </top>
      <bottom/>
      <diagonal/>
    </border>
    <border>
      <left/>
      <right style="thin">
        <color indexed="9"/>
      </right>
      <top style="thin">
        <color indexed="9"/>
      </top>
      <bottom style="thin">
        <color indexed="23"/>
      </bottom>
      <diagonal/>
    </border>
    <border>
      <left style="thin">
        <color indexed="9"/>
      </left>
      <right/>
      <top style="thin">
        <color indexed="9"/>
      </top>
      <bottom style="thin">
        <color indexed="9"/>
      </bottom>
      <diagonal/>
    </border>
    <border>
      <left/>
      <right/>
      <top style="thin">
        <color indexed="64"/>
      </top>
      <bottom style="thin">
        <color indexed="9"/>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top style="thin">
        <color theme="0"/>
      </top>
      <bottom style="thin">
        <color indexed="9"/>
      </bottom>
      <diagonal/>
    </border>
    <border>
      <left/>
      <right style="thin">
        <color indexed="9"/>
      </right>
      <top style="thin">
        <color theme="0"/>
      </top>
      <bottom style="thin">
        <color indexed="9"/>
      </bottom>
      <diagonal/>
    </border>
    <border>
      <left style="thin">
        <color indexed="9"/>
      </left>
      <right style="thin">
        <color theme="0"/>
      </right>
      <top style="thin">
        <color theme="0"/>
      </top>
      <bottom/>
      <diagonal/>
    </border>
    <border>
      <left style="thin">
        <color theme="0"/>
      </left>
      <right/>
      <top/>
      <bottom/>
      <diagonal/>
    </border>
    <border>
      <left style="thin">
        <color indexed="9"/>
      </left>
      <right style="thin">
        <color theme="0"/>
      </right>
      <top/>
      <bottom/>
      <diagonal/>
    </border>
    <border>
      <left style="thin">
        <color theme="0"/>
      </left>
      <right/>
      <top style="thin">
        <color indexed="9"/>
      </top>
      <bottom style="thin">
        <color indexed="9"/>
      </bottom>
      <diagonal/>
    </border>
    <border>
      <left/>
      <right style="thin">
        <color theme="0"/>
      </right>
      <top style="thin">
        <color indexed="9"/>
      </top>
      <bottom style="thin">
        <color indexed="9"/>
      </bottom>
      <diagonal/>
    </border>
    <border>
      <left style="thin">
        <color theme="0"/>
      </left>
      <right/>
      <top style="thin">
        <color indexed="9"/>
      </top>
      <bottom style="thin">
        <color theme="0"/>
      </bottom>
      <diagonal/>
    </border>
    <border>
      <left/>
      <right/>
      <top style="thin">
        <color indexed="9"/>
      </top>
      <bottom style="thin">
        <color theme="0"/>
      </bottom>
      <diagonal/>
    </border>
    <border>
      <left style="thin">
        <color indexed="9"/>
      </left>
      <right style="thin">
        <color indexed="9"/>
      </right>
      <top style="thin">
        <color indexed="9"/>
      </top>
      <bottom style="thin">
        <color theme="0"/>
      </bottom>
      <diagonal/>
    </border>
    <border>
      <left/>
      <right style="thin">
        <color theme="0"/>
      </right>
      <top style="thin">
        <color indexed="9"/>
      </top>
      <bottom style="thin">
        <color theme="0"/>
      </bottom>
      <diagonal/>
    </border>
    <border>
      <left style="thin">
        <color indexed="64"/>
      </left>
      <right/>
      <top style="thin">
        <color indexed="64"/>
      </top>
      <bottom style="thin">
        <color indexed="9"/>
      </bottom>
      <diagonal/>
    </border>
    <border>
      <left/>
      <right style="thin">
        <color indexed="9"/>
      </right>
      <top style="thin">
        <color indexed="64"/>
      </top>
      <bottom style="thin">
        <color indexed="9"/>
      </bottom>
      <diagonal/>
    </border>
    <border>
      <left/>
      <right/>
      <top style="thin">
        <color theme="4" tint="0.39997558519241921"/>
      </top>
      <bottom style="thin">
        <color theme="4" tint="0.39997558519241921"/>
      </bottom>
      <diagonal/>
    </border>
    <border diagonalUp="1" diagonalDown="1">
      <left style="thin">
        <color indexed="9"/>
      </left>
      <right style="thin">
        <color indexed="55"/>
      </right>
      <top style="thin">
        <color indexed="9"/>
      </top>
      <bottom style="thin">
        <color indexed="9"/>
      </bottom>
      <diagonal style="thin">
        <color theme="1"/>
      </diagonal>
    </border>
    <border>
      <left/>
      <right style="thin">
        <color theme="4" tint="0.39997558519241921"/>
      </right>
      <top style="thin">
        <color theme="4" tint="0.39997558519241921"/>
      </top>
      <bottom style="thin">
        <color theme="4" tint="0.39997558519241921"/>
      </bottom>
      <diagonal/>
    </border>
    <border>
      <left style="thin">
        <color auto="1"/>
      </left>
      <right/>
      <top style="thin">
        <color auto="1"/>
      </top>
      <bottom/>
      <diagonal/>
    </border>
    <border>
      <left/>
      <right/>
      <top style="thin">
        <color auto="1"/>
      </top>
      <bottom/>
      <diagonal/>
    </border>
    <border>
      <left/>
      <right style="thin">
        <color rgb="FFFFFFFF"/>
      </right>
      <top style="thin">
        <color auto="1"/>
      </top>
      <bottom/>
      <diagonal/>
    </border>
    <border>
      <left style="thin">
        <color auto="1"/>
      </left>
      <right/>
      <top/>
      <bottom/>
      <diagonal/>
    </border>
    <border>
      <left/>
      <right style="thin">
        <color rgb="FFFFFFFF"/>
      </right>
      <top/>
      <bottom style="thin">
        <color rgb="FFFFFFFF"/>
      </bottom>
      <diagonal/>
    </border>
    <border>
      <left/>
      <right style="thin">
        <color rgb="FFFFFFFF"/>
      </right>
      <top/>
      <bottom/>
      <diagonal/>
    </border>
    <border>
      <left style="thin">
        <color rgb="FFFFFFFF"/>
      </left>
      <right style="thin">
        <color rgb="FFFFFFFF"/>
      </right>
      <top style="thin">
        <color rgb="FFFFFFFF"/>
      </top>
      <bottom/>
      <diagonal/>
    </border>
    <border>
      <left style="thin">
        <color rgb="FFFFFFFF"/>
      </left>
      <right style="thin">
        <color auto="1"/>
      </right>
      <top style="thin">
        <color rgb="FFFFFFFF"/>
      </top>
      <bottom/>
      <diagonal/>
    </border>
    <border>
      <left/>
      <right/>
      <top/>
      <bottom style="thin">
        <color rgb="FFFFFFFF"/>
      </bottom>
      <diagonal/>
    </border>
    <border>
      <left style="thin">
        <color rgb="FFFFFFFF"/>
      </left>
      <right style="thin">
        <color rgb="FFFFFFFF"/>
      </right>
      <top/>
      <bottom style="thin">
        <color rgb="FFFFFFFF"/>
      </bottom>
      <diagonal/>
    </border>
    <border>
      <left style="thin">
        <color rgb="FFFFFFFF"/>
      </left>
      <right style="thin">
        <color auto="1"/>
      </right>
      <top/>
      <bottom style="thin">
        <color rgb="FFFFFFFF"/>
      </bottom>
      <diagonal/>
    </border>
    <border>
      <left style="thin">
        <color auto="1"/>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FFFFFF"/>
      </left>
      <right style="thin">
        <color rgb="FFFFFFFF"/>
      </right>
      <top style="thin">
        <color rgb="FFFFFFFF"/>
      </top>
      <bottom style="thin">
        <color rgb="FFFFFFFF"/>
      </bottom>
      <diagonal/>
    </border>
    <border>
      <left style="thin">
        <color rgb="FFFFFFFF"/>
      </left>
      <right style="thin">
        <color auto="1"/>
      </right>
      <top style="thin">
        <color rgb="FFFFFFFF"/>
      </top>
      <bottom style="thin">
        <color rgb="FFFFFFFF"/>
      </bottom>
      <diagonal/>
    </border>
    <border diagonalUp="1" diagonalDown="1">
      <left style="thin">
        <color rgb="FFFFFFFF"/>
      </left>
      <right style="thin">
        <color rgb="FFFFFFFF"/>
      </right>
      <top style="thin">
        <color rgb="FFFFFFFF"/>
      </top>
      <bottom style="thin">
        <color rgb="FFFFFFFF"/>
      </bottom>
      <diagonal style="thin">
        <color auto="1"/>
      </diagonal>
    </border>
    <border diagonalUp="1" diagonalDown="1">
      <left style="thin">
        <color rgb="FFFFFFFF"/>
      </left>
      <right style="thin">
        <color indexed="64"/>
      </right>
      <top style="thin">
        <color rgb="FFFFFFFF"/>
      </top>
      <bottom style="thin">
        <color rgb="FFFFFFFF"/>
      </bottom>
      <diagonal style="thin">
        <color auto="1"/>
      </diagonal>
    </border>
    <border>
      <left/>
      <right/>
      <top style="thin">
        <color rgb="FFFFFFFF"/>
      </top>
      <bottom style="thin">
        <color rgb="FFFFFFFF"/>
      </bottom>
      <diagonal/>
    </border>
    <border>
      <left style="thin">
        <color auto="1"/>
      </left>
      <right/>
      <top/>
      <bottom style="thin">
        <color rgb="FFFFFFFF"/>
      </bottom>
      <diagonal/>
    </border>
    <border>
      <left style="thin">
        <color auto="1"/>
      </left>
      <right/>
      <top style="thin">
        <color rgb="FFFFFFFF"/>
      </top>
      <bottom style="thin">
        <color auto="1"/>
      </bottom>
      <diagonal/>
    </border>
    <border>
      <left/>
      <right/>
      <top style="thin">
        <color rgb="FFFFFFFF"/>
      </top>
      <bottom style="thin">
        <color auto="1"/>
      </bottom>
      <diagonal/>
    </border>
    <border>
      <left/>
      <right style="thin">
        <color rgb="FFFFFFFF"/>
      </right>
      <top style="thin">
        <color rgb="FFFFFFFF"/>
      </top>
      <bottom style="thin">
        <color auto="1"/>
      </bottom>
      <diagonal/>
    </border>
    <border>
      <left style="thin">
        <color rgb="FFFFFFFF"/>
      </left>
      <right style="thin">
        <color rgb="FFFFFFFF"/>
      </right>
      <top style="thin">
        <color rgb="FFFFFFFF"/>
      </top>
      <bottom style="thin">
        <color auto="1"/>
      </bottom>
      <diagonal/>
    </border>
    <border>
      <left style="thin">
        <color rgb="FFFFFFFF"/>
      </left>
      <right style="thin">
        <color auto="1"/>
      </right>
      <top style="thin">
        <color rgb="FFFFFFFF"/>
      </top>
      <bottom style="thin">
        <color auto="1"/>
      </bottom>
      <diagonal/>
    </border>
    <border>
      <left style="thin">
        <color rgb="FFFFFFFF"/>
      </left>
      <right/>
      <top style="thin">
        <color auto="1"/>
      </top>
      <bottom style="thin">
        <color rgb="FFFFFFFF"/>
      </bottom>
      <diagonal/>
    </border>
    <border>
      <left/>
      <right style="thin">
        <color auto="1"/>
      </right>
      <top style="thin">
        <color auto="1"/>
      </top>
      <bottom style="thin">
        <color rgb="FFFFFFFF"/>
      </bottom>
      <diagonal/>
    </border>
    <border>
      <left/>
      <right style="thin">
        <color rgb="FFFFFFFF"/>
      </right>
      <top style="thin">
        <color rgb="FFFFFFFF"/>
      </top>
      <bottom style="thin">
        <color rgb="FFFFFFFF"/>
      </bottom>
      <diagonal/>
    </border>
    <border>
      <left style="thin">
        <color auto="1"/>
      </left>
      <right/>
      <top/>
      <bottom style="thin">
        <color auto="1"/>
      </bottom>
      <diagonal/>
    </border>
    <border>
      <left/>
      <right/>
      <top/>
      <bottom style="thin">
        <color auto="1"/>
      </bottom>
      <diagonal/>
    </border>
    <border>
      <left style="thin">
        <color auto="1"/>
      </left>
      <right/>
      <top style="thin">
        <color rgb="FFFFFFFF"/>
      </top>
      <bottom style="thin">
        <color rgb="FFFFFFFF"/>
      </bottom>
      <diagonal/>
    </border>
    <border>
      <left/>
      <right style="thin">
        <color indexed="64"/>
      </right>
      <top style="thin">
        <color rgb="FFFFFFFF"/>
      </top>
      <bottom style="thin">
        <color rgb="FFFFFFFF"/>
      </bottom>
      <diagonal/>
    </border>
    <border>
      <left style="thin">
        <color indexed="9"/>
      </left>
      <right style="thin">
        <color indexed="64"/>
      </right>
      <top style="thin">
        <color indexed="9"/>
      </top>
      <bottom/>
      <diagonal/>
    </border>
    <border>
      <left style="thin">
        <color indexed="64"/>
      </left>
      <right/>
      <top style="thin">
        <color indexed="64"/>
      </top>
      <bottom/>
      <diagonal/>
    </border>
    <border>
      <left/>
      <right style="thin">
        <color indexed="9"/>
      </right>
      <top style="thin">
        <color indexed="64"/>
      </top>
      <bottom/>
      <diagonal/>
    </border>
    <border>
      <left style="thin">
        <color indexed="9"/>
      </left>
      <right style="thin">
        <color indexed="64"/>
      </right>
      <top style="thin">
        <color indexed="9"/>
      </top>
      <bottom style="thin">
        <color indexed="9"/>
      </bottom>
      <diagonal/>
    </border>
    <border>
      <left style="thin">
        <color indexed="64"/>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top/>
      <bottom style="thin">
        <color indexed="9"/>
      </bottom>
      <diagonal/>
    </border>
    <border>
      <left/>
      <right/>
      <top/>
      <bottom style="thin">
        <color indexed="9"/>
      </bottom>
      <diagonal/>
    </border>
    <border>
      <left/>
      <right style="thin">
        <color indexed="9"/>
      </right>
      <top/>
      <bottom style="thin">
        <color indexed="9"/>
      </bottom>
      <diagonal/>
    </border>
    <border>
      <left/>
      <right style="thin">
        <color indexed="64"/>
      </right>
      <top/>
      <bottom style="thin">
        <color indexed="9"/>
      </bottom>
      <diagonal/>
    </border>
    <border>
      <left style="thin">
        <color auto="1"/>
      </left>
      <right/>
      <top/>
      <bottom style="thin">
        <color indexed="9"/>
      </bottom>
      <diagonal/>
    </border>
    <border>
      <left/>
      <right/>
      <top/>
      <bottom style="thin">
        <color indexed="9"/>
      </bottom>
      <diagonal/>
    </border>
    <border>
      <left style="thin">
        <color indexed="64"/>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rgb="FFFFFFFF"/>
      </left>
      <right/>
      <top style="thin">
        <color indexed="64"/>
      </top>
      <bottom style="thin">
        <color rgb="FFFFFFFF"/>
      </bottom>
      <diagonal/>
    </border>
    <border>
      <left/>
      <right style="thin">
        <color rgb="FFFFFFFF"/>
      </right>
      <top style="thin">
        <color indexed="64"/>
      </top>
      <bottom style="thin">
        <color rgb="FFFFFFFF"/>
      </bottom>
      <diagonal/>
    </border>
    <border>
      <left/>
      <right style="thin">
        <color indexed="64"/>
      </right>
      <top style="thin">
        <color indexed="64"/>
      </top>
      <bottom style="thin">
        <color rgb="FFFFFFFF"/>
      </bottom>
      <diagonal/>
    </border>
    <border>
      <left style="thin">
        <color indexed="64"/>
      </left>
      <right/>
      <top style="thin">
        <color indexed="9"/>
      </top>
      <bottom style="thin">
        <color indexed="9"/>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style="thin">
        <color indexed="64"/>
      </left>
      <right/>
      <top style="thin">
        <color indexed="64"/>
      </top>
      <bottom/>
      <diagonal/>
    </border>
    <border>
      <left/>
      <right/>
      <top style="thin">
        <color indexed="64"/>
      </top>
      <bottom/>
      <diagonal/>
    </border>
    <border>
      <left style="thin">
        <color indexed="9"/>
      </left>
      <right style="thin">
        <color indexed="64"/>
      </right>
      <top style="thin">
        <color indexed="64"/>
      </top>
      <bottom style="thin">
        <color indexed="9"/>
      </bottom>
      <diagonal/>
    </border>
    <border>
      <left/>
      <right style="thin">
        <color indexed="64"/>
      </right>
      <top style="thin">
        <color indexed="9"/>
      </top>
      <bottom style="thin">
        <color indexed="64"/>
      </bottom>
      <diagonal/>
    </border>
    <border>
      <left/>
      <right style="thin">
        <color indexed="9"/>
      </right>
      <top style="thin">
        <color indexed="64"/>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64"/>
      </right>
      <top style="thin">
        <color indexed="9"/>
      </top>
      <bottom style="thin">
        <color indexed="9"/>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rgb="FFFFFFFF"/>
      </left>
      <right/>
      <top style="thin">
        <color indexed="64"/>
      </top>
      <bottom/>
      <diagonal/>
    </border>
    <border>
      <left/>
      <right style="thin">
        <color indexed="64"/>
      </right>
      <top style="thin">
        <color indexed="64"/>
      </top>
      <bottom/>
      <diagonal/>
    </border>
    <border>
      <left/>
      <right style="thin">
        <color indexed="9"/>
      </right>
      <top style="thin">
        <color indexed="9"/>
      </top>
      <bottom style="thin">
        <color indexed="64"/>
      </bottom>
      <diagonal/>
    </border>
    <border>
      <left style="thin">
        <color indexed="64"/>
      </left>
      <right style="thin">
        <color indexed="9"/>
      </right>
      <top style="thin">
        <color indexed="9"/>
      </top>
      <bottom style="thin">
        <color indexed="9"/>
      </bottom>
      <diagonal/>
    </border>
    <border diagonalUp="1" diagonalDown="1">
      <left style="thin">
        <color indexed="9"/>
      </left>
      <right style="thin">
        <color indexed="64"/>
      </right>
      <top style="thin">
        <color indexed="9"/>
      </top>
      <bottom style="thin">
        <color indexed="9"/>
      </bottom>
      <diagonal style="thin">
        <color theme="1"/>
      </diagonal>
    </border>
    <border>
      <left style="thin">
        <color indexed="9"/>
      </left>
      <right style="thin">
        <color indexed="64"/>
      </right>
      <top style="thin">
        <color indexed="9"/>
      </top>
      <bottom/>
      <diagonal/>
    </border>
    <border>
      <left style="thin">
        <color indexed="9"/>
      </left>
      <right style="thin">
        <color indexed="64"/>
      </right>
      <top style="thin">
        <color indexed="9"/>
      </top>
      <bottom style="thin">
        <color indexed="9"/>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right style="thin">
        <color rgb="FFFFFFFF"/>
      </right>
      <top style="thin">
        <color indexed="64"/>
      </top>
      <bottom/>
      <diagonal/>
    </border>
    <border>
      <left style="thin">
        <color auto="1"/>
      </left>
      <right/>
      <top/>
      <bottom style="thin">
        <color indexed="9"/>
      </bottom>
      <diagonal/>
    </border>
    <border>
      <left/>
      <right style="thin">
        <color rgb="FFFFFFFF"/>
      </right>
      <top/>
      <bottom style="thin">
        <color indexed="9"/>
      </bottom>
      <diagonal/>
    </border>
    <border>
      <left/>
      <right style="thin">
        <color rgb="FFFFFFFF"/>
      </right>
      <top style="thin">
        <color auto="1"/>
      </top>
      <bottom style="thin">
        <color rgb="FFFFFFFF"/>
      </bottom>
      <diagonal/>
    </border>
    <border>
      <left/>
      <right style="thin">
        <color indexed="64"/>
      </right>
      <top/>
      <bottom style="thin">
        <color indexed="9"/>
      </bottom>
      <diagonal/>
    </border>
    <border>
      <left/>
      <right style="thin">
        <color indexed="64"/>
      </right>
      <top style="thin">
        <color indexed="9"/>
      </top>
      <bottom style="thin">
        <color indexed="9"/>
      </bottom>
      <diagonal/>
    </border>
    <border>
      <left style="thin">
        <color indexed="9"/>
      </left>
      <right style="thin">
        <color auto="1"/>
      </right>
      <top style="thin">
        <color auto="1"/>
      </top>
      <bottom style="thin">
        <color indexed="9"/>
      </bottom>
      <diagonal/>
    </border>
    <border>
      <left style="thin">
        <color indexed="64"/>
      </left>
      <right/>
      <top style="thin">
        <color indexed="9"/>
      </top>
      <bottom style="thin">
        <color indexed="9"/>
      </bottom>
      <diagonal/>
    </border>
    <border>
      <left/>
      <right/>
      <top style="thin">
        <color indexed="9"/>
      </top>
      <bottom style="thin">
        <color indexed="9"/>
      </bottom>
      <diagonal/>
    </border>
    <border>
      <left style="thin">
        <color indexed="9"/>
      </left>
      <right style="thin">
        <color indexed="64"/>
      </right>
      <top style="thin">
        <color indexed="9"/>
      </top>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diagonal/>
    </border>
    <border>
      <left/>
      <right/>
      <top style="thin">
        <color indexed="64"/>
      </top>
      <bottom/>
      <diagonal/>
    </border>
    <border>
      <left style="thin">
        <color indexed="9"/>
      </left>
      <right style="thin">
        <color indexed="64"/>
      </right>
      <top style="thin">
        <color indexed="64"/>
      </top>
      <bottom style="thin">
        <color indexed="9"/>
      </bottom>
      <diagonal/>
    </border>
    <border>
      <left style="thin">
        <color indexed="9"/>
      </left>
      <right style="thin">
        <color indexed="64"/>
      </right>
      <top style="thin">
        <color indexed="9"/>
      </top>
      <bottom style="thin">
        <color indexed="64"/>
      </bottom>
      <diagonal/>
    </border>
    <border>
      <left style="thin">
        <color indexed="23"/>
      </left>
      <right/>
      <top style="thin">
        <color indexed="23"/>
      </top>
      <bottom/>
      <diagonal/>
    </border>
    <border>
      <left/>
      <right/>
      <top style="thin">
        <color indexed="23"/>
      </top>
      <bottom/>
      <diagonal/>
    </border>
    <border>
      <left/>
      <right style="thin">
        <color indexed="9"/>
      </right>
      <top style="thin">
        <color indexed="23"/>
      </top>
      <bottom/>
      <diagonal/>
    </border>
    <border>
      <left style="thin">
        <color indexed="9"/>
      </left>
      <right style="thin">
        <color indexed="9"/>
      </right>
      <top style="thin">
        <color indexed="23"/>
      </top>
      <bottom style="thin">
        <color indexed="9"/>
      </bottom>
      <diagonal/>
    </border>
    <border>
      <left style="thin">
        <color indexed="9"/>
      </left>
      <right style="thin">
        <color indexed="23"/>
      </right>
      <top style="thin">
        <color indexed="23"/>
      </top>
      <bottom/>
      <diagonal/>
    </border>
    <border>
      <left style="thin">
        <color indexed="9"/>
      </left>
      <right style="thin">
        <color indexed="9"/>
      </right>
      <top style="thin">
        <color indexed="9"/>
      </top>
      <bottom/>
      <diagonal/>
    </border>
    <border>
      <left style="thin">
        <color indexed="23"/>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23"/>
      </right>
      <top style="thin">
        <color indexed="9"/>
      </top>
      <bottom style="thin">
        <color indexed="9"/>
      </bottom>
      <diagonal/>
    </border>
    <border>
      <left style="thin">
        <color indexed="23"/>
      </left>
      <right/>
      <top style="thin">
        <color indexed="9"/>
      </top>
      <bottom style="thin">
        <color indexed="23"/>
      </bottom>
      <diagonal/>
    </border>
    <border>
      <left/>
      <right/>
      <top style="thin">
        <color indexed="9"/>
      </top>
      <bottom style="thin">
        <color indexed="23"/>
      </bottom>
      <diagonal/>
    </border>
    <border>
      <left/>
      <right style="thin">
        <color indexed="9"/>
      </right>
      <top style="thin">
        <color indexed="9"/>
      </top>
      <bottom style="thin">
        <color indexed="23"/>
      </bottom>
      <diagonal/>
    </border>
    <border>
      <left style="thin">
        <color indexed="9"/>
      </left>
      <right style="thin">
        <color indexed="9"/>
      </right>
      <top style="thin">
        <color indexed="9"/>
      </top>
      <bottom style="thin">
        <color indexed="23"/>
      </bottom>
      <diagonal/>
    </border>
    <border>
      <left style="thin">
        <color indexed="9"/>
      </left>
      <right style="thin">
        <color indexed="23"/>
      </right>
      <top style="thin">
        <color indexed="9"/>
      </top>
      <bottom style="thin">
        <color indexed="23"/>
      </bottom>
      <diagonal/>
    </border>
    <border>
      <left style="thin">
        <color indexed="9"/>
      </left>
      <right style="thin">
        <color indexed="64"/>
      </right>
      <top style="thin">
        <color indexed="64"/>
      </top>
      <bottom/>
      <diagonal/>
    </border>
    <border>
      <left style="thin">
        <color indexed="9"/>
      </left>
      <right style="thin">
        <color indexed="64"/>
      </right>
      <top/>
      <bottom style="thin">
        <color indexed="9"/>
      </bottom>
      <diagonal/>
    </border>
    <border>
      <left/>
      <right style="thin">
        <color indexed="9"/>
      </right>
      <top/>
      <bottom/>
      <diagonal/>
    </border>
    <border diagonalUp="1" diagonalDown="1">
      <left style="thin">
        <color theme="0"/>
      </left>
      <right style="thin">
        <color theme="0"/>
      </right>
      <top style="thin">
        <color theme="0"/>
      </top>
      <bottom style="thin">
        <color theme="0"/>
      </bottom>
      <diagonal style="thin">
        <color theme="1"/>
      </diagonal>
    </border>
    <border diagonalUp="1" diagonalDown="1">
      <left/>
      <right style="thin">
        <color indexed="64"/>
      </right>
      <top style="thin">
        <color indexed="9"/>
      </top>
      <bottom style="thin">
        <color indexed="9"/>
      </bottom>
      <diagonal style="thin">
        <color theme="1"/>
      </diagonal>
    </border>
    <border diagonalUp="1" diagonalDown="1">
      <left style="thin">
        <color theme="0"/>
      </left>
      <right/>
      <top style="thin">
        <color theme="0"/>
      </top>
      <bottom style="thin">
        <color theme="0"/>
      </bottom>
      <diagonal style="thin">
        <color theme="1"/>
      </diagonal>
    </border>
    <border>
      <left style="thin">
        <color indexed="9"/>
      </left>
      <right/>
      <top style="thin">
        <color indexed="64"/>
      </top>
      <bottom/>
      <diagonal/>
    </border>
    <border>
      <left style="thin">
        <color indexed="9"/>
      </left>
      <right/>
      <top/>
      <bottom style="thin">
        <color indexed="9"/>
      </bottom>
      <diagonal/>
    </border>
    <border>
      <left style="thin">
        <color indexed="9"/>
      </left>
      <right/>
      <top/>
      <bottom style="thin">
        <color rgb="FFFFFFFF"/>
      </bottom>
      <diagonal/>
    </border>
    <border>
      <left/>
      <right style="thin">
        <color indexed="64"/>
      </right>
      <top/>
      <bottom style="thin">
        <color rgb="FFFFFFFF"/>
      </bottom>
      <diagonal/>
    </border>
    <border>
      <left style="thin">
        <color rgb="FFFFFFFF"/>
      </left>
      <right style="thin">
        <color rgb="FFFFFFFF"/>
      </right>
      <top style="thin">
        <color indexed="64"/>
      </top>
      <bottom/>
      <diagonal/>
    </border>
    <border>
      <left style="thin">
        <color rgb="FFFFFFFF"/>
      </left>
      <right/>
      <top/>
      <bottom style="thin">
        <color rgb="FFFFFFFF"/>
      </bottom>
      <diagonal/>
    </border>
    <border>
      <left style="thin">
        <color rgb="FFFFFFFF"/>
      </left>
      <right style="thin">
        <color indexed="64"/>
      </right>
      <top style="thin">
        <color indexed="64"/>
      </top>
      <bottom/>
      <diagonal/>
    </border>
    <border>
      <left style="thin">
        <color indexed="64"/>
      </left>
      <right/>
      <top/>
      <bottom style="thin">
        <color rgb="FFFFFFFF"/>
      </bottom>
      <diagonal/>
    </border>
    <border>
      <left/>
      <right style="thin">
        <color rgb="FFFFFFFF"/>
      </right>
      <top/>
      <bottom style="thin">
        <color indexed="64"/>
      </bottom>
      <diagonal/>
    </border>
    <border>
      <left/>
      <right style="thin">
        <color theme="0"/>
      </right>
      <top style="thin">
        <color indexed="64"/>
      </top>
      <bottom/>
      <diagonal/>
    </border>
    <border>
      <left style="thin">
        <color indexed="9"/>
      </left>
      <right style="thin">
        <color indexed="9"/>
      </right>
      <top style="thin">
        <color indexed="64"/>
      </top>
      <bottom/>
      <diagonal/>
    </border>
    <border>
      <left style="thin">
        <color indexed="64"/>
      </left>
      <right/>
      <top/>
      <bottom style="thin">
        <color theme="0"/>
      </bottom>
      <diagonal/>
    </border>
    <border>
      <left/>
      <right/>
      <top/>
      <bottom style="thin">
        <color theme="0"/>
      </bottom>
      <diagonal/>
    </border>
    <border>
      <left/>
      <right style="thin">
        <color indexed="9"/>
      </right>
      <top/>
      <bottom style="thin">
        <color theme="0"/>
      </bottom>
      <diagonal/>
    </border>
    <border>
      <left/>
      <right style="thin">
        <color indexed="64"/>
      </right>
      <top/>
      <bottom style="thin">
        <color indexed="9"/>
      </bottom>
      <diagonal/>
    </border>
    <border>
      <left/>
      <right style="thin">
        <color theme="0"/>
      </right>
      <top/>
      <bottom style="thin">
        <color theme="0"/>
      </bottom>
      <diagonal/>
    </border>
    <border>
      <left/>
      <right style="thin">
        <color theme="0"/>
      </right>
      <top/>
      <bottom style="thin">
        <color indexed="64"/>
      </bottom>
      <diagonal/>
    </border>
    <border>
      <left style="thin">
        <color auto="1"/>
      </left>
      <right/>
      <top style="thin">
        <color auto="1"/>
      </top>
      <bottom/>
      <diagonal/>
    </border>
    <border>
      <left style="thin">
        <color rgb="FFFFFFFF"/>
      </left>
      <right/>
      <top style="thin">
        <color rgb="FFFFFFFF"/>
      </top>
      <bottom/>
      <diagonal/>
    </border>
    <border>
      <left style="thin">
        <color rgb="FFFFFFFF"/>
      </left>
      <right/>
      <top style="thin">
        <color rgb="FFFFFFFF"/>
      </top>
      <bottom style="thin">
        <color rgb="FFFFFFFF"/>
      </bottom>
      <diagonal/>
    </border>
    <border>
      <left/>
      <right style="thin">
        <color rgb="FFFFFFFF"/>
      </right>
      <top/>
      <bottom style="thin">
        <color theme="0"/>
      </bottom>
      <diagonal/>
    </border>
    <border>
      <left/>
      <right/>
      <top style="thin">
        <color indexed="64"/>
      </top>
      <bottom style="thin">
        <color rgb="FFFFFFFF"/>
      </bottom>
      <diagonal/>
    </border>
    <border>
      <left style="thin">
        <color rgb="FFFFFFFF"/>
      </left>
      <right style="thin">
        <color rgb="FFFFFFFF"/>
      </right>
      <top/>
      <bottom/>
      <diagonal/>
    </border>
    <border>
      <left/>
      <right style="thin">
        <color indexed="64"/>
      </right>
      <top style="thin">
        <color rgb="FFFFFFFF"/>
      </top>
      <bottom style="thin">
        <color indexed="64"/>
      </bottom>
      <diagonal/>
    </border>
    <border>
      <left/>
      <right style="thin">
        <color rgb="FFFFFFFF"/>
      </right>
      <top style="thin">
        <color theme="0"/>
      </top>
      <bottom style="thin">
        <color indexed="64"/>
      </bottom>
      <diagonal/>
    </border>
    <border>
      <left style="thin">
        <color rgb="FFFFFFFF"/>
      </left>
      <right/>
      <top style="thin">
        <color rgb="FFFFFFFF"/>
      </top>
      <bottom style="thin">
        <color indexed="64"/>
      </bottom>
      <diagonal/>
    </border>
    <border>
      <left style="thin">
        <color indexed="55"/>
      </left>
      <right/>
      <top style="thin">
        <color indexed="9"/>
      </top>
      <bottom style="thin">
        <color indexed="9"/>
      </bottom>
      <diagonal/>
    </border>
    <border diagonalUp="1" diagonalDown="1">
      <left style="thin">
        <color indexed="9"/>
      </left>
      <right style="thin">
        <color rgb="FFFFFFFF"/>
      </right>
      <top style="thin">
        <color rgb="FFFFFFFF"/>
      </top>
      <bottom style="thin">
        <color rgb="FFFFFFFF"/>
      </bottom>
      <diagonal style="thin">
        <color auto="1"/>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top style="thin">
        <color indexed="9"/>
      </top>
      <bottom style="thin">
        <color indexed="9"/>
      </bottom>
      <diagonal/>
    </border>
    <border>
      <left style="thin">
        <color indexed="9"/>
      </left>
      <right style="thin">
        <color indexed="64"/>
      </right>
      <top style="thin">
        <color indexed="9"/>
      </top>
      <bottom style="thin">
        <color indexed="9"/>
      </bottom>
      <diagonal/>
    </border>
    <border>
      <left style="thin">
        <color indexed="9"/>
      </left>
      <right style="thin">
        <color indexed="9"/>
      </right>
      <top style="thin">
        <color indexed="9"/>
      </top>
      <bottom/>
      <diagonal/>
    </border>
    <border>
      <left/>
      <right/>
      <top style="thin">
        <color indexed="64"/>
      </top>
      <bottom/>
      <diagonal/>
    </border>
    <border>
      <left/>
      <right style="thin">
        <color indexed="9"/>
      </right>
      <top style="thin">
        <color indexed="64"/>
      </top>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9"/>
      </right>
      <top style="thin">
        <color indexed="64"/>
      </top>
      <bottom style="thin">
        <color indexed="9"/>
      </bottom>
      <diagonal/>
    </border>
    <border>
      <left/>
      <right style="thin">
        <color indexed="64"/>
      </right>
      <top style="thin">
        <color indexed="64"/>
      </top>
      <bottom/>
      <diagonal/>
    </border>
    <border>
      <left/>
      <right style="thin">
        <color indexed="64"/>
      </right>
      <top style="thin">
        <color indexed="9"/>
      </top>
      <bottom style="thin">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1" fillId="0" borderId="0"/>
    <xf numFmtId="0" fontId="4" fillId="2" borderId="0"/>
    <xf numFmtId="0" fontId="4" fillId="2" borderId="0"/>
    <xf numFmtId="0" fontId="4" fillId="2" borderId="0"/>
  </cellStyleXfs>
  <cellXfs count="814">
    <xf numFmtId="0" fontId="0" fillId="0" borderId="0" xfId="0"/>
    <xf numFmtId="0" fontId="4" fillId="2" borderId="0" xfId="5"/>
    <xf numFmtId="0" fontId="4" fillId="2" borderId="0" xfId="5" applyFont="1" applyFill="1"/>
    <xf numFmtId="0" fontId="4" fillId="2" borderId="0" xfId="5" applyFill="1"/>
    <xf numFmtId="0" fontId="4" fillId="3" borderId="0" xfId="5" applyFont="1" applyFill="1" applyAlignment="1">
      <alignment horizontal="center" vertical="center"/>
    </xf>
    <xf numFmtId="0" fontId="8" fillId="3" borderId="0" xfId="5" applyFont="1" applyFill="1" applyAlignment="1">
      <alignment horizontal="centerContinuous"/>
    </xf>
    <xf numFmtId="0" fontId="4" fillId="3" borderId="0" xfId="5" applyFont="1" applyFill="1" applyAlignment="1">
      <alignment horizontal="centerContinuous"/>
    </xf>
    <xf numFmtId="0" fontId="4" fillId="2" borderId="0" xfId="5" applyFont="1" applyFill="1" applyAlignment="1">
      <alignment horizontal="center"/>
    </xf>
    <xf numFmtId="0" fontId="4" fillId="3" borderId="0" xfId="5" applyFont="1" applyFill="1"/>
    <xf numFmtId="0" fontId="9" fillId="3" borderId="0" xfId="5" applyFont="1" applyFill="1" applyAlignment="1">
      <alignment horizontal="center" vertical="center"/>
    </xf>
    <xf numFmtId="0" fontId="10" fillId="2" borderId="0" xfId="5" applyFont="1" applyFill="1" applyAlignment="1">
      <alignment horizontal="center" vertical="center"/>
    </xf>
    <xf numFmtId="0" fontId="4" fillId="0" borderId="0" xfId="5" applyFont="1" applyFill="1" applyBorder="1"/>
    <xf numFmtId="0" fontId="4" fillId="4" borderId="0" xfId="0" applyFont="1" applyFill="1" applyAlignment="1" applyProtection="1">
      <alignment vertical="top"/>
    </xf>
    <xf numFmtId="0" fontId="1" fillId="0" borderId="0" xfId="2"/>
    <xf numFmtId="0" fontId="1" fillId="0" borderId="0" xfId="2" applyFont="1"/>
    <xf numFmtId="0" fontId="5" fillId="0" borderId="0" xfId="2" applyFont="1"/>
    <xf numFmtId="1" fontId="0" fillId="0" borderId="0" xfId="0" applyNumberFormat="1"/>
    <xf numFmtId="0" fontId="4" fillId="2" borderId="0" xfId="5" applyFont="1" applyFill="1" applyProtection="1"/>
    <xf numFmtId="0" fontId="6" fillId="2" borderId="0" xfId="5" applyFont="1" applyFill="1" applyProtection="1"/>
    <xf numFmtId="0" fontId="4" fillId="3" borderId="0" xfId="5" applyFont="1" applyFill="1" applyAlignment="1" applyProtection="1">
      <alignment horizontal="center" vertical="center"/>
    </xf>
    <xf numFmtId="0" fontId="8" fillId="3" borderId="0" xfId="5" applyFont="1" applyFill="1" applyAlignment="1" applyProtection="1">
      <alignment horizontal="centerContinuous"/>
    </xf>
    <xf numFmtId="0" fontId="4" fillId="3" borderId="0" xfId="5" applyFont="1" applyFill="1" applyAlignment="1" applyProtection="1">
      <alignment horizontal="centerContinuous"/>
    </xf>
    <xf numFmtId="0" fontId="4" fillId="2" borderId="0" xfId="5" applyProtection="1"/>
    <xf numFmtId="0" fontId="6" fillId="2" borderId="0" xfId="5" applyFont="1" applyFill="1" applyAlignment="1" applyProtection="1">
      <alignment vertical="center"/>
    </xf>
    <xf numFmtId="0" fontId="4" fillId="2" borderId="0" xfId="5" applyFont="1" applyFill="1" applyAlignment="1" applyProtection="1">
      <alignment horizontal="center"/>
    </xf>
    <xf numFmtId="0" fontId="6" fillId="3" borderId="0" xfId="5" applyFont="1" applyFill="1" applyProtection="1"/>
    <xf numFmtId="0" fontId="9" fillId="3" borderId="0" xfId="5" applyFont="1" applyFill="1" applyAlignment="1" applyProtection="1">
      <alignment horizontal="center" vertical="center"/>
    </xf>
    <xf numFmtId="0" fontId="10" fillId="2" borderId="0" xfId="5" applyFont="1" applyFill="1" applyAlignment="1" applyProtection="1">
      <alignment horizontal="center" vertical="center"/>
    </xf>
    <xf numFmtId="0" fontId="4" fillId="4" borderId="0" xfId="0" applyFont="1" applyFill="1" applyProtection="1"/>
    <xf numFmtId="0" fontId="5" fillId="4" borderId="0" xfId="0" applyFont="1" applyFill="1" applyProtection="1"/>
    <xf numFmtId="0" fontId="4" fillId="4" borderId="0" xfId="0" applyFont="1" applyFill="1" applyAlignment="1" applyProtection="1"/>
    <xf numFmtId="0" fontId="4" fillId="4" borderId="0" xfId="0" applyFont="1" applyFill="1" applyAlignment="1" applyProtection="1">
      <alignment horizontal="right"/>
    </xf>
    <xf numFmtId="0" fontId="5" fillId="4" borderId="0" xfId="0" applyFont="1" applyFill="1" applyBorder="1" applyProtection="1"/>
    <xf numFmtId="0" fontId="5" fillId="4" borderId="0" xfId="0" applyFont="1" applyFill="1" applyBorder="1" applyAlignment="1" applyProtection="1"/>
    <xf numFmtId="0" fontId="5" fillId="4" borderId="0" xfId="0" applyFont="1" applyFill="1" applyBorder="1" applyAlignment="1" applyProtection="1">
      <alignment horizontal="right"/>
    </xf>
    <xf numFmtId="0" fontId="9" fillId="3" borderId="0" xfId="0" applyFont="1" applyFill="1" applyAlignment="1" applyProtection="1">
      <alignment horizontal="center" vertical="center"/>
    </xf>
    <xf numFmtId="0" fontId="9" fillId="4" borderId="0" xfId="0" applyFont="1" applyFill="1" applyAlignment="1" applyProtection="1">
      <alignment horizontal="center"/>
    </xf>
    <xf numFmtId="0" fontId="5" fillId="4" borderId="0" xfId="0" applyFont="1" applyFill="1" applyAlignment="1" applyProtection="1">
      <alignment vertical="top"/>
    </xf>
    <xf numFmtId="0" fontId="10" fillId="2" borderId="0" xfId="5" applyFont="1" applyFill="1" applyAlignment="1" applyProtection="1">
      <alignment horizontal="center"/>
    </xf>
    <xf numFmtId="0" fontId="2" fillId="4" borderId="0" xfId="0" applyFont="1" applyFill="1" applyAlignment="1" applyProtection="1">
      <alignment vertical="top"/>
    </xf>
    <xf numFmtId="0" fontId="14" fillId="4" borderId="0" xfId="0" applyFont="1" applyFill="1" applyProtection="1"/>
    <xf numFmtId="0" fontId="15" fillId="4" borderId="0" xfId="0" applyFont="1" applyFill="1" applyProtection="1"/>
    <xf numFmtId="0" fontId="14" fillId="4" borderId="0" xfId="0" applyFont="1" applyFill="1" applyAlignment="1" applyProtection="1">
      <alignment horizontal="right"/>
    </xf>
    <xf numFmtId="0" fontId="15" fillId="4" borderId="0" xfId="0" applyFont="1" applyFill="1" applyAlignment="1" applyProtection="1">
      <alignment vertical="top"/>
    </xf>
    <xf numFmtId="0" fontId="16" fillId="4" borderId="0" xfId="0" applyFont="1" applyFill="1" applyAlignment="1" applyProtection="1">
      <alignment horizontal="center"/>
    </xf>
    <xf numFmtId="0" fontId="14" fillId="4" borderId="0" xfId="0" applyFont="1" applyFill="1" applyAlignment="1" applyProtection="1">
      <alignment vertical="top"/>
    </xf>
    <xf numFmtId="0" fontId="18" fillId="4" borderId="0" xfId="0" applyFont="1" applyFill="1" applyBorder="1" applyProtection="1"/>
    <xf numFmtId="0" fontId="15" fillId="4" borderId="0" xfId="0" applyFont="1" applyFill="1" applyBorder="1" applyProtection="1"/>
    <xf numFmtId="0" fontId="15" fillId="4" borderId="0" xfId="0" applyFont="1" applyFill="1" applyBorder="1" applyAlignment="1" applyProtection="1">
      <alignment horizontal="right"/>
    </xf>
    <xf numFmtId="0" fontId="4" fillId="0" borderId="0" xfId="5" applyFill="1" applyAlignment="1">
      <alignment vertical="center"/>
    </xf>
    <xf numFmtId="0" fontId="4" fillId="0" borderId="0" xfId="5" applyFill="1"/>
    <xf numFmtId="0" fontId="4" fillId="0" borderId="0" xfId="5" applyFill="1" applyBorder="1" applyAlignment="1">
      <alignment vertical="center"/>
    </xf>
    <xf numFmtId="0" fontId="14" fillId="0" borderId="0" xfId="5" applyFont="1" applyFill="1"/>
    <xf numFmtId="0" fontId="14" fillId="0" borderId="1" xfId="5" applyFont="1" applyFill="1" applyBorder="1"/>
    <xf numFmtId="0" fontId="14" fillId="0" borderId="0" xfId="5" applyFont="1" applyFill="1" applyBorder="1"/>
    <xf numFmtId="0" fontId="14" fillId="0" borderId="2" xfId="5" applyFont="1" applyFill="1" applyBorder="1"/>
    <xf numFmtId="0" fontId="20" fillId="0" borderId="0" xfId="5" applyFont="1" applyFill="1" applyBorder="1"/>
    <xf numFmtId="0" fontId="14" fillId="0" borderId="0" xfId="5" applyFont="1" applyFill="1" applyAlignment="1">
      <alignment vertical="center"/>
    </xf>
    <xf numFmtId="0" fontId="14" fillId="0" borderId="3" xfId="5" applyFont="1" applyFill="1" applyBorder="1"/>
    <xf numFmtId="0" fontId="27" fillId="0" borderId="4" xfId="1" applyFont="1" applyFill="1" applyBorder="1" applyAlignment="1" applyProtection="1">
      <alignment vertical="center"/>
    </xf>
    <xf numFmtId="0" fontId="27" fillId="0" borderId="5" xfId="1" applyFont="1" applyFill="1" applyBorder="1" applyAlignment="1" applyProtection="1">
      <alignment vertical="center"/>
    </xf>
    <xf numFmtId="0" fontId="14" fillId="0" borderId="0" xfId="5" applyFont="1" applyFill="1" applyBorder="1" applyAlignment="1">
      <alignment vertical="center"/>
    </xf>
    <xf numFmtId="0" fontId="14" fillId="0" borderId="6" xfId="5" applyFont="1" applyFill="1" applyBorder="1"/>
    <xf numFmtId="0" fontId="14" fillId="0" borderId="7" xfId="5" applyFont="1" applyFill="1" applyBorder="1"/>
    <xf numFmtId="0" fontId="14" fillId="0" borderId="8" xfId="5" applyFont="1" applyFill="1" applyBorder="1"/>
    <xf numFmtId="0" fontId="14" fillId="0" borderId="9" xfId="5" applyFont="1" applyFill="1" applyBorder="1"/>
    <xf numFmtId="0" fontId="14" fillId="0" borderId="10" xfId="5" applyFont="1" applyFill="1" applyBorder="1"/>
    <xf numFmtId="0" fontId="14" fillId="0" borderId="11" xfId="5" applyFont="1" applyFill="1" applyBorder="1"/>
    <xf numFmtId="0" fontId="30" fillId="0" borderId="10" xfId="5" quotePrefix="1" applyFont="1" applyFill="1" applyBorder="1"/>
    <xf numFmtId="0" fontId="31" fillId="0" borderId="0" xfId="5" applyFont="1" applyFill="1" applyBorder="1"/>
    <xf numFmtId="0" fontId="14" fillId="4" borderId="0" xfId="5" applyFont="1" applyFill="1" applyBorder="1"/>
    <xf numFmtId="0" fontId="31" fillId="4" borderId="0" xfId="5" applyFont="1" applyFill="1" applyBorder="1"/>
    <xf numFmtId="0" fontId="14" fillId="0" borderId="0" xfId="5" applyFont="1" applyFill="1" applyBorder="1" applyAlignment="1">
      <alignment horizontal="center" vertical="center"/>
    </xf>
    <xf numFmtId="0" fontId="14" fillId="0" borderId="12" xfId="5" applyFont="1" applyFill="1" applyBorder="1"/>
    <xf numFmtId="0" fontId="14" fillId="0" borderId="13" xfId="5" applyFont="1" applyFill="1" applyBorder="1"/>
    <xf numFmtId="0" fontId="14" fillId="0" borderId="14" xfId="5" applyFont="1" applyFill="1" applyBorder="1"/>
    <xf numFmtId="0" fontId="25" fillId="0" borderId="0" xfId="5" applyFont="1" applyFill="1"/>
    <xf numFmtId="0" fontId="15" fillId="4" borderId="0" xfId="0" applyFont="1" applyFill="1" applyAlignment="1" applyProtection="1"/>
    <xf numFmtId="0" fontId="14" fillId="4" borderId="0" xfId="0" applyFont="1" applyFill="1" applyAlignment="1" applyProtection="1"/>
    <xf numFmtId="0" fontId="17" fillId="5" borderId="0" xfId="0" applyFont="1" applyFill="1" applyBorder="1" applyProtection="1"/>
    <xf numFmtId="0" fontId="15" fillId="4" borderId="0" xfId="0" applyFont="1" applyFill="1" applyBorder="1" applyAlignment="1" applyProtection="1"/>
    <xf numFmtId="0" fontId="21" fillId="2" borderId="0" xfId="1" applyFont="1" applyFill="1" applyAlignment="1" applyProtection="1">
      <alignment horizontal="center" vertical="center"/>
    </xf>
    <xf numFmtId="0" fontId="14" fillId="2" borderId="0" xfId="5" applyFont="1" applyFill="1" applyProtection="1"/>
    <xf numFmtId="0" fontId="33" fillId="5" borderId="19" xfId="0" quotePrefix="1" applyFont="1" applyFill="1" applyBorder="1" applyAlignment="1" applyProtection="1">
      <alignment vertical="center"/>
    </xf>
    <xf numFmtId="0" fontId="25" fillId="5" borderId="20" xfId="5" quotePrefix="1" applyFont="1" applyFill="1" applyBorder="1" applyAlignment="1" applyProtection="1">
      <alignment vertical="center"/>
    </xf>
    <xf numFmtId="0" fontId="25" fillId="6" borderId="21" xfId="5" applyFont="1" applyFill="1" applyBorder="1" applyAlignment="1" applyProtection="1">
      <alignment horizontal="left" vertical="center"/>
    </xf>
    <xf numFmtId="0" fontId="25" fillId="5" borderId="22" xfId="5" quotePrefix="1" applyFont="1" applyFill="1" applyBorder="1" applyAlignment="1" applyProtection="1">
      <alignment vertical="center"/>
    </xf>
    <xf numFmtId="0" fontId="20" fillId="2" borderId="0" xfId="5" applyFont="1" applyFill="1" applyProtection="1"/>
    <xf numFmtId="0" fontId="33" fillId="5" borderId="23" xfId="5" applyFont="1" applyFill="1" applyBorder="1" applyAlignment="1" applyProtection="1">
      <alignment horizontal="center"/>
    </xf>
    <xf numFmtId="0" fontId="33" fillId="5" borderId="24" xfId="5" applyFont="1" applyFill="1" applyBorder="1" applyProtection="1"/>
    <xf numFmtId="0" fontId="33" fillId="5" borderId="25" xfId="5" applyFont="1" applyFill="1" applyBorder="1" applyProtection="1"/>
    <xf numFmtId="0" fontId="33" fillId="5" borderId="26" xfId="5" applyFont="1" applyFill="1" applyBorder="1" applyProtection="1"/>
    <xf numFmtId="0" fontId="33" fillId="5" borderId="23" xfId="5" applyFont="1" applyFill="1" applyBorder="1" applyProtection="1"/>
    <xf numFmtId="0" fontId="34" fillId="2" borderId="0" xfId="5" applyFont="1" applyFill="1" applyProtection="1"/>
    <xf numFmtId="0" fontId="14" fillId="3" borderId="0" xfId="5" applyFont="1" applyFill="1" applyAlignment="1" applyProtection="1">
      <alignment horizontal="center" vertical="center"/>
    </xf>
    <xf numFmtId="0" fontId="25" fillId="3" borderId="0" xfId="5" applyFont="1" applyFill="1" applyAlignment="1" applyProtection="1">
      <alignment horizontal="centerContinuous"/>
    </xf>
    <xf numFmtId="0" fontId="14" fillId="3" borderId="0" xfId="5" applyFont="1" applyFill="1" applyAlignment="1" applyProtection="1">
      <alignment horizontal="centerContinuous"/>
    </xf>
    <xf numFmtId="0" fontId="14" fillId="2" borderId="0" xfId="5" applyFont="1" applyProtection="1"/>
    <xf numFmtId="0" fontId="34" fillId="2" borderId="0" xfId="5" applyFont="1" applyFill="1" applyAlignment="1" applyProtection="1">
      <alignment vertical="center"/>
    </xf>
    <xf numFmtId="0" fontId="14" fillId="2" borderId="0" xfId="5" applyFont="1" applyFill="1" applyAlignment="1" applyProtection="1">
      <alignment horizontal="center"/>
    </xf>
    <xf numFmtId="0" fontId="34" fillId="3" borderId="0" xfId="5" applyFont="1" applyFill="1" applyProtection="1"/>
    <xf numFmtId="0" fontId="16" fillId="3" borderId="0" xfId="5" applyFont="1" applyFill="1" applyAlignment="1" applyProtection="1">
      <alignment horizontal="center" vertical="center"/>
    </xf>
    <xf numFmtId="0" fontId="35" fillId="2" borderId="0" xfId="5" applyFont="1" applyFill="1" applyAlignment="1" applyProtection="1">
      <alignment horizontal="center" vertical="center"/>
    </xf>
    <xf numFmtId="0" fontId="14" fillId="2" borderId="0" xfId="5" applyFont="1" applyFill="1" applyAlignment="1" applyProtection="1">
      <alignment vertical="center"/>
    </xf>
    <xf numFmtId="0" fontId="16" fillId="3" borderId="0" xfId="0" applyFont="1" applyFill="1" applyAlignment="1" applyProtection="1">
      <alignment horizontal="center" vertical="center"/>
    </xf>
    <xf numFmtId="0" fontId="14" fillId="2" borderId="0" xfId="5" applyFont="1" applyAlignment="1" applyProtection="1"/>
    <xf numFmtId="0" fontId="14" fillId="2" borderId="0" xfId="3" applyFont="1" applyProtection="1"/>
    <xf numFmtId="0" fontId="34" fillId="2" borderId="0" xfId="3" applyFont="1" applyFill="1" applyProtection="1"/>
    <xf numFmtId="0" fontId="12" fillId="7" borderId="15" xfId="5" applyFont="1" applyFill="1" applyBorder="1"/>
    <xf numFmtId="0" fontId="12" fillId="7" borderId="17" xfId="5" applyFont="1" applyFill="1" applyBorder="1"/>
    <xf numFmtId="0" fontId="12" fillId="7" borderId="30" xfId="5" applyFont="1" applyFill="1" applyBorder="1"/>
    <xf numFmtId="0" fontId="7" fillId="6" borderId="32" xfId="5" applyFont="1" applyFill="1" applyBorder="1" applyAlignment="1">
      <alignment horizontal="left"/>
    </xf>
    <xf numFmtId="0" fontId="7" fillId="6" borderId="33" xfId="5" applyFont="1" applyFill="1" applyBorder="1" applyAlignment="1">
      <alignment horizontal="left"/>
    </xf>
    <xf numFmtId="0" fontId="7" fillId="6" borderId="33" xfId="2" applyFont="1" applyFill="1" applyBorder="1" applyAlignment="1">
      <alignment horizontal="left"/>
    </xf>
    <xf numFmtId="166" fontId="7" fillId="6" borderId="33" xfId="5" applyNumberFormat="1" applyFont="1" applyFill="1" applyBorder="1" applyAlignment="1">
      <alignment horizontal="left"/>
    </xf>
    <xf numFmtId="0" fontId="7" fillId="6" borderId="34" xfId="2" applyFont="1" applyFill="1" applyBorder="1" applyAlignment="1">
      <alignment horizontal="left"/>
    </xf>
    <xf numFmtId="0" fontId="5" fillId="6" borderId="17" xfId="2" applyFont="1" applyFill="1" applyBorder="1"/>
    <xf numFmtId="3" fontId="5" fillId="6" borderId="33" xfId="2" applyNumberFormat="1" applyFont="1" applyFill="1" applyBorder="1" applyAlignment="1" applyProtection="1"/>
    <xf numFmtId="0" fontId="5" fillId="6" borderId="30" xfId="2" applyFont="1" applyFill="1" applyBorder="1"/>
    <xf numFmtId="3" fontId="5" fillId="6" borderId="34" xfId="2" applyNumberFormat="1" applyFont="1" applyFill="1" applyBorder="1" applyAlignment="1" applyProtection="1"/>
    <xf numFmtId="0" fontId="5" fillId="6" borderId="17" xfId="2" quotePrefix="1" applyNumberFormat="1" applyFont="1" applyFill="1" applyBorder="1" applyAlignment="1"/>
    <xf numFmtId="164" fontId="5" fillId="6" borderId="35" xfId="2" applyNumberFormat="1" applyFont="1" applyFill="1" applyBorder="1" applyAlignment="1" applyProtection="1"/>
    <xf numFmtId="0" fontId="5" fillId="6" borderId="36" xfId="2" quotePrefix="1" applyFont="1" applyFill="1" applyBorder="1" applyAlignment="1"/>
    <xf numFmtId="0" fontId="5" fillId="6" borderId="17" xfId="2" quotePrefix="1" applyFont="1" applyFill="1" applyBorder="1" applyAlignment="1"/>
    <xf numFmtId="0" fontId="26" fillId="8" borderId="37" xfId="4" applyFont="1" applyFill="1" applyBorder="1" applyAlignment="1">
      <alignment horizontal="center" vertical="center"/>
    </xf>
    <xf numFmtId="0" fontId="26" fillId="8" borderId="38" xfId="4" applyFont="1" applyFill="1" applyBorder="1" applyAlignment="1">
      <alignment horizontal="centerContinuous" vertical="center"/>
    </xf>
    <xf numFmtId="0" fontId="21" fillId="8" borderId="39" xfId="1" applyFont="1" applyFill="1" applyBorder="1" applyAlignment="1" applyProtection="1">
      <alignment horizontal="center" vertical="center"/>
    </xf>
    <xf numFmtId="0" fontId="14" fillId="8" borderId="40" xfId="5" applyFont="1" applyFill="1" applyBorder="1"/>
    <xf numFmtId="0" fontId="22" fillId="8" borderId="40" xfId="5" applyFont="1" applyFill="1" applyBorder="1" applyAlignment="1">
      <alignment vertical="center"/>
    </xf>
    <xf numFmtId="0" fontId="23" fillId="8" borderId="40" xfId="5" applyFont="1" applyFill="1" applyBorder="1"/>
    <xf numFmtId="0" fontId="14" fillId="8" borderId="1" xfId="5" applyFont="1" applyFill="1" applyBorder="1"/>
    <xf numFmtId="0" fontId="22" fillId="8" borderId="19" xfId="5" applyFont="1" applyFill="1" applyBorder="1" applyAlignment="1">
      <alignment vertical="center"/>
    </xf>
    <xf numFmtId="0" fontId="14" fillId="8" borderId="0" xfId="5" applyFont="1" applyFill="1" applyBorder="1"/>
    <xf numFmtId="0" fontId="22" fillId="8" borderId="0" xfId="5" applyFont="1" applyFill="1" applyBorder="1" applyAlignment="1">
      <alignment vertical="center"/>
    </xf>
    <xf numFmtId="0" fontId="23" fillId="8" borderId="0" xfId="5" applyFont="1" applyFill="1" applyBorder="1"/>
    <xf numFmtId="0" fontId="14" fillId="8" borderId="41" xfId="5" applyFont="1" applyFill="1" applyBorder="1"/>
    <xf numFmtId="0" fontId="14" fillId="8" borderId="19" xfId="5" applyFont="1" applyFill="1" applyBorder="1"/>
    <xf numFmtId="0" fontId="20" fillId="8" borderId="19" xfId="5" applyFont="1" applyFill="1" applyBorder="1"/>
    <xf numFmtId="0" fontId="23" fillId="8" borderId="19" xfId="5" applyFont="1" applyFill="1" applyBorder="1"/>
    <xf numFmtId="0" fontId="20" fillId="8" borderId="19" xfId="5" applyFont="1" applyFill="1" applyBorder="1" applyAlignment="1"/>
    <xf numFmtId="0" fontId="14" fillId="8" borderId="0" xfId="5" applyFont="1" applyFill="1" applyBorder="1" applyAlignment="1"/>
    <xf numFmtId="0" fontId="14" fillId="8" borderId="41" xfId="5" applyFont="1" applyFill="1" applyBorder="1" applyAlignment="1"/>
    <xf numFmtId="0" fontId="14" fillId="8" borderId="19" xfId="5" applyFont="1" applyFill="1" applyBorder="1" applyAlignment="1">
      <alignment vertical="top"/>
    </xf>
    <xf numFmtId="0" fontId="14" fillId="8" borderId="0" xfId="5" applyFont="1" applyFill="1" applyBorder="1" applyAlignment="1">
      <alignment vertical="top"/>
    </xf>
    <xf numFmtId="0" fontId="14" fillId="8" borderId="19" xfId="5" applyFont="1" applyFill="1" applyBorder="1" applyAlignment="1"/>
    <xf numFmtId="0" fontId="14" fillId="8" borderId="22" xfId="5" applyFont="1" applyFill="1" applyBorder="1"/>
    <xf numFmtId="0" fontId="14" fillId="8" borderId="42" xfId="5" applyFont="1" applyFill="1" applyBorder="1"/>
    <xf numFmtId="0" fontId="14" fillId="8" borderId="2" xfId="5" applyFont="1" applyFill="1" applyBorder="1"/>
    <xf numFmtId="0" fontId="14" fillId="8" borderId="21" xfId="5" applyNumberFormat="1" applyFont="1" applyFill="1" applyBorder="1" applyAlignment="1" applyProtection="1">
      <alignment horizontal="left" vertical="center"/>
      <protection locked="0"/>
    </xf>
    <xf numFmtId="0" fontId="14" fillId="8" borderId="44" xfId="5" applyNumberFormat="1" applyFont="1" applyFill="1" applyBorder="1" applyAlignment="1" applyProtection="1">
      <alignment horizontal="left" vertical="center"/>
      <protection locked="0"/>
    </xf>
    <xf numFmtId="0" fontId="34" fillId="8" borderId="3" xfId="5" applyFont="1" applyFill="1" applyBorder="1" applyAlignment="1" applyProtection="1">
      <alignment horizontal="center"/>
    </xf>
    <xf numFmtId="0" fontId="34" fillId="8" borderId="39" xfId="5" applyFont="1" applyFill="1" applyBorder="1" applyProtection="1"/>
    <xf numFmtId="0" fontId="34" fillId="8" borderId="40" xfId="5" applyFont="1" applyFill="1" applyBorder="1" applyProtection="1"/>
    <xf numFmtId="0" fontId="34" fillId="8" borderId="1" xfId="5" applyFont="1" applyFill="1" applyBorder="1" applyProtection="1"/>
    <xf numFmtId="0" fontId="34" fillId="8" borderId="3" xfId="5" applyFont="1" applyFill="1" applyBorder="1" applyProtection="1"/>
    <xf numFmtId="0" fontId="34" fillId="8" borderId="4" xfId="5" applyFont="1" applyFill="1" applyBorder="1" applyAlignment="1" applyProtection="1">
      <alignment horizontal="center"/>
    </xf>
    <xf numFmtId="0" fontId="34" fillId="8" borderId="19" xfId="5" applyFont="1" applyFill="1" applyBorder="1" applyProtection="1"/>
    <xf numFmtId="0" fontId="34" fillId="8" borderId="0" xfId="5" applyFont="1" applyFill="1" applyBorder="1" applyProtection="1"/>
    <xf numFmtId="0" fontId="34" fillId="8" borderId="41" xfId="5" applyFont="1" applyFill="1" applyBorder="1" applyProtection="1"/>
    <xf numFmtId="0" fontId="34" fillId="8" borderId="4" xfId="5" applyFont="1" applyFill="1" applyBorder="1" applyProtection="1"/>
    <xf numFmtId="0" fontId="34" fillId="8" borderId="19" xfId="5" quotePrefix="1" applyFont="1" applyFill="1" applyBorder="1" applyProtection="1"/>
    <xf numFmtId="0" fontId="14" fillId="3" borderId="0" xfId="5" applyFont="1" applyFill="1" applyProtection="1"/>
    <xf numFmtId="0" fontId="14" fillId="4" borderId="0" xfId="5" applyFont="1" applyFill="1" applyProtection="1"/>
    <xf numFmtId="0" fontId="15" fillId="4" borderId="0" xfId="5" applyFont="1" applyFill="1" applyProtection="1"/>
    <xf numFmtId="0" fontId="15" fillId="4" borderId="0" xfId="5" applyFont="1" applyFill="1" applyAlignment="1" applyProtection="1"/>
    <xf numFmtId="0" fontId="14" fillId="4" borderId="0" xfId="5" applyFont="1" applyFill="1" applyAlignment="1" applyProtection="1">
      <alignment vertical="center"/>
    </xf>
    <xf numFmtId="0" fontId="18" fillId="4" borderId="0" xfId="5" applyFont="1" applyFill="1" applyBorder="1" applyProtection="1"/>
    <xf numFmtId="0" fontId="17" fillId="3" borderId="0" xfId="5" applyFont="1" applyFill="1" applyAlignment="1" applyProtection="1">
      <alignment horizontal="center" vertical="center"/>
    </xf>
    <xf numFmtId="0" fontId="15" fillId="2" borderId="0" xfId="5" applyFont="1" applyFill="1" applyAlignment="1" applyProtection="1">
      <alignment vertical="center"/>
    </xf>
    <xf numFmtId="0" fontId="15" fillId="2" borderId="0" xfId="5" applyFont="1" applyProtection="1"/>
    <xf numFmtId="0" fontId="15" fillId="2" borderId="0" xfId="5" applyFont="1" applyFill="1" applyProtection="1"/>
    <xf numFmtId="22" fontId="15" fillId="4" borderId="0" xfId="5" applyNumberFormat="1" applyFont="1" applyFill="1" applyAlignment="1" applyProtection="1">
      <alignment horizontal="left"/>
    </xf>
    <xf numFmtId="0" fontId="15" fillId="4" borderId="0" xfId="5" applyFont="1" applyFill="1" applyBorder="1" applyAlignment="1" applyProtection="1">
      <alignment horizontal="right"/>
    </xf>
    <xf numFmtId="0" fontId="18" fillId="4" borderId="0" xfId="5" applyFont="1" applyFill="1" applyProtection="1"/>
    <xf numFmtId="22" fontId="19" fillId="4" borderId="0" xfId="5" applyNumberFormat="1" applyFont="1" applyFill="1" applyAlignment="1" applyProtection="1">
      <alignment horizontal="left"/>
    </xf>
    <xf numFmtId="0" fontId="14" fillId="4" borderId="0" xfId="5" applyFont="1" applyFill="1" applyAlignment="1" applyProtection="1"/>
    <xf numFmtId="0" fontId="32" fillId="4" borderId="0" xfId="0" applyFont="1" applyFill="1" applyBorder="1" applyAlignment="1" applyProtection="1">
      <alignment horizontal="center" vertical="center" wrapText="1"/>
    </xf>
    <xf numFmtId="0" fontId="15" fillId="4" borderId="0" xfId="0" applyFont="1" applyFill="1" applyBorder="1" applyAlignment="1" applyProtection="1">
      <alignment horizontal="left"/>
    </xf>
    <xf numFmtId="3" fontId="18" fillId="4" borderId="0" xfId="0" applyNumberFormat="1" applyFont="1" applyFill="1" applyBorder="1" applyAlignment="1" applyProtection="1"/>
    <xf numFmtId="0" fontId="14" fillId="4" borderId="0" xfId="0" applyFont="1" applyFill="1" applyBorder="1" applyAlignment="1" applyProtection="1"/>
    <xf numFmtId="0" fontId="14" fillId="4" borderId="0" xfId="0" applyFont="1" applyFill="1" applyBorder="1" applyProtection="1"/>
    <xf numFmtId="0" fontId="17" fillId="5" borderId="58" xfId="0" applyFont="1" applyFill="1" applyBorder="1" applyAlignment="1" applyProtection="1">
      <alignment vertical="center"/>
    </xf>
    <xf numFmtId="0" fontId="1" fillId="2" borderId="0" xfId="5" applyFont="1" applyProtection="1"/>
    <xf numFmtId="0" fontId="1" fillId="0" borderId="0" xfId="5" applyFont="1" applyFill="1"/>
    <xf numFmtId="0" fontId="17" fillId="5" borderId="30" xfId="0" applyFont="1" applyFill="1" applyBorder="1" applyAlignment="1" applyProtection="1">
      <alignment vertical="center"/>
    </xf>
    <xf numFmtId="0" fontId="20" fillId="2" borderId="0" xfId="5" applyFont="1" applyProtection="1"/>
    <xf numFmtId="0" fontId="2" fillId="2" borderId="0" xfId="5" applyFont="1" applyProtection="1"/>
    <xf numFmtId="0" fontId="1" fillId="3" borderId="0" xfId="5" applyFont="1" applyFill="1" applyAlignment="1" applyProtection="1">
      <alignment horizontal="center" vertical="center"/>
    </xf>
    <xf numFmtId="0" fontId="1" fillId="3" borderId="0" xfId="5" applyFont="1" applyFill="1" applyAlignment="1" applyProtection="1">
      <alignment horizontal="centerContinuous"/>
    </xf>
    <xf numFmtId="0" fontId="1" fillId="2" borderId="0" xfId="5" applyFont="1" applyFill="1" applyProtection="1"/>
    <xf numFmtId="0" fontId="1" fillId="2" borderId="0" xfId="5" applyFont="1" applyFill="1" applyAlignment="1" applyProtection="1">
      <alignment horizontal="center"/>
    </xf>
    <xf numFmtId="3" fontId="15" fillId="9" borderId="0" xfId="0" applyNumberFormat="1" applyFont="1" applyFill="1" applyBorder="1" applyAlignment="1" applyProtection="1">
      <alignment vertical="center"/>
    </xf>
    <xf numFmtId="0" fontId="36" fillId="3" borderId="0" xfId="5" applyFont="1" applyFill="1" applyAlignment="1" applyProtection="1">
      <alignment horizontal="center" vertical="center"/>
    </xf>
    <xf numFmtId="0" fontId="36" fillId="3" borderId="0" xfId="0" applyFont="1" applyFill="1" applyAlignment="1" applyProtection="1">
      <alignment horizontal="center" vertical="center"/>
    </xf>
    <xf numFmtId="0" fontId="36" fillId="3" borderId="0" xfId="3" applyFont="1" applyFill="1" applyAlignment="1" applyProtection="1">
      <alignment horizontal="center" vertical="center"/>
    </xf>
    <xf numFmtId="0" fontId="34" fillId="2" borderId="0" xfId="3" applyFont="1" applyFill="1" applyAlignment="1" applyProtection="1">
      <alignment horizontal="center" vertical="center"/>
    </xf>
    <xf numFmtId="0" fontId="34" fillId="2" borderId="0" xfId="3" applyFont="1" applyFill="1" applyAlignment="1" applyProtection="1">
      <alignment horizontal="center"/>
    </xf>
    <xf numFmtId="0" fontId="15" fillId="4" borderId="0" xfId="0" applyFont="1" applyFill="1" applyBorder="1" applyAlignment="1" applyProtection="1">
      <alignment horizontal="right" vertical="top"/>
    </xf>
    <xf numFmtId="0" fontId="25" fillId="5" borderId="74" xfId="5" quotePrefix="1" applyFont="1" applyFill="1" applyBorder="1" applyAlignment="1" applyProtection="1">
      <alignment vertical="center"/>
    </xf>
    <xf numFmtId="0" fontId="14" fillId="8" borderId="75" xfId="5" applyNumberFormat="1" applyFont="1" applyFill="1" applyBorder="1" applyAlignment="1" applyProtection="1">
      <alignment horizontal="left" vertical="center"/>
      <protection locked="0"/>
    </xf>
    <xf numFmtId="0" fontId="12" fillId="7" borderId="76" xfId="2" applyFont="1" applyFill="1" applyBorder="1" applyAlignment="1"/>
    <xf numFmtId="0" fontId="12" fillId="7" borderId="77" xfId="2" applyFont="1" applyFill="1" applyBorder="1" applyAlignment="1"/>
    <xf numFmtId="0" fontId="12" fillId="7" borderId="78" xfId="2" applyFont="1" applyFill="1" applyBorder="1" applyAlignment="1"/>
    <xf numFmtId="0" fontId="17" fillId="5" borderId="80" xfId="0" applyFont="1" applyFill="1" applyBorder="1" applyProtection="1"/>
    <xf numFmtId="0" fontId="17" fillId="5" borderId="80" xfId="0" applyFont="1" applyFill="1" applyBorder="1" applyAlignment="1" applyProtection="1"/>
    <xf numFmtId="3" fontId="15" fillId="8" borderId="81" xfId="0" applyNumberFormat="1" applyFont="1" applyFill="1" applyBorder="1" applyAlignment="1" applyProtection="1">
      <alignment vertical="center"/>
      <protection locked="0"/>
    </xf>
    <xf numFmtId="3" fontId="15" fillId="8" borderId="82" xfId="0" applyNumberFormat="1" applyFont="1" applyFill="1" applyBorder="1" applyAlignment="1" applyProtection="1">
      <alignment vertical="center"/>
      <protection locked="0"/>
    </xf>
    <xf numFmtId="3" fontId="15" fillId="8" borderId="75" xfId="0" applyNumberFormat="1" applyFont="1" applyFill="1" applyBorder="1" applyAlignment="1" applyProtection="1">
      <alignment vertical="center"/>
      <protection locked="0"/>
    </xf>
    <xf numFmtId="3" fontId="15" fillId="8" borderId="89" xfId="0" applyNumberFormat="1" applyFont="1" applyFill="1" applyBorder="1" applyAlignment="1" applyProtection="1">
      <alignment vertical="center"/>
      <protection locked="0"/>
    </xf>
    <xf numFmtId="0" fontId="17" fillId="5" borderId="79" xfId="0" applyFont="1" applyFill="1" applyBorder="1" applyAlignment="1" applyProtection="1">
      <alignment horizontal="left"/>
    </xf>
    <xf numFmtId="0" fontId="17" fillId="5" borderId="96" xfId="0" applyFont="1" applyFill="1" applyBorder="1" applyAlignment="1" applyProtection="1">
      <alignment horizontal="center" vertical="center"/>
    </xf>
    <xf numFmtId="0" fontId="17" fillId="5" borderId="81" xfId="0" applyFont="1" applyFill="1" applyBorder="1" applyAlignment="1" applyProtection="1">
      <alignment horizontal="center" vertical="center"/>
    </xf>
    <xf numFmtId="0" fontId="17" fillId="5" borderId="93" xfId="0" applyFont="1" applyFill="1" applyBorder="1" applyAlignment="1" applyProtection="1">
      <alignment vertical="center"/>
    </xf>
    <xf numFmtId="0" fontId="17" fillId="5" borderId="94" xfId="0" applyFont="1" applyFill="1" applyBorder="1" applyAlignment="1" applyProtection="1">
      <alignment horizontal="center" vertical="center"/>
    </xf>
    <xf numFmtId="0" fontId="17" fillId="5" borderId="92" xfId="0" applyFont="1" applyFill="1" applyBorder="1" applyAlignment="1" applyProtection="1">
      <alignment vertical="center"/>
    </xf>
    <xf numFmtId="0" fontId="17" fillId="5" borderId="95" xfId="0" applyFont="1" applyFill="1" applyBorder="1" applyAlignment="1" applyProtection="1">
      <alignment vertical="center"/>
    </xf>
    <xf numFmtId="0" fontId="0" fillId="0" borderId="0" xfId="0" applyNumberFormat="1"/>
    <xf numFmtId="49" fontId="0" fillId="0" borderId="0" xfId="0" applyNumberFormat="1" applyBorder="1" applyAlignment="1"/>
    <xf numFmtId="0" fontId="0" fillId="0" borderId="0" xfId="0" applyNumberFormat="1" applyBorder="1" applyAlignment="1"/>
    <xf numFmtId="0" fontId="17" fillId="5" borderId="98" xfId="0" applyFont="1" applyFill="1" applyBorder="1" applyAlignment="1" applyProtection="1">
      <alignment horizontal="left"/>
    </xf>
    <xf numFmtId="0" fontId="17" fillId="5" borderId="99" xfId="0" applyFont="1" applyFill="1" applyBorder="1" applyProtection="1"/>
    <xf numFmtId="0" fontId="17" fillId="5" borderId="100" xfId="0" applyFont="1" applyFill="1" applyBorder="1" applyProtection="1"/>
    <xf numFmtId="0" fontId="17" fillId="5" borderId="104" xfId="0" applyFont="1" applyFill="1" applyBorder="1" applyAlignment="1" applyProtection="1">
      <alignment horizontal="left"/>
    </xf>
    <xf numFmtId="0" fontId="17" fillId="5" borderId="106" xfId="0" applyFont="1" applyFill="1" applyBorder="1" applyAlignment="1" applyProtection="1">
      <alignment horizontal="left" vertical="center"/>
    </xf>
    <xf numFmtId="0" fontId="17" fillId="5" borderId="108" xfId="0" applyFont="1" applyFill="1" applyBorder="1" applyAlignment="1" applyProtection="1">
      <alignment horizontal="left" vertical="center"/>
    </xf>
    <xf numFmtId="0" fontId="17" fillId="5" borderId="109" xfId="0" applyFont="1" applyFill="1" applyBorder="1" applyAlignment="1" applyProtection="1">
      <alignment vertical="center"/>
    </xf>
    <xf numFmtId="3" fontId="15" fillId="6" borderId="110" xfId="0" applyNumberFormat="1" applyFont="1" applyFill="1" applyBorder="1" applyAlignment="1" applyProtection="1">
      <alignment vertical="center"/>
    </xf>
    <xf numFmtId="3" fontId="15" fillId="8" borderId="90" xfId="0" applyNumberFormat="1" applyFont="1" applyFill="1" applyBorder="1" applyAlignment="1" applyProtection="1">
      <alignment vertical="center"/>
      <protection locked="0"/>
    </xf>
    <xf numFmtId="3" fontId="15" fillId="6" borderId="84" xfId="0" applyNumberFormat="1" applyFont="1" applyFill="1" applyBorder="1" applyAlignment="1" applyProtection="1">
      <alignment vertical="center"/>
    </xf>
    <xf numFmtId="3" fontId="15" fillId="6" borderId="107" xfId="0" applyNumberFormat="1" applyFont="1" applyFill="1" applyBorder="1" applyAlignment="1" applyProtection="1">
      <alignment vertical="center"/>
    </xf>
    <xf numFmtId="3" fontId="15" fillId="6" borderId="111" xfId="0" applyNumberFormat="1" applyFont="1" applyFill="1" applyBorder="1" applyAlignment="1" applyProtection="1">
      <alignment vertical="center"/>
    </xf>
    <xf numFmtId="3" fontId="15" fillId="6" borderId="46" xfId="0" applyNumberFormat="1" applyFont="1" applyFill="1" applyBorder="1" applyAlignment="1" applyProtection="1">
      <alignment vertical="center"/>
    </xf>
    <xf numFmtId="3" fontId="15" fillId="6" borderId="52" xfId="0" applyNumberFormat="1" applyFont="1" applyFill="1" applyBorder="1" applyAlignment="1" applyProtection="1">
      <alignment vertical="center"/>
    </xf>
    <xf numFmtId="3" fontId="15" fillId="6" borderId="45" xfId="0" applyNumberFormat="1" applyFont="1" applyFill="1" applyBorder="1" applyAlignment="1" applyProtection="1">
      <alignment vertical="center"/>
    </xf>
    <xf numFmtId="3" fontId="15" fillId="6" borderId="48" xfId="0" applyNumberFormat="1" applyFont="1" applyFill="1" applyBorder="1" applyAlignment="1" applyProtection="1">
      <alignment vertical="center"/>
    </xf>
    <xf numFmtId="3" fontId="15" fillId="6" borderId="47" xfId="0" applyNumberFormat="1" applyFont="1" applyFill="1" applyBorder="1" applyAlignment="1" applyProtection="1">
      <alignment vertical="center"/>
    </xf>
    <xf numFmtId="49" fontId="16" fillId="3" borderId="0" xfId="5" applyNumberFormat="1" applyFont="1" applyFill="1" applyAlignment="1" applyProtection="1">
      <alignment horizontal="left" vertical="center"/>
    </xf>
    <xf numFmtId="49" fontId="14" fillId="2" borderId="0" xfId="5" applyNumberFormat="1" applyFont="1" applyAlignment="1" applyProtection="1">
      <alignment horizontal="left"/>
    </xf>
    <xf numFmtId="0" fontId="14" fillId="9" borderId="0" xfId="5" applyFont="1" applyFill="1" applyAlignment="1" applyProtection="1">
      <alignment horizontal="center"/>
    </xf>
    <xf numFmtId="3" fontId="15" fillId="6" borderId="83" xfId="0" applyNumberFormat="1" applyFont="1" applyFill="1" applyBorder="1" applyAlignment="1" applyProtection="1">
      <alignment vertical="center"/>
    </xf>
    <xf numFmtId="3" fontId="15" fillId="6" borderId="115" xfId="0" applyNumberFormat="1" applyFont="1" applyFill="1" applyBorder="1" applyAlignment="1" applyProtection="1">
      <alignment vertical="center"/>
    </xf>
    <xf numFmtId="0" fontId="14" fillId="8" borderId="43" xfId="5" applyFont="1" applyFill="1" applyBorder="1" applyAlignment="1" applyProtection="1">
      <alignment horizontal="left" vertical="center"/>
      <protection locked="0"/>
    </xf>
    <xf numFmtId="0" fontId="17" fillId="5" borderId="85" xfId="0" applyFont="1" applyFill="1" applyBorder="1" applyAlignment="1" applyProtection="1">
      <alignment horizontal="center" vertical="top" wrapText="1"/>
    </xf>
    <xf numFmtId="0" fontId="17" fillId="5" borderId="86" xfId="0" applyFont="1" applyFill="1" applyBorder="1" applyAlignment="1" applyProtection="1">
      <alignment horizontal="center" vertical="top" wrapText="1"/>
    </xf>
    <xf numFmtId="0" fontId="34" fillId="10" borderId="0" xfId="0" applyNumberFormat="1" applyFont="1" applyFill="1" applyBorder="1" applyAlignment="1" applyProtection="1"/>
    <xf numFmtId="0" fontId="16" fillId="10" borderId="0" xfId="0" applyNumberFormat="1" applyFont="1" applyFill="1" applyBorder="1" applyAlignment="1" applyProtection="1">
      <alignment horizontal="center" vertical="center"/>
    </xf>
    <xf numFmtId="0" fontId="35" fillId="11" borderId="0" xfId="0" applyNumberFormat="1" applyFont="1" applyFill="1" applyBorder="1" applyAlignment="1" applyProtection="1">
      <alignment horizontal="center" vertical="center"/>
    </xf>
    <xf numFmtId="0" fontId="14" fillId="12" borderId="0" xfId="0" applyNumberFormat="1" applyFont="1" applyFill="1" applyBorder="1" applyAlignment="1" applyProtection="1"/>
    <xf numFmtId="0" fontId="15" fillId="12" borderId="0" xfId="0" applyNumberFormat="1" applyFont="1" applyFill="1" applyBorder="1" applyAlignment="1" applyProtection="1"/>
    <xf numFmtId="0" fontId="14" fillId="11" borderId="0" xfId="0" applyNumberFormat="1" applyFont="1" applyFill="1" applyBorder="1" applyAlignment="1" applyProtection="1"/>
    <xf numFmtId="0" fontId="34" fillId="11" borderId="0" xfId="0" applyNumberFormat="1" applyFont="1" applyFill="1" applyBorder="1" applyAlignment="1" applyProtection="1"/>
    <xf numFmtId="0" fontId="14" fillId="12" borderId="0" xfId="0" applyNumberFormat="1" applyFont="1" applyFill="1" applyBorder="1" applyAlignment="1" applyProtection="1">
      <alignment horizontal="right"/>
    </xf>
    <xf numFmtId="0" fontId="15" fillId="12" borderId="0" xfId="0" applyNumberFormat="1" applyFont="1" applyFill="1" applyBorder="1" applyAlignment="1" applyProtection="1">
      <alignment vertical="center"/>
    </xf>
    <xf numFmtId="0" fontId="38" fillId="12" borderId="0" xfId="0" applyNumberFormat="1" applyFont="1" applyFill="1" applyBorder="1" applyAlignment="1" applyProtection="1">
      <alignment horizontal="center" vertical="center" wrapText="1"/>
    </xf>
    <xf numFmtId="0" fontId="14" fillId="12" borderId="0" xfId="0" applyNumberFormat="1" applyFont="1" applyFill="1" applyBorder="1" applyAlignment="1" applyProtection="1">
      <alignment vertical="top"/>
    </xf>
    <xf numFmtId="0" fontId="17" fillId="13" borderId="117" xfId="0" applyNumberFormat="1" applyFont="1" applyFill="1" applyBorder="1" applyAlignment="1" applyProtection="1"/>
    <xf numFmtId="0" fontId="17" fillId="13" borderId="118" xfId="0" applyNumberFormat="1" applyFont="1" applyFill="1" applyBorder="1" applyAlignment="1" applyProtection="1"/>
    <xf numFmtId="0" fontId="18" fillId="12" borderId="0" xfId="0" applyNumberFormat="1" applyFont="1" applyFill="1" applyBorder="1" applyAlignment="1" applyProtection="1"/>
    <xf numFmtId="0" fontId="17" fillId="13" borderId="120" xfId="0" applyNumberFormat="1" applyFont="1" applyFill="1" applyBorder="1" applyAlignment="1" applyProtection="1"/>
    <xf numFmtId="0" fontId="17" fillId="13" borderId="0" xfId="0" applyNumberFormat="1" applyFont="1" applyFill="1" applyBorder="1" applyAlignment="1" applyProtection="1"/>
    <xf numFmtId="0" fontId="17" fillId="13" borderId="120" xfId="0" applyNumberFormat="1" applyFont="1" applyFill="1" applyBorder="1" applyAlignment="1" applyProtection="1">
      <alignment vertical="center"/>
    </xf>
    <xf numFmtId="0" fontId="17" fillId="13" borderId="0" xfId="0" applyNumberFormat="1" applyFont="1" applyFill="1" applyBorder="1" applyAlignment="1" applyProtection="1">
      <alignment vertical="center"/>
    </xf>
    <xf numFmtId="3" fontId="17" fillId="13" borderId="122" xfId="0" applyNumberFormat="1" applyFont="1" applyFill="1" applyBorder="1" applyAlignment="1" applyProtection="1">
      <alignment horizontal="center" wrapText="1"/>
    </xf>
    <xf numFmtId="0" fontId="17" fillId="13" borderId="125" xfId="0" applyNumberFormat="1" applyFont="1" applyFill="1" applyBorder="1" applyAlignment="1" applyProtection="1">
      <alignment vertical="center"/>
    </xf>
    <xf numFmtId="0" fontId="17" fillId="13" borderId="128" xfId="0" quotePrefix="1" applyNumberFormat="1" applyFont="1" applyFill="1" applyBorder="1" applyAlignment="1" applyProtection="1">
      <alignment vertical="center"/>
    </xf>
    <xf numFmtId="0" fontId="17" fillId="13" borderId="129" xfId="0" quotePrefix="1" applyNumberFormat="1" applyFont="1" applyFill="1" applyBorder="1" applyAlignment="1" applyProtection="1">
      <alignment vertical="center"/>
    </xf>
    <xf numFmtId="0" fontId="17" fillId="13" borderId="130" xfId="0" quotePrefix="1" applyNumberFormat="1" applyFont="1" applyFill="1" applyBorder="1" applyAlignment="1" applyProtection="1">
      <alignment vertical="center"/>
    </xf>
    <xf numFmtId="3" fontId="15" fillId="14" borderId="131" xfId="0" applyNumberFormat="1" applyFont="1" applyFill="1" applyBorder="1" applyAlignment="1" applyProtection="1">
      <alignment vertical="center"/>
    </xf>
    <xf numFmtId="3" fontId="15" fillId="14" borderId="132" xfId="0" applyNumberFormat="1" applyFont="1" applyFill="1" applyBorder="1" applyAlignment="1" applyProtection="1">
      <alignment vertical="center"/>
    </xf>
    <xf numFmtId="3" fontId="17" fillId="13" borderId="122" xfId="0" quotePrefix="1" applyNumberFormat="1" applyFont="1" applyFill="1" applyBorder="1" applyAlignment="1" applyProtection="1">
      <alignment horizontal="right" vertical="center"/>
    </xf>
    <xf numFmtId="3" fontId="15" fillId="14" borderId="123" xfId="0" applyNumberFormat="1" applyFont="1" applyFill="1" applyBorder="1" applyAlignment="1" applyProtection="1">
      <alignment vertical="center"/>
      <protection locked="0"/>
    </xf>
    <xf numFmtId="165" fontId="15" fillId="14" borderId="123" xfId="0" applyNumberFormat="1" applyFont="1" applyFill="1" applyBorder="1" applyAlignment="1" applyProtection="1">
      <alignment vertical="center"/>
      <protection locked="0"/>
    </xf>
    <xf numFmtId="165" fontId="15" fillId="14" borderId="124" xfId="0" applyNumberFormat="1" applyFont="1" applyFill="1" applyBorder="1" applyAlignment="1" applyProtection="1">
      <alignment vertical="center"/>
      <protection locked="0"/>
    </xf>
    <xf numFmtId="3" fontId="15" fillId="14" borderId="124" xfId="0" applyNumberFormat="1" applyFont="1" applyFill="1" applyBorder="1" applyAlignment="1" applyProtection="1">
      <alignment vertical="center"/>
      <protection locked="0"/>
    </xf>
    <xf numFmtId="0" fontId="17" fillId="13" borderId="120" xfId="0" quotePrefix="1" applyNumberFormat="1" applyFont="1" applyFill="1" applyBorder="1" applyAlignment="1" applyProtection="1">
      <alignment horizontal="left" vertical="center"/>
    </xf>
    <xf numFmtId="0" fontId="17" fillId="13" borderId="0" xfId="0" quotePrefix="1" applyNumberFormat="1" applyFont="1" applyFill="1" applyBorder="1" applyAlignment="1" applyProtection="1">
      <alignment horizontal="left" vertical="center"/>
    </xf>
    <xf numFmtId="49" fontId="17" fillId="13" borderId="122" xfId="0" applyNumberFormat="1" applyFont="1" applyFill="1" applyBorder="1" applyAlignment="1" applyProtection="1">
      <alignment horizontal="right" vertical="center"/>
    </xf>
    <xf numFmtId="3" fontId="15" fillId="14" borderId="133" xfId="0" applyNumberFormat="1" applyFont="1" applyFill="1" applyBorder="1" applyAlignment="1" applyProtection="1">
      <alignment vertical="center"/>
    </xf>
    <xf numFmtId="3" fontId="15" fillId="14" borderId="134" xfId="0" applyNumberFormat="1" applyFont="1" applyFill="1" applyBorder="1" applyAlignment="1" applyProtection="1">
      <alignment vertical="center"/>
    </xf>
    <xf numFmtId="0" fontId="17" fillId="13" borderId="120" xfId="0" applyNumberFormat="1" applyFont="1" applyFill="1" applyBorder="1" applyAlignment="1" applyProtection="1">
      <alignment horizontal="left" vertical="center"/>
    </xf>
    <xf numFmtId="0" fontId="17" fillId="13" borderId="0" xfId="0" applyNumberFormat="1" applyFont="1" applyFill="1" applyBorder="1" applyAlignment="1" applyProtection="1">
      <alignment horizontal="left" vertical="center"/>
    </xf>
    <xf numFmtId="0" fontId="17" fillId="13" borderId="136" xfId="0" applyNumberFormat="1" applyFont="1" applyFill="1" applyBorder="1" applyAlignment="1" applyProtection="1">
      <alignment vertical="center"/>
    </xf>
    <xf numFmtId="0" fontId="17" fillId="13" borderId="121" xfId="0" applyNumberFormat="1" applyFont="1" applyFill="1" applyBorder="1" applyAlignment="1" applyProtection="1">
      <alignment vertical="center"/>
    </xf>
    <xf numFmtId="3" fontId="15" fillId="15" borderId="131" xfId="0" applyNumberFormat="1" applyFont="1" applyFill="1" applyBorder="1" applyAlignment="1" applyProtection="1">
      <alignment vertical="center"/>
    </xf>
    <xf numFmtId="3" fontId="15" fillId="15" borderId="132" xfId="0" applyNumberFormat="1" applyFont="1" applyFill="1" applyBorder="1" applyAlignment="1" applyProtection="1">
      <alignment vertical="center"/>
    </xf>
    <xf numFmtId="49" fontId="17" fillId="13" borderId="122" xfId="0" quotePrefix="1" applyNumberFormat="1" applyFont="1" applyFill="1" applyBorder="1" applyAlignment="1" applyProtection="1">
      <alignment horizontal="right" vertical="center"/>
    </xf>
    <xf numFmtId="0" fontId="17" fillId="13" borderId="120" xfId="0" quotePrefix="1" applyNumberFormat="1" applyFont="1" applyFill="1" applyBorder="1" applyAlignment="1" applyProtection="1">
      <alignment vertical="center"/>
    </xf>
    <xf numFmtId="0" fontId="17" fillId="13" borderId="0" xfId="0" quotePrefix="1" applyNumberFormat="1" applyFont="1" applyFill="1" applyBorder="1" applyAlignment="1" applyProtection="1">
      <alignment vertical="center"/>
    </xf>
    <xf numFmtId="3" fontId="15" fillId="14" borderId="131" xfId="0" applyNumberFormat="1" applyFont="1" applyFill="1" applyBorder="1" applyAlignment="1" applyProtection="1">
      <alignment vertical="center"/>
      <protection locked="0"/>
    </xf>
    <xf numFmtId="3" fontId="15" fillId="14" borderId="132" xfId="0" applyNumberFormat="1" applyFont="1" applyFill="1" applyBorder="1" applyAlignment="1" applyProtection="1">
      <alignment vertical="center"/>
      <protection locked="0"/>
    </xf>
    <xf numFmtId="0" fontId="17" fillId="13" borderId="137" xfId="0" quotePrefix="1" applyNumberFormat="1" applyFont="1" applyFill="1" applyBorder="1" applyAlignment="1" applyProtection="1">
      <alignment vertical="center"/>
    </xf>
    <xf numFmtId="0" fontId="17" fillId="13" borderId="138" xfId="0" quotePrefix="1" applyNumberFormat="1" applyFont="1" applyFill="1" applyBorder="1" applyAlignment="1" applyProtection="1">
      <alignment vertical="center"/>
    </xf>
    <xf numFmtId="0" fontId="17" fillId="13" borderId="139" xfId="0" quotePrefix="1" applyNumberFormat="1" applyFont="1" applyFill="1" applyBorder="1" applyAlignment="1" applyProtection="1">
      <alignment vertical="center"/>
    </xf>
    <xf numFmtId="3" fontId="15" fillId="15" borderId="140" xfId="0" applyNumberFormat="1" applyFont="1" applyFill="1" applyBorder="1" applyAlignment="1" applyProtection="1">
      <alignment vertical="center"/>
    </xf>
    <xf numFmtId="3" fontId="15" fillId="15" borderId="141" xfId="0" applyNumberFormat="1" applyFont="1" applyFill="1" applyBorder="1" applyAlignment="1" applyProtection="1">
      <alignment vertical="center"/>
    </xf>
    <xf numFmtId="22" fontId="19" fillId="12" borderId="0" xfId="0" applyNumberFormat="1" applyFont="1" applyFill="1" applyBorder="1" applyAlignment="1" applyProtection="1">
      <alignment horizontal="left"/>
    </xf>
    <xf numFmtId="0" fontId="15" fillId="12" borderId="0" xfId="0" applyNumberFormat="1" applyFont="1" applyFill="1" applyBorder="1" applyAlignment="1" applyProtection="1">
      <alignment horizontal="right"/>
    </xf>
    <xf numFmtId="0" fontId="16" fillId="12" borderId="0" xfId="0" applyNumberFormat="1" applyFont="1" applyFill="1" applyBorder="1" applyAlignment="1" applyProtection="1">
      <alignment horizontal="center"/>
    </xf>
    <xf numFmtId="3" fontId="17" fillId="13" borderId="0" xfId="0" quotePrefix="1" applyNumberFormat="1" applyFont="1" applyFill="1" applyBorder="1" applyAlignment="1" applyProtection="1">
      <alignment horizontal="right" vertical="center"/>
    </xf>
    <xf numFmtId="3" fontId="17" fillId="13" borderId="0" xfId="0" applyNumberFormat="1" applyFont="1" applyFill="1" applyBorder="1" applyAlignment="1" applyProtection="1">
      <alignment horizontal="right" vertical="center"/>
    </xf>
    <xf numFmtId="3" fontId="15" fillId="15" borderId="144" xfId="0" applyNumberFormat="1" applyFont="1" applyFill="1" applyBorder="1" applyAlignment="1" applyProtection="1">
      <alignment vertical="center"/>
    </xf>
    <xf numFmtId="0" fontId="17" fillId="13" borderId="129" xfId="0" applyNumberFormat="1" applyFont="1" applyFill="1" applyBorder="1" applyAlignment="1" applyProtection="1">
      <alignment vertical="center"/>
    </xf>
    <xf numFmtId="3" fontId="17" fillId="13" borderId="129" xfId="0" applyNumberFormat="1" applyFont="1" applyFill="1" applyBorder="1" applyAlignment="1" applyProtection="1">
      <alignment horizontal="center" vertical="center"/>
    </xf>
    <xf numFmtId="3" fontId="15" fillId="14" borderId="144" xfId="0" applyNumberFormat="1" applyFont="1" applyFill="1" applyBorder="1" applyAlignment="1" applyProtection="1">
      <alignment vertical="center"/>
    </xf>
    <xf numFmtId="49" fontId="17" fillId="13" borderId="0" xfId="0" quotePrefix="1" applyNumberFormat="1" applyFont="1" applyFill="1" applyBorder="1" applyAlignment="1" applyProtection="1">
      <alignment horizontal="right" vertical="center"/>
    </xf>
    <xf numFmtId="0" fontId="17" fillId="13" borderId="145" xfId="0" quotePrefix="1" applyNumberFormat="1" applyFont="1" applyFill="1" applyBorder="1" applyAlignment="1" applyProtection="1">
      <alignment vertical="center"/>
    </xf>
    <xf numFmtId="0" fontId="17" fillId="13" borderId="146" xfId="0" quotePrefix="1" applyNumberFormat="1" applyFont="1" applyFill="1" applyBorder="1" applyAlignment="1" applyProtection="1">
      <alignment vertical="center"/>
    </xf>
    <xf numFmtId="0" fontId="17" fillId="13" borderId="146" xfId="0" applyNumberFormat="1" applyFont="1" applyFill="1" applyBorder="1" applyAlignment="1" applyProtection="1">
      <alignment vertical="center"/>
    </xf>
    <xf numFmtId="0" fontId="17" fillId="13" borderId="122" xfId="0" applyNumberFormat="1" applyFont="1" applyFill="1" applyBorder="1" applyAlignment="1" applyProtection="1">
      <alignment vertical="center"/>
    </xf>
    <xf numFmtId="3" fontId="15" fillId="15" borderId="123" xfId="0" applyNumberFormat="1" applyFont="1" applyFill="1" applyBorder="1" applyAlignment="1" applyProtection="1">
      <alignment vertical="center"/>
    </xf>
    <xf numFmtId="3" fontId="15" fillId="15" borderId="124" xfId="0" applyNumberFormat="1" applyFont="1" applyFill="1" applyBorder="1" applyAlignment="1" applyProtection="1">
      <alignment vertical="center"/>
    </xf>
    <xf numFmtId="0" fontId="17" fillId="13" borderId="122" xfId="0" quotePrefix="1" applyNumberFormat="1" applyFont="1" applyFill="1" applyBorder="1" applyAlignment="1" applyProtection="1">
      <alignment horizontal="right" vertical="center"/>
    </xf>
    <xf numFmtId="0" fontId="17" fillId="13" borderId="136" xfId="0" quotePrefix="1" applyNumberFormat="1" applyFont="1" applyFill="1" applyBorder="1" applyAlignment="1" applyProtection="1">
      <alignment vertical="center"/>
    </xf>
    <xf numFmtId="0" fontId="17" fillId="13" borderId="125" xfId="0" quotePrefix="1" applyNumberFormat="1" applyFont="1" applyFill="1" applyBorder="1" applyAlignment="1" applyProtection="1">
      <alignment vertical="center"/>
    </xf>
    <xf numFmtId="0" fontId="17" fillId="13" borderId="144" xfId="0" quotePrefix="1" applyNumberFormat="1" applyFont="1" applyFill="1" applyBorder="1" applyAlignment="1" applyProtection="1">
      <alignment horizontal="right" vertical="center"/>
    </xf>
    <xf numFmtId="0" fontId="17" fillId="13" borderId="121" xfId="0" quotePrefix="1" applyNumberFormat="1" applyFont="1" applyFill="1" applyBorder="1" applyAlignment="1" applyProtection="1">
      <alignment horizontal="right" vertical="center"/>
    </xf>
    <xf numFmtId="3" fontId="15" fillId="14" borderId="140" xfId="0" applyNumberFormat="1" applyFont="1" applyFill="1" applyBorder="1" applyAlignment="1" applyProtection="1">
      <alignment vertical="center"/>
      <protection locked="0"/>
    </xf>
    <xf numFmtId="3" fontId="15" fillId="14" borderId="141" xfId="0" applyNumberFormat="1" applyFont="1" applyFill="1" applyBorder="1" applyAlignment="1" applyProtection="1">
      <alignment vertical="center"/>
      <protection locked="0"/>
    </xf>
    <xf numFmtId="3" fontId="15" fillId="15" borderId="148" xfId="0" applyNumberFormat="1" applyFont="1" applyFill="1" applyBorder="1" applyAlignment="1" applyProtection="1">
      <alignment vertical="center"/>
    </xf>
    <xf numFmtId="0" fontId="17" fillId="13" borderId="120" xfId="0" quotePrefix="1" applyNumberFormat="1" applyFont="1" applyFill="1" applyBorder="1" applyAlignment="1" applyProtection="1">
      <alignment vertical="center"/>
    </xf>
    <xf numFmtId="0" fontId="17" fillId="13" borderId="0" xfId="0" quotePrefix="1" applyNumberFormat="1" applyFont="1" applyFill="1" applyBorder="1" applyAlignment="1" applyProtection="1">
      <alignment vertical="center"/>
    </xf>
    <xf numFmtId="0" fontId="17" fillId="13" borderId="120" xfId="0" applyNumberFormat="1" applyFont="1" applyFill="1" applyBorder="1" applyAlignment="1" applyProtection="1">
      <alignment vertical="center"/>
    </xf>
    <xf numFmtId="0" fontId="17" fillId="13" borderId="0" xfId="0" applyNumberFormat="1" applyFont="1" applyFill="1" applyBorder="1" applyAlignment="1" applyProtection="1">
      <alignment vertical="center"/>
    </xf>
    <xf numFmtId="0" fontId="17" fillId="13" borderId="128" xfId="0" quotePrefix="1" applyNumberFormat="1" applyFont="1" applyFill="1" applyBorder="1" applyAlignment="1" applyProtection="1">
      <alignment vertical="center"/>
    </xf>
    <xf numFmtId="0" fontId="17" fillId="13" borderId="129" xfId="0" quotePrefix="1" applyNumberFormat="1" applyFont="1" applyFill="1" applyBorder="1" applyAlignment="1" applyProtection="1">
      <alignment vertical="center"/>
    </xf>
    <xf numFmtId="3" fontId="15" fillId="14" borderId="135" xfId="0" applyNumberFormat="1" applyFont="1" applyFill="1" applyBorder="1" applyAlignment="1" applyProtection="1">
      <alignment vertical="center"/>
      <protection locked="0"/>
    </xf>
    <xf numFmtId="3" fontId="17" fillId="13" borderId="121" xfId="0" applyNumberFormat="1" applyFont="1" applyFill="1" applyBorder="1" applyAlignment="1" applyProtection="1">
      <alignment horizontal="center" vertical="center" wrapText="1"/>
    </xf>
    <xf numFmtId="3" fontId="17" fillId="13" borderId="122" xfId="0" applyNumberFormat="1" applyFont="1" applyFill="1" applyBorder="1" applyAlignment="1" applyProtection="1">
      <alignment horizontal="center" vertical="center" wrapText="1"/>
    </xf>
    <xf numFmtId="3" fontId="0" fillId="0" borderId="0" xfId="0" applyNumberFormat="1" applyBorder="1" applyAlignment="1"/>
    <xf numFmtId="49" fontId="0" fillId="0" borderId="0" xfId="0" applyNumberFormat="1" applyFill="1" applyBorder="1" applyAlignment="1"/>
    <xf numFmtId="49" fontId="1" fillId="0" borderId="0" xfId="0" applyNumberFormat="1" applyFont="1" applyFill="1" applyBorder="1" applyAlignment="1"/>
    <xf numFmtId="0" fontId="17" fillId="5" borderId="153" xfId="0" quotePrefix="1" applyFont="1" applyFill="1" applyBorder="1" applyAlignment="1" applyProtection="1">
      <alignment vertical="center"/>
    </xf>
    <xf numFmtId="0" fontId="14" fillId="5" borderId="154" xfId="0" applyFont="1" applyFill="1" applyBorder="1" applyAlignment="1" applyProtection="1">
      <alignment vertical="center"/>
    </xf>
    <xf numFmtId="0" fontId="14" fillId="5" borderId="88" xfId="0" applyFont="1" applyFill="1" applyBorder="1" applyAlignment="1" applyProtection="1">
      <alignment vertical="center"/>
    </xf>
    <xf numFmtId="0" fontId="17" fillId="5" borderId="87" xfId="0" quotePrefix="1" applyFont="1" applyFill="1" applyBorder="1" applyAlignment="1" applyProtection="1">
      <alignment vertical="center"/>
    </xf>
    <xf numFmtId="3" fontId="15" fillId="8" borderId="152" xfId="0" applyNumberFormat="1" applyFont="1" applyFill="1" applyBorder="1" applyAlignment="1" applyProtection="1">
      <alignment vertical="center"/>
      <protection locked="0"/>
    </xf>
    <xf numFmtId="3" fontId="15" fillId="8" borderId="149" xfId="0" applyNumberFormat="1" applyFont="1" applyFill="1" applyBorder="1" applyAlignment="1" applyProtection="1">
      <alignment vertical="center"/>
      <protection locked="0"/>
    </xf>
    <xf numFmtId="3" fontId="15" fillId="6" borderId="61" xfId="0" applyNumberFormat="1" applyFont="1" applyFill="1" applyBorder="1" applyAlignment="1" applyProtection="1">
      <alignment vertical="center"/>
    </xf>
    <xf numFmtId="3" fontId="0" fillId="0" borderId="0" xfId="0" applyNumberFormat="1" applyFill="1" applyBorder="1" applyAlignment="1"/>
    <xf numFmtId="3" fontId="1" fillId="0" borderId="0" xfId="0" applyNumberFormat="1" applyFont="1" applyFill="1" applyBorder="1" applyAlignment="1"/>
    <xf numFmtId="0" fontId="0" fillId="0" borderId="0" xfId="0" applyNumberFormat="1" applyFill="1" applyBorder="1" applyAlignment="1"/>
    <xf numFmtId="1" fontId="0" fillId="0" borderId="0" xfId="0" applyNumberFormat="1" applyFill="1"/>
    <xf numFmtId="0" fontId="1" fillId="0" borderId="0" xfId="0" applyNumberFormat="1" applyFont="1" applyFill="1" applyBorder="1" applyAlignment="1"/>
    <xf numFmtId="0" fontId="0" fillId="0" borderId="0" xfId="0" applyFill="1"/>
    <xf numFmtId="3" fontId="15" fillId="6" borderId="177" xfId="0" applyNumberFormat="1" applyFont="1" applyFill="1" applyBorder="1" applyAlignment="1" applyProtection="1">
      <alignment vertical="center"/>
    </xf>
    <xf numFmtId="3" fontId="15" fillId="6" borderId="178" xfId="0" applyNumberFormat="1" applyFont="1" applyFill="1" applyBorder="1" applyAlignment="1" applyProtection="1">
      <alignment vertical="center"/>
    </xf>
    <xf numFmtId="3" fontId="15" fillId="6" borderId="179" xfId="0" applyNumberFormat="1" applyFont="1" applyFill="1" applyBorder="1" applyAlignment="1" applyProtection="1">
      <alignment vertical="center"/>
    </xf>
    <xf numFmtId="3" fontId="15" fillId="6" borderId="180" xfId="0" applyNumberFormat="1" applyFont="1" applyFill="1" applyBorder="1" applyAlignment="1" applyProtection="1">
      <alignment vertical="center"/>
    </xf>
    <xf numFmtId="0" fontId="1" fillId="0" borderId="0" xfId="0" applyNumberFormat="1" applyFont="1" applyBorder="1" applyAlignment="1"/>
    <xf numFmtId="1" fontId="0" fillId="0" borderId="0" xfId="0" applyNumberFormat="1" applyBorder="1"/>
    <xf numFmtId="1" fontId="0" fillId="0" borderId="0" xfId="0" applyNumberFormat="1" applyFill="1" applyBorder="1"/>
    <xf numFmtId="0" fontId="17" fillId="13" borderId="120" xfId="0" applyNumberFormat="1" applyFont="1" applyFill="1" applyBorder="1" applyAlignment="1" applyProtection="1">
      <alignment vertical="center"/>
    </xf>
    <xf numFmtId="0" fontId="17" fillId="13" borderId="0" xfId="0" applyNumberFormat="1" applyFont="1" applyFill="1" applyBorder="1" applyAlignment="1" applyProtection="1">
      <alignment vertical="center"/>
    </xf>
    <xf numFmtId="3" fontId="15" fillId="6" borderId="185" xfId="0" applyNumberFormat="1" applyFont="1" applyFill="1" applyBorder="1" applyAlignment="1" applyProtection="1">
      <alignment vertical="center"/>
    </xf>
    <xf numFmtId="0" fontId="0" fillId="0" borderId="0" xfId="0" applyNumberFormat="1" applyFill="1"/>
    <xf numFmtId="0" fontId="39" fillId="0" borderId="114" xfId="0" applyNumberFormat="1" applyFont="1" applyFill="1" applyBorder="1" applyAlignment="1"/>
    <xf numFmtId="49" fontId="39" fillId="0" borderId="114" xfId="0" applyNumberFormat="1" applyFont="1" applyFill="1" applyBorder="1" applyAlignment="1"/>
    <xf numFmtId="0" fontId="39" fillId="0" borderId="116" xfId="0" applyNumberFormat="1" applyFont="1" applyFill="1" applyBorder="1" applyAlignment="1"/>
    <xf numFmtId="0" fontId="17" fillId="13" borderId="120" xfId="0" applyNumberFormat="1" applyFont="1" applyFill="1" applyBorder="1" applyAlignment="1" applyProtection="1">
      <alignment vertical="center"/>
    </xf>
    <xf numFmtId="0" fontId="17" fillId="13" borderId="0" xfId="0" applyNumberFormat="1" applyFont="1" applyFill="1" applyBorder="1" applyAlignment="1" applyProtection="1">
      <alignment vertical="center"/>
    </xf>
    <xf numFmtId="0" fontId="17" fillId="13" borderId="128" xfId="0" quotePrefix="1" applyNumberFormat="1" applyFont="1" applyFill="1" applyBorder="1" applyAlignment="1" applyProtection="1">
      <alignment vertical="center"/>
    </xf>
    <xf numFmtId="0" fontId="17" fillId="13" borderId="120" xfId="0" quotePrefix="1" applyNumberFormat="1" applyFont="1" applyFill="1" applyBorder="1" applyAlignment="1" applyProtection="1">
      <alignment vertical="center"/>
    </xf>
    <xf numFmtId="0" fontId="17" fillId="13" borderId="0" xfId="0" quotePrefix="1" applyNumberFormat="1" applyFont="1" applyFill="1" applyBorder="1" applyAlignment="1" applyProtection="1">
      <alignment vertical="center"/>
    </xf>
    <xf numFmtId="0" fontId="17" fillId="13" borderId="125" xfId="0" applyNumberFormat="1" applyFont="1" applyFill="1" applyBorder="1" applyAlignment="1" applyProtection="1">
      <alignment vertical="center"/>
    </xf>
    <xf numFmtId="3" fontId="17" fillId="13" borderId="122" xfId="0" applyNumberFormat="1" applyFont="1" applyFill="1" applyBorder="1" applyAlignment="1" applyProtection="1">
      <alignment horizontal="center" wrapText="1"/>
    </xf>
    <xf numFmtId="0" fontId="17" fillId="13" borderId="125" xfId="0" quotePrefix="1" applyNumberFormat="1" applyFont="1" applyFill="1" applyBorder="1" applyAlignment="1" applyProtection="1">
      <alignment vertical="center"/>
    </xf>
    <xf numFmtId="0" fontId="17" fillId="13" borderId="22" xfId="0" quotePrefix="1" applyNumberFormat="1" applyFont="1" applyFill="1" applyBorder="1" applyAlignment="1" applyProtection="1">
      <alignment vertical="center"/>
    </xf>
    <xf numFmtId="0" fontId="17" fillId="13" borderId="42" xfId="0" quotePrefix="1" applyNumberFormat="1" applyFont="1" applyFill="1" applyBorder="1" applyAlignment="1" applyProtection="1">
      <alignment vertical="center"/>
    </xf>
    <xf numFmtId="0" fontId="17" fillId="13" borderId="147" xfId="0" quotePrefix="1" applyNumberFormat="1" applyFont="1" applyFill="1" applyBorder="1" applyAlignment="1" applyProtection="1">
      <alignment vertical="center"/>
    </xf>
    <xf numFmtId="0" fontId="17" fillId="13" borderId="135" xfId="0" quotePrefix="1" applyNumberFormat="1" applyFont="1" applyFill="1" applyBorder="1" applyAlignment="1" applyProtection="1">
      <alignment vertical="center"/>
    </xf>
    <xf numFmtId="0" fontId="34" fillId="2" borderId="0" xfId="5" applyFont="1" applyFill="1"/>
    <xf numFmtId="0" fontId="16" fillId="3" borderId="0" xfId="5" applyFont="1" applyFill="1" applyAlignment="1">
      <alignment horizontal="center" vertical="center"/>
    </xf>
    <xf numFmtId="0" fontId="16" fillId="4" borderId="0" xfId="0" applyFont="1" applyFill="1" applyAlignment="1">
      <alignment horizontal="center"/>
    </xf>
    <xf numFmtId="0" fontId="17" fillId="13" borderId="120" xfId="0" applyFont="1" applyFill="1" applyBorder="1" applyAlignment="1" applyProtection="1">
      <alignment vertical="center"/>
    </xf>
    <xf numFmtId="0" fontId="17" fillId="13" borderId="0" xfId="0" applyFont="1" applyFill="1" applyBorder="1" applyAlignment="1" applyProtection="1">
      <alignment vertical="center"/>
    </xf>
    <xf numFmtId="3" fontId="17" fillId="13" borderId="225" xfId="0" quotePrefix="1" applyNumberFormat="1" applyFont="1" applyFill="1" applyBorder="1" applyAlignment="1" applyProtection="1">
      <alignment horizontal="center" vertical="center"/>
    </xf>
    <xf numFmtId="3" fontId="15" fillId="14" borderId="226" xfId="0" applyNumberFormat="1" applyFont="1" applyFill="1" applyBorder="1" applyAlignment="1" applyProtection="1">
      <alignment vertical="center"/>
    </xf>
    <xf numFmtId="3" fontId="15" fillId="14" borderId="227" xfId="0" applyNumberFormat="1" applyFont="1" applyFill="1" applyBorder="1" applyAlignment="1" applyProtection="1">
      <alignment vertical="center"/>
    </xf>
    <xf numFmtId="0" fontId="40" fillId="2" borderId="0" xfId="5" applyFont="1"/>
    <xf numFmtId="0" fontId="14" fillId="2" borderId="0" xfId="5" applyFont="1"/>
    <xf numFmtId="0" fontId="17" fillId="13" borderId="120" xfId="0" quotePrefix="1" applyFont="1" applyFill="1" applyBorder="1" applyAlignment="1" applyProtection="1">
      <alignment vertical="center"/>
    </xf>
    <xf numFmtId="3" fontId="15" fillId="14" borderId="228" xfId="0" applyNumberFormat="1" applyFont="1" applyFill="1" applyBorder="1" applyAlignment="1" applyProtection="1">
      <alignment vertical="center"/>
    </xf>
    <xf numFmtId="3" fontId="15" fillId="9" borderId="120" xfId="0" applyNumberFormat="1" applyFont="1" applyFill="1" applyBorder="1" applyAlignment="1" applyProtection="1">
      <alignment vertical="center"/>
      <protection locked="0"/>
    </xf>
    <xf numFmtId="22" fontId="15" fillId="12" borderId="0" xfId="0" applyNumberFormat="1" applyFont="1" applyFill="1" applyBorder="1" applyAlignment="1" applyProtection="1">
      <alignment horizontal="left"/>
    </xf>
    <xf numFmtId="0" fontId="17" fillId="13" borderId="120" xfId="0" applyNumberFormat="1" applyFont="1" applyFill="1" applyBorder="1" applyAlignment="1" applyProtection="1">
      <alignment horizontal="center" vertical="center"/>
    </xf>
    <xf numFmtId="0" fontId="17" fillId="13" borderId="0" xfId="0" applyNumberFormat="1" applyFont="1" applyFill="1" applyBorder="1" applyAlignment="1" applyProtection="1">
      <alignment horizontal="center" vertical="center"/>
    </xf>
    <xf numFmtId="0" fontId="17" fillId="13" borderId="204" xfId="0" applyNumberFormat="1" applyFont="1" applyFill="1" applyBorder="1" applyAlignment="1" applyProtection="1">
      <alignment horizontal="center" vertical="center"/>
    </xf>
    <xf numFmtId="0" fontId="17" fillId="13" borderId="205" xfId="0" applyNumberFormat="1" applyFont="1" applyFill="1" applyBorder="1" applyAlignment="1" applyProtection="1">
      <alignment horizontal="center" vertical="center"/>
    </xf>
    <xf numFmtId="0" fontId="17" fillId="13" borderId="236" xfId="0" quotePrefix="1" applyNumberFormat="1" applyFont="1" applyFill="1" applyBorder="1" applyAlignment="1" applyProtection="1">
      <alignment vertical="center"/>
    </xf>
    <xf numFmtId="0" fontId="17" fillId="13" borderId="237" xfId="0" quotePrefix="1" applyNumberFormat="1" applyFont="1" applyFill="1" applyBorder="1" applyAlignment="1" applyProtection="1">
      <alignment horizontal="right" vertical="center"/>
    </xf>
    <xf numFmtId="0" fontId="15" fillId="4" borderId="0" xfId="0" applyFont="1" applyFill="1"/>
    <xf numFmtId="0" fontId="17" fillId="13" borderId="205" xfId="0" applyNumberFormat="1" applyFont="1" applyFill="1" applyBorder="1" applyAlignment="1" applyProtection="1"/>
    <xf numFmtId="3" fontId="15" fillId="14" borderId="248" xfId="0" applyNumberFormat="1" applyFont="1" applyFill="1" applyBorder="1" applyAlignment="1" applyProtection="1">
      <alignment vertical="center"/>
    </xf>
    <xf numFmtId="165" fontId="15" fillId="14" borderId="247" xfId="0" applyNumberFormat="1" applyFont="1" applyFill="1" applyBorder="1" applyAlignment="1" applyProtection="1">
      <alignment vertical="center"/>
      <protection locked="0"/>
    </xf>
    <xf numFmtId="3" fontId="15" fillId="14" borderId="248" xfId="0" applyNumberFormat="1" applyFont="1" applyFill="1" applyBorder="1" applyAlignment="1" applyProtection="1">
      <alignment vertical="center"/>
      <protection locked="0"/>
    </xf>
    <xf numFmtId="0" fontId="17" fillId="13" borderId="42" xfId="0" applyNumberFormat="1" applyFont="1" applyFill="1" applyBorder="1" applyAlignment="1" applyProtection="1">
      <alignment vertical="center"/>
    </xf>
    <xf numFmtId="0" fontId="17" fillId="9" borderId="0" xfId="0" quotePrefix="1" applyNumberFormat="1" applyFont="1" applyFill="1" applyBorder="1" applyAlignment="1" applyProtection="1">
      <alignment vertical="center"/>
    </xf>
    <xf numFmtId="3" fontId="15" fillId="15" borderId="233" xfId="0" applyNumberFormat="1" applyFont="1" applyFill="1" applyBorder="1" applyAlignment="1" applyProtection="1">
      <alignment vertical="center"/>
    </xf>
    <xf numFmtId="3" fontId="15" fillId="15" borderId="235" xfId="0" applyNumberFormat="1" applyFont="1" applyFill="1" applyBorder="1" applyAlignment="1" applyProtection="1">
      <alignment vertical="center"/>
    </xf>
    <xf numFmtId="0" fontId="17" fillId="13" borderId="204" xfId="0" applyNumberFormat="1" applyFont="1" applyFill="1" applyBorder="1" applyAlignment="1" applyProtection="1"/>
    <xf numFmtId="0" fontId="17" fillId="13" borderId="249" xfId="0" applyNumberFormat="1" applyFont="1" applyFill="1" applyBorder="1" applyAlignment="1" applyProtection="1">
      <alignment horizontal="center" wrapText="1"/>
    </xf>
    <xf numFmtId="0" fontId="17" fillId="9" borderId="104" xfId="0" quotePrefix="1" applyNumberFormat="1" applyFont="1" applyFill="1" applyBorder="1" applyAlignment="1" applyProtection="1">
      <alignment vertical="center"/>
    </xf>
    <xf numFmtId="3" fontId="15" fillId="9" borderId="251" xfId="0" applyNumberFormat="1" applyFont="1" applyFill="1" applyBorder="1" applyAlignment="1" applyProtection="1">
      <alignment vertical="center"/>
    </xf>
    <xf numFmtId="3" fontId="15" fillId="15" borderId="139" xfId="0" applyNumberFormat="1" applyFont="1" applyFill="1" applyBorder="1" applyAlignment="1" applyProtection="1">
      <alignment vertical="center"/>
    </xf>
    <xf numFmtId="3" fontId="15" fillId="15" borderId="252" xfId="0" applyNumberFormat="1" applyFont="1" applyFill="1" applyBorder="1" applyAlignment="1" applyProtection="1">
      <alignment vertical="center"/>
    </xf>
    <xf numFmtId="0" fontId="17" fillId="13" borderId="253" xfId="0" quotePrefix="1" applyNumberFormat="1" applyFont="1" applyFill="1" applyBorder="1" applyAlignment="1" applyProtection="1">
      <alignment horizontal="right" vertical="center"/>
    </xf>
    <xf numFmtId="3" fontId="15" fillId="14" borderId="254" xfId="0" applyNumberFormat="1" applyFont="1" applyFill="1" applyBorder="1" applyAlignment="1" applyProtection="1">
      <alignment vertical="center"/>
      <protection locked="0"/>
    </xf>
    <xf numFmtId="165" fontId="15" fillId="14" borderId="254" xfId="0" applyNumberFormat="1" applyFont="1" applyFill="1" applyBorder="1" applyAlignment="1" applyProtection="1">
      <alignment vertical="center"/>
      <protection locked="0"/>
    </xf>
    <xf numFmtId="3" fontId="15" fillId="14" borderId="254" xfId="0" applyNumberFormat="1" applyFont="1" applyFill="1" applyBorder="1" applyAlignment="1" applyProtection="1">
      <alignment vertical="center"/>
    </xf>
    <xf numFmtId="3" fontId="15" fillId="14" borderId="141" xfId="0" applyNumberFormat="1" applyFont="1" applyFill="1" applyBorder="1" applyAlignment="1" applyProtection="1">
      <alignment vertical="center"/>
    </xf>
    <xf numFmtId="49" fontId="0" fillId="16" borderId="0" xfId="0" applyNumberFormat="1" applyFill="1" applyBorder="1" applyAlignment="1"/>
    <xf numFmtId="3" fontId="0" fillId="16" borderId="0" xfId="0" applyNumberFormat="1" applyFill="1" applyBorder="1" applyAlignment="1"/>
    <xf numFmtId="0" fontId="0" fillId="16" borderId="0" xfId="0" applyNumberFormat="1" applyFill="1" applyBorder="1" applyAlignment="1"/>
    <xf numFmtId="0" fontId="1" fillId="0" borderId="0" xfId="0" applyNumberFormat="1" applyFont="1"/>
    <xf numFmtId="0" fontId="17" fillId="13" borderId="128" xfId="0" quotePrefix="1" applyNumberFormat="1" applyFont="1" applyFill="1" applyBorder="1" applyAlignment="1" applyProtection="1">
      <alignment vertical="center"/>
    </xf>
    <xf numFmtId="3" fontId="0" fillId="0" borderId="0" xfId="0" applyNumberFormat="1" applyAlignment="1"/>
    <xf numFmtId="3" fontId="1" fillId="0" borderId="0" xfId="0" applyNumberFormat="1" applyFont="1"/>
    <xf numFmtId="3" fontId="0" fillId="0" borderId="0" xfId="0" applyNumberFormat="1"/>
    <xf numFmtId="3" fontId="15" fillId="6" borderId="261" xfId="0" applyNumberFormat="1" applyFont="1" applyFill="1" applyBorder="1" applyAlignment="1" applyProtection="1">
      <alignment vertical="center"/>
    </xf>
    <xf numFmtId="3" fontId="15" fillId="6" borderId="269" xfId="0" applyNumberFormat="1" applyFont="1" applyFill="1" applyBorder="1" applyAlignment="1" applyProtection="1">
      <alignment vertical="center"/>
    </xf>
    <xf numFmtId="49" fontId="0" fillId="16" borderId="0" xfId="0" quotePrefix="1" applyNumberFormat="1" applyFill="1" applyBorder="1" applyAlignment="1"/>
    <xf numFmtId="0" fontId="36" fillId="17" borderId="0" xfId="3" applyFont="1" applyFill="1" applyAlignment="1" applyProtection="1">
      <alignment horizontal="center"/>
    </xf>
    <xf numFmtId="0" fontId="15" fillId="17" borderId="0" xfId="0" applyFont="1" applyFill="1" applyProtection="1"/>
    <xf numFmtId="0" fontId="14" fillId="17" borderId="0" xfId="0" applyFont="1" applyFill="1" applyProtection="1"/>
    <xf numFmtId="0" fontId="15" fillId="17" borderId="0" xfId="3" applyFont="1" applyFill="1" applyProtection="1"/>
    <xf numFmtId="0" fontId="14" fillId="17" borderId="0" xfId="3" applyFont="1" applyFill="1" applyProtection="1"/>
    <xf numFmtId="0" fontId="36" fillId="17" borderId="0" xfId="0" applyFont="1" applyFill="1" applyAlignment="1" applyProtection="1">
      <alignment horizontal="center"/>
    </xf>
    <xf numFmtId="0" fontId="14" fillId="17" borderId="0" xfId="0" applyFont="1" applyFill="1" applyAlignment="1" applyProtection="1">
      <alignment horizontal="right"/>
    </xf>
    <xf numFmtId="0" fontId="15" fillId="17" borderId="0" xfId="0" applyFont="1" applyFill="1" applyAlignment="1" applyProtection="1">
      <alignment vertical="center"/>
    </xf>
    <xf numFmtId="0" fontId="15" fillId="17" borderId="0" xfId="0" applyFont="1" applyFill="1" applyBorder="1" applyProtection="1"/>
    <xf numFmtId="0" fontId="15" fillId="17" borderId="0" xfId="0" applyFont="1" applyFill="1" applyBorder="1" applyAlignment="1" applyProtection="1">
      <alignment horizontal="right"/>
    </xf>
    <xf numFmtId="0" fontId="15" fillId="17" borderId="0" xfId="3" applyFont="1" applyFill="1" applyBorder="1" applyProtection="1"/>
    <xf numFmtId="0" fontId="14" fillId="17" borderId="0" xfId="0" applyFont="1" applyFill="1" applyAlignment="1" applyProtection="1">
      <alignment vertical="top"/>
    </xf>
    <xf numFmtId="3" fontId="15" fillId="17" borderId="256" xfId="0" applyNumberFormat="1" applyFont="1" applyFill="1" applyBorder="1" applyAlignment="1" applyProtection="1">
      <alignment vertical="center"/>
    </xf>
    <xf numFmtId="3" fontId="15" fillId="17" borderId="133" xfId="0" applyNumberFormat="1" applyFont="1" applyFill="1" applyBorder="1" applyAlignment="1" applyProtection="1">
      <alignment vertical="center"/>
    </xf>
    <xf numFmtId="3" fontId="15" fillId="17" borderId="123" xfId="0" applyNumberFormat="1" applyFont="1" applyFill="1" applyBorder="1" applyAlignment="1" applyProtection="1">
      <alignment vertical="center"/>
      <protection locked="0"/>
    </xf>
    <xf numFmtId="165" fontId="15" fillId="17" borderId="123" xfId="0" applyNumberFormat="1" applyFont="1" applyFill="1" applyBorder="1" applyAlignment="1" applyProtection="1">
      <alignment vertical="center"/>
      <protection locked="0"/>
    </xf>
    <xf numFmtId="165" fontId="15" fillId="17" borderId="124" xfId="0" applyNumberFormat="1" applyFont="1" applyFill="1" applyBorder="1" applyAlignment="1" applyProtection="1">
      <alignment vertical="center"/>
      <protection locked="0"/>
    </xf>
    <xf numFmtId="3" fontId="15" fillId="17" borderId="140" xfId="0" applyNumberFormat="1" applyFont="1" applyFill="1" applyBorder="1" applyAlignment="1" applyProtection="1">
      <alignment vertical="center"/>
    </xf>
    <xf numFmtId="3" fontId="15" fillId="17" borderId="141" xfId="0" applyNumberFormat="1" applyFont="1" applyFill="1" applyBorder="1" applyAlignment="1" applyProtection="1">
      <alignment vertical="center"/>
    </xf>
    <xf numFmtId="3" fontId="15" fillId="17" borderId="131" xfId="0" applyNumberFormat="1" applyFont="1" applyFill="1" applyBorder="1" applyAlignment="1" applyProtection="1">
      <alignment vertical="center"/>
      <protection locked="0"/>
    </xf>
    <xf numFmtId="0" fontId="15" fillId="17" borderId="0" xfId="3" applyFont="1" applyFill="1" applyBorder="1" applyAlignment="1" applyProtection="1">
      <alignment horizontal="right"/>
    </xf>
    <xf numFmtId="0" fontId="36" fillId="17" borderId="0" xfId="0" applyFont="1" applyFill="1" applyAlignment="1" applyProtection="1">
      <alignment horizontal="center" vertical="center"/>
    </xf>
    <xf numFmtId="3" fontId="15" fillId="17" borderId="186" xfId="0" applyNumberFormat="1" applyFont="1" applyFill="1" applyBorder="1" applyAlignment="1" applyProtection="1">
      <alignment vertical="center"/>
      <protection locked="0"/>
    </xf>
    <xf numFmtId="3" fontId="15" fillId="17" borderId="174" xfId="0" applyNumberFormat="1" applyFont="1" applyFill="1" applyBorder="1" applyAlignment="1" applyProtection="1">
      <alignment vertical="center"/>
    </xf>
    <xf numFmtId="22" fontId="19" fillId="17" borderId="0" xfId="0" applyNumberFormat="1" applyFont="1" applyFill="1" applyAlignment="1" applyProtection="1">
      <alignment horizontal="left"/>
    </xf>
    <xf numFmtId="0" fontId="15" fillId="17" borderId="0" xfId="0" applyFont="1" applyFill="1" applyBorder="1" applyAlignment="1" applyProtection="1"/>
    <xf numFmtId="0" fontId="14" fillId="18" borderId="0" xfId="5" applyFont="1" applyFill="1" applyProtection="1"/>
    <xf numFmtId="0" fontId="14" fillId="17" borderId="0" xfId="0" quotePrefix="1" applyFont="1" applyFill="1" applyAlignment="1" applyProtection="1">
      <alignment vertical="top"/>
    </xf>
    <xf numFmtId="3" fontId="15" fillId="17" borderId="195" xfId="0" applyNumberFormat="1" applyFont="1" applyFill="1" applyBorder="1" applyAlignment="1" applyProtection="1">
      <alignment vertical="center"/>
    </xf>
    <xf numFmtId="0" fontId="15" fillId="17" borderId="0" xfId="0" applyFont="1" applyFill="1" applyAlignment="1" applyProtection="1">
      <alignment vertical="top"/>
    </xf>
    <xf numFmtId="0" fontId="16" fillId="17" borderId="0" xfId="0" applyFont="1" applyFill="1" applyAlignment="1" applyProtection="1">
      <alignment horizontal="center"/>
    </xf>
    <xf numFmtId="0" fontId="17" fillId="17" borderId="0" xfId="0" quotePrefix="1" applyFont="1" applyFill="1" applyBorder="1" applyAlignment="1" applyProtection="1"/>
    <xf numFmtId="0" fontId="17" fillId="17" borderId="0" xfId="0" applyFont="1" applyFill="1" applyBorder="1" applyAlignment="1" applyProtection="1"/>
    <xf numFmtId="3" fontId="15" fillId="17" borderId="0" xfId="0" applyNumberFormat="1" applyFont="1" applyFill="1" applyBorder="1" applyAlignment="1" applyProtection="1">
      <alignment vertical="center"/>
    </xf>
    <xf numFmtId="0" fontId="18" fillId="17" borderId="0" xfId="0" applyFont="1" applyFill="1" applyBorder="1" applyProtection="1"/>
    <xf numFmtId="3" fontId="15" fillId="17" borderId="189" xfId="0" applyNumberFormat="1" applyFont="1" applyFill="1" applyBorder="1" applyAlignment="1" applyProtection="1">
      <alignment vertical="center"/>
      <protection locked="0"/>
    </xf>
    <xf numFmtId="3" fontId="15" fillId="17" borderId="199" xfId="0" applyNumberFormat="1" applyFont="1" applyFill="1" applyBorder="1" applyAlignment="1" applyProtection="1">
      <alignment vertical="center"/>
      <protection locked="0"/>
    </xf>
    <xf numFmtId="3" fontId="15" fillId="17" borderId="200" xfId="0" applyNumberFormat="1" applyFont="1" applyFill="1" applyBorder="1" applyAlignment="1" applyProtection="1">
      <alignment vertical="center"/>
    </xf>
    <xf numFmtId="3" fontId="15" fillId="17" borderId="203" xfId="0" applyNumberFormat="1" applyFont="1" applyFill="1" applyBorder="1" applyAlignment="1" applyProtection="1">
      <alignment vertical="center"/>
    </xf>
    <xf numFmtId="0" fontId="15" fillId="17" borderId="0" xfId="0" applyFont="1" applyFill="1" applyBorder="1" applyAlignment="1" applyProtection="1">
      <alignment vertical="top"/>
    </xf>
    <xf numFmtId="0" fontId="16" fillId="17" borderId="0" xfId="0" applyFont="1" applyFill="1" applyBorder="1" applyAlignment="1" applyProtection="1">
      <alignment horizontal="center"/>
    </xf>
    <xf numFmtId="3" fontId="15" fillId="17" borderId="207" xfId="0" applyNumberFormat="1" applyFont="1" applyFill="1" applyBorder="1" applyAlignment="1" applyProtection="1">
      <alignment vertical="center"/>
      <protection locked="0"/>
    </xf>
    <xf numFmtId="0" fontId="14" fillId="17" borderId="0" xfId="0" applyFont="1" applyFill="1" applyBorder="1" applyProtection="1"/>
    <xf numFmtId="0" fontId="15" fillId="17" borderId="173" xfId="0" applyFont="1" applyFill="1" applyBorder="1" applyAlignment="1" applyProtection="1">
      <alignment horizontal="center" vertical="center" wrapText="1"/>
    </xf>
    <xf numFmtId="0" fontId="15" fillId="17" borderId="196" xfId="0" applyFont="1" applyFill="1" applyBorder="1" applyAlignment="1" applyProtection="1">
      <alignment horizontal="center" vertical="center" wrapText="1"/>
    </xf>
    <xf numFmtId="0" fontId="15" fillId="17" borderId="206" xfId="0" applyFont="1" applyFill="1" applyBorder="1" applyAlignment="1" applyProtection="1">
      <alignment horizontal="center" vertical="center" wrapText="1"/>
    </xf>
    <xf numFmtId="0" fontId="17" fillId="5" borderId="264" xfId="0" applyFont="1" applyFill="1" applyBorder="1" applyAlignment="1" applyProtection="1">
      <alignment horizontal="center" vertical="top" wrapText="1"/>
    </xf>
    <xf numFmtId="0" fontId="17" fillId="5" borderId="273" xfId="0" applyFont="1" applyFill="1" applyBorder="1" applyAlignment="1" applyProtection="1">
      <alignment horizontal="center" vertical="top" wrapText="1"/>
    </xf>
    <xf numFmtId="3" fontId="15" fillId="8" borderId="257" xfId="0" applyNumberFormat="1" applyFont="1" applyFill="1" applyBorder="1" applyAlignment="1" applyProtection="1">
      <alignment vertical="center"/>
      <protection locked="0"/>
    </xf>
    <xf numFmtId="3" fontId="15" fillId="8" borderId="261" xfId="0" applyNumberFormat="1" applyFont="1" applyFill="1" applyBorder="1" applyAlignment="1" applyProtection="1">
      <alignment vertical="center"/>
      <protection locked="0"/>
    </xf>
    <xf numFmtId="3" fontId="15" fillId="8" borderId="268" xfId="0" applyNumberFormat="1" applyFont="1" applyFill="1" applyBorder="1" applyAlignment="1" applyProtection="1">
      <alignment vertical="center"/>
      <protection locked="0"/>
    </xf>
    <xf numFmtId="3" fontId="15" fillId="8" borderId="269" xfId="0" applyNumberFormat="1" applyFont="1" applyFill="1" applyBorder="1" applyAlignment="1" applyProtection="1">
      <alignment vertical="center"/>
      <protection locked="0"/>
    </xf>
    <xf numFmtId="3" fontId="15" fillId="17" borderId="216" xfId="0" applyNumberFormat="1" applyFont="1" applyFill="1" applyBorder="1" applyAlignment="1" applyProtection="1">
      <alignment vertical="center"/>
    </xf>
    <xf numFmtId="3" fontId="15" fillId="17" borderId="187" xfId="0" applyNumberFormat="1" applyFont="1" applyFill="1" applyBorder="1" applyAlignment="1" applyProtection="1">
      <alignment vertical="center"/>
    </xf>
    <xf numFmtId="3" fontId="15" fillId="17" borderId="188" xfId="0" applyNumberFormat="1" applyFont="1" applyFill="1" applyBorder="1" applyAlignment="1" applyProtection="1">
      <alignment vertical="center"/>
    </xf>
    <xf numFmtId="3" fontId="15" fillId="17" borderId="207" xfId="0" applyNumberFormat="1" applyFont="1" applyFill="1" applyBorder="1" applyAlignment="1" applyProtection="1">
      <alignment vertical="center"/>
    </xf>
    <xf numFmtId="3" fontId="15" fillId="17" borderId="217" xfId="0" applyNumberFormat="1" applyFont="1" applyFill="1" applyBorder="1" applyAlignment="1" applyProtection="1">
      <alignment vertical="center"/>
    </xf>
    <xf numFmtId="3" fontId="15" fillId="17" borderId="221" xfId="0" applyNumberFormat="1" applyFont="1" applyFill="1" applyBorder="1" applyAlignment="1" applyProtection="1">
      <alignment vertical="center"/>
    </xf>
    <xf numFmtId="3" fontId="15" fillId="17" borderId="222" xfId="0" applyNumberFormat="1" applyFont="1" applyFill="1" applyBorder="1" applyAlignment="1" applyProtection="1">
      <alignment vertical="center"/>
    </xf>
    <xf numFmtId="3" fontId="15" fillId="6" borderId="206" xfId="0" applyNumberFormat="1" applyFont="1" applyFill="1" applyBorder="1" applyAlignment="1" applyProtection="1">
      <alignment vertical="center"/>
    </xf>
    <xf numFmtId="3" fontId="15" fillId="17" borderId="257" xfId="0" applyNumberFormat="1" applyFont="1" applyFill="1" applyBorder="1" applyAlignment="1" applyProtection="1">
      <alignment vertical="center"/>
    </xf>
    <xf numFmtId="3" fontId="15" fillId="17" borderId="261" xfId="0" applyNumberFormat="1" applyFont="1" applyFill="1" applyBorder="1" applyAlignment="1" applyProtection="1">
      <alignment vertical="center"/>
    </xf>
    <xf numFmtId="3" fontId="15" fillId="17" borderId="268" xfId="0" applyNumberFormat="1" applyFont="1" applyFill="1" applyBorder="1" applyAlignment="1" applyProtection="1">
      <alignment vertical="center"/>
    </xf>
    <xf numFmtId="3" fontId="15" fillId="17" borderId="269" xfId="0" applyNumberFormat="1" applyFont="1" applyFill="1" applyBorder="1" applyAlignment="1" applyProtection="1">
      <alignment vertical="center"/>
    </xf>
    <xf numFmtId="0" fontId="39" fillId="0" borderId="114" xfId="0" applyNumberFormat="1" applyFont="1" applyBorder="1" applyAlignment="1"/>
    <xf numFmtId="49" fontId="39" fillId="0" borderId="114" xfId="0" applyNumberFormat="1" applyFont="1" applyBorder="1" applyAlignment="1"/>
    <xf numFmtId="3" fontId="1" fillId="16" borderId="0" xfId="0" applyNumberFormat="1" applyFont="1" applyFill="1" applyBorder="1" applyAlignment="1"/>
    <xf numFmtId="0" fontId="39" fillId="0" borderId="114" xfId="0" applyNumberFormat="1" applyFont="1" applyBorder="1"/>
    <xf numFmtId="49" fontId="39" fillId="0" borderId="114" xfId="0" applyNumberFormat="1" applyFont="1" applyBorder="1"/>
    <xf numFmtId="0" fontId="39" fillId="0" borderId="114" xfId="0" applyFont="1" applyBorder="1"/>
    <xf numFmtId="0" fontId="39" fillId="0" borderId="116" xfId="0" applyFont="1" applyBorder="1"/>
    <xf numFmtId="0" fontId="39" fillId="0" borderId="116" xfId="0" applyNumberFormat="1" applyFont="1" applyBorder="1" applyAlignment="1"/>
    <xf numFmtId="49" fontId="1" fillId="16" borderId="0" xfId="0" applyNumberFormat="1" applyFont="1" applyFill="1" applyBorder="1" applyAlignment="1"/>
    <xf numFmtId="0" fontId="1" fillId="16" borderId="0" xfId="0" applyNumberFormat="1" applyFont="1" applyFill="1" applyBorder="1" applyAlignment="1"/>
    <xf numFmtId="0" fontId="17" fillId="13" borderId="120" xfId="0" quotePrefix="1" applyNumberFormat="1" applyFont="1" applyFill="1" applyBorder="1" applyAlignment="1" applyProtection="1">
      <alignment horizontal="left" vertical="center"/>
    </xf>
    <xf numFmtId="0" fontId="17" fillId="13" borderId="120" xfId="0" applyNumberFormat="1" applyFont="1" applyFill="1" applyBorder="1" applyAlignment="1" applyProtection="1">
      <alignment vertical="center"/>
    </xf>
    <xf numFmtId="0" fontId="17" fillId="13" borderId="0" xfId="0" applyNumberFormat="1" applyFont="1" applyFill="1" applyBorder="1" applyAlignment="1" applyProtection="1">
      <alignment vertical="center"/>
    </xf>
    <xf numFmtId="165" fontId="15" fillId="14" borderId="213" xfId="0" applyNumberFormat="1" applyFont="1" applyFill="1" applyBorder="1" applyAlignment="1" applyProtection="1">
      <alignment vertical="center"/>
      <protection locked="0"/>
    </xf>
    <xf numFmtId="0" fontId="24" fillId="5" borderId="3" xfId="5" applyFont="1" applyFill="1" applyBorder="1" applyAlignment="1">
      <alignment horizontal="center" vertical="center"/>
    </xf>
    <xf numFmtId="0" fontId="14" fillId="5" borderId="1" xfId="0" applyFont="1" applyFill="1" applyBorder="1" applyAlignment="1">
      <alignment vertical="center"/>
    </xf>
    <xf numFmtId="0" fontId="20" fillId="6" borderId="60" xfId="5" applyFont="1" applyFill="1" applyBorder="1" applyAlignment="1">
      <alignment horizontal="center" vertical="center"/>
    </xf>
    <xf numFmtId="0" fontId="14" fillId="6" borderId="61" xfId="0" applyFont="1" applyFill="1" applyBorder="1" applyAlignment="1">
      <alignment vertical="center"/>
    </xf>
    <xf numFmtId="0" fontId="29" fillId="0" borderId="10" xfId="5" applyFont="1" applyFill="1" applyBorder="1" applyAlignment="1">
      <alignment horizontal="center" vertical="center"/>
    </xf>
    <xf numFmtId="0" fontId="29" fillId="2" borderId="0" xfId="5" applyFont="1" applyAlignment="1">
      <alignment horizontal="center" vertical="center"/>
    </xf>
    <xf numFmtId="0" fontId="29" fillId="2" borderId="11" xfId="5" applyFont="1" applyBorder="1" applyAlignment="1">
      <alignment horizontal="center" vertical="center"/>
    </xf>
    <xf numFmtId="0" fontId="29" fillId="2" borderId="10" xfId="5" applyFont="1" applyBorder="1" applyAlignment="1">
      <alignment horizontal="center" vertical="center"/>
    </xf>
    <xf numFmtId="0" fontId="28" fillId="0" borderId="10" xfId="5" applyFont="1" applyFill="1" applyBorder="1" applyAlignment="1">
      <alignment horizontal="center"/>
    </xf>
    <xf numFmtId="0" fontId="14" fillId="2" borderId="0" xfId="5" applyFont="1" applyAlignment="1">
      <alignment horizontal="center"/>
    </xf>
    <xf numFmtId="0" fontId="14" fillId="2" borderId="11" xfId="5" applyFont="1" applyBorder="1" applyAlignment="1">
      <alignment horizontal="center"/>
    </xf>
    <xf numFmtId="0" fontId="14" fillId="2" borderId="10" xfId="5" applyFont="1" applyBorder="1" applyAlignment="1">
      <alignment horizontal="center"/>
    </xf>
    <xf numFmtId="22" fontId="11" fillId="4" borderId="0" xfId="0" applyNumberFormat="1" applyFont="1" applyFill="1" applyAlignment="1" applyProtection="1">
      <alignment horizontal="left"/>
    </xf>
    <xf numFmtId="0" fontId="0" fillId="0" borderId="0" xfId="0" applyAlignment="1" applyProtection="1"/>
    <xf numFmtId="0" fontId="24" fillId="5" borderId="3" xfId="5" applyFont="1" applyFill="1" applyBorder="1" applyAlignment="1" applyProtection="1">
      <alignment horizontal="center" vertical="center"/>
    </xf>
    <xf numFmtId="0" fontId="14" fillId="5" borderId="3" xfId="0" applyFont="1" applyFill="1" applyBorder="1" applyAlignment="1" applyProtection="1">
      <alignment vertical="center"/>
    </xf>
    <xf numFmtId="0" fontId="20" fillId="6" borderId="20" xfId="5" applyFont="1" applyFill="1" applyBorder="1" applyAlignment="1" applyProtection="1">
      <alignment horizontal="center" vertical="center"/>
    </xf>
    <xf numFmtId="0" fontId="14" fillId="6" borderId="62" xfId="0" applyFont="1" applyFill="1" applyBorder="1" applyAlignment="1" applyProtection="1">
      <alignment vertical="center"/>
    </xf>
    <xf numFmtId="0" fontId="17" fillId="13" borderId="120" xfId="0" applyNumberFormat="1" applyFont="1" applyFill="1" applyBorder="1" applyAlignment="1" applyProtection="1">
      <alignment vertical="center" wrapText="1"/>
    </xf>
    <xf numFmtId="0" fontId="0" fillId="0" borderId="0" xfId="0" applyAlignment="1">
      <alignment vertical="center" wrapText="1"/>
    </xf>
    <xf numFmtId="0" fontId="17" fillId="13" borderId="235" xfId="0" applyNumberFormat="1" applyFont="1" applyFill="1" applyBorder="1" applyAlignment="1" applyProtection="1">
      <alignment horizontal="center" vertical="center" wrapText="1"/>
    </xf>
    <xf numFmtId="0" fontId="17" fillId="13" borderId="127" xfId="0" applyNumberFormat="1" applyFont="1" applyFill="1" applyBorder="1" applyAlignment="1" applyProtection="1">
      <alignment horizontal="center" vertical="center" wrapText="1"/>
    </xf>
    <xf numFmtId="0" fontId="14" fillId="13" borderId="204" xfId="0" applyFont="1" applyFill="1" applyBorder="1" applyAlignment="1" applyProtection="1">
      <alignment horizontal="center"/>
    </xf>
    <xf numFmtId="0" fontId="14" fillId="13" borderId="205" xfId="0" applyFont="1" applyFill="1" applyBorder="1" applyAlignment="1" applyProtection="1">
      <alignment horizontal="center"/>
    </xf>
    <xf numFmtId="0" fontId="14" fillId="13" borderId="238" xfId="0" applyFont="1" applyFill="1" applyBorder="1" applyAlignment="1" applyProtection="1">
      <alignment horizontal="center"/>
    </xf>
    <xf numFmtId="0" fontId="17" fillId="13" borderId="239" xfId="3" applyFont="1" applyFill="1" applyBorder="1" applyAlignment="1" applyProtection="1">
      <alignment horizontal="center" vertical="top" wrapText="1"/>
    </xf>
    <xf numFmtId="0" fontId="17" fillId="13" borderId="54" xfId="3" applyFont="1" applyFill="1" applyBorder="1" applyAlignment="1" applyProtection="1">
      <alignment horizontal="center" vertical="top" wrapText="1"/>
    </xf>
    <xf numFmtId="0" fontId="17" fillId="13" borderId="182" xfId="0" applyFont="1" applyFill="1" applyBorder="1" applyAlignment="1" applyProtection="1">
      <alignment horizontal="center" vertical="top" wrapText="1"/>
    </xf>
    <xf numFmtId="0" fontId="14" fillId="13" borderId="243" xfId="0" applyFont="1" applyFill="1" applyBorder="1" applyAlignment="1" applyProtection="1">
      <alignment vertical="top"/>
    </xf>
    <xf numFmtId="0" fontId="14" fillId="13" borderId="240" xfId="0" applyFont="1" applyFill="1" applyBorder="1" applyAlignment="1" applyProtection="1">
      <alignment horizontal="center"/>
    </xf>
    <xf numFmtId="0" fontId="14" fillId="13" borderId="241" xfId="0" applyFont="1" applyFill="1" applyBorder="1" applyAlignment="1" applyProtection="1">
      <alignment horizontal="center"/>
    </xf>
    <xf numFmtId="0" fontId="14" fillId="13" borderId="242" xfId="0" applyFont="1" applyFill="1" applyBorder="1" applyAlignment="1" applyProtection="1">
      <alignment horizontal="center"/>
    </xf>
    <xf numFmtId="0" fontId="17" fillId="13" borderId="240" xfId="0" quotePrefix="1" applyNumberFormat="1" applyFont="1" applyFill="1" applyBorder="1" applyAlignment="1" applyProtection="1">
      <alignment horizontal="left" vertical="center"/>
    </xf>
    <xf numFmtId="0" fontId="17" fillId="13" borderId="241" xfId="0" quotePrefix="1" applyNumberFormat="1" applyFont="1" applyFill="1" applyBorder="1" applyAlignment="1" applyProtection="1">
      <alignment horizontal="left" vertical="center"/>
    </xf>
    <xf numFmtId="0" fontId="17" fillId="13" borderId="244" xfId="0" quotePrefix="1" applyNumberFormat="1" applyFont="1" applyFill="1" applyBorder="1" applyAlignment="1" applyProtection="1">
      <alignment horizontal="left" vertical="center"/>
    </xf>
    <xf numFmtId="0" fontId="17" fillId="13" borderId="22" xfId="0" quotePrefix="1" applyNumberFormat="1" applyFont="1" applyFill="1" applyBorder="1" applyAlignment="1" applyProtection="1">
      <alignment horizontal="left" vertical="center"/>
    </xf>
    <xf numFmtId="0" fontId="17" fillId="13" borderId="42" xfId="0" quotePrefix="1" applyNumberFormat="1" applyFont="1" applyFill="1" applyBorder="1" applyAlignment="1" applyProtection="1">
      <alignment horizontal="left" vertical="center"/>
    </xf>
    <xf numFmtId="0" fontId="17" fillId="13" borderId="245" xfId="0" quotePrefix="1" applyNumberFormat="1" applyFont="1" applyFill="1" applyBorder="1" applyAlignment="1" applyProtection="1">
      <alignment horizontal="left" vertical="center"/>
    </xf>
    <xf numFmtId="0" fontId="17" fillId="13" borderId="233" xfId="0" applyNumberFormat="1" applyFont="1" applyFill="1" applyBorder="1" applyAlignment="1" applyProtection="1">
      <alignment horizontal="center" vertical="center" wrapText="1"/>
    </xf>
    <xf numFmtId="0" fontId="17" fillId="13" borderId="126" xfId="0" applyNumberFormat="1" applyFont="1" applyFill="1" applyBorder="1" applyAlignment="1" applyProtection="1">
      <alignment horizontal="center" vertical="center" wrapText="1"/>
    </xf>
    <xf numFmtId="0" fontId="25" fillId="3" borderId="0" xfId="5" applyFont="1" applyFill="1" applyAlignment="1" applyProtection="1">
      <alignment horizontal="center"/>
    </xf>
    <xf numFmtId="0" fontId="0" fillId="0" borderId="0" xfId="0" applyAlignment="1">
      <alignment horizontal="center"/>
    </xf>
    <xf numFmtId="0" fontId="17" fillId="13" borderId="117" xfId="0" applyNumberFormat="1" applyFont="1" applyFill="1" applyBorder="1" applyAlignment="1" applyProtection="1"/>
    <xf numFmtId="0" fontId="0" fillId="0" borderId="118" xfId="0" applyBorder="1" applyAlignment="1"/>
    <xf numFmtId="0" fontId="0" fillId="0" borderId="119" xfId="0" applyBorder="1" applyAlignment="1"/>
    <xf numFmtId="0" fontId="17" fillId="13" borderId="124" xfId="0" applyNumberFormat="1" applyFont="1" applyFill="1" applyBorder="1" applyAlignment="1" applyProtection="1">
      <alignment horizontal="center" vertical="top" wrapText="1"/>
    </xf>
    <xf numFmtId="0" fontId="17" fillId="13" borderId="127" xfId="0" applyNumberFormat="1" applyFont="1" applyFill="1" applyBorder="1" applyAlignment="1" applyProtection="1">
      <alignment horizontal="center" vertical="top" wrapText="1"/>
    </xf>
    <xf numFmtId="0" fontId="17" fillId="13" borderId="123" xfId="0" applyNumberFormat="1" applyFont="1" applyFill="1" applyBorder="1" applyAlignment="1" applyProtection="1">
      <alignment horizontal="center" vertical="top" wrapText="1"/>
    </xf>
    <xf numFmtId="0" fontId="17" fillId="13" borderId="126" xfId="0" applyNumberFormat="1" applyFont="1" applyFill="1" applyBorder="1" applyAlignment="1" applyProtection="1">
      <alignment horizontal="center" vertical="top" wrapText="1"/>
    </xf>
    <xf numFmtId="0" fontId="17" fillId="13" borderId="229" xfId="0" applyFont="1" applyFill="1" applyBorder="1" applyAlignment="1" applyProtection="1">
      <alignment horizontal="center" vertical="center"/>
    </xf>
    <xf numFmtId="0" fontId="14" fillId="13" borderId="182" xfId="0" applyFont="1" applyFill="1" applyBorder="1" applyAlignment="1" applyProtection="1">
      <alignment horizontal="center" vertical="center"/>
    </xf>
    <xf numFmtId="0" fontId="14" fillId="13" borderId="231" xfId="0" applyFont="1" applyFill="1" applyBorder="1" applyAlignment="1" applyProtection="1">
      <alignment horizontal="center" vertical="center"/>
    </xf>
    <xf numFmtId="0" fontId="14" fillId="13" borderId="232" xfId="0" applyFont="1" applyFill="1" applyBorder="1" applyAlignment="1" applyProtection="1">
      <alignment horizontal="center" vertical="center"/>
    </xf>
    <xf numFmtId="0" fontId="14" fillId="13" borderId="175" xfId="0" applyFont="1" applyFill="1" applyBorder="1" applyAlignment="1" applyProtection="1">
      <alignment horizontal="center" vertical="center"/>
    </xf>
    <xf numFmtId="0" fontId="14" fillId="13" borderId="230" xfId="0" applyFont="1" applyFill="1" applyBorder="1" applyAlignment="1" applyProtection="1">
      <alignment horizontal="center" vertical="center"/>
    </xf>
    <xf numFmtId="0" fontId="14" fillId="13" borderId="28" xfId="0" applyFont="1" applyFill="1" applyBorder="1" applyAlignment="1" applyProtection="1">
      <alignment horizontal="center" vertical="center"/>
    </xf>
    <xf numFmtId="0" fontId="17" fillId="13" borderId="120" xfId="0" applyNumberFormat="1" applyFont="1" applyFill="1" applyBorder="1" applyAlignment="1" applyProtection="1">
      <alignment horizontal="left" vertical="center" wrapText="1"/>
    </xf>
    <xf numFmtId="0" fontId="0" fillId="0" borderId="0" xfId="0" applyAlignment="1">
      <alignment horizontal="left" vertical="center" wrapText="1"/>
    </xf>
    <xf numFmtId="0" fontId="17" fillId="13" borderId="120" xfId="0" applyFont="1" applyFill="1" applyBorder="1" applyAlignment="1" applyProtection="1">
      <alignment vertical="center" wrapText="1"/>
    </xf>
    <xf numFmtId="0" fontId="17" fillId="5" borderId="86" xfId="3" applyFont="1" applyFill="1" applyBorder="1" applyAlignment="1" applyProtection="1">
      <alignment horizontal="center" vertical="center" wrapText="1"/>
    </xf>
    <xf numFmtId="0" fontId="14" fillId="5" borderId="159" xfId="3" applyFont="1" applyFill="1" applyBorder="1" applyAlignment="1" applyProtection="1">
      <alignment vertical="center"/>
    </xf>
    <xf numFmtId="0" fontId="17" fillId="5" borderId="150" xfId="0" applyFont="1" applyFill="1" applyBorder="1" applyAlignment="1" applyProtection="1">
      <alignment vertical="center" wrapText="1"/>
    </xf>
    <xf numFmtId="0" fontId="17" fillId="5" borderId="118" xfId="0" applyFont="1" applyFill="1" applyBorder="1" applyAlignment="1" applyProtection="1">
      <alignment vertical="center" wrapText="1"/>
    </xf>
    <xf numFmtId="0" fontId="17" fillId="5" borderId="151" xfId="0" applyFont="1" applyFill="1" applyBorder="1" applyAlignment="1" applyProtection="1">
      <alignment vertical="center" wrapText="1"/>
    </xf>
    <xf numFmtId="0" fontId="17" fillId="5" borderId="156" xfId="0" applyFont="1" applyFill="1" applyBorder="1" applyAlignment="1" applyProtection="1">
      <alignment vertical="center" wrapText="1"/>
    </xf>
    <xf numFmtId="0" fontId="17" fillId="5" borderId="157" xfId="0" applyFont="1" applyFill="1" applyBorder="1" applyAlignment="1" applyProtection="1">
      <alignment vertical="center" wrapText="1"/>
    </xf>
    <xf numFmtId="0" fontId="17" fillId="5" borderId="158" xfId="0" applyFont="1" applyFill="1" applyBorder="1" applyAlignment="1" applyProtection="1">
      <alignment vertical="center" wrapText="1"/>
    </xf>
    <xf numFmtId="0" fontId="17" fillId="5" borderId="153" xfId="0" quotePrefix="1" applyFont="1" applyFill="1" applyBorder="1" applyAlignment="1" applyProtection="1">
      <alignment vertical="center" wrapText="1"/>
    </xf>
    <xf numFmtId="0" fontId="0" fillId="0" borderId="154" xfId="0" applyBorder="1" applyAlignment="1">
      <alignment vertical="center" wrapText="1"/>
    </xf>
    <xf numFmtId="0" fontId="0" fillId="0" borderId="155" xfId="0" applyBorder="1" applyAlignment="1">
      <alignment vertical="center" wrapText="1"/>
    </xf>
    <xf numFmtId="22" fontId="19" fillId="4" borderId="0" xfId="0" applyNumberFormat="1" applyFont="1" applyFill="1" applyAlignment="1" applyProtection="1">
      <alignment horizontal="left"/>
    </xf>
    <xf numFmtId="0" fontId="14" fillId="0" borderId="0" xfId="0" applyFont="1" applyAlignment="1" applyProtection="1"/>
    <xf numFmtId="0" fontId="32" fillId="4" borderId="0" xfId="0" applyFont="1" applyFill="1" applyBorder="1" applyAlignment="1" applyProtection="1">
      <alignment horizontal="center" vertical="center" wrapText="1"/>
    </xf>
    <xf numFmtId="0" fontId="17" fillId="5" borderId="103" xfId="0" applyFont="1" applyFill="1" applyBorder="1" applyAlignment="1" applyProtection="1">
      <alignment horizontal="center" vertical="center" wrapText="1"/>
    </xf>
    <xf numFmtId="0" fontId="14" fillId="5" borderId="105" xfId="0" applyFont="1" applyFill="1" applyBorder="1" applyAlignment="1" applyProtection="1">
      <alignment horizontal="center" vertical="center"/>
    </xf>
    <xf numFmtId="0" fontId="17" fillId="5" borderId="101" xfId="0" applyFont="1" applyFill="1" applyBorder="1" applyAlignment="1" applyProtection="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17" fillId="5" borderId="99" xfId="0" applyFont="1" applyFill="1" applyBorder="1" applyAlignment="1" applyProtection="1">
      <alignment horizontal="center" vertical="center"/>
    </xf>
    <xf numFmtId="0" fontId="0" fillId="0" borderId="18" xfId="0" applyBorder="1" applyAlignment="1">
      <alignment horizontal="center" vertical="center"/>
    </xf>
    <xf numFmtId="0" fontId="17" fillId="13" borderId="22" xfId="0" quotePrefix="1" applyNumberFormat="1" applyFont="1" applyFill="1" applyBorder="1" applyAlignment="1" applyProtection="1">
      <alignment vertical="center"/>
    </xf>
    <xf numFmtId="0" fontId="17" fillId="13" borderId="42" xfId="0" quotePrefix="1" applyNumberFormat="1" applyFont="1" applyFill="1" applyBorder="1" applyAlignment="1" applyProtection="1">
      <alignment vertical="center"/>
    </xf>
    <xf numFmtId="22" fontId="19" fillId="12" borderId="0" xfId="0" applyNumberFormat="1" applyFont="1" applyFill="1" applyBorder="1" applyAlignment="1" applyProtection="1">
      <alignment horizontal="left"/>
    </xf>
    <xf numFmtId="0" fontId="17" fillId="13" borderId="120" xfId="0" quotePrefix="1" applyNumberFormat="1" applyFont="1" applyFill="1" applyBorder="1" applyAlignment="1" applyProtection="1">
      <alignment horizontal="left" vertical="center"/>
    </xf>
    <xf numFmtId="0" fontId="17" fillId="13" borderId="0" xfId="0" quotePrefix="1" applyNumberFormat="1" applyFont="1" applyFill="1" applyBorder="1" applyAlignment="1" applyProtection="1">
      <alignment horizontal="left" vertical="center"/>
    </xf>
    <xf numFmtId="0" fontId="17" fillId="13" borderId="120" xfId="0" quotePrefix="1" applyNumberFormat="1" applyFont="1" applyFill="1" applyBorder="1" applyAlignment="1" applyProtection="1">
      <alignment vertical="center"/>
    </xf>
    <xf numFmtId="0" fontId="17" fillId="13" borderId="0" xfId="0" quotePrefix="1" applyNumberFormat="1" applyFont="1" applyFill="1" applyBorder="1" applyAlignment="1" applyProtection="1">
      <alignment vertical="center"/>
    </xf>
    <xf numFmtId="0" fontId="17" fillId="13" borderId="128" xfId="0" quotePrefix="1" applyNumberFormat="1" applyFont="1" applyFill="1" applyBorder="1" applyAlignment="1" applyProtection="1">
      <alignment vertical="center"/>
    </xf>
    <xf numFmtId="0" fontId="17" fillId="13" borderId="129" xfId="0" quotePrefix="1" applyNumberFormat="1" applyFont="1" applyFill="1" applyBorder="1" applyAlignment="1" applyProtection="1">
      <alignment vertical="center"/>
    </xf>
    <xf numFmtId="0" fontId="17" fillId="13" borderId="137" xfId="0" quotePrefix="1" applyNumberFormat="1" applyFont="1" applyFill="1" applyBorder="1" applyAlignment="1" applyProtection="1">
      <alignment vertical="center"/>
    </xf>
    <xf numFmtId="0" fontId="17" fillId="13" borderId="138" xfId="0" quotePrefix="1" applyNumberFormat="1" applyFont="1" applyFill="1" applyBorder="1" applyAlignment="1" applyProtection="1">
      <alignment vertical="center"/>
    </xf>
    <xf numFmtId="0" fontId="17" fillId="13" borderId="246" xfId="0" quotePrefix="1" applyNumberFormat="1" applyFont="1" applyFill="1" applyBorder="1" applyAlignment="1" applyProtection="1">
      <alignment vertical="top" wrapText="1"/>
    </xf>
    <xf numFmtId="0" fontId="17" fillId="13" borderId="205" xfId="0" quotePrefix="1" applyNumberFormat="1" applyFont="1" applyFill="1" applyBorder="1" applyAlignment="1" applyProtection="1">
      <alignment vertical="top" wrapText="1"/>
    </xf>
    <xf numFmtId="0" fontId="17" fillId="13" borderId="190" xfId="0" quotePrefix="1" applyNumberFormat="1" applyFont="1" applyFill="1" applyBorder="1" applyAlignment="1" applyProtection="1">
      <alignment vertical="top" wrapText="1"/>
    </xf>
    <xf numFmtId="0" fontId="17" fillId="13" borderId="165" xfId="0" applyNumberFormat="1" applyFont="1" applyFill="1" applyBorder="1" applyAlignment="1" applyProtection="1">
      <alignment horizontal="center" vertical="center"/>
    </xf>
    <xf numFmtId="0" fontId="17" fillId="13" borderId="250" xfId="0" applyNumberFormat="1" applyFont="1" applyFill="1" applyBorder="1" applyAlignment="1" applyProtection="1">
      <alignment horizontal="center" vertical="center"/>
    </xf>
    <xf numFmtId="0" fontId="17" fillId="13" borderId="167" xfId="0" applyNumberFormat="1" applyFont="1" applyFill="1" applyBorder="1" applyAlignment="1" applyProtection="1">
      <alignment horizontal="center" vertical="center"/>
    </xf>
    <xf numFmtId="0" fontId="17" fillId="13" borderId="120" xfId="0" applyNumberFormat="1" applyFont="1" applyFill="1" applyBorder="1" applyAlignment="1" applyProtection="1">
      <alignment horizontal="left"/>
    </xf>
    <xf numFmtId="0" fontId="17" fillId="13" borderId="0" xfId="0" applyNumberFormat="1" applyFont="1" applyFill="1" applyBorder="1" applyAlignment="1" applyProtection="1">
      <alignment horizontal="left"/>
    </xf>
    <xf numFmtId="0" fontId="17" fillId="13" borderId="122" xfId="0" applyNumberFormat="1" applyFont="1" applyFill="1" applyBorder="1" applyAlignment="1" applyProtection="1">
      <alignment horizontal="left"/>
    </xf>
    <xf numFmtId="0" fontId="17" fillId="13" borderId="247" xfId="0" applyNumberFormat="1" applyFont="1" applyFill="1" applyBorder="1" applyAlignment="1" applyProtection="1">
      <alignment horizontal="center" vertical="top" wrapText="1"/>
    </xf>
    <xf numFmtId="0" fontId="17" fillId="13" borderId="234" xfId="0" applyNumberFormat="1" applyFont="1" applyFill="1" applyBorder="1" applyAlignment="1" applyProtection="1">
      <alignment horizontal="center" vertical="top" wrapText="1"/>
    </xf>
    <xf numFmtId="0" fontId="17" fillId="13" borderId="236" xfId="0" quotePrefix="1" applyNumberFormat="1" applyFont="1" applyFill="1" applyBorder="1" applyAlignment="1" applyProtection="1">
      <alignment horizontal="left"/>
    </xf>
    <xf numFmtId="0" fontId="17" fillId="13" borderId="125" xfId="0" applyNumberFormat="1" applyFont="1" applyFill="1" applyBorder="1" applyAlignment="1" applyProtection="1">
      <alignment horizontal="left"/>
    </xf>
    <xf numFmtId="3" fontId="17" fillId="13" borderId="122" xfId="0" applyNumberFormat="1" applyFont="1" applyFill="1" applyBorder="1" applyAlignment="1" applyProtection="1">
      <alignment horizontal="center" wrapText="1"/>
    </xf>
    <xf numFmtId="3" fontId="17" fillId="13" borderId="121" xfId="0" applyNumberFormat="1" applyFont="1" applyFill="1" applyBorder="1" applyAlignment="1" applyProtection="1">
      <alignment horizontal="center" wrapText="1"/>
    </xf>
    <xf numFmtId="0" fontId="17" fillId="13" borderId="120" xfId="0" applyNumberFormat="1" applyFont="1" applyFill="1" applyBorder="1" applyAlignment="1" applyProtection="1">
      <alignment vertical="center"/>
    </xf>
    <xf numFmtId="0" fontId="17" fillId="13" borderId="0" xfId="0" applyNumberFormat="1" applyFont="1" applyFill="1" applyBorder="1" applyAlignment="1" applyProtection="1">
      <alignment vertical="center"/>
    </xf>
    <xf numFmtId="0" fontId="17" fillId="13" borderId="236" xfId="0" applyNumberFormat="1" applyFont="1" applyFill="1" applyBorder="1" applyAlignment="1" applyProtection="1">
      <alignment vertical="center"/>
    </xf>
    <xf numFmtId="0" fontId="17" fillId="13" borderId="125" xfId="0" applyNumberFormat="1" applyFont="1" applyFill="1" applyBorder="1" applyAlignment="1" applyProtection="1">
      <alignment vertical="center"/>
    </xf>
    <xf numFmtId="0" fontId="17" fillId="13" borderId="121" xfId="0" applyNumberFormat="1" applyFont="1" applyFill="1" applyBorder="1" applyAlignment="1" applyProtection="1">
      <alignment vertical="center"/>
    </xf>
    <xf numFmtId="0" fontId="17" fillId="13" borderId="130" xfId="0" quotePrefix="1" applyNumberFormat="1" applyFont="1" applyFill="1" applyBorder="1" applyAlignment="1" applyProtection="1">
      <alignment vertical="center"/>
    </xf>
    <xf numFmtId="0" fontId="17" fillId="13" borderId="181" xfId="0" applyNumberFormat="1" applyFont="1" applyFill="1" applyBorder="1" applyAlignment="1" applyProtection="1">
      <alignment horizontal="center" vertical="center"/>
    </xf>
    <xf numFmtId="0" fontId="17" fillId="13" borderId="205" xfId="0" applyNumberFormat="1" applyFont="1" applyFill="1" applyBorder="1" applyAlignment="1" applyProtection="1">
      <alignment horizontal="center" vertical="center"/>
    </xf>
    <xf numFmtId="0" fontId="17" fillId="13" borderId="182" xfId="0" applyNumberFormat="1" applyFont="1" applyFill="1" applyBorder="1" applyAlignment="1" applyProtection="1">
      <alignment horizontal="center" vertical="center"/>
    </xf>
    <xf numFmtId="0" fontId="17" fillId="13" borderId="120" xfId="0" quotePrefix="1" applyNumberFormat="1" applyFont="1" applyFill="1" applyBorder="1" applyAlignment="1" applyProtection="1">
      <alignment vertical="center" wrapText="1"/>
    </xf>
    <xf numFmtId="0" fontId="17" fillId="13" borderId="0" xfId="0" quotePrefix="1" applyNumberFormat="1" applyFont="1" applyFill="1" applyBorder="1" applyAlignment="1" applyProtection="1">
      <alignment vertical="center" wrapText="1"/>
    </xf>
    <xf numFmtId="0" fontId="17" fillId="13" borderId="139" xfId="0" quotePrefix="1" applyNumberFormat="1" applyFont="1" applyFill="1" applyBorder="1" applyAlignment="1" applyProtection="1">
      <alignment vertical="center"/>
    </xf>
    <xf numFmtId="0" fontId="15" fillId="17" borderId="123" xfId="0" applyNumberFormat="1" applyFont="1" applyFill="1" applyBorder="1" applyAlignment="1" applyProtection="1">
      <alignment horizontal="center" vertical="top" wrapText="1"/>
    </xf>
    <xf numFmtId="0" fontId="1" fillId="17" borderId="126" xfId="0" applyFont="1" applyFill="1" applyBorder="1" applyAlignment="1">
      <alignment horizontal="center" vertical="top" wrapText="1"/>
    </xf>
    <xf numFmtId="0" fontId="15" fillId="17" borderId="124" xfId="0" applyNumberFormat="1" applyFont="1" applyFill="1" applyBorder="1" applyAlignment="1" applyProtection="1">
      <alignment horizontal="center" vertical="top" wrapText="1"/>
    </xf>
    <xf numFmtId="0" fontId="1" fillId="17" borderId="127" xfId="0" applyFont="1" applyFill="1" applyBorder="1" applyAlignment="1">
      <alignment horizontal="center" vertical="top" wrapText="1"/>
    </xf>
    <xf numFmtId="0" fontId="15" fillId="17" borderId="165" xfId="0" applyNumberFormat="1" applyFont="1" applyFill="1" applyBorder="1" applyAlignment="1" applyProtection="1">
      <alignment horizontal="center" vertical="center"/>
    </xf>
    <xf numFmtId="0" fontId="1" fillId="17" borderId="166" xfId="0" applyFont="1" applyFill="1" applyBorder="1" applyAlignment="1">
      <alignment horizontal="center" vertical="center"/>
    </xf>
    <xf numFmtId="0" fontId="15" fillId="17" borderId="165" xfId="0" applyNumberFormat="1" applyFont="1" applyFill="1" applyBorder="1" applyAlignment="1" applyProtection="1">
      <alignment horizontal="center" vertical="center" wrapText="1"/>
    </xf>
    <xf numFmtId="0" fontId="1" fillId="17" borderId="167" xfId="0" applyFont="1" applyFill="1" applyBorder="1" applyAlignment="1">
      <alignment horizontal="center" vertical="center" wrapText="1"/>
    </xf>
    <xf numFmtId="0" fontId="15" fillId="17" borderId="142" xfId="0" applyNumberFormat="1" applyFont="1" applyFill="1" applyBorder="1" applyAlignment="1" applyProtection="1">
      <alignment horizontal="center" vertical="center"/>
    </xf>
    <xf numFmtId="0" fontId="1" fillId="17" borderId="193" xfId="0" applyFont="1" applyFill="1" applyBorder="1" applyAlignment="1">
      <alignment horizontal="center" vertical="center"/>
    </xf>
    <xf numFmtId="0" fontId="15" fillId="17" borderId="171" xfId="0" applyNumberFormat="1" applyFont="1" applyFill="1" applyBorder="1" applyAlignment="1" applyProtection="1">
      <alignment vertical="center" wrapText="1"/>
    </xf>
    <xf numFmtId="0" fontId="1" fillId="17" borderId="118" xfId="0" applyFont="1" applyFill="1" applyBorder="1" applyAlignment="1">
      <alignment vertical="center" wrapText="1"/>
    </xf>
    <xf numFmtId="0" fontId="1" fillId="17" borderId="190" xfId="0" applyFont="1" applyFill="1" applyBorder="1" applyAlignment="1">
      <alignment vertical="center" wrapText="1"/>
    </xf>
    <xf numFmtId="0" fontId="1" fillId="17" borderId="19" xfId="0" applyFont="1" applyFill="1" applyBorder="1" applyAlignment="1">
      <alignment vertical="center" wrapText="1"/>
    </xf>
    <xf numFmtId="0" fontId="1" fillId="17" borderId="0" xfId="0" applyFont="1" applyFill="1" applyBorder="1" applyAlignment="1">
      <alignment vertical="center" wrapText="1"/>
    </xf>
    <xf numFmtId="0" fontId="1" fillId="17" borderId="122" xfId="0" applyFont="1" applyFill="1" applyBorder="1" applyAlignment="1">
      <alignment vertical="center" wrapText="1"/>
    </xf>
    <xf numFmtId="0" fontId="1" fillId="17" borderId="191" xfId="0" applyFont="1" applyFill="1" applyBorder="1" applyAlignment="1">
      <alignment vertical="center" wrapText="1"/>
    </xf>
    <xf numFmtId="0" fontId="1" fillId="17" borderId="18" xfId="0" applyFont="1" applyFill="1" applyBorder="1" applyAlignment="1">
      <alignment vertical="center" wrapText="1"/>
    </xf>
    <xf numFmtId="0" fontId="1" fillId="17" borderId="192" xfId="0" applyFont="1" applyFill="1" applyBorder="1" applyAlignment="1">
      <alignment vertical="center" wrapText="1"/>
    </xf>
    <xf numFmtId="0" fontId="15" fillId="17" borderId="168" xfId="0" applyNumberFormat="1" applyFont="1" applyFill="1" applyBorder="1" applyAlignment="1" applyProtection="1">
      <alignment horizontal="left" vertical="center" wrapText="1"/>
    </xf>
    <xf numFmtId="0" fontId="1" fillId="17" borderId="163" xfId="0" applyFont="1" applyFill="1" applyBorder="1" applyAlignment="1">
      <alignment horizontal="left" vertical="center" wrapText="1"/>
    </xf>
    <xf numFmtId="0" fontId="1" fillId="17" borderId="164" xfId="0" applyFont="1" applyFill="1" applyBorder="1" applyAlignment="1">
      <alignment horizontal="left" vertical="center" wrapText="1"/>
    </xf>
    <xf numFmtId="0" fontId="15" fillId="17" borderId="169" xfId="0" applyNumberFormat="1" applyFont="1" applyFill="1" applyBorder="1" applyAlignment="1" applyProtection="1">
      <alignment horizontal="left" vertical="center" wrapText="1"/>
    </xf>
    <xf numFmtId="0" fontId="1" fillId="17" borderId="170" xfId="0" applyFont="1" applyFill="1" applyBorder="1" applyAlignment="1">
      <alignment horizontal="left" vertical="center" wrapText="1"/>
    </xf>
    <xf numFmtId="0" fontId="1" fillId="17" borderId="183" xfId="0" applyFont="1" applyFill="1" applyBorder="1" applyAlignment="1">
      <alignment horizontal="left" vertical="center" wrapText="1"/>
    </xf>
    <xf numFmtId="0" fontId="15" fillId="17" borderId="168" xfId="0" quotePrefix="1" applyNumberFormat="1" applyFont="1" applyFill="1" applyBorder="1" applyAlignment="1" applyProtection="1">
      <alignment horizontal="left" vertical="center" wrapText="1"/>
    </xf>
    <xf numFmtId="0" fontId="15" fillId="17" borderId="142" xfId="0" applyNumberFormat="1" applyFont="1" applyFill="1" applyBorder="1" applyAlignment="1" applyProtection="1">
      <alignment horizontal="center" vertical="center" wrapText="1"/>
    </xf>
    <xf numFmtId="0" fontId="1" fillId="17" borderId="143" xfId="0" applyFont="1" applyFill="1" applyBorder="1" applyAlignment="1">
      <alignment horizontal="center" vertical="center" wrapText="1"/>
    </xf>
    <xf numFmtId="0" fontId="15" fillId="17" borderId="168" xfId="0" quotePrefix="1" applyFont="1" applyFill="1" applyBorder="1" applyAlignment="1" applyProtection="1">
      <alignment vertical="center" wrapText="1"/>
    </xf>
    <xf numFmtId="0" fontId="1" fillId="17" borderId="163" xfId="0" applyFont="1" applyFill="1" applyBorder="1" applyAlignment="1">
      <alignment vertical="center" wrapText="1"/>
    </xf>
    <xf numFmtId="0" fontId="1" fillId="17" borderId="164" xfId="0" applyFont="1" applyFill="1" applyBorder="1" applyAlignment="1">
      <alignment vertical="center" wrapText="1"/>
    </xf>
    <xf numFmtId="0" fontId="15" fillId="17" borderId="169" xfId="0" quotePrefix="1" applyFont="1" applyFill="1" applyBorder="1" applyAlignment="1" applyProtection="1">
      <alignment vertical="center" wrapText="1"/>
    </xf>
    <xf numFmtId="0" fontId="1" fillId="17" borderId="170" xfId="0" applyFont="1" applyFill="1" applyBorder="1" applyAlignment="1">
      <alignment vertical="center" wrapText="1"/>
    </xf>
    <xf numFmtId="0" fontId="1" fillId="17" borderId="183" xfId="0" applyFont="1" applyFill="1" applyBorder="1" applyAlignment="1">
      <alignment vertical="center" wrapText="1"/>
    </xf>
    <xf numFmtId="0" fontId="15" fillId="17" borderId="117" xfId="0" applyNumberFormat="1" applyFont="1" applyFill="1" applyBorder="1" applyAlignment="1" applyProtection="1">
      <alignment vertical="center" wrapText="1"/>
    </xf>
    <xf numFmtId="0" fontId="1" fillId="17" borderId="119" xfId="0" applyFont="1" applyFill="1" applyBorder="1" applyAlignment="1">
      <alignment vertical="center" wrapText="1"/>
    </xf>
    <xf numFmtId="0" fontId="1" fillId="17" borderId="0" xfId="0" applyFont="1" applyFill="1" applyAlignment="1">
      <alignment vertical="center" wrapText="1"/>
    </xf>
    <xf numFmtId="0" fontId="15" fillId="17" borderId="171" xfId="0" applyFont="1" applyFill="1" applyBorder="1" applyAlignment="1" applyProtection="1">
      <alignment vertical="center" wrapText="1"/>
    </xf>
    <xf numFmtId="0" fontId="15" fillId="17" borderId="118" xfId="0" applyFont="1" applyFill="1" applyBorder="1" applyAlignment="1" applyProtection="1">
      <alignment vertical="center" wrapText="1"/>
    </xf>
    <xf numFmtId="0" fontId="1" fillId="17" borderId="175" xfId="0" applyFont="1" applyFill="1" applyBorder="1" applyAlignment="1">
      <alignment vertical="center" wrapText="1"/>
    </xf>
    <xf numFmtId="0" fontId="15" fillId="17" borderId="191" xfId="0" applyFont="1" applyFill="1" applyBorder="1" applyAlignment="1" applyProtection="1">
      <alignment vertical="center" wrapText="1"/>
    </xf>
    <xf numFmtId="0" fontId="15" fillId="17" borderId="18" xfId="0" applyFont="1" applyFill="1" applyBorder="1" applyAlignment="1" applyProtection="1">
      <alignment vertical="center" wrapText="1"/>
    </xf>
    <xf numFmtId="0" fontId="1" fillId="17" borderId="28" xfId="0" applyFont="1" applyFill="1" applyBorder="1" applyAlignment="1">
      <alignment vertical="center" wrapText="1"/>
    </xf>
    <xf numFmtId="22" fontId="19" fillId="17" borderId="0" xfId="3" applyNumberFormat="1" applyFont="1" applyFill="1" applyAlignment="1" applyProtection="1">
      <alignment horizontal="left"/>
    </xf>
    <xf numFmtId="0" fontId="14" fillId="17" borderId="0" xfId="3" applyFont="1" applyFill="1" applyAlignment="1" applyProtection="1"/>
    <xf numFmtId="0" fontId="15" fillId="17" borderId="182" xfId="3" applyFont="1" applyFill="1" applyBorder="1" applyAlignment="1" applyProtection="1">
      <alignment horizontal="center" vertical="center" wrapText="1"/>
    </xf>
    <xf numFmtId="0" fontId="14" fillId="17" borderId="194" xfId="3" applyFont="1" applyFill="1" applyBorder="1" applyAlignment="1" applyProtection="1">
      <alignment vertical="center"/>
    </xf>
    <xf numFmtId="22" fontId="19" fillId="17" borderId="0" xfId="0" applyNumberFormat="1" applyFont="1" applyFill="1" applyAlignment="1" applyProtection="1">
      <alignment horizontal="left"/>
    </xf>
    <xf numFmtId="0" fontId="14" fillId="17" borderId="0" xfId="0" applyFont="1" applyFill="1" applyAlignment="1" applyProtection="1"/>
    <xf numFmtId="0" fontId="15" fillId="17" borderId="162" xfId="0" quotePrefix="1" applyFont="1" applyFill="1" applyBorder="1" applyAlignment="1" applyProtection="1">
      <alignment vertical="center" wrapText="1"/>
    </xf>
    <xf numFmtId="0" fontId="17" fillId="17" borderId="171" xfId="0" applyFont="1" applyFill="1" applyBorder="1" applyAlignment="1" applyProtection="1">
      <alignment vertical="center" wrapText="1"/>
    </xf>
    <xf numFmtId="0" fontId="17" fillId="17" borderId="172" xfId="0" applyFont="1" applyFill="1" applyBorder="1" applyAlignment="1" applyProtection="1">
      <alignment vertical="center" wrapText="1"/>
    </xf>
    <xf numFmtId="0" fontId="15" fillId="17" borderId="172" xfId="0" applyFont="1" applyFill="1" applyBorder="1" applyAlignment="1" applyProtection="1">
      <alignment vertical="center" wrapText="1"/>
    </xf>
    <xf numFmtId="0" fontId="1" fillId="17" borderId="195" xfId="0" applyFont="1" applyFill="1" applyBorder="1" applyAlignment="1">
      <alignment vertical="center" wrapText="1"/>
    </xf>
    <xf numFmtId="0" fontId="1" fillId="17" borderId="194" xfId="0" applyFont="1" applyFill="1" applyBorder="1" applyAlignment="1">
      <alignment vertical="center" wrapText="1"/>
    </xf>
    <xf numFmtId="22" fontId="19" fillId="17" borderId="0" xfId="0" applyNumberFormat="1" applyFont="1" applyFill="1" applyBorder="1" applyAlignment="1" applyProtection="1">
      <alignment horizontal="left"/>
    </xf>
    <xf numFmtId="0" fontId="15" fillId="17" borderId="197" xfId="0" quotePrefix="1" applyFont="1" applyFill="1" applyBorder="1" applyAlignment="1" applyProtection="1">
      <alignment vertical="center" wrapText="1"/>
    </xf>
    <xf numFmtId="0" fontId="1" fillId="17" borderId="198" xfId="0" applyFont="1" applyFill="1" applyBorder="1" applyAlignment="1">
      <alignment vertical="center" wrapText="1"/>
    </xf>
    <xf numFmtId="0" fontId="1" fillId="17" borderId="200" xfId="0" applyFont="1" applyFill="1" applyBorder="1" applyAlignment="1">
      <alignment vertical="center" wrapText="1"/>
    </xf>
    <xf numFmtId="0" fontId="15" fillId="17" borderId="201" xfId="0" quotePrefix="1" applyFont="1" applyFill="1" applyBorder="1" applyAlignment="1" applyProtection="1">
      <alignment vertical="center" wrapText="1"/>
    </xf>
    <xf numFmtId="0" fontId="1" fillId="17" borderId="202" xfId="0" applyFont="1" applyFill="1" applyBorder="1" applyAlignment="1">
      <alignment vertical="center" wrapText="1"/>
    </xf>
    <xf numFmtId="0" fontId="15" fillId="17" borderId="204" xfId="0" applyFont="1" applyFill="1" applyBorder="1" applyAlignment="1" applyProtection="1">
      <alignment vertical="center" wrapText="1"/>
    </xf>
    <xf numFmtId="0" fontId="15" fillId="17" borderId="205" xfId="0" applyFont="1" applyFill="1" applyBorder="1" applyAlignment="1" applyProtection="1">
      <alignment vertical="center" wrapText="1"/>
    </xf>
    <xf numFmtId="0" fontId="14" fillId="17" borderId="0" xfId="0" quotePrefix="1" applyFont="1" applyFill="1" applyBorder="1" applyAlignment="1" applyProtection="1">
      <alignment horizontal="left" vertical="top" wrapText="1"/>
    </xf>
    <xf numFmtId="0" fontId="0" fillId="17" borderId="0" xfId="0" applyFill="1" applyBorder="1" applyAlignment="1">
      <alignment horizontal="left" vertical="top" wrapText="1"/>
    </xf>
    <xf numFmtId="0" fontId="14" fillId="5" borderId="270" xfId="0" applyFont="1" applyFill="1" applyBorder="1" applyAlignment="1" applyProtection="1"/>
    <xf numFmtId="0" fontId="14" fillId="5" borderId="271" xfId="0" applyFont="1" applyFill="1" applyBorder="1" applyAlignment="1" applyProtection="1"/>
    <xf numFmtId="0" fontId="14" fillId="5" borderId="272" xfId="0" applyFont="1" applyFill="1" applyBorder="1" applyAlignment="1" applyProtection="1"/>
    <xf numFmtId="0" fontId="17" fillId="5" borderId="260" xfId="0" quotePrefix="1" applyFont="1" applyFill="1" applyBorder="1" applyAlignment="1" applyProtection="1">
      <alignment vertical="center"/>
    </xf>
    <xf numFmtId="0" fontId="14" fillId="5" borderId="198" xfId="0" applyFont="1" applyFill="1" applyBorder="1" applyAlignment="1" applyProtection="1">
      <alignment vertical="center"/>
    </xf>
    <xf numFmtId="0" fontId="14" fillId="5" borderId="112" xfId="0" applyFont="1" applyFill="1" applyBorder="1" applyAlignment="1" applyProtection="1"/>
    <xf numFmtId="0" fontId="14" fillId="5" borderId="97" xfId="0" applyFont="1" applyFill="1" applyBorder="1" applyAlignment="1" applyProtection="1"/>
    <xf numFmtId="0" fontId="14" fillId="5" borderId="113" xfId="0" applyFont="1" applyFill="1" applyBorder="1" applyAlignment="1" applyProtection="1"/>
    <xf numFmtId="0" fontId="17" fillId="5" borderId="74" xfId="0" quotePrefix="1" applyFont="1" applyFill="1" applyBorder="1" applyAlignment="1" applyProtection="1">
      <alignment vertical="center" wrapText="1"/>
    </xf>
    <xf numFmtId="0" fontId="14" fillId="5" borderId="93" xfId="0" applyFont="1" applyFill="1" applyBorder="1" applyAlignment="1" applyProtection="1">
      <alignment vertical="center"/>
    </xf>
    <xf numFmtId="0" fontId="17" fillId="5" borderId="87" xfId="0" quotePrefix="1" applyFont="1" applyFill="1" applyBorder="1" applyAlignment="1" applyProtection="1">
      <alignment vertical="center" wrapText="1"/>
    </xf>
    <xf numFmtId="0" fontId="14" fillId="5" borderId="88" xfId="0" applyFont="1" applyFill="1" applyBorder="1" applyAlignment="1" applyProtection="1">
      <alignment vertical="center"/>
    </xf>
    <xf numFmtId="0" fontId="17" fillId="5" borderId="265" xfId="0" quotePrefix="1" applyFont="1" applyFill="1" applyBorder="1" applyAlignment="1" applyProtection="1">
      <alignment vertical="center"/>
    </xf>
    <xf numFmtId="0" fontId="14" fillId="5" borderId="266" xfId="0" applyFont="1" applyFill="1" applyBorder="1" applyAlignment="1" applyProtection="1">
      <alignment vertical="center"/>
    </xf>
    <xf numFmtId="0" fontId="17" fillId="5" borderId="93" xfId="0" quotePrefix="1" applyFont="1" applyFill="1" applyBorder="1" applyAlignment="1" applyProtection="1">
      <alignment vertical="center" wrapText="1"/>
    </xf>
    <xf numFmtId="0" fontId="17" fillId="5" borderId="91" xfId="0" quotePrefix="1" applyFont="1" applyFill="1" applyBorder="1" applyAlignment="1" applyProtection="1">
      <alignment vertical="center" wrapText="1"/>
    </xf>
    <xf numFmtId="0" fontId="17" fillId="17" borderId="265" xfId="5" applyFont="1" applyFill="1" applyBorder="1" applyAlignment="1" applyProtection="1">
      <alignment vertical="center" wrapText="1"/>
    </xf>
    <xf numFmtId="0" fontId="14" fillId="17" borderId="266" xfId="0" applyFont="1" applyFill="1" applyBorder="1" applyAlignment="1" applyProtection="1"/>
    <xf numFmtId="0" fontId="14" fillId="17" borderId="267" xfId="0" applyFont="1" applyFill="1" applyBorder="1" applyAlignment="1" applyProtection="1"/>
    <xf numFmtId="0" fontId="17" fillId="7" borderId="70" xfId="5" applyFont="1" applyFill="1" applyBorder="1" applyAlignment="1" applyProtection="1">
      <alignment vertical="center" wrapText="1"/>
    </xf>
    <xf numFmtId="0" fontId="15" fillId="7" borderId="45" xfId="0" applyFont="1" applyFill="1" applyBorder="1" applyAlignment="1" applyProtection="1"/>
    <xf numFmtId="0" fontId="17" fillId="7" borderId="255" xfId="5" applyFont="1" applyFill="1" applyBorder="1" applyAlignment="1" applyProtection="1">
      <alignment vertical="center" wrapText="1"/>
    </xf>
    <xf numFmtId="0" fontId="17" fillId="7" borderId="258" xfId="5" applyFont="1" applyFill="1" applyBorder="1" applyAlignment="1" applyProtection="1">
      <alignment vertical="center" wrapText="1"/>
    </xf>
    <xf numFmtId="0" fontId="17" fillId="7" borderId="259" xfId="5" applyFont="1" applyFill="1" applyBorder="1" applyAlignment="1" applyProtection="1">
      <alignment vertical="center" wrapText="1"/>
    </xf>
    <xf numFmtId="0" fontId="17" fillId="7" borderId="171" xfId="5" quotePrefix="1" applyFont="1" applyFill="1" applyBorder="1" applyAlignment="1" applyProtection="1">
      <alignment vertical="center"/>
    </xf>
    <xf numFmtId="0" fontId="14" fillId="7" borderId="172" xfId="0" applyFont="1" applyFill="1" applyBorder="1" applyAlignment="1" applyProtection="1"/>
    <xf numFmtId="0" fontId="14" fillId="7" borderId="175" xfId="0" applyFont="1" applyFill="1" applyBorder="1" applyAlignment="1" applyProtection="1"/>
    <xf numFmtId="0" fontId="14" fillId="7" borderId="160" xfId="0" applyFont="1" applyFill="1" applyBorder="1" applyAlignment="1" applyProtection="1"/>
    <xf numFmtId="0" fontId="14" fillId="7" borderId="161" xfId="0" applyFont="1" applyFill="1" applyBorder="1" applyAlignment="1" applyProtection="1"/>
    <xf numFmtId="0" fontId="14" fillId="7" borderId="158" xfId="0" applyFont="1" applyFill="1" applyBorder="1" applyAlignment="1" applyProtection="1"/>
    <xf numFmtId="0" fontId="15" fillId="7" borderId="81" xfId="0" applyFont="1" applyFill="1" applyBorder="1" applyAlignment="1" applyProtection="1"/>
    <xf numFmtId="0" fontId="17" fillId="7" borderId="66" xfId="5" applyFont="1" applyFill="1" applyBorder="1" applyAlignment="1" applyProtection="1">
      <alignment vertical="center" wrapText="1"/>
    </xf>
    <xf numFmtId="0" fontId="17" fillId="7" borderId="50" xfId="5" applyFont="1" applyFill="1" applyBorder="1" applyAlignment="1" applyProtection="1">
      <alignment vertical="center" wrapText="1"/>
    </xf>
    <xf numFmtId="0" fontId="17" fillId="7" borderId="29" xfId="5" applyFont="1" applyFill="1" applyBorder="1" applyAlignment="1" applyProtection="1">
      <alignment vertical="center" wrapText="1"/>
    </xf>
    <xf numFmtId="0" fontId="17" fillId="7" borderId="67" xfId="5" applyFont="1" applyFill="1" applyBorder="1" applyAlignment="1" applyProtection="1">
      <alignment vertical="center" wrapText="1"/>
    </xf>
    <xf numFmtId="0" fontId="17" fillId="7" borderId="68" xfId="5" applyFont="1" applyFill="1" applyBorder="1" applyAlignment="1" applyProtection="1">
      <alignment vertical="center" wrapText="1"/>
    </xf>
    <xf numFmtId="0" fontId="17" fillId="7" borderId="69" xfId="5" applyFont="1" applyFill="1" applyBorder="1" applyAlignment="1" applyProtection="1">
      <alignment vertical="center" wrapText="1"/>
    </xf>
    <xf numFmtId="0" fontId="17" fillId="7" borderId="184" xfId="5" applyFont="1" applyFill="1" applyBorder="1" applyAlignment="1" applyProtection="1">
      <alignment vertical="center" wrapText="1"/>
    </xf>
    <xf numFmtId="0" fontId="15" fillId="7" borderId="177" xfId="0" applyFont="1" applyFill="1" applyBorder="1" applyAlignment="1" applyProtection="1"/>
    <xf numFmtId="0" fontId="17" fillId="7" borderId="168" xfId="5" applyFont="1" applyFill="1" applyBorder="1" applyAlignment="1" applyProtection="1">
      <alignment vertical="center" wrapText="1"/>
    </xf>
    <xf numFmtId="0" fontId="14" fillId="7" borderId="163" xfId="0" applyFont="1" applyFill="1" applyBorder="1" applyAlignment="1" applyProtection="1"/>
    <xf numFmtId="0" fontId="14" fillId="7" borderId="164" xfId="0" applyFont="1" applyFill="1" applyBorder="1" applyAlignment="1" applyProtection="1"/>
    <xf numFmtId="0" fontId="17" fillId="7" borderId="260" xfId="5" applyFont="1" applyFill="1" applyBorder="1" applyAlignment="1" applyProtection="1">
      <alignment vertical="center" wrapText="1"/>
    </xf>
    <xf numFmtId="0" fontId="17" fillId="17" borderId="260" xfId="5" applyFont="1" applyFill="1" applyBorder="1" applyAlignment="1" applyProtection="1">
      <alignment vertical="center" wrapText="1"/>
    </xf>
    <xf numFmtId="0" fontId="14" fillId="17" borderId="258" xfId="0" applyFont="1" applyFill="1" applyBorder="1" applyAlignment="1" applyProtection="1"/>
    <xf numFmtId="0" fontId="14" fillId="17" borderId="259" xfId="0" applyFont="1" applyFill="1" applyBorder="1" applyAlignment="1" applyProtection="1"/>
    <xf numFmtId="0" fontId="17" fillId="17" borderId="208" xfId="5" quotePrefix="1" applyFont="1" applyFill="1" applyBorder="1" applyAlignment="1" applyProtection="1">
      <alignment horizontal="left" vertical="center" wrapText="1"/>
    </xf>
    <xf numFmtId="0" fontId="14" fillId="17" borderId="209" xfId="0" applyFont="1" applyFill="1" applyBorder="1" applyAlignment="1" applyProtection="1">
      <alignment horizontal="left" vertical="center" wrapText="1"/>
    </xf>
    <xf numFmtId="0" fontId="14" fillId="17" borderId="210" xfId="0" applyFont="1" applyFill="1" applyBorder="1" applyAlignment="1" applyProtection="1">
      <alignment horizontal="left" vertical="center" wrapText="1"/>
    </xf>
    <xf numFmtId="0" fontId="14" fillId="17" borderId="27" xfId="0" applyFont="1" applyFill="1" applyBorder="1" applyAlignment="1" applyProtection="1">
      <alignment horizontal="left" vertical="center" wrapText="1"/>
    </xf>
    <xf numFmtId="0" fontId="14" fillId="17" borderId="18" xfId="0" applyFont="1" applyFill="1" applyBorder="1" applyAlignment="1" applyProtection="1">
      <alignment horizontal="left" vertical="center" wrapText="1"/>
    </xf>
    <xf numFmtId="0" fontId="14" fillId="17" borderId="28" xfId="0" applyFont="1" applyFill="1" applyBorder="1" applyAlignment="1" applyProtection="1">
      <alignment horizontal="left" vertical="center" wrapText="1"/>
    </xf>
    <xf numFmtId="0" fontId="17" fillId="17" borderId="204" xfId="5" quotePrefix="1" applyFont="1" applyFill="1" applyBorder="1" applyAlignment="1" applyProtection="1">
      <alignment horizontal="left" vertical="center" wrapText="1"/>
    </xf>
    <xf numFmtId="0" fontId="14" fillId="17" borderId="263" xfId="0" applyFont="1" applyFill="1" applyBorder="1" applyAlignment="1" applyProtection="1">
      <alignment horizontal="left" vertical="center" wrapText="1"/>
    </xf>
    <xf numFmtId="0" fontId="14" fillId="17" borderId="264" xfId="0" applyFont="1" applyFill="1" applyBorder="1" applyAlignment="1" applyProtection="1">
      <alignment horizontal="left" vertical="center" wrapText="1"/>
    </xf>
    <xf numFmtId="0" fontId="14" fillId="17" borderId="156" xfId="0" applyFont="1" applyFill="1" applyBorder="1" applyAlignment="1" applyProtection="1">
      <alignment horizontal="left" vertical="center" wrapText="1"/>
    </xf>
    <xf numFmtId="0" fontId="14" fillId="17" borderId="161" xfId="0" applyFont="1" applyFill="1" applyBorder="1" applyAlignment="1" applyProtection="1">
      <alignment horizontal="left" vertical="center" wrapText="1"/>
    </xf>
    <xf numFmtId="0" fontId="14" fillId="17" borderId="158" xfId="0" applyFont="1" applyFill="1" applyBorder="1" applyAlignment="1" applyProtection="1">
      <alignment horizontal="left" vertical="center" wrapText="1"/>
    </xf>
    <xf numFmtId="0" fontId="17" fillId="17" borderId="214" xfId="5" applyFont="1" applyFill="1" applyBorder="1" applyAlignment="1" applyProtection="1">
      <alignment vertical="center" wrapText="1"/>
    </xf>
    <xf numFmtId="0" fontId="14" fillId="17" borderId="198" xfId="0" applyFont="1" applyFill="1" applyBorder="1" applyAlignment="1" applyProtection="1"/>
    <xf numFmtId="0" fontId="14" fillId="17" borderId="215" xfId="0" applyFont="1" applyFill="1" applyBorder="1" applyAlignment="1" applyProtection="1"/>
    <xf numFmtId="0" fontId="17" fillId="17" borderId="218" xfId="5" applyFont="1" applyFill="1" applyBorder="1" applyAlignment="1" applyProtection="1">
      <alignment vertical="center" wrapText="1"/>
    </xf>
    <xf numFmtId="0" fontId="14" fillId="17" borderId="219" xfId="0" applyFont="1" applyFill="1" applyBorder="1" applyAlignment="1" applyProtection="1"/>
    <xf numFmtId="0" fontId="14" fillId="17" borderId="220" xfId="0" applyFont="1" applyFill="1" applyBorder="1" applyAlignment="1" applyProtection="1"/>
    <xf numFmtId="0" fontId="17" fillId="7" borderId="169" xfId="5" applyFont="1" applyFill="1" applyBorder="1" applyAlignment="1" applyProtection="1">
      <alignment vertical="center" wrapText="1"/>
    </xf>
    <xf numFmtId="0" fontId="14" fillId="7" borderId="170" xfId="0" applyFont="1" applyFill="1" applyBorder="1" applyAlignment="1" applyProtection="1"/>
    <xf numFmtId="0" fontId="14" fillId="7" borderId="183" xfId="0" applyFont="1" applyFill="1" applyBorder="1" applyAlignment="1" applyProtection="1"/>
    <xf numFmtId="0" fontId="17" fillId="17" borderId="197" xfId="5" applyFont="1" applyFill="1" applyBorder="1" applyAlignment="1" applyProtection="1">
      <alignment vertical="center" wrapText="1"/>
    </xf>
    <xf numFmtId="0" fontId="17" fillId="7" borderId="71" xfId="0" applyFont="1" applyFill="1" applyBorder="1" applyAlignment="1" applyProtection="1">
      <alignment horizontal="center" vertical="top" wrapText="1"/>
    </xf>
    <xf numFmtId="0" fontId="15" fillId="7" borderId="57" xfId="0" applyFont="1" applyFill="1" applyBorder="1" applyAlignment="1" applyProtection="1">
      <alignment vertical="top"/>
    </xf>
    <xf numFmtId="0" fontId="17" fillId="7" borderId="31" xfId="0" applyFont="1" applyFill="1" applyBorder="1" applyAlignment="1" applyProtection="1">
      <alignment horizontal="center" vertical="top" wrapText="1"/>
    </xf>
    <xf numFmtId="0" fontId="15" fillId="7" borderId="56" xfId="0" applyFont="1" applyFill="1" applyBorder="1" applyAlignment="1" applyProtection="1">
      <alignment vertical="top"/>
    </xf>
    <xf numFmtId="0" fontId="17" fillId="7" borderId="206" xfId="0" applyFont="1" applyFill="1" applyBorder="1" applyAlignment="1" applyProtection="1">
      <alignment horizontal="center" vertical="center" wrapText="1"/>
    </xf>
    <xf numFmtId="0" fontId="15" fillId="7" borderId="199" xfId="0" applyFont="1" applyFill="1" applyBorder="1" applyAlignment="1" applyProtection="1">
      <alignment vertical="center"/>
    </xf>
    <xf numFmtId="0" fontId="17" fillId="7" borderId="204" xfId="5" quotePrefix="1" applyFont="1" applyFill="1" applyBorder="1" applyAlignment="1" applyProtection="1">
      <alignment vertical="center"/>
    </xf>
    <xf numFmtId="0" fontId="15" fillId="7" borderId="263" xfId="0" applyFont="1" applyFill="1" applyBorder="1" applyAlignment="1" applyProtection="1">
      <alignment vertical="center"/>
    </xf>
    <xf numFmtId="0" fontId="15" fillId="7" borderId="264" xfId="0" applyFont="1" applyFill="1" applyBorder="1" applyAlignment="1" applyProtection="1">
      <alignment vertical="center"/>
    </xf>
    <xf numFmtId="0" fontId="15" fillId="7" borderId="156" xfId="0" applyFont="1" applyFill="1" applyBorder="1" applyAlignment="1" applyProtection="1">
      <alignment vertical="center"/>
    </xf>
    <xf numFmtId="0" fontId="15" fillId="7" borderId="161" xfId="0" applyFont="1" applyFill="1" applyBorder="1" applyAlignment="1" applyProtection="1">
      <alignment vertical="center"/>
    </xf>
    <xf numFmtId="0" fontId="15" fillId="7" borderId="158" xfId="0" applyFont="1" applyFill="1" applyBorder="1" applyAlignment="1" applyProtection="1">
      <alignment vertical="center"/>
    </xf>
    <xf numFmtId="0" fontId="17" fillId="7" borderId="260" xfId="0" applyFont="1" applyFill="1" applyBorder="1" applyAlignment="1" applyProtection="1">
      <alignment vertical="center"/>
    </xf>
    <xf numFmtId="0" fontId="15" fillId="7" borderId="198" xfId="0" applyFont="1" applyFill="1" applyBorder="1" applyAlignment="1" applyProtection="1"/>
    <xf numFmtId="0" fontId="15" fillId="7" borderId="215" xfId="0" applyFont="1" applyFill="1" applyBorder="1" applyAlignment="1" applyProtection="1"/>
    <xf numFmtId="0" fontId="17" fillId="7" borderId="15" xfId="5" quotePrefix="1" applyFont="1" applyFill="1" applyBorder="1" applyAlignment="1" applyProtection="1">
      <alignment vertical="center"/>
    </xf>
    <xf numFmtId="0" fontId="15" fillId="7" borderId="16" xfId="0" applyFont="1" applyFill="1" applyBorder="1" applyAlignment="1" applyProtection="1"/>
    <xf numFmtId="0" fontId="15" fillId="7" borderId="53" xfId="0" applyFont="1" applyFill="1" applyBorder="1" applyAlignment="1" applyProtection="1"/>
    <xf numFmtId="0" fontId="15" fillId="7" borderId="27" xfId="0" applyFont="1" applyFill="1" applyBorder="1" applyAlignment="1" applyProtection="1"/>
    <xf numFmtId="0" fontId="15" fillId="7" borderId="18" xfId="0" applyFont="1" applyFill="1" applyBorder="1" applyAlignment="1" applyProtection="1"/>
    <xf numFmtId="0" fontId="15" fillId="7" borderId="28" xfId="0" applyFont="1" applyFill="1" applyBorder="1" applyAlignment="1" applyProtection="1"/>
    <xf numFmtId="0" fontId="17" fillId="7" borderId="265" xfId="0" quotePrefix="1" applyFont="1" applyFill="1" applyBorder="1" applyAlignment="1" applyProtection="1">
      <alignment vertical="center"/>
    </xf>
    <xf numFmtId="0" fontId="15" fillId="7" borderId="266" xfId="0" applyFont="1" applyFill="1" applyBorder="1" applyAlignment="1" applyProtection="1"/>
    <xf numFmtId="0" fontId="15" fillId="7" borderId="267" xfId="0" applyFont="1" applyFill="1" applyBorder="1" applyAlignment="1" applyProtection="1"/>
    <xf numFmtId="0" fontId="17" fillId="7" borderId="49" xfId="5" applyFont="1" applyFill="1" applyBorder="1" applyAlignment="1" applyProtection="1">
      <alignment vertical="center" wrapText="1"/>
    </xf>
    <xf numFmtId="0" fontId="15" fillId="7" borderId="51" xfId="5" applyFont="1" applyFill="1" applyBorder="1" applyAlignment="1" applyProtection="1">
      <alignment vertical="center" wrapText="1"/>
    </xf>
    <xf numFmtId="0" fontId="15" fillId="7" borderId="51" xfId="5" applyFont="1" applyFill="1" applyBorder="1" applyAlignment="1" applyProtection="1">
      <alignment wrapText="1"/>
    </xf>
    <xf numFmtId="0" fontId="15" fillId="7" borderId="59" xfId="5" applyFont="1" applyFill="1" applyBorder="1" applyAlignment="1" applyProtection="1"/>
    <xf numFmtId="0" fontId="17" fillId="7" borderId="72" xfId="5" quotePrefix="1" applyFont="1" applyFill="1" applyBorder="1" applyAlignment="1" applyProtection="1">
      <alignment vertical="center"/>
    </xf>
    <xf numFmtId="0" fontId="15" fillId="7" borderId="31" xfId="0" applyFont="1" applyFill="1" applyBorder="1" applyAlignment="1" applyProtection="1"/>
    <xf numFmtId="0" fontId="15" fillId="7" borderId="73" xfId="0" applyFont="1" applyFill="1" applyBorder="1" applyAlignment="1" applyProtection="1"/>
    <xf numFmtId="0" fontId="15" fillId="7" borderId="56" xfId="0" applyFont="1" applyFill="1" applyBorder="1" applyAlignment="1" applyProtection="1"/>
    <xf numFmtId="0" fontId="17" fillId="7" borderId="32" xfId="0" applyFont="1" applyFill="1" applyBorder="1" applyAlignment="1" applyProtection="1">
      <alignment horizontal="center" vertical="center" wrapText="1"/>
    </xf>
    <xf numFmtId="0" fontId="15" fillId="7" borderId="55" xfId="0" applyFont="1" applyFill="1" applyBorder="1" applyAlignment="1" applyProtection="1">
      <alignment horizontal="center" vertical="center" wrapText="1"/>
    </xf>
    <xf numFmtId="0" fontId="17" fillId="7" borderId="63" xfId="3" applyFont="1" applyFill="1" applyBorder="1" applyAlignment="1" applyProtection="1">
      <alignment horizontal="center" vertical="center" wrapText="1"/>
    </xf>
    <xf numFmtId="0" fontId="15" fillId="7" borderId="54" xfId="3" applyFont="1" applyFill="1" applyBorder="1" applyAlignment="1" applyProtection="1">
      <alignment horizontal="center" vertical="center" wrapText="1"/>
    </xf>
    <xf numFmtId="0" fontId="17" fillId="7" borderId="53" xfId="3" applyFont="1" applyFill="1" applyBorder="1" applyAlignment="1" applyProtection="1">
      <alignment horizontal="center" vertical="center" wrapText="1"/>
    </xf>
    <xf numFmtId="0" fontId="15" fillId="7" borderId="28" xfId="3" applyFont="1" applyFill="1" applyBorder="1" applyAlignment="1" applyProtection="1">
      <alignment horizontal="center" vertical="center" wrapText="1"/>
    </xf>
    <xf numFmtId="0" fontId="17" fillId="17" borderId="211" xfId="0" applyFont="1" applyFill="1" applyBorder="1" applyAlignment="1" applyProtection="1">
      <alignment horizontal="center" vertical="top" wrapText="1"/>
    </xf>
    <xf numFmtId="0" fontId="15" fillId="17" borderId="213" xfId="0" applyFont="1" applyFill="1" applyBorder="1" applyAlignment="1" applyProtection="1">
      <alignment vertical="top"/>
    </xf>
    <xf numFmtId="0" fontId="14" fillId="17" borderId="205" xfId="0" applyFont="1" applyFill="1" applyBorder="1" applyAlignment="1" applyProtection="1">
      <alignment horizontal="left" vertical="center" wrapText="1"/>
    </xf>
    <xf numFmtId="0" fontId="14" fillId="17" borderId="175" xfId="0" applyFont="1" applyFill="1" applyBorder="1" applyAlignment="1" applyProtection="1">
      <alignment horizontal="left" vertical="center" wrapText="1"/>
    </xf>
    <xf numFmtId="0" fontId="14" fillId="17" borderId="191" xfId="0" applyFont="1" applyFill="1" applyBorder="1" applyAlignment="1" applyProtection="1">
      <alignment horizontal="left" vertical="center" wrapText="1"/>
    </xf>
    <xf numFmtId="0" fontId="17" fillId="17" borderId="212" xfId="0" applyFont="1" applyFill="1" applyBorder="1" applyAlignment="1" applyProtection="1">
      <alignment horizontal="center" vertical="center" wrapText="1"/>
    </xf>
    <xf numFmtId="0" fontId="15" fillId="17" borderId="55" xfId="0" applyFont="1" applyFill="1" applyBorder="1" applyAlignment="1" applyProtection="1">
      <alignment horizontal="center" vertical="center" wrapText="1"/>
    </xf>
    <xf numFmtId="0" fontId="14" fillId="7" borderId="198" xfId="0" applyFont="1" applyFill="1" applyBorder="1" applyAlignment="1" applyProtection="1">
      <alignment wrapText="1"/>
    </xf>
    <xf numFmtId="0" fontId="0" fillId="0" borderId="198" xfId="0" applyBorder="1" applyAlignment="1">
      <alignment wrapText="1"/>
    </xf>
    <xf numFmtId="0" fontId="0" fillId="0" borderId="215" xfId="0" applyBorder="1" applyAlignment="1">
      <alignment wrapText="1"/>
    </xf>
    <xf numFmtId="0" fontId="17" fillId="7" borderId="270" xfId="5" applyFont="1" applyFill="1" applyBorder="1" applyAlignment="1" applyProtection="1">
      <alignment vertical="center" wrapText="1"/>
    </xf>
    <xf numFmtId="0" fontId="14" fillId="7" borderId="271" xfId="0" applyFont="1" applyFill="1" applyBorder="1" applyAlignment="1" applyProtection="1">
      <alignment wrapText="1"/>
    </xf>
    <xf numFmtId="0" fontId="0" fillId="0" borderId="271" xfId="0" applyBorder="1" applyAlignment="1">
      <alignment wrapText="1"/>
    </xf>
    <xf numFmtId="0" fontId="0" fillId="0" borderId="272" xfId="0" applyBorder="1" applyAlignment="1">
      <alignment wrapText="1"/>
    </xf>
    <xf numFmtId="0" fontId="17" fillId="17" borderId="223" xfId="0" applyFont="1" applyFill="1" applyBorder="1" applyAlignment="1" applyProtection="1">
      <alignment horizontal="center" vertical="center" wrapText="1"/>
    </xf>
    <xf numFmtId="0" fontId="15" fillId="17" borderId="224" xfId="0" applyFont="1" applyFill="1" applyBorder="1" applyAlignment="1" applyProtection="1">
      <alignment horizontal="center" vertical="center" wrapText="1"/>
    </xf>
    <xf numFmtId="0" fontId="17" fillId="17" borderId="176" xfId="0" applyFont="1" applyFill="1" applyBorder="1" applyAlignment="1" applyProtection="1">
      <alignment horizontal="center" vertical="top" wrapText="1"/>
    </xf>
    <xf numFmtId="0" fontId="15" fillId="17" borderId="262" xfId="0" applyFont="1" applyFill="1" applyBorder="1" applyAlignment="1" applyProtection="1">
      <alignment vertical="top"/>
    </xf>
    <xf numFmtId="0" fontId="17" fillId="5" borderId="265" xfId="0" quotePrefix="1" applyFont="1" applyFill="1" applyBorder="1" applyAlignment="1" applyProtection="1">
      <alignment vertical="center" wrapText="1"/>
    </xf>
    <xf numFmtId="0" fontId="0" fillId="0" borderId="266" xfId="0" applyBorder="1" applyAlignment="1">
      <alignment vertical="center" wrapText="1"/>
    </xf>
    <xf numFmtId="0" fontId="0" fillId="0" borderId="274" xfId="0" applyBorder="1" applyAlignment="1">
      <alignment vertical="center" wrapText="1"/>
    </xf>
    <xf numFmtId="0" fontId="17" fillId="17" borderId="201" xfId="5" applyFont="1" applyFill="1" applyBorder="1" applyAlignment="1" applyProtection="1">
      <alignment vertical="center" wrapText="1"/>
    </xf>
    <xf numFmtId="0" fontId="14" fillId="17" borderId="202" xfId="0" applyFont="1" applyFill="1" applyBorder="1" applyAlignment="1" applyProtection="1"/>
    <xf numFmtId="0" fontId="14" fillId="17" borderId="183" xfId="0" applyFont="1" applyFill="1" applyBorder="1" applyAlignment="1" applyProtection="1"/>
    <xf numFmtId="0" fontId="12" fillId="7" borderId="65" xfId="2" applyFont="1" applyFill="1" applyBorder="1" applyAlignment="1"/>
    <xf numFmtId="0" fontId="12" fillId="7" borderId="64" xfId="2" applyFont="1" applyFill="1" applyBorder="1" applyAlignment="1"/>
  </cellXfs>
  <cellStyles count="6">
    <cellStyle name="Hyperlink" xfId="1" builtinId="8"/>
    <cellStyle name="Standaard" xfId="0" builtinId="0"/>
    <cellStyle name="Standaard__Verzekerden aantallen ZFW 2002" xfId="2"/>
    <cellStyle name="Standaard_Onbeveiligd format Jaarstaat ZFW 2005 (versie D)" xfId="3"/>
    <cellStyle name="Standaard_Onbeveiligd format Kwartaalstaat AWBZ 2006 1KW ZK (concept)" xfId="4"/>
    <cellStyle name="Standaard_Onbeveiligd format Kwartaalstaat ZVW 2006 2KW (versie A)" xfId="5"/>
  </cellStyles>
  <dxfs count="437">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 formatCode="#,##0"/>
      <fill>
        <patternFill patternType="none">
          <fgColor indexed="64"/>
          <bgColor indexed="65"/>
        </patternFill>
      </fill>
      <alignment horizontal="general" vertical="bottom" textRotation="0" wrapText="0" indent="0" justifyLastLine="0" shrinkToFit="0" readingOrder="0"/>
    </dxf>
    <dxf>
      <border diagonalUp="0" diagonalDown="0">
        <left/>
        <right/>
        <top/>
        <bottom/>
      </border>
    </dxf>
    <dxf>
      <numFmt numFmtId="30" formatCode="@"/>
      <alignment horizontal="general" vertical="bottom" textRotation="0" wrapText="0" indent="0" justifyLastLine="0" shrinkToFit="0" readingOrder="0"/>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52B1E"/>
      <rgbColor rgb="0000FF00"/>
      <rgbColor rgb="000000FF"/>
      <rgbColor rgb="00FFFF00"/>
      <rgbColor rgb="00FF00FF"/>
      <rgbColor rgb="0000FFFF"/>
      <rgbColor rgb="00800000"/>
      <rgbColor rgb="00008000"/>
      <rgbColor rgb="00000080"/>
      <rgbColor rgb="00777C00"/>
      <rgbColor rgb="00800080"/>
      <rgbColor rgb="00008080"/>
      <rgbColor rgb="00C0C0C0"/>
      <rgbColor rgb="00808080"/>
      <rgbColor rgb="002C2E00"/>
      <rgbColor rgb="00515500"/>
      <rgbColor rgb="00777C00"/>
      <rgbColor rgb="00929633"/>
      <rgbColor rgb="00ADB066"/>
      <rgbColor rgb="00C9CB99"/>
      <rgbColor rgb="00E4E5CC"/>
      <rgbColor rgb="00F1F2E5"/>
      <rgbColor rgb="00777C00"/>
      <rgbColor rgb="00FF7000"/>
      <rgbColor rgb="00007BC7"/>
      <rgbColor rgb="00FFB612"/>
      <rgbColor rgb="00D52B1E"/>
      <rgbColor rgb="00A90061"/>
      <rgbColor rgb="00000000"/>
      <rgbColor rgb="00FFFFFF"/>
      <rgbColor rgb="0000CCFF"/>
      <rgbColor rgb="00CCFFFF"/>
      <rgbColor rgb="00CCFFCC"/>
      <rgbColor rgb="00FFFF99"/>
      <rgbColor rgb="0099CCFF"/>
      <rgbColor rgb="00FF99CC"/>
      <rgbColor rgb="00CC99FF"/>
      <rgbColor rgb="00FFCC99"/>
      <rgbColor rgb="00007BC7"/>
      <rgbColor rgb="0033CCCC"/>
      <rgbColor rgb="0099CC00"/>
      <rgbColor rgb="00FFCC00"/>
      <rgbColor rgb="00FFB612"/>
      <rgbColor rgb="00FF7000"/>
      <rgbColor rgb="00666699"/>
      <rgbColor rgb="00969696"/>
      <rgbColor rgb="00003366"/>
      <rgbColor rgb="00339966"/>
      <rgbColor rgb="00003300"/>
      <rgbColor rgb="002C2E00"/>
      <rgbColor rgb="00993300"/>
      <rgbColor rgb="00A90061"/>
      <rgbColor rgb="00333399"/>
      <rgbColor rgb="00333333"/>
    </indexedColors>
    <mruColors>
      <color rgb="FFA9AD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Wanbetalers!A1"/><Relationship Id="rId3" Type="http://schemas.openxmlformats.org/officeDocument/2006/relationships/hyperlink" Target="#a1_voorblad"/><Relationship Id="rId7" Type="http://schemas.openxmlformats.org/officeDocument/2006/relationships/hyperlink" Target="#'Specifieke informatie B'!A1"/><Relationship Id="rId2" Type="http://schemas.openxmlformats.org/officeDocument/2006/relationships/hyperlink" Target="#a1_naw"/><Relationship Id="rId1" Type="http://schemas.openxmlformats.org/officeDocument/2006/relationships/hyperlink" Target="#a1_toelichting"/><Relationship Id="rId6" Type="http://schemas.openxmlformats.org/officeDocument/2006/relationships/hyperlink" Target="#a1_controle_overzicht"/><Relationship Id="rId11" Type="http://schemas.openxmlformats.org/officeDocument/2006/relationships/hyperlink" Target="#Kostenverzamelstaat!A1"/><Relationship Id="rId5" Type="http://schemas.openxmlformats.org/officeDocument/2006/relationships/hyperlink" Target="#a1_spec_informatie_c"/><Relationship Id="rId10" Type="http://schemas.openxmlformats.org/officeDocument/2006/relationships/hyperlink" Target="#Contractinformatie!A1"/><Relationship Id="rId4" Type="http://schemas.openxmlformats.org/officeDocument/2006/relationships/hyperlink" Target="#a1_spec_informatie_a"/><Relationship Id="rId9" Type="http://schemas.openxmlformats.org/officeDocument/2006/relationships/hyperlink" Target="#a1_mededelingen"/></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57150</xdr:colOff>
      <xdr:row>4</xdr:row>
      <xdr:rowOff>19050</xdr:rowOff>
    </xdr:from>
    <xdr:to>
      <xdr:col>1</xdr:col>
      <xdr:colOff>2581275</xdr:colOff>
      <xdr:row>4</xdr:row>
      <xdr:rowOff>209550</xdr:rowOff>
    </xdr:to>
    <xdr:sp macro="[0]!Afdrukken_Toelichting" textlink="">
      <xdr:nvSpPr>
        <xdr:cNvPr id="1027" name="Rectangle 3"/>
        <xdr:cNvSpPr>
          <a:spLocks noChangeArrowheads="1"/>
        </xdr:cNvSpPr>
      </xdr:nvSpPr>
      <xdr:spPr bwMode="auto">
        <a:xfrm>
          <a:off x="2686050" y="704850"/>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Toelichting</a:t>
          </a:r>
        </a:p>
      </xdr:txBody>
    </xdr:sp>
    <xdr:clientData/>
  </xdr:twoCellAnchor>
  <xdr:twoCellAnchor>
    <xdr:from>
      <xdr:col>1</xdr:col>
      <xdr:colOff>57150</xdr:colOff>
      <xdr:row>5</xdr:row>
      <xdr:rowOff>19050</xdr:rowOff>
    </xdr:from>
    <xdr:to>
      <xdr:col>1</xdr:col>
      <xdr:colOff>2581275</xdr:colOff>
      <xdr:row>5</xdr:row>
      <xdr:rowOff>209550</xdr:rowOff>
    </xdr:to>
    <xdr:sp macro="[0]!Afdrukken_NAW_gegevens" textlink="">
      <xdr:nvSpPr>
        <xdr:cNvPr id="1028" name="Rectangle 4"/>
        <xdr:cNvSpPr>
          <a:spLocks noChangeArrowheads="1"/>
        </xdr:cNvSpPr>
      </xdr:nvSpPr>
      <xdr:spPr bwMode="auto">
        <a:xfrm>
          <a:off x="2686050" y="942975"/>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NAW gegevens</a:t>
          </a:r>
        </a:p>
      </xdr:txBody>
    </xdr:sp>
    <xdr:clientData/>
  </xdr:twoCellAnchor>
  <xdr:twoCellAnchor>
    <xdr:from>
      <xdr:col>1</xdr:col>
      <xdr:colOff>57150</xdr:colOff>
      <xdr:row>6</xdr:row>
      <xdr:rowOff>19050</xdr:rowOff>
    </xdr:from>
    <xdr:to>
      <xdr:col>1</xdr:col>
      <xdr:colOff>2581275</xdr:colOff>
      <xdr:row>6</xdr:row>
      <xdr:rowOff>209550</xdr:rowOff>
    </xdr:to>
    <xdr:sp macro="[0]!Afdrukken_Voorblad" textlink="">
      <xdr:nvSpPr>
        <xdr:cNvPr id="1033" name="Rectangle 9"/>
        <xdr:cNvSpPr>
          <a:spLocks noChangeArrowheads="1"/>
        </xdr:cNvSpPr>
      </xdr:nvSpPr>
      <xdr:spPr bwMode="auto">
        <a:xfrm>
          <a:off x="2686050" y="1181100"/>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Voorblad</a:t>
          </a:r>
        </a:p>
      </xdr:txBody>
    </xdr:sp>
    <xdr:clientData/>
  </xdr:twoCellAnchor>
  <xdr:twoCellAnchor>
    <xdr:from>
      <xdr:col>1</xdr:col>
      <xdr:colOff>57150</xdr:colOff>
      <xdr:row>9</xdr:row>
      <xdr:rowOff>19050</xdr:rowOff>
    </xdr:from>
    <xdr:to>
      <xdr:col>1</xdr:col>
      <xdr:colOff>2581275</xdr:colOff>
      <xdr:row>9</xdr:row>
      <xdr:rowOff>209550</xdr:rowOff>
    </xdr:to>
    <xdr:sp macro="[0]!Afdrukken_Specifieke_informatie_A" textlink="">
      <xdr:nvSpPr>
        <xdr:cNvPr id="1034" name="Rectangle 10"/>
        <xdr:cNvSpPr>
          <a:spLocks noChangeArrowheads="1"/>
        </xdr:cNvSpPr>
      </xdr:nvSpPr>
      <xdr:spPr bwMode="auto">
        <a:xfrm>
          <a:off x="2686050" y="1895475"/>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Specifieke informatie A</a:t>
          </a:r>
        </a:p>
      </xdr:txBody>
    </xdr:sp>
    <xdr:clientData/>
  </xdr:twoCellAnchor>
  <xdr:twoCellAnchor>
    <xdr:from>
      <xdr:col>1</xdr:col>
      <xdr:colOff>57150</xdr:colOff>
      <xdr:row>11</xdr:row>
      <xdr:rowOff>19050</xdr:rowOff>
    </xdr:from>
    <xdr:to>
      <xdr:col>1</xdr:col>
      <xdr:colOff>2581275</xdr:colOff>
      <xdr:row>11</xdr:row>
      <xdr:rowOff>209550</xdr:rowOff>
    </xdr:to>
    <xdr:sp macro="[0]!Afdrukken_Specifieke_informatie_C" textlink="">
      <xdr:nvSpPr>
        <xdr:cNvPr id="1036" name="Rectangle 12"/>
        <xdr:cNvSpPr>
          <a:spLocks noChangeArrowheads="1"/>
        </xdr:cNvSpPr>
      </xdr:nvSpPr>
      <xdr:spPr bwMode="auto">
        <a:xfrm>
          <a:off x="2686050" y="2133600"/>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Specifieke informatie C</a:t>
          </a:r>
        </a:p>
      </xdr:txBody>
    </xdr:sp>
    <xdr:clientData/>
  </xdr:twoCellAnchor>
  <xdr:twoCellAnchor>
    <xdr:from>
      <xdr:col>1</xdr:col>
      <xdr:colOff>57150</xdr:colOff>
      <xdr:row>14</xdr:row>
      <xdr:rowOff>19050</xdr:rowOff>
    </xdr:from>
    <xdr:to>
      <xdr:col>1</xdr:col>
      <xdr:colOff>2581275</xdr:colOff>
      <xdr:row>14</xdr:row>
      <xdr:rowOff>209550</xdr:rowOff>
    </xdr:to>
    <xdr:sp macro="[0]!Afdrukken_Contoleoverzicht" textlink="">
      <xdr:nvSpPr>
        <xdr:cNvPr id="1039" name="Rectangle 15"/>
        <xdr:cNvSpPr>
          <a:spLocks noChangeArrowheads="1"/>
        </xdr:cNvSpPr>
      </xdr:nvSpPr>
      <xdr:spPr bwMode="auto">
        <a:xfrm>
          <a:off x="2686050" y="2609850"/>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Controleoverzicht</a:t>
          </a:r>
        </a:p>
      </xdr:txBody>
    </xdr:sp>
    <xdr:clientData/>
  </xdr:twoCellAnchor>
  <xdr:twoCellAnchor>
    <xdr:from>
      <xdr:col>1</xdr:col>
      <xdr:colOff>57150</xdr:colOff>
      <xdr:row>15</xdr:row>
      <xdr:rowOff>19050</xdr:rowOff>
    </xdr:from>
    <xdr:to>
      <xdr:col>1</xdr:col>
      <xdr:colOff>2581275</xdr:colOff>
      <xdr:row>15</xdr:row>
      <xdr:rowOff>209550</xdr:rowOff>
    </xdr:to>
    <xdr:sp macro="[0]!Afdrukken_Alle_Tabbladen" textlink="">
      <xdr:nvSpPr>
        <xdr:cNvPr id="1040" name="Rectangle 16"/>
        <xdr:cNvSpPr>
          <a:spLocks noChangeArrowheads="1"/>
        </xdr:cNvSpPr>
      </xdr:nvSpPr>
      <xdr:spPr bwMode="auto">
        <a:xfrm>
          <a:off x="2686050" y="2847975"/>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Alle tabbladen afdrukken</a:t>
          </a:r>
        </a:p>
      </xdr:txBody>
    </xdr:sp>
    <xdr:clientData/>
  </xdr:twoCellAnchor>
  <xdr:twoCellAnchor>
    <xdr:from>
      <xdr:col>0</xdr:col>
      <xdr:colOff>57150</xdr:colOff>
      <xdr:row>4</xdr:row>
      <xdr:rowOff>19050</xdr:rowOff>
    </xdr:from>
    <xdr:to>
      <xdr:col>0</xdr:col>
      <xdr:colOff>2581275</xdr:colOff>
      <xdr:row>4</xdr:row>
      <xdr:rowOff>209550</xdr:rowOff>
    </xdr:to>
    <xdr:sp macro="" textlink="">
      <xdr:nvSpPr>
        <xdr:cNvPr id="1041" name="Rectangle 17">
          <a:hlinkClick xmlns:r="http://schemas.openxmlformats.org/officeDocument/2006/relationships" r:id="rId1"/>
        </xdr:cNvPr>
        <xdr:cNvSpPr>
          <a:spLocks noChangeArrowheads="1"/>
        </xdr:cNvSpPr>
      </xdr:nvSpPr>
      <xdr:spPr bwMode="auto">
        <a:xfrm>
          <a:off x="57150" y="704850"/>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Toelichting</a:t>
          </a:r>
        </a:p>
      </xdr:txBody>
    </xdr:sp>
    <xdr:clientData/>
  </xdr:twoCellAnchor>
  <xdr:twoCellAnchor>
    <xdr:from>
      <xdr:col>0</xdr:col>
      <xdr:colOff>57150</xdr:colOff>
      <xdr:row>5</xdr:row>
      <xdr:rowOff>19050</xdr:rowOff>
    </xdr:from>
    <xdr:to>
      <xdr:col>0</xdr:col>
      <xdr:colOff>2581275</xdr:colOff>
      <xdr:row>5</xdr:row>
      <xdr:rowOff>209550</xdr:rowOff>
    </xdr:to>
    <xdr:sp macro="" textlink="">
      <xdr:nvSpPr>
        <xdr:cNvPr id="1042" name="Rectangle 18">
          <a:hlinkClick xmlns:r="http://schemas.openxmlformats.org/officeDocument/2006/relationships" r:id="rId2"/>
        </xdr:cNvPr>
        <xdr:cNvSpPr>
          <a:spLocks noChangeArrowheads="1"/>
        </xdr:cNvSpPr>
      </xdr:nvSpPr>
      <xdr:spPr bwMode="auto">
        <a:xfrm>
          <a:off x="57150" y="942975"/>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NAW gegevens</a:t>
          </a:r>
        </a:p>
      </xdr:txBody>
    </xdr:sp>
    <xdr:clientData/>
  </xdr:twoCellAnchor>
  <xdr:twoCellAnchor>
    <xdr:from>
      <xdr:col>0</xdr:col>
      <xdr:colOff>57150</xdr:colOff>
      <xdr:row>6</xdr:row>
      <xdr:rowOff>19050</xdr:rowOff>
    </xdr:from>
    <xdr:to>
      <xdr:col>0</xdr:col>
      <xdr:colOff>2581275</xdr:colOff>
      <xdr:row>6</xdr:row>
      <xdr:rowOff>209550</xdr:rowOff>
    </xdr:to>
    <xdr:sp macro="" textlink="">
      <xdr:nvSpPr>
        <xdr:cNvPr id="1043" name="Rectangle 19">
          <a:hlinkClick xmlns:r="http://schemas.openxmlformats.org/officeDocument/2006/relationships" r:id="rId3"/>
        </xdr:cNvPr>
        <xdr:cNvSpPr>
          <a:spLocks noChangeArrowheads="1"/>
        </xdr:cNvSpPr>
      </xdr:nvSpPr>
      <xdr:spPr bwMode="auto">
        <a:xfrm>
          <a:off x="57150" y="1181100"/>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Voorblad</a:t>
          </a:r>
        </a:p>
      </xdr:txBody>
    </xdr:sp>
    <xdr:clientData/>
  </xdr:twoCellAnchor>
  <xdr:twoCellAnchor>
    <xdr:from>
      <xdr:col>0</xdr:col>
      <xdr:colOff>57150</xdr:colOff>
      <xdr:row>9</xdr:row>
      <xdr:rowOff>19050</xdr:rowOff>
    </xdr:from>
    <xdr:to>
      <xdr:col>0</xdr:col>
      <xdr:colOff>2581275</xdr:colOff>
      <xdr:row>9</xdr:row>
      <xdr:rowOff>209550</xdr:rowOff>
    </xdr:to>
    <xdr:sp macro="" textlink="">
      <xdr:nvSpPr>
        <xdr:cNvPr id="1044" name="Rectangle 20">
          <a:hlinkClick xmlns:r="http://schemas.openxmlformats.org/officeDocument/2006/relationships" r:id="rId4"/>
        </xdr:cNvPr>
        <xdr:cNvSpPr>
          <a:spLocks noChangeArrowheads="1"/>
        </xdr:cNvSpPr>
      </xdr:nvSpPr>
      <xdr:spPr bwMode="auto">
        <a:xfrm>
          <a:off x="57150" y="1895475"/>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Specifieke informatie A</a:t>
          </a:r>
        </a:p>
      </xdr:txBody>
    </xdr:sp>
    <xdr:clientData/>
  </xdr:twoCellAnchor>
  <xdr:twoCellAnchor>
    <xdr:from>
      <xdr:col>0</xdr:col>
      <xdr:colOff>57150</xdr:colOff>
      <xdr:row>11</xdr:row>
      <xdr:rowOff>19050</xdr:rowOff>
    </xdr:from>
    <xdr:to>
      <xdr:col>0</xdr:col>
      <xdr:colOff>2581275</xdr:colOff>
      <xdr:row>11</xdr:row>
      <xdr:rowOff>209550</xdr:rowOff>
    </xdr:to>
    <xdr:sp macro="" textlink="">
      <xdr:nvSpPr>
        <xdr:cNvPr id="1045" name="Rectangle 21">
          <a:hlinkClick xmlns:r="http://schemas.openxmlformats.org/officeDocument/2006/relationships" r:id="rId5"/>
        </xdr:cNvPr>
        <xdr:cNvSpPr>
          <a:spLocks noChangeArrowheads="1"/>
        </xdr:cNvSpPr>
      </xdr:nvSpPr>
      <xdr:spPr bwMode="auto">
        <a:xfrm>
          <a:off x="57150" y="2133600"/>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Specifieke informatie C</a:t>
          </a:r>
        </a:p>
      </xdr:txBody>
    </xdr:sp>
    <xdr:clientData/>
  </xdr:twoCellAnchor>
  <xdr:twoCellAnchor>
    <xdr:from>
      <xdr:col>0</xdr:col>
      <xdr:colOff>57150</xdr:colOff>
      <xdr:row>14</xdr:row>
      <xdr:rowOff>19050</xdr:rowOff>
    </xdr:from>
    <xdr:to>
      <xdr:col>0</xdr:col>
      <xdr:colOff>2581275</xdr:colOff>
      <xdr:row>14</xdr:row>
      <xdr:rowOff>209550</xdr:rowOff>
    </xdr:to>
    <xdr:sp macro="" textlink="">
      <xdr:nvSpPr>
        <xdr:cNvPr id="1047" name="Rectangle 23">
          <a:hlinkClick xmlns:r="http://schemas.openxmlformats.org/officeDocument/2006/relationships" r:id="rId6"/>
        </xdr:cNvPr>
        <xdr:cNvSpPr>
          <a:spLocks noChangeArrowheads="1"/>
        </xdr:cNvSpPr>
      </xdr:nvSpPr>
      <xdr:spPr bwMode="auto">
        <a:xfrm>
          <a:off x="57150" y="2609850"/>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Controleoverzicht</a:t>
          </a:r>
        </a:p>
      </xdr:txBody>
    </xdr:sp>
    <xdr:clientData/>
  </xdr:twoCellAnchor>
  <xdr:twoCellAnchor>
    <xdr:from>
      <xdr:col>1</xdr:col>
      <xdr:colOff>57150</xdr:colOff>
      <xdr:row>10</xdr:row>
      <xdr:rowOff>19050</xdr:rowOff>
    </xdr:from>
    <xdr:to>
      <xdr:col>1</xdr:col>
      <xdr:colOff>2581275</xdr:colOff>
      <xdr:row>10</xdr:row>
      <xdr:rowOff>209550</xdr:rowOff>
    </xdr:to>
    <xdr:sp macro="[0]!Afdrukken_Catastr_Kostenverzamelst" textlink="">
      <xdr:nvSpPr>
        <xdr:cNvPr id="1049" name="Rectangle 25"/>
        <xdr:cNvSpPr>
          <a:spLocks noChangeArrowheads="1"/>
        </xdr:cNvSpPr>
      </xdr:nvSpPr>
      <xdr:spPr bwMode="auto">
        <a:xfrm>
          <a:off x="2686050" y="1657350"/>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Specifieke informatie B</a:t>
          </a:r>
        </a:p>
      </xdr:txBody>
    </xdr:sp>
    <xdr:clientData/>
  </xdr:twoCellAnchor>
  <xdr:twoCellAnchor>
    <xdr:from>
      <xdr:col>0</xdr:col>
      <xdr:colOff>57150</xdr:colOff>
      <xdr:row>10</xdr:row>
      <xdr:rowOff>19050</xdr:rowOff>
    </xdr:from>
    <xdr:to>
      <xdr:col>0</xdr:col>
      <xdr:colOff>2581275</xdr:colOff>
      <xdr:row>10</xdr:row>
      <xdr:rowOff>209550</xdr:rowOff>
    </xdr:to>
    <xdr:sp macro="" textlink="">
      <xdr:nvSpPr>
        <xdr:cNvPr id="1050" name="Rectangle 26">
          <a:hlinkClick xmlns:r="http://schemas.openxmlformats.org/officeDocument/2006/relationships" r:id="rId7"/>
        </xdr:cNvPr>
        <xdr:cNvSpPr>
          <a:spLocks noChangeArrowheads="1"/>
        </xdr:cNvSpPr>
      </xdr:nvSpPr>
      <xdr:spPr bwMode="auto">
        <a:xfrm>
          <a:off x="57150" y="1657350"/>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Specifieke informatie B </a:t>
          </a:r>
        </a:p>
      </xdr:txBody>
    </xdr:sp>
    <xdr:clientData/>
  </xdr:twoCellAnchor>
  <xdr:twoCellAnchor>
    <xdr:from>
      <xdr:col>1</xdr:col>
      <xdr:colOff>57150</xdr:colOff>
      <xdr:row>13</xdr:row>
      <xdr:rowOff>19050</xdr:rowOff>
    </xdr:from>
    <xdr:to>
      <xdr:col>1</xdr:col>
      <xdr:colOff>2581275</xdr:colOff>
      <xdr:row>13</xdr:row>
      <xdr:rowOff>209550</xdr:rowOff>
    </xdr:to>
    <xdr:sp macro="[0]!Afdrukken_Wanbetalers" textlink="">
      <xdr:nvSpPr>
        <xdr:cNvPr id="1051" name="Rectangle 27"/>
        <xdr:cNvSpPr>
          <a:spLocks noChangeArrowheads="1"/>
        </xdr:cNvSpPr>
      </xdr:nvSpPr>
      <xdr:spPr bwMode="auto">
        <a:xfrm>
          <a:off x="2686050" y="2371725"/>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Wanbetalers</a:t>
          </a:r>
        </a:p>
      </xdr:txBody>
    </xdr:sp>
    <xdr:clientData/>
  </xdr:twoCellAnchor>
  <xdr:twoCellAnchor>
    <xdr:from>
      <xdr:col>0</xdr:col>
      <xdr:colOff>57150</xdr:colOff>
      <xdr:row>13</xdr:row>
      <xdr:rowOff>19050</xdr:rowOff>
    </xdr:from>
    <xdr:to>
      <xdr:col>0</xdr:col>
      <xdr:colOff>2581275</xdr:colOff>
      <xdr:row>13</xdr:row>
      <xdr:rowOff>209550</xdr:rowOff>
    </xdr:to>
    <xdr:sp macro="" textlink="">
      <xdr:nvSpPr>
        <xdr:cNvPr id="1052" name="Rectangle 28">
          <a:hlinkClick xmlns:r="http://schemas.openxmlformats.org/officeDocument/2006/relationships" r:id="rId8"/>
        </xdr:cNvPr>
        <xdr:cNvSpPr>
          <a:spLocks noChangeArrowheads="1"/>
        </xdr:cNvSpPr>
      </xdr:nvSpPr>
      <xdr:spPr bwMode="auto">
        <a:xfrm>
          <a:off x="57150" y="2371725"/>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Wanbetalers</a:t>
          </a:r>
        </a:p>
      </xdr:txBody>
    </xdr:sp>
    <xdr:clientData/>
  </xdr:twoCellAnchor>
  <xdr:twoCellAnchor>
    <xdr:from>
      <xdr:col>1</xdr:col>
      <xdr:colOff>57150</xdr:colOff>
      <xdr:row>7</xdr:row>
      <xdr:rowOff>19050</xdr:rowOff>
    </xdr:from>
    <xdr:to>
      <xdr:col>1</xdr:col>
      <xdr:colOff>2581275</xdr:colOff>
      <xdr:row>7</xdr:row>
      <xdr:rowOff>209550</xdr:rowOff>
    </xdr:to>
    <xdr:sp macro="[0]!Afdrukken_Mededelingen" textlink="">
      <xdr:nvSpPr>
        <xdr:cNvPr id="1053" name="Rectangle 29"/>
        <xdr:cNvSpPr>
          <a:spLocks noChangeArrowheads="1"/>
        </xdr:cNvSpPr>
      </xdr:nvSpPr>
      <xdr:spPr bwMode="auto">
        <a:xfrm>
          <a:off x="2686050" y="1419225"/>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Mededelingen</a:t>
          </a:r>
        </a:p>
      </xdr:txBody>
    </xdr:sp>
    <xdr:clientData/>
  </xdr:twoCellAnchor>
  <xdr:twoCellAnchor>
    <xdr:from>
      <xdr:col>0</xdr:col>
      <xdr:colOff>57150</xdr:colOff>
      <xdr:row>7</xdr:row>
      <xdr:rowOff>19050</xdr:rowOff>
    </xdr:from>
    <xdr:to>
      <xdr:col>0</xdr:col>
      <xdr:colOff>2581275</xdr:colOff>
      <xdr:row>7</xdr:row>
      <xdr:rowOff>209550</xdr:rowOff>
    </xdr:to>
    <xdr:sp macro="" textlink="">
      <xdr:nvSpPr>
        <xdr:cNvPr id="1054" name="Rectangle 30">
          <a:hlinkClick xmlns:r="http://schemas.openxmlformats.org/officeDocument/2006/relationships" r:id="rId9"/>
        </xdr:cNvPr>
        <xdr:cNvSpPr>
          <a:spLocks noChangeArrowheads="1"/>
        </xdr:cNvSpPr>
      </xdr:nvSpPr>
      <xdr:spPr bwMode="auto">
        <a:xfrm>
          <a:off x="57150" y="1419225"/>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Mededelingen</a:t>
          </a:r>
        </a:p>
      </xdr:txBody>
    </xdr:sp>
    <xdr:clientData/>
  </xdr:twoCellAnchor>
  <xdr:twoCellAnchor>
    <xdr:from>
      <xdr:col>1</xdr:col>
      <xdr:colOff>57150</xdr:colOff>
      <xdr:row>12</xdr:row>
      <xdr:rowOff>19050</xdr:rowOff>
    </xdr:from>
    <xdr:to>
      <xdr:col>1</xdr:col>
      <xdr:colOff>2581275</xdr:colOff>
      <xdr:row>12</xdr:row>
      <xdr:rowOff>209550</xdr:rowOff>
    </xdr:to>
    <xdr:sp macro="[0]!Afdrukken_Contractinformatie" textlink="">
      <xdr:nvSpPr>
        <xdr:cNvPr id="2" name="Rectangle 27"/>
        <xdr:cNvSpPr>
          <a:spLocks noChangeArrowheads="1"/>
        </xdr:cNvSpPr>
      </xdr:nvSpPr>
      <xdr:spPr bwMode="auto">
        <a:xfrm>
          <a:off x="2686050" y="2371725"/>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Contractinformatie</a:t>
          </a:r>
        </a:p>
      </xdr:txBody>
    </xdr:sp>
    <xdr:clientData/>
  </xdr:twoCellAnchor>
  <xdr:twoCellAnchor>
    <xdr:from>
      <xdr:col>0</xdr:col>
      <xdr:colOff>57150</xdr:colOff>
      <xdr:row>12</xdr:row>
      <xdr:rowOff>19050</xdr:rowOff>
    </xdr:from>
    <xdr:to>
      <xdr:col>0</xdr:col>
      <xdr:colOff>2581275</xdr:colOff>
      <xdr:row>12</xdr:row>
      <xdr:rowOff>209550</xdr:rowOff>
    </xdr:to>
    <xdr:sp macro="" textlink="">
      <xdr:nvSpPr>
        <xdr:cNvPr id="3" name="Rectangle 28">
          <a:hlinkClick xmlns:r="http://schemas.openxmlformats.org/officeDocument/2006/relationships" r:id="rId10"/>
        </xdr:cNvPr>
        <xdr:cNvSpPr>
          <a:spLocks noChangeArrowheads="1"/>
        </xdr:cNvSpPr>
      </xdr:nvSpPr>
      <xdr:spPr bwMode="auto">
        <a:xfrm>
          <a:off x="57150" y="2371725"/>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Contractinformatie</a:t>
          </a:r>
        </a:p>
      </xdr:txBody>
    </xdr:sp>
    <xdr:clientData/>
  </xdr:twoCellAnchor>
  <xdr:twoCellAnchor>
    <xdr:from>
      <xdr:col>1</xdr:col>
      <xdr:colOff>57150</xdr:colOff>
      <xdr:row>8</xdr:row>
      <xdr:rowOff>19050</xdr:rowOff>
    </xdr:from>
    <xdr:to>
      <xdr:col>1</xdr:col>
      <xdr:colOff>2581275</xdr:colOff>
      <xdr:row>8</xdr:row>
      <xdr:rowOff>209550</xdr:rowOff>
    </xdr:to>
    <xdr:sp macro="[0]!Afdrukken_Kostenverzamelstaat" textlink="">
      <xdr:nvSpPr>
        <xdr:cNvPr id="23" name="Rectangle 25"/>
        <xdr:cNvSpPr>
          <a:spLocks noChangeArrowheads="1"/>
        </xdr:cNvSpPr>
      </xdr:nvSpPr>
      <xdr:spPr bwMode="auto">
        <a:xfrm>
          <a:off x="2686050" y="1895475"/>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Kostenverzamelstaat</a:t>
          </a:r>
        </a:p>
      </xdr:txBody>
    </xdr:sp>
    <xdr:clientData/>
  </xdr:twoCellAnchor>
  <xdr:twoCellAnchor>
    <xdr:from>
      <xdr:col>0</xdr:col>
      <xdr:colOff>57150</xdr:colOff>
      <xdr:row>8</xdr:row>
      <xdr:rowOff>19050</xdr:rowOff>
    </xdr:from>
    <xdr:to>
      <xdr:col>0</xdr:col>
      <xdr:colOff>2581275</xdr:colOff>
      <xdr:row>8</xdr:row>
      <xdr:rowOff>209550</xdr:rowOff>
    </xdr:to>
    <xdr:sp macro="" textlink="">
      <xdr:nvSpPr>
        <xdr:cNvPr id="24" name="Rectangle 26">
          <a:hlinkClick xmlns:r="http://schemas.openxmlformats.org/officeDocument/2006/relationships" r:id="rId11"/>
        </xdr:cNvPr>
        <xdr:cNvSpPr>
          <a:spLocks noChangeArrowheads="1"/>
        </xdr:cNvSpPr>
      </xdr:nvSpPr>
      <xdr:spPr bwMode="auto">
        <a:xfrm>
          <a:off x="57150" y="1895475"/>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Kostenverzamelstaat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48</xdr:row>
      <xdr:rowOff>0</xdr:rowOff>
    </xdr:from>
    <xdr:to>
      <xdr:col>11</xdr:col>
      <xdr:colOff>0</xdr:colOff>
      <xdr:row>48</xdr:row>
      <xdr:rowOff>0</xdr:rowOff>
    </xdr:to>
    <xdr:sp macro="" textlink="">
      <xdr:nvSpPr>
        <xdr:cNvPr id="11266" name="Text Box 2"/>
        <xdr:cNvSpPr txBox="1">
          <a:spLocks noChangeArrowheads="1"/>
        </xdr:cNvSpPr>
      </xdr:nvSpPr>
      <xdr:spPr bwMode="auto">
        <a:xfrm>
          <a:off x="962025" y="12011025"/>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48</xdr:row>
      <xdr:rowOff>0</xdr:rowOff>
    </xdr:from>
    <xdr:to>
      <xdr:col>11</xdr:col>
      <xdr:colOff>0</xdr:colOff>
      <xdr:row>48</xdr:row>
      <xdr:rowOff>0</xdr:rowOff>
    </xdr:to>
    <xdr:sp macro="" textlink="">
      <xdr:nvSpPr>
        <xdr:cNvPr id="11267" name="Text Box 3"/>
        <xdr:cNvSpPr txBox="1">
          <a:spLocks noChangeArrowheads="1"/>
        </xdr:cNvSpPr>
      </xdr:nvSpPr>
      <xdr:spPr bwMode="auto">
        <a:xfrm>
          <a:off x="962025" y="12011025"/>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3</xdr:col>
      <xdr:colOff>0</xdr:colOff>
      <xdr:row>32</xdr:row>
      <xdr:rowOff>0</xdr:rowOff>
    </xdr:from>
    <xdr:to>
      <xdr:col>11</xdr:col>
      <xdr:colOff>0</xdr:colOff>
      <xdr:row>32</xdr:row>
      <xdr:rowOff>0</xdr:rowOff>
    </xdr:to>
    <xdr:sp macro="" textlink="">
      <xdr:nvSpPr>
        <xdr:cNvPr id="11268" name="Text Box 4"/>
        <xdr:cNvSpPr txBox="1">
          <a:spLocks noChangeArrowheads="1"/>
        </xdr:cNvSpPr>
      </xdr:nvSpPr>
      <xdr:spPr bwMode="auto">
        <a:xfrm>
          <a:off x="962025" y="1714500"/>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48</xdr:row>
      <xdr:rowOff>0</xdr:rowOff>
    </xdr:from>
    <xdr:to>
      <xdr:col>11</xdr:col>
      <xdr:colOff>0</xdr:colOff>
      <xdr:row>48</xdr:row>
      <xdr:rowOff>0</xdr:rowOff>
    </xdr:to>
    <xdr:sp macro="" textlink="">
      <xdr:nvSpPr>
        <xdr:cNvPr id="11270" name="Text Box 6"/>
        <xdr:cNvSpPr txBox="1">
          <a:spLocks noChangeArrowheads="1"/>
        </xdr:cNvSpPr>
      </xdr:nvSpPr>
      <xdr:spPr bwMode="auto">
        <a:xfrm>
          <a:off x="962025" y="12011025"/>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48</xdr:row>
      <xdr:rowOff>0</xdr:rowOff>
    </xdr:from>
    <xdr:to>
      <xdr:col>11</xdr:col>
      <xdr:colOff>0</xdr:colOff>
      <xdr:row>48</xdr:row>
      <xdr:rowOff>0</xdr:rowOff>
    </xdr:to>
    <xdr:sp macro="" textlink="">
      <xdr:nvSpPr>
        <xdr:cNvPr id="11271" name="Text Box 7"/>
        <xdr:cNvSpPr txBox="1">
          <a:spLocks noChangeArrowheads="1"/>
        </xdr:cNvSpPr>
      </xdr:nvSpPr>
      <xdr:spPr bwMode="auto">
        <a:xfrm>
          <a:off x="962025" y="12011025"/>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3</xdr:col>
      <xdr:colOff>0</xdr:colOff>
      <xdr:row>48</xdr:row>
      <xdr:rowOff>0</xdr:rowOff>
    </xdr:from>
    <xdr:to>
      <xdr:col>11</xdr:col>
      <xdr:colOff>0</xdr:colOff>
      <xdr:row>48</xdr:row>
      <xdr:rowOff>0</xdr:rowOff>
    </xdr:to>
    <xdr:sp macro="" textlink="">
      <xdr:nvSpPr>
        <xdr:cNvPr id="11273" name="Text Box 9"/>
        <xdr:cNvSpPr txBox="1">
          <a:spLocks noChangeArrowheads="1"/>
        </xdr:cNvSpPr>
      </xdr:nvSpPr>
      <xdr:spPr bwMode="auto">
        <a:xfrm>
          <a:off x="962025" y="12011025"/>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48</xdr:row>
      <xdr:rowOff>0</xdr:rowOff>
    </xdr:from>
    <xdr:to>
      <xdr:col>11</xdr:col>
      <xdr:colOff>0</xdr:colOff>
      <xdr:row>48</xdr:row>
      <xdr:rowOff>0</xdr:rowOff>
    </xdr:to>
    <xdr:sp macro="" textlink="">
      <xdr:nvSpPr>
        <xdr:cNvPr id="11274" name="Text Box 10"/>
        <xdr:cNvSpPr txBox="1">
          <a:spLocks noChangeArrowheads="1"/>
        </xdr:cNvSpPr>
      </xdr:nvSpPr>
      <xdr:spPr bwMode="auto">
        <a:xfrm>
          <a:off x="962025" y="12011025"/>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3</xdr:col>
      <xdr:colOff>0</xdr:colOff>
      <xdr:row>48</xdr:row>
      <xdr:rowOff>0</xdr:rowOff>
    </xdr:from>
    <xdr:to>
      <xdr:col>11</xdr:col>
      <xdr:colOff>0</xdr:colOff>
      <xdr:row>48</xdr:row>
      <xdr:rowOff>0</xdr:rowOff>
    </xdr:to>
    <xdr:sp macro="" textlink="">
      <xdr:nvSpPr>
        <xdr:cNvPr id="11276" name="Text Box 12"/>
        <xdr:cNvSpPr txBox="1">
          <a:spLocks noChangeArrowheads="1"/>
        </xdr:cNvSpPr>
      </xdr:nvSpPr>
      <xdr:spPr bwMode="auto">
        <a:xfrm>
          <a:off x="962025" y="12011025"/>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48</xdr:row>
      <xdr:rowOff>0</xdr:rowOff>
    </xdr:from>
    <xdr:to>
      <xdr:col>11</xdr:col>
      <xdr:colOff>0</xdr:colOff>
      <xdr:row>48</xdr:row>
      <xdr:rowOff>0</xdr:rowOff>
    </xdr:to>
    <xdr:sp macro="" textlink="">
      <xdr:nvSpPr>
        <xdr:cNvPr id="11277" name="Text Box 13"/>
        <xdr:cNvSpPr txBox="1">
          <a:spLocks noChangeArrowheads="1"/>
        </xdr:cNvSpPr>
      </xdr:nvSpPr>
      <xdr:spPr bwMode="auto">
        <a:xfrm>
          <a:off x="962025" y="12011025"/>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3</xdr:col>
      <xdr:colOff>0</xdr:colOff>
      <xdr:row>32</xdr:row>
      <xdr:rowOff>0</xdr:rowOff>
    </xdr:from>
    <xdr:to>
      <xdr:col>11</xdr:col>
      <xdr:colOff>0</xdr:colOff>
      <xdr:row>32</xdr:row>
      <xdr:rowOff>0</xdr:rowOff>
    </xdr:to>
    <xdr:sp macro="" textlink="">
      <xdr:nvSpPr>
        <xdr:cNvPr id="11278" name="Text Box 14"/>
        <xdr:cNvSpPr txBox="1">
          <a:spLocks noChangeArrowheads="1"/>
        </xdr:cNvSpPr>
      </xdr:nvSpPr>
      <xdr:spPr bwMode="auto">
        <a:xfrm>
          <a:off x="962025" y="1714500"/>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161925</xdr:colOff>
      <xdr:row>1</xdr:row>
      <xdr:rowOff>133350</xdr:rowOff>
    </xdr:from>
    <xdr:to>
      <xdr:col>3</xdr:col>
      <xdr:colOff>962025</xdr:colOff>
      <xdr:row>2</xdr:row>
      <xdr:rowOff>152400</xdr:rowOff>
    </xdr:to>
    <xdr:sp macro="[0]!Hoofdmenu" textlink="">
      <xdr:nvSpPr>
        <xdr:cNvPr id="11279" name="Rectangle 15"/>
        <xdr:cNvSpPr>
          <a:spLocks noChangeArrowheads="1"/>
        </xdr:cNvSpPr>
      </xdr:nvSpPr>
      <xdr:spPr bwMode="auto">
        <a:xfrm>
          <a:off x="1123950" y="295275"/>
          <a:ext cx="800100" cy="180975"/>
        </a:xfrm>
        <a:prstGeom prst="rect">
          <a:avLst/>
        </a:prstGeom>
        <a:solidFill>
          <a:srgbClr val="777C00"/>
        </a:solidFill>
        <a:ln w="9525">
          <a:solidFill>
            <a:srgbClr val="777C00"/>
          </a:solidFill>
          <a:miter lim="800000"/>
          <a:headEnd/>
          <a:tailEnd/>
        </a:ln>
      </xdr:spPr>
      <xdr:txBody>
        <a:bodyPr vertOverflow="clip" wrap="square" lIns="27432" tIns="22860" rIns="27432" bIns="0" anchor="t" upright="1"/>
        <a:lstStyle/>
        <a:p>
          <a:pPr algn="ctr" rtl="0">
            <a:defRPr sz="1000"/>
          </a:pPr>
          <a:r>
            <a:rPr lang="nl-NL" sz="1000" b="1" i="0" u="none" strike="noStrike" baseline="0">
              <a:solidFill>
                <a:srgbClr val="FFFFFF"/>
              </a:solidFill>
              <a:latin typeface="Arial"/>
              <a:cs typeface="Arial"/>
            </a:rPr>
            <a:t>Hoofdmenu</a:t>
          </a:r>
        </a:p>
      </xdr:txBody>
    </xdr:sp>
    <xdr:clientData/>
  </xdr:twoCellAnchor>
  <xdr:twoCellAnchor>
    <xdr:from>
      <xdr:col>3</xdr:col>
      <xdr:colOff>0</xdr:colOff>
      <xdr:row>32</xdr:row>
      <xdr:rowOff>0</xdr:rowOff>
    </xdr:from>
    <xdr:to>
      <xdr:col>11</xdr:col>
      <xdr:colOff>0</xdr:colOff>
      <xdr:row>32</xdr:row>
      <xdr:rowOff>0</xdr:rowOff>
    </xdr:to>
    <xdr:sp macro="" textlink="">
      <xdr:nvSpPr>
        <xdr:cNvPr id="11280" name="Text Box 16"/>
        <xdr:cNvSpPr txBox="1">
          <a:spLocks noChangeArrowheads="1"/>
        </xdr:cNvSpPr>
      </xdr:nvSpPr>
      <xdr:spPr bwMode="auto">
        <a:xfrm>
          <a:off x="962025" y="1714500"/>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32</xdr:row>
      <xdr:rowOff>0</xdr:rowOff>
    </xdr:from>
    <xdr:to>
      <xdr:col>11</xdr:col>
      <xdr:colOff>0</xdr:colOff>
      <xdr:row>32</xdr:row>
      <xdr:rowOff>0</xdr:rowOff>
    </xdr:to>
    <xdr:sp macro="" textlink="">
      <xdr:nvSpPr>
        <xdr:cNvPr id="11283" name="Text Box 19"/>
        <xdr:cNvSpPr txBox="1">
          <a:spLocks noChangeArrowheads="1"/>
        </xdr:cNvSpPr>
      </xdr:nvSpPr>
      <xdr:spPr bwMode="auto">
        <a:xfrm>
          <a:off x="962025" y="1714500"/>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46</xdr:row>
      <xdr:rowOff>0</xdr:rowOff>
    </xdr:from>
    <xdr:to>
      <xdr:col>11</xdr:col>
      <xdr:colOff>0</xdr:colOff>
      <xdr:row>46</xdr:row>
      <xdr:rowOff>0</xdr:rowOff>
    </xdr:to>
    <xdr:sp macro="" textlink="">
      <xdr:nvSpPr>
        <xdr:cNvPr id="11286" name="Text Box 22"/>
        <xdr:cNvSpPr txBox="1">
          <a:spLocks noChangeArrowheads="1"/>
        </xdr:cNvSpPr>
      </xdr:nvSpPr>
      <xdr:spPr bwMode="auto">
        <a:xfrm>
          <a:off x="962025" y="6972300"/>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49</xdr:row>
      <xdr:rowOff>0</xdr:rowOff>
    </xdr:from>
    <xdr:to>
      <xdr:col>11</xdr:col>
      <xdr:colOff>0</xdr:colOff>
      <xdr:row>49</xdr:row>
      <xdr:rowOff>0</xdr:rowOff>
    </xdr:to>
    <xdr:sp macro="" textlink="">
      <xdr:nvSpPr>
        <xdr:cNvPr id="29" name="Text Box 2"/>
        <xdr:cNvSpPr txBox="1">
          <a:spLocks noChangeArrowheads="1"/>
        </xdr:cNvSpPr>
      </xdr:nvSpPr>
      <xdr:spPr bwMode="auto">
        <a:xfrm>
          <a:off x="990600" y="11209020"/>
          <a:ext cx="714756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49</xdr:row>
      <xdr:rowOff>0</xdr:rowOff>
    </xdr:from>
    <xdr:to>
      <xdr:col>11</xdr:col>
      <xdr:colOff>0</xdr:colOff>
      <xdr:row>49</xdr:row>
      <xdr:rowOff>0</xdr:rowOff>
    </xdr:to>
    <xdr:sp macro="" textlink="">
      <xdr:nvSpPr>
        <xdr:cNvPr id="30" name="Text Box 3"/>
        <xdr:cNvSpPr txBox="1">
          <a:spLocks noChangeArrowheads="1"/>
        </xdr:cNvSpPr>
      </xdr:nvSpPr>
      <xdr:spPr bwMode="auto">
        <a:xfrm>
          <a:off x="990600" y="11209020"/>
          <a:ext cx="714756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3</xdr:col>
      <xdr:colOff>0</xdr:colOff>
      <xdr:row>31</xdr:row>
      <xdr:rowOff>0</xdr:rowOff>
    </xdr:from>
    <xdr:to>
      <xdr:col>11</xdr:col>
      <xdr:colOff>0</xdr:colOff>
      <xdr:row>31</xdr:row>
      <xdr:rowOff>0</xdr:rowOff>
    </xdr:to>
    <xdr:sp macro="" textlink="">
      <xdr:nvSpPr>
        <xdr:cNvPr id="31" name="Text Box 4"/>
        <xdr:cNvSpPr txBox="1">
          <a:spLocks noChangeArrowheads="1"/>
        </xdr:cNvSpPr>
      </xdr:nvSpPr>
      <xdr:spPr bwMode="auto">
        <a:xfrm>
          <a:off x="990600" y="6987540"/>
          <a:ext cx="714756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49</xdr:row>
      <xdr:rowOff>0</xdr:rowOff>
    </xdr:from>
    <xdr:to>
      <xdr:col>11</xdr:col>
      <xdr:colOff>0</xdr:colOff>
      <xdr:row>49</xdr:row>
      <xdr:rowOff>0</xdr:rowOff>
    </xdr:to>
    <xdr:sp macro="" textlink="">
      <xdr:nvSpPr>
        <xdr:cNvPr id="32" name="Text Box 6"/>
        <xdr:cNvSpPr txBox="1">
          <a:spLocks noChangeArrowheads="1"/>
        </xdr:cNvSpPr>
      </xdr:nvSpPr>
      <xdr:spPr bwMode="auto">
        <a:xfrm>
          <a:off x="990600" y="11209020"/>
          <a:ext cx="714756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49</xdr:row>
      <xdr:rowOff>0</xdr:rowOff>
    </xdr:from>
    <xdr:to>
      <xdr:col>11</xdr:col>
      <xdr:colOff>0</xdr:colOff>
      <xdr:row>49</xdr:row>
      <xdr:rowOff>0</xdr:rowOff>
    </xdr:to>
    <xdr:sp macro="" textlink="">
      <xdr:nvSpPr>
        <xdr:cNvPr id="33" name="Text Box 7"/>
        <xdr:cNvSpPr txBox="1">
          <a:spLocks noChangeArrowheads="1"/>
        </xdr:cNvSpPr>
      </xdr:nvSpPr>
      <xdr:spPr bwMode="auto">
        <a:xfrm>
          <a:off x="990600" y="11209020"/>
          <a:ext cx="714756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3</xdr:col>
      <xdr:colOff>0</xdr:colOff>
      <xdr:row>49</xdr:row>
      <xdr:rowOff>0</xdr:rowOff>
    </xdr:from>
    <xdr:to>
      <xdr:col>11</xdr:col>
      <xdr:colOff>0</xdr:colOff>
      <xdr:row>49</xdr:row>
      <xdr:rowOff>0</xdr:rowOff>
    </xdr:to>
    <xdr:sp macro="" textlink="">
      <xdr:nvSpPr>
        <xdr:cNvPr id="34" name="Text Box 9"/>
        <xdr:cNvSpPr txBox="1">
          <a:spLocks noChangeArrowheads="1"/>
        </xdr:cNvSpPr>
      </xdr:nvSpPr>
      <xdr:spPr bwMode="auto">
        <a:xfrm>
          <a:off x="990600" y="11209020"/>
          <a:ext cx="714756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49</xdr:row>
      <xdr:rowOff>0</xdr:rowOff>
    </xdr:from>
    <xdr:to>
      <xdr:col>11</xdr:col>
      <xdr:colOff>0</xdr:colOff>
      <xdr:row>49</xdr:row>
      <xdr:rowOff>0</xdr:rowOff>
    </xdr:to>
    <xdr:sp macro="" textlink="">
      <xdr:nvSpPr>
        <xdr:cNvPr id="35" name="Text Box 10"/>
        <xdr:cNvSpPr txBox="1">
          <a:spLocks noChangeArrowheads="1"/>
        </xdr:cNvSpPr>
      </xdr:nvSpPr>
      <xdr:spPr bwMode="auto">
        <a:xfrm>
          <a:off x="990600" y="11209020"/>
          <a:ext cx="714756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3</xdr:col>
      <xdr:colOff>0</xdr:colOff>
      <xdr:row>49</xdr:row>
      <xdr:rowOff>0</xdr:rowOff>
    </xdr:from>
    <xdr:to>
      <xdr:col>11</xdr:col>
      <xdr:colOff>0</xdr:colOff>
      <xdr:row>49</xdr:row>
      <xdr:rowOff>0</xdr:rowOff>
    </xdr:to>
    <xdr:sp macro="" textlink="">
      <xdr:nvSpPr>
        <xdr:cNvPr id="36" name="Text Box 12"/>
        <xdr:cNvSpPr txBox="1">
          <a:spLocks noChangeArrowheads="1"/>
        </xdr:cNvSpPr>
      </xdr:nvSpPr>
      <xdr:spPr bwMode="auto">
        <a:xfrm>
          <a:off x="990600" y="11209020"/>
          <a:ext cx="714756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49</xdr:row>
      <xdr:rowOff>0</xdr:rowOff>
    </xdr:from>
    <xdr:to>
      <xdr:col>11</xdr:col>
      <xdr:colOff>0</xdr:colOff>
      <xdr:row>49</xdr:row>
      <xdr:rowOff>0</xdr:rowOff>
    </xdr:to>
    <xdr:sp macro="" textlink="">
      <xdr:nvSpPr>
        <xdr:cNvPr id="37" name="Text Box 13"/>
        <xdr:cNvSpPr txBox="1">
          <a:spLocks noChangeArrowheads="1"/>
        </xdr:cNvSpPr>
      </xdr:nvSpPr>
      <xdr:spPr bwMode="auto">
        <a:xfrm>
          <a:off x="990600" y="11209020"/>
          <a:ext cx="714756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3</xdr:col>
      <xdr:colOff>0</xdr:colOff>
      <xdr:row>31</xdr:row>
      <xdr:rowOff>0</xdr:rowOff>
    </xdr:from>
    <xdr:to>
      <xdr:col>11</xdr:col>
      <xdr:colOff>0</xdr:colOff>
      <xdr:row>31</xdr:row>
      <xdr:rowOff>0</xdr:rowOff>
    </xdr:to>
    <xdr:sp macro="" textlink="">
      <xdr:nvSpPr>
        <xdr:cNvPr id="38" name="Text Box 14"/>
        <xdr:cNvSpPr txBox="1">
          <a:spLocks noChangeArrowheads="1"/>
        </xdr:cNvSpPr>
      </xdr:nvSpPr>
      <xdr:spPr bwMode="auto">
        <a:xfrm>
          <a:off x="990600" y="6987540"/>
          <a:ext cx="714756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161925</xdr:colOff>
      <xdr:row>1</xdr:row>
      <xdr:rowOff>133350</xdr:rowOff>
    </xdr:from>
    <xdr:to>
      <xdr:col>3</xdr:col>
      <xdr:colOff>962025</xdr:colOff>
      <xdr:row>2</xdr:row>
      <xdr:rowOff>152400</xdr:rowOff>
    </xdr:to>
    <xdr:sp macro="" textlink="">
      <xdr:nvSpPr>
        <xdr:cNvPr id="39" name="Rectangle 15"/>
        <xdr:cNvSpPr>
          <a:spLocks noChangeArrowheads="1"/>
        </xdr:cNvSpPr>
      </xdr:nvSpPr>
      <xdr:spPr bwMode="auto">
        <a:xfrm>
          <a:off x="1152525" y="300990"/>
          <a:ext cx="800100" cy="186690"/>
        </a:xfrm>
        <a:prstGeom prst="rect">
          <a:avLst/>
        </a:prstGeom>
        <a:solidFill>
          <a:srgbClr val="777C00"/>
        </a:solidFill>
        <a:ln w="9525">
          <a:solidFill>
            <a:srgbClr val="777C00"/>
          </a:solidFill>
          <a:miter lim="800000"/>
          <a:headEnd/>
          <a:tailEnd/>
        </a:ln>
      </xdr:spPr>
      <xdr:txBody>
        <a:bodyPr vertOverflow="clip" wrap="square" lIns="27432" tIns="22860" rIns="27432" bIns="0" anchor="t" upright="1"/>
        <a:lstStyle/>
        <a:p>
          <a:pPr algn="ctr" rtl="0">
            <a:defRPr sz="1000"/>
          </a:pPr>
          <a:r>
            <a:rPr lang="nl-NL" sz="1000" b="1" i="0" u="none" strike="noStrike" baseline="0">
              <a:solidFill>
                <a:srgbClr val="FFFFFF"/>
              </a:solidFill>
              <a:latin typeface="Arial"/>
              <a:cs typeface="Arial"/>
            </a:rPr>
            <a:t>Hoofdmenu</a:t>
          </a:r>
        </a:p>
      </xdr:txBody>
    </xdr:sp>
    <xdr:clientData/>
  </xdr:twoCellAnchor>
  <xdr:twoCellAnchor>
    <xdr:from>
      <xdr:col>3</xdr:col>
      <xdr:colOff>0</xdr:colOff>
      <xdr:row>31</xdr:row>
      <xdr:rowOff>0</xdr:rowOff>
    </xdr:from>
    <xdr:to>
      <xdr:col>11</xdr:col>
      <xdr:colOff>0</xdr:colOff>
      <xdr:row>31</xdr:row>
      <xdr:rowOff>0</xdr:rowOff>
    </xdr:to>
    <xdr:sp macro="" textlink="">
      <xdr:nvSpPr>
        <xdr:cNvPr id="40" name="Text Box 16"/>
        <xdr:cNvSpPr txBox="1">
          <a:spLocks noChangeArrowheads="1"/>
        </xdr:cNvSpPr>
      </xdr:nvSpPr>
      <xdr:spPr bwMode="auto">
        <a:xfrm>
          <a:off x="990600" y="6987540"/>
          <a:ext cx="714756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31</xdr:row>
      <xdr:rowOff>0</xdr:rowOff>
    </xdr:from>
    <xdr:to>
      <xdr:col>11</xdr:col>
      <xdr:colOff>0</xdr:colOff>
      <xdr:row>31</xdr:row>
      <xdr:rowOff>0</xdr:rowOff>
    </xdr:to>
    <xdr:sp macro="" textlink="">
      <xdr:nvSpPr>
        <xdr:cNvPr id="41" name="Text Box 19"/>
        <xdr:cNvSpPr txBox="1">
          <a:spLocks noChangeArrowheads="1"/>
        </xdr:cNvSpPr>
      </xdr:nvSpPr>
      <xdr:spPr bwMode="auto">
        <a:xfrm>
          <a:off x="990600" y="6987540"/>
          <a:ext cx="714756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 TOTAAL RUBRIEK 03 0 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190500</xdr:colOff>
      <xdr:row>49</xdr:row>
      <xdr:rowOff>0</xdr:rowOff>
    </xdr:from>
    <xdr:to>
      <xdr:col>11</xdr:col>
      <xdr:colOff>0</xdr:colOff>
      <xdr:row>49</xdr:row>
      <xdr:rowOff>0</xdr:rowOff>
    </xdr:to>
    <xdr:sp macro="" textlink="">
      <xdr:nvSpPr>
        <xdr:cNvPr id="11265" name="Text Box 1"/>
        <xdr:cNvSpPr txBox="1">
          <a:spLocks noChangeArrowheads="1"/>
        </xdr:cNvSpPr>
      </xdr:nvSpPr>
      <xdr:spPr bwMode="auto">
        <a:xfrm>
          <a:off x="952500" y="12011025"/>
          <a:ext cx="6943725" cy="0"/>
        </a:xfrm>
        <a:prstGeom prst="rect">
          <a:avLst/>
        </a:prstGeom>
        <a:noFill/>
        <a:ln>
          <a:noFill/>
        </a:ln>
        <a:extLst/>
      </xdr:spPr>
      <xdr:txBody>
        <a:bodyPr vertOverflow="clip" wrap="square" lIns="27432" tIns="18288" rIns="0" bIns="0" anchor="t" upright="1"/>
        <a:lstStyle/>
        <a:p>
          <a:pPr algn="l" rtl="0">
            <a:defRPr sz="1000"/>
          </a:pPr>
          <a:r>
            <a:rPr lang="nl-NL" sz="700" b="0" i="0" u="none" strike="noStrike" baseline="0">
              <a:solidFill>
                <a:srgbClr val="000000"/>
              </a:solidFill>
              <a:latin typeface="Arial"/>
              <a:cs typeface="Arial"/>
            </a:rPr>
            <a:t>*</a:t>
          </a:r>
          <a:r>
            <a:rPr lang="nl-NL" sz="800" b="0" i="0" u="none" strike="noStrike" baseline="0">
              <a:solidFill>
                <a:srgbClr val="000000"/>
              </a:solidFill>
              <a:latin typeface="Arial"/>
              <a:cs typeface="Arial"/>
            </a:rPr>
            <a:t>) Het betreft onderdeel a, d en e van artikel 26, lid1 van de Regeling hulpmiddelen 1996</a:t>
          </a:r>
        </a:p>
      </xdr:txBody>
    </xdr:sp>
    <xdr:clientData/>
  </xdr:twoCellAnchor>
  <xdr:twoCellAnchor>
    <xdr:from>
      <xdr:col>3</xdr:col>
      <xdr:colOff>0</xdr:colOff>
      <xdr:row>49</xdr:row>
      <xdr:rowOff>0</xdr:rowOff>
    </xdr:from>
    <xdr:to>
      <xdr:col>11</xdr:col>
      <xdr:colOff>0</xdr:colOff>
      <xdr:row>49</xdr:row>
      <xdr:rowOff>0</xdr:rowOff>
    </xdr:to>
    <xdr:sp macro="" textlink="">
      <xdr:nvSpPr>
        <xdr:cNvPr id="11266" name="Text Box 2"/>
        <xdr:cNvSpPr txBox="1">
          <a:spLocks noChangeArrowheads="1"/>
        </xdr:cNvSpPr>
      </xdr:nvSpPr>
      <xdr:spPr bwMode="auto">
        <a:xfrm>
          <a:off x="962025" y="12011025"/>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49</xdr:row>
      <xdr:rowOff>0</xdr:rowOff>
    </xdr:from>
    <xdr:to>
      <xdr:col>11</xdr:col>
      <xdr:colOff>0</xdr:colOff>
      <xdr:row>49</xdr:row>
      <xdr:rowOff>0</xdr:rowOff>
    </xdr:to>
    <xdr:sp macro="" textlink="">
      <xdr:nvSpPr>
        <xdr:cNvPr id="11267" name="Text Box 3"/>
        <xdr:cNvSpPr txBox="1">
          <a:spLocks noChangeArrowheads="1"/>
        </xdr:cNvSpPr>
      </xdr:nvSpPr>
      <xdr:spPr bwMode="auto">
        <a:xfrm>
          <a:off x="962025" y="12011025"/>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2</xdr:col>
      <xdr:colOff>190500</xdr:colOff>
      <xdr:row>49</xdr:row>
      <xdr:rowOff>0</xdr:rowOff>
    </xdr:from>
    <xdr:to>
      <xdr:col>11</xdr:col>
      <xdr:colOff>0</xdr:colOff>
      <xdr:row>49</xdr:row>
      <xdr:rowOff>0</xdr:rowOff>
    </xdr:to>
    <xdr:sp macro="" textlink="">
      <xdr:nvSpPr>
        <xdr:cNvPr id="11269" name="Text Box 5"/>
        <xdr:cNvSpPr txBox="1">
          <a:spLocks noChangeArrowheads="1"/>
        </xdr:cNvSpPr>
      </xdr:nvSpPr>
      <xdr:spPr bwMode="auto">
        <a:xfrm>
          <a:off x="952500" y="12011025"/>
          <a:ext cx="6943725" cy="0"/>
        </a:xfrm>
        <a:prstGeom prst="rect">
          <a:avLst/>
        </a:prstGeom>
        <a:noFill/>
        <a:ln>
          <a:noFill/>
        </a:ln>
        <a:extLst/>
      </xdr:spPr>
      <xdr:txBody>
        <a:bodyPr vertOverflow="clip" wrap="square" lIns="27432" tIns="18288" rIns="0" bIns="0" anchor="t" upright="1"/>
        <a:lstStyle/>
        <a:p>
          <a:pPr algn="l" rtl="0">
            <a:defRPr sz="1000"/>
          </a:pPr>
          <a:r>
            <a:rPr lang="nl-NL" sz="700" b="0" i="0" u="none" strike="noStrike" baseline="0">
              <a:solidFill>
                <a:srgbClr val="000000"/>
              </a:solidFill>
              <a:latin typeface="Arial"/>
              <a:cs typeface="Arial"/>
            </a:rPr>
            <a:t>*</a:t>
          </a:r>
          <a:r>
            <a:rPr lang="nl-NL" sz="800" b="0" i="0" u="none" strike="noStrike" baseline="0">
              <a:solidFill>
                <a:srgbClr val="000000"/>
              </a:solidFill>
              <a:latin typeface="Arial"/>
              <a:cs typeface="Arial"/>
            </a:rPr>
            <a:t>) Het betreft onderdeel a, d en e van artikel 26, lid1 van de Regeling hulpmiddelen 1996</a:t>
          </a:r>
        </a:p>
      </xdr:txBody>
    </xdr:sp>
    <xdr:clientData/>
  </xdr:twoCellAnchor>
  <xdr:twoCellAnchor>
    <xdr:from>
      <xdr:col>3</xdr:col>
      <xdr:colOff>0</xdr:colOff>
      <xdr:row>49</xdr:row>
      <xdr:rowOff>0</xdr:rowOff>
    </xdr:from>
    <xdr:to>
      <xdr:col>11</xdr:col>
      <xdr:colOff>0</xdr:colOff>
      <xdr:row>49</xdr:row>
      <xdr:rowOff>0</xdr:rowOff>
    </xdr:to>
    <xdr:sp macro="" textlink="">
      <xdr:nvSpPr>
        <xdr:cNvPr id="11270" name="Text Box 6"/>
        <xdr:cNvSpPr txBox="1">
          <a:spLocks noChangeArrowheads="1"/>
        </xdr:cNvSpPr>
      </xdr:nvSpPr>
      <xdr:spPr bwMode="auto">
        <a:xfrm>
          <a:off x="962025" y="12011025"/>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49</xdr:row>
      <xdr:rowOff>0</xdr:rowOff>
    </xdr:from>
    <xdr:to>
      <xdr:col>11</xdr:col>
      <xdr:colOff>0</xdr:colOff>
      <xdr:row>49</xdr:row>
      <xdr:rowOff>0</xdr:rowOff>
    </xdr:to>
    <xdr:sp macro="" textlink="">
      <xdr:nvSpPr>
        <xdr:cNvPr id="11271" name="Text Box 7"/>
        <xdr:cNvSpPr txBox="1">
          <a:spLocks noChangeArrowheads="1"/>
        </xdr:cNvSpPr>
      </xdr:nvSpPr>
      <xdr:spPr bwMode="auto">
        <a:xfrm>
          <a:off x="962025" y="12011025"/>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2</xdr:col>
      <xdr:colOff>190500</xdr:colOff>
      <xdr:row>49</xdr:row>
      <xdr:rowOff>0</xdr:rowOff>
    </xdr:from>
    <xdr:to>
      <xdr:col>11</xdr:col>
      <xdr:colOff>0</xdr:colOff>
      <xdr:row>49</xdr:row>
      <xdr:rowOff>0</xdr:rowOff>
    </xdr:to>
    <xdr:sp macro="" textlink="">
      <xdr:nvSpPr>
        <xdr:cNvPr id="11272" name="Text Box 8"/>
        <xdr:cNvSpPr txBox="1">
          <a:spLocks noChangeArrowheads="1"/>
        </xdr:cNvSpPr>
      </xdr:nvSpPr>
      <xdr:spPr bwMode="auto">
        <a:xfrm>
          <a:off x="952500" y="12011025"/>
          <a:ext cx="6943725" cy="0"/>
        </a:xfrm>
        <a:prstGeom prst="rect">
          <a:avLst/>
        </a:prstGeom>
        <a:noFill/>
        <a:ln>
          <a:noFill/>
        </a:ln>
        <a:extLst/>
      </xdr:spPr>
      <xdr:txBody>
        <a:bodyPr vertOverflow="clip" wrap="square" lIns="27432" tIns="18288" rIns="0" bIns="0" anchor="t" upright="1"/>
        <a:lstStyle/>
        <a:p>
          <a:pPr algn="l" rtl="0">
            <a:defRPr sz="1000"/>
          </a:pPr>
          <a:r>
            <a:rPr lang="nl-NL" sz="700" b="0" i="0" u="none" strike="noStrike" baseline="0">
              <a:solidFill>
                <a:srgbClr val="000000"/>
              </a:solidFill>
              <a:latin typeface="Arial"/>
              <a:cs typeface="Arial"/>
            </a:rPr>
            <a:t>*</a:t>
          </a:r>
          <a:r>
            <a:rPr lang="nl-NL" sz="800" b="0" i="0" u="none" strike="noStrike" baseline="0">
              <a:solidFill>
                <a:srgbClr val="000000"/>
              </a:solidFill>
              <a:latin typeface="Arial"/>
              <a:cs typeface="Arial"/>
            </a:rPr>
            <a:t>) Het betreft onderdeel a, d en e van artikel 26, lid1 van de Regeling hulpmiddelen 1996</a:t>
          </a:r>
        </a:p>
      </xdr:txBody>
    </xdr:sp>
    <xdr:clientData/>
  </xdr:twoCellAnchor>
  <xdr:twoCellAnchor>
    <xdr:from>
      <xdr:col>3</xdr:col>
      <xdr:colOff>0</xdr:colOff>
      <xdr:row>49</xdr:row>
      <xdr:rowOff>0</xdr:rowOff>
    </xdr:from>
    <xdr:to>
      <xdr:col>11</xdr:col>
      <xdr:colOff>0</xdr:colOff>
      <xdr:row>49</xdr:row>
      <xdr:rowOff>0</xdr:rowOff>
    </xdr:to>
    <xdr:sp macro="" textlink="">
      <xdr:nvSpPr>
        <xdr:cNvPr id="11273" name="Text Box 9"/>
        <xdr:cNvSpPr txBox="1">
          <a:spLocks noChangeArrowheads="1"/>
        </xdr:cNvSpPr>
      </xdr:nvSpPr>
      <xdr:spPr bwMode="auto">
        <a:xfrm>
          <a:off x="962025" y="12011025"/>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49</xdr:row>
      <xdr:rowOff>0</xdr:rowOff>
    </xdr:from>
    <xdr:to>
      <xdr:col>11</xdr:col>
      <xdr:colOff>0</xdr:colOff>
      <xdr:row>49</xdr:row>
      <xdr:rowOff>0</xdr:rowOff>
    </xdr:to>
    <xdr:sp macro="" textlink="">
      <xdr:nvSpPr>
        <xdr:cNvPr id="11274" name="Text Box 10"/>
        <xdr:cNvSpPr txBox="1">
          <a:spLocks noChangeArrowheads="1"/>
        </xdr:cNvSpPr>
      </xdr:nvSpPr>
      <xdr:spPr bwMode="auto">
        <a:xfrm>
          <a:off x="962025" y="12011025"/>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2</xdr:col>
      <xdr:colOff>190500</xdr:colOff>
      <xdr:row>49</xdr:row>
      <xdr:rowOff>0</xdr:rowOff>
    </xdr:from>
    <xdr:to>
      <xdr:col>11</xdr:col>
      <xdr:colOff>0</xdr:colOff>
      <xdr:row>49</xdr:row>
      <xdr:rowOff>0</xdr:rowOff>
    </xdr:to>
    <xdr:sp macro="" textlink="">
      <xdr:nvSpPr>
        <xdr:cNvPr id="11275" name="Text Box 11"/>
        <xdr:cNvSpPr txBox="1">
          <a:spLocks noChangeArrowheads="1"/>
        </xdr:cNvSpPr>
      </xdr:nvSpPr>
      <xdr:spPr bwMode="auto">
        <a:xfrm>
          <a:off x="952500" y="12011025"/>
          <a:ext cx="6943725" cy="0"/>
        </a:xfrm>
        <a:prstGeom prst="rect">
          <a:avLst/>
        </a:prstGeom>
        <a:noFill/>
        <a:ln>
          <a:noFill/>
        </a:ln>
        <a:extLst/>
      </xdr:spPr>
      <xdr:txBody>
        <a:bodyPr vertOverflow="clip" wrap="square" lIns="27432" tIns="18288" rIns="0" bIns="0" anchor="t" upright="1"/>
        <a:lstStyle/>
        <a:p>
          <a:pPr algn="l" rtl="0">
            <a:defRPr sz="1000"/>
          </a:pPr>
          <a:r>
            <a:rPr lang="nl-NL" sz="700" b="0" i="0" u="none" strike="noStrike" baseline="0">
              <a:solidFill>
                <a:srgbClr val="000000"/>
              </a:solidFill>
              <a:latin typeface="Arial"/>
              <a:cs typeface="Arial"/>
            </a:rPr>
            <a:t>*</a:t>
          </a:r>
          <a:r>
            <a:rPr lang="nl-NL" sz="800" b="0" i="0" u="none" strike="noStrike" baseline="0">
              <a:solidFill>
                <a:srgbClr val="000000"/>
              </a:solidFill>
              <a:latin typeface="Arial"/>
              <a:cs typeface="Arial"/>
            </a:rPr>
            <a:t>) Het betreft onderdeel a, d en e van artikel 26, lid1 van de Regeling hulpmiddelen 1996</a:t>
          </a:r>
        </a:p>
      </xdr:txBody>
    </xdr:sp>
    <xdr:clientData/>
  </xdr:twoCellAnchor>
  <xdr:twoCellAnchor>
    <xdr:from>
      <xdr:col>3</xdr:col>
      <xdr:colOff>0</xdr:colOff>
      <xdr:row>49</xdr:row>
      <xdr:rowOff>0</xdr:rowOff>
    </xdr:from>
    <xdr:to>
      <xdr:col>11</xdr:col>
      <xdr:colOff>0</xdr:colOff>
      <xdr:row>49</xdr:row>
      <xdr:rowOff>0</xdr:rowOff>
    </xdr:to>
    <xdr:sp macro="" textlink="">
      <xdr:nvSpPr>
        <xdr:cNvPr id="11276" name="Text Box 12"/>
        <xdr:cNvSpPr txBox="1">
          <a:spLocks noChangeArrowheads="1"/>
        </xdr:cNvSpPr>
      </xdr:nvSpPr>
      <xdr:spPr bwMode="auto">
        <a:xfrm>
          <a:off x="962025" y="12011025"/>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49</xdr:row>
      <xdr:rowOff>0</xdr:rowOff>
    </xdr:from>
    <xdr:to>
      <xdr:col>11</xdr:col>
      <xdr:colOff>0</xdr:colOff>
      <xdr:row>49</xdr:row>
      <xdr:rowOff>0</xdr:rowOff>
    </xdr:to>
    <xdr:sp macro="" textlink="">
      <xdr:nvSpPr>
        <xdr:cNvPr id="11277" name="Text Box 13"/>
        <xdr:cNvSpPr txBox="1">
          <a:spLocks noChangeArrowheads="1"/>
        </xdr:cNvSpPr>
      </xdr:nvSpPr>
      <xdr:spPr bwMode="auto">
        <a:xfrm>
          <a:off x="962025" y="12011025"/>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3</xdr:col>
      <xdr:colOff>0</xdr:colOff>
      <xdr:row>9</xdr:row>
      <xdr:rowOff>0</xdr:rowOff>
    </xdr:from>
    <xdr:to>
      <xdr:col>11</xdr:col>
      <xdr:colOff>0</xdr:colOff>
      <xdr:row>9</xdr:row>
      <xdr:rowOff>0</xdr:rowOff>
    </xdr:to>
    <xdr:sp macro="" textlink="">
      <xdr:nvSpPr>
        <xdr:cNvPr id="11278" name="Text Box 14"/>
        <xdr:cNvSpPr txBox="1">
          <a:spLocks noChangeArrowheads="1"/>
        </xdr:cNvSpPr>
      </xdr:nvSpPr>
      <xdr:spPr bwMode="auto">
        <a:xfrm>
          <a:off x="962025" y="1714500"/>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161925</xdr:colOff>
      <xdr:row>1</xdr:row>
      <xdr:rowOff>133350</xdr:rowOff>
    </xdr:from>
    <xdr:to>
      <xdr:col>3</xdr:col>
      <xdr:colOff>962025</xdr:colOff>
      <xdr:row>2</xdr:row>
      <xdr:rowOff>152400</xdr:rowOff>
    </xdr:to>
    <xdr:sp macro="[0]!Hoofdmenu" textlink="">
      <xdr:nvSpPr>
        <xdr:cNvPr id="11279" name="Rectangle 15"/>
        <xdr:cNvSpPr>
          <a:spLocks noChangeArrowheads="1"/>
        </xdr:cNvSpPr>
      </xdr:nvSpPr>
      <xdr:spPr bwMode="auto">
        <a:xfrm>
          <a:off x="1123950" y="295275"/>
          <a:ext cx="800100" cy="180975"/>
        </a:xfrm>
        <a:prstGeom prst="rect">
          <a:avLst/>
        </a:prstGeom>
        <a:solidFill>
          <a:srgbClr val="777C00"/>
        </a:solidFill>
        <a:ln w="9525">
          <a:solidFill>
            <a:srgbClr val="777C00"/>
          </a:solidFill>
          <a:miter lim="800000"/>
          <a:headEnd/>
          <a:tailEnd/>
        </a:ln>
      </xdr:spPr>
      <xdr:txBody>
        <a:bodyPr vertOverflow="clip" wrap="square" lIns="27432" tIns="22860" rIns="27432" bIns="0" anchor="t" upright="1"/>
        <a:lstStyle/>
        <a:p>
          <a:pPr algn="ctr" rtl="0">
            <a:defRPr sz="1000"/>
          </a:pPr>
          <a:r>
            <a:rPr lang="nl-NL" sz="1000" b="1" i="0" u="none" strike="noStrike" baseline="0">
              <a:solidFill>
                <a:srgbClr val="FFFFFF"/>
              </a:solidFill>
              <a:latin typeface="Arial"/>
              <a:cs typeface="Arial"/>
            </a:rPr>
            <a:t>Hoofdmenu</a:t>
          </a:r>
        </a:p>
      </xdr:txBody>
    </xdr:sp>
    <xdr:clientData/>
  </xdr:twoCellAnchor>
  <xdr:twoCellAnchor>
    <xdr:from>
      <xdr:col>3</xdr:col>
      <xdr:colOff>0</xdr:colOff>
      <xdr:row>9</xdr:row>
      <xdr:rowOff>0</xdr:rowOff>
    </xdr:from>
    <xdr:to>
      <xdr:col>11</xdr:col>
      <xdr:colOff>0</xdr:colOff>
      <xdr:row>9</xdr:row>
      <xdr:rowOff>0</xdr:rowOff>
    </xdr:to>
    <xdr:sp macro="" textlink="">
      <xdr:nvSpPr>
        <xdr:cNvPr id="11280" name="Text Box 16"/>
        <xdr:cNvSpPr txBox="1">
          <a:spLocks noChangeArrowheads="1"/>
        </xdr:cNvSpPr>
      </xdr:nvSpPr>
      <xdr:spPr bwMode="auto">
        <a:xfrm>
          <a:off x="962025" y="1714500"/>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9</xdr:row>
      <xdr:rowOff>0</xdr:rowOff>
    </xdr:from>
    <xdr:to>
      <xdr:col>11</xdr:col>
      <xdr:colOff>0</xdr:colOff>
      <xdr:row>9</xdr:row>
      <xdr:rowOff>0</xdr:rowOff>
    </xdr:to>
    <xdr:sp macro="" textlink="">
      <xdr:nvSpPr>
        <xdr:cNvPr id="11283" name="Text Box 19"/>
        <xdr:cNvSpPr txBox="1">
          <a:spLocks noChangeArrowheads="1"/>
        </xdr:cNvSpPr>
      </xdr:nvSpPr>
      <xdr:spPr bwMode="auto">
        <a:xfrm>
          <a:off x="962025" y="1714500"/>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64</xdr:row>
      <xdr:rowOff>0</xdr:rowOff>
    </xdr:from>
    <xdr:to>
      <xdr:col>12</xdr:col>
      <xdr:colOff>0</xdr:colOff>
      <xdr:row>64</xdr:row>
      <xdr:rowOff>0</xdr:rowOff>
    </xdr:to>
    <xdr:sp macro="" textlink="">
      <xdr:nvSpPr>
        <xdr:cNvPr id="8193" name="Text Box 1"/>
        <xdr:cNvSpPr txBox="1">
          <a:spLocks noChangeArrowheads="1"/>
        </xdr:cNvSpPr>
      </xdr:nvSpPr>
      <xdr:spPr bwMode="auto">
        <a:xfrm>
          <a:off x="971550" y="10648950"/>
          <a:ext cx="66103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Het betreft hier het totaal van de specificatie in de budgetteringsinformatie.</a:t>
          </a:r>
        </a:p>
        <a:p>
          <a:pPr algn="l" rtl="0">
            <a:defRPr sz="1000"/>
          </a:pPr>
          <a:r>
            <a:rPr lang="nl-NL" sz="800" b="0" i="0" u="none" strike="noStrike" baseline="0">
              <a:solidFill>
                <a:srgbClr val="000000"/>
              </a:solidFill>
              <a:latin typeface="Arial"/>
              <a:cs typeface="Arial"/>
            </a:rPr>
            <a:t>2) Het betreft hier het totaal van het codenummer op de kostenverzamelstaat.</a:t>
          </a:r>
        </a:p>
        <a:p>
          <a:pPr algn="l" rtl="0">
            <a:defRPr sz="1000"/>
          </a:pPr>
          <a:r>
            <a:rPr lang="nl-NL" sz="800" b="0" i="0" u="none" strike="noStrike" baseline="0">
              <a:solidFill>
                <a:srgbClr val="000000"/>
              </a:solidFill>
              <a:latin typeface="Arial"/>
              <a:cs typeface="Arial"/>
            </a:rPr>
            <a:t>3) Het betreft hier de som van code 600, 603 en 606 op pagina 1.</a:t>
          </a:r>
        </a:p>
        <a:p>
          <a:pPr algn="l" rtl="0">
            <a:defRPr sz="1000"/>
          </a:pPr>
          <a:r>
            <a:rPr lang="nl-NL" sz="800" b="0" i="0" u="none" strike="noStrike" baseline="0">
              <a:solidFill>
                <a:srgbClr val="000000"/>
              </a:solidFill>
              <a:latin typeface="Arial"/>
              <a:cs typeface="Arial"/>
            </a:rPr>
            <a:t>4) Het betreft hier de som van kosten academische, algemene en categorale ziekenhuizen (onderdeel van code 610) op pagina 10,</a:t>
          </a:r>
        </a:p>
        <a:p>
          <a:pPr algn="l" rtl="0">
            <a:defRPr sz="1000"/>
          </a:pPr>
          <a:r>
            <a:rPr lang="nl-NL" sz="800" b="0" i="0" u="none" strike="noStrike" baseline="0">
              <a:solidFill>
                <a:srgbClr val="000000"/>
              </a:solidFill>
              <a:latin typeface="Arial"/>
              <a:cs typeface="Arial"/>
            </a:rPr>
            <a:t>     exclusief bovenregionale toeslagen academische ziekenhuizen.</a:t>
          </a:r>
        </a:p>
      </xdr:txBody>
    </xdr:sp>
    <xdr:clientData/>
  </xdr:twoCellAnchor>
  <xdr:twoCellAnchor>
    <xdr:from>
      <xdr:col>3</xdr:col>
      <xdr:colOff>161925</xdr:colOff>
      <xdr:row>1</xdr:row>
      <xdr:rowOff>133350</xdr:rowOff>
    </xdr:from>
    <xdr:to>
      <xdr:col>3</xdr:col>
      <xdr:colOff>962025</xdr:colOff>
      <xdr:row>2</xdr:row>
      <xdr:rowOff>152400</xdr:rowOff>
    </xdr:to>
    <xdr:sp macro="[0]!Hoofdmenu" textlink="">
      <xdr:nvSpPr>
        <xdr:cNvPr id="8204" name="Rectangle 12"/>
        <xdr:cNvSpPr>
          <a:spLocks noChangeArrowheads="1"/>
        </xdr:cNvSpPr>
      </xdr:nvSpPr>
      <xdr:spPr bwMode="auto">
        <a:xfrm>
          <a:off x="1133475" y="295275"/>
          <a:ext cx="800100" cy="180975"/>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1" i="0" u="none" strike="noStrike" baseline="0">
              <a:solidFill>
                <a:srgbClr val="FFFFFF"/>
              </a:solidFill>
              <a:latin typeface="Arial"/>
              <a:cs typeface="Arial"/>
            </a:rPr>
            <a:t>Hoofdmenu</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304800</xdr:colOff>
      <xdr:row>0</xdr:row>
      <xdr:rowOff>142875</xdr:rowOff>
    </xdr:from>
    <xdr:to>
      <xdr:col>2</xdr:col>
      <xdr:colOff>495300</xdr:colOff>
      <xdr:row>1</xdr:row>
      <xdr:rowOff>95250</xdr:rowOff>
    </xdr:to>
    <xdr:sp macro="[0]!Hoofdmenu" textlink="">
      <xdr:nvSpPr>
        <xdr:cNvPr id="2074" name="Rectangle 26"/>
        <xdr:cNvSpPr>
          <a:spLocks noChangeArrowheads="1"/>
        </xdr:cNvSpPr>
      </xdr:nvSpPr>
      <xdr:spPr bwMode="auto">
        <a:xfrm>
          <a:off x="838200" y="142875"/>
          <a:ext cx="800100" cy="180975"/>
        </a:xfrm>
        <a:prstGeom prst="rect">
          <a:avLst/>
        </a:prstGeom>
        <a:solidFill>
          <a:srgbClr val="777C00"/>
        </a:solidFill>
        <a:ln w="9525">
          <a:solidFill>
            <a:srgbClr val="FFFFFF"/>
          </a:solidFill>
          <a:miter lim="800000"/>
          <a:headEnd/>
          <a:tailEnd/>
        </a:ln>
      </xdr:spPr>
      <xdr:txBody>
        <a:bodyPr vertOverflow="clip" wrap="square" lIns="27432" tIns="22860" rIns="27432" bIns="0" anchor="t" upright="1"/>
        <a:lstStyle/>
        <a:p>
          <a:pPr algn="ctr" rtl="0">
            <a:defRPr sz="1000"/>
          </a:pPr>
          <a:r>
            <a:rPr lang="nl-NL" sz="1000" b="1" i="0" u="none" strike="noStrike" baseline="0">
              <a:solidFill>
                <a:srgbClr val="FFFFFF"/>
              </a:solidFill>
              <a:latin typeface="Arial"/>
              <a:cs typeface="Arial"/>
            </a:rPr>
            <a:t>Hoofdmenu</a:t>
          </a:r>
        </a:p>
      </xdr:txBody>
    </xdr:sp>
    <xdr:clientData/>
  </xdr:twoCellAnchor>
  <xdr:twoCellAnchor>
    <xdr:from>
      <xdr:col>1</xdr:col>
      <xdr:colOff>9525</xdr:colOff>
      <xdr:row>4</xdr:row>
      <xdr:rowOff>28575</xdr:rowOff>
    </xdr:from>
    <xdr:to>
      <xdr:col>11</xdr:col>
      <xdr:colOff>504825</xdr:colOff>
      <xdr:row>44</xdr:row>
      <xdr:rowOff>142875</xdr:rowOff>
    </xdr:to>
    <xdr:sp macro="" textlink="">
      <xdr:nvSpPr>
        <xdr:cNvPr id="2076" name="Text Box 28"/>
        <xdr:cNvSpPr txBox="1">
          <a:spLocks noChangeArrowheads="1"/>
        </xdr:cNvSpPr>
      </xdr:nvSpPr>
      <xdr:spPr bwMode="auto">
        <a:xfrm>
          <a:off x="542925" y="809625"/>
          <a:ext cx="6591300" cy="6591300"/>
        </a:xfrm>
        <a:prstGeom prst="rect">
          <a:avLst/>
        </a:prstGeom>
        <a:solidFill>
          <a:srgbClr val="E4E5CC"/>
        </a:solidFill>
        <a:ln>
          <a:noFill/>
        </a:ln>
        <a:extLst/>
      </xdr:spPr>
      <xdr:txBody>
        <a:bodyPr vertOverflow="clip" wrap="square" lIns="36576" tIns="18288" rIns="0" bIns="0" anchor="t" upright="1"/>
        <a:lstStyle/>
        <a:p>
          <a:pPr algn="l" rtl="0">
            <a:defRPr sz="1000"/>
          </a:pPr>
          <a:r>
            <a:rPr lang="nl-NL" sz="900" b="1" i="0" u="none" strike="noStrike" baseline="0">
              <a:solidFill>
                <a:srgbClr val="000000"/>
              </a:solidFill>
              <a:latin typeface="Verdana"/>
              <a:ea typeface="Verdana"/>
              <a:cs typeface="Verdana"/>
            </a:rPr>
            <a:t>Informatie</a:t>
          </a:r>
          <a:endParaRPr lang="nl-NL" sz="900" b="0" i="0" u="none" strike="noStrike" baseline="0">
            <a:solidFill>
              <a:srgbClr val="000000"/>
            </a:solidFill>
            <a:latin typeface="Verdana"/>
            <a:ea typeface="Verdana"/>
            <a:cs typeface="Verdana"/>
          </a:endParaRPr>
        </a:p>
        <a:p>
          <a:pPr algn="l" rtl="0">
            <a:defRPr sz="1000"/>
          </a:pPr>
          <a:r>
            <a:rPr lang="nl-NL" sz="900" b="0" i="0" u="none" strike="noStrike" baseline="0">
              <a:solidFill>
                <a:srgbClr val="000000"/>
              </a:solidFill>
              <a:latin typeface="Verdana"/>
              <a:ea typeface="Verdana"/>
              <a:cs typeface="Verdana"/>
            </a:rPr>
            <a:t>De aanlevering van gegevens van zorgverzekeraars aan Zorginstituut Nederland vindt plaats met behulp van Excel. Het voorgedefinieerde format bestaat uit een werkmap met diverse werkbladen. In de werkmap zijn macro's en hyperlinks opgenomen voor de navigatie en voor het maken van afdrukken. Verder is de werkmap beveiligd om daarmee het invullen van de velden te vereenvoudigen. Het format is gebaseerd op de informatie uit het 'Handboek informatie Zorgverzekeringswet'. </a:t>
          </a:r>
        </a:p>
        <a:p>
          <a:pPr algn="l" rtl="0">
            <a:defRPr sz="1000"/>
          </a:pPr>
          <a:endParaRPr lang="nl-NL" sz="900" b="0" i="0" u="none" strike="noStrike" baseline="0">
            <a:solidFill>
              <a:srgbClr val="000000"/>
            </a:solidFill>
            <a:latin typeface="Verdana"/>
            <a:ea typeface="Verdana"/>
            <a:cs typeface="Verdana"/>
          </a:endParaRPr>
        </a:p>
        <a:p>
          <a:pPr algn="l" rtl="0">
            <a:defRPr sz="1000"/>
          </a:pPr>
          <a:r>
            <a:rPr lang="nl-NL" sz="900" b="1" i="0" u="none" strike="noStrike" baseline="0">
              <a:solidFill>
                <a:srgbClr val="000000"/>
              </a:solidFill>
              <a:latin typeface="Verdana"/>
              <a:ea typeface="Verdana"/>
              <a:cs typeface="Verdana"/>
            </a:rPr>
            <a:t>Handleiding</a:t>
          </a:r>
          <a:endParaRPr lang="nl-NL" sz="900" b="0" i="0" u="none" strike="noStrike" baseline="0">
            <a:solidFill>
              <a:srgbClr val="000000"/>
            </a:solidFill>
            <a:latin typeface="Verdana"/>
            <a:ea typeface="Verdana"/>
            <a:cs typeface="Verdana"/>
          </a:endParaRPr>
        </a:p>
        <a:p>
          <a:pPr algn="l" rtl="0">
            <a:defRPr sz="1000"/>
          </a:pPr>
          <a:r>
            <a:rPr lang="nl-NL" sz="900" b="0" i="0" u="none" strike="noStrike" baseline="0">
              <a:solidFill>
                <a:srgbClr val="000000"/>
              </a:solidFill>
              <a:latin typeface="Verdana"/>
              <a:ea typeface="Verdana"/>
              <a:cs typeface="Verdana"/>
            </a:rPr>
            <a:t>Voor een uitgebreide toelichting over het gebruik van het format kunt u de afzonderlijke "Handleiding Excelformats" raadplegen.</a:t>
          </a:r>
        </a:p>
        <a:p>
          <a:pPr algn="l" rtl="0">
            <a:defRPr sz="1000"/>
          </a:pPr>
          <a:endParaRPr lang="nl-NL" sz="900" b="0" i="0" u="none" strike="noStrike" baseline="0">
            <a:solidFill>
              <a:srgbClr val="000000"/>
            </a:solidFill>
            <a:latin typeface="Verdana"/>
            <a:ea typeface="Verdana"/>
            <a:cs typeface="Verdana"/>
          </a:endParaRPr>
        </a:p>
        <a:p>
          <a:pPr algn="l" rtl="0">
            <a:defRPr sz="1000"/>
          </a:pPr>
          <a:r>
            <a:rPr lang="nl-NL" sz="900" b="1" i="0" u="none" strike="noStrike" baseline="0">
              <a:solidFill>
                <a:srgbClr val="000000"/>
              </a:solidFill>
              <a:latin typeface="Verdana"/>
              <a:ea typeface="Verdana"/>
              <a:cs typeface="Verdana"/>
            </a:rPr>
            <a:t>Aandachtspunten</a:t>
          </a:r>
          <a:endParaRPr lang="nl-NL" sz="900" b="0" i="0" u="none" strike="noStrike" baseline="0">
            <a:solidFill>
              <a:srgbClr val="000000"/>
            </a:solidFill>
            <a:latin typeface="Verdana"/>
            <a:ea typeface="Verdana"/>
            <a:cs typeface="Verdana"/>
          </a:endParaRPr>
        </a:p>
        <a:p>
          <a:pPr algn="l" rtl="0">
            <a:defRPr sz="1000"/>
          </a:pPr>
          <a:r>
            <a:rPr lang="nl-NL" sz="900" b="0" i="0" u="none" strike="noStrike" baseline="0">
              <a:solidFill>
                <a:srgbClr val="000000"/>
              </a:solidFill>
              <a:latin typeface="Verdana"/>
              <a:ea typeface="Verdana"/>
              <a:cs typeface="Verdana"/>
            </a:rPr>
            <a:t>In het document dient u gehele waarden in te vullen. Als de waarde onbekend is, dan verzoeken wij u niets in te vullen. Als de waarde nul is, dan verzoeken wij u een 0 in te vullen. U dient de bedragen </a:t>
          </a:r>
          <a:r>
            <a:rPr lang="nl-NL" sz="900" b="1" i="0" u="none" strike="noStrike" baseline="0">
              <a:solidFill>
                <a:srgbClr val="000000"/>
              </a:solidFill>
              <a:latin typeface="Verdana"/>
              <a:ea typeface="Verdana"/>
              <a:cs typeface="Verdana"/>
            </a:rPr>
            <a:t>in hele euro's</a:t>
          </a:r>
          <a:r>
            <a:rPr lang="nl-NL" sz="900" b="0" i="0" u="none" strike="noStrike" baseline="0">
              <a:solidFill>
                <a:srgbClr val="000000"/>
              </a:solidFill>
              <a:latin typeface="Verdana"/>
              <a:ea typeface="Verdana"/>
              <a:cs typeface="Verdana"/>
            </a:rPr>
            <a:t> in te vullen.</a:t>
          </a:r>
        </a:p>
        <a:p>
          <a:pPr algn="l" rtl="0">
            <a:defRPr sz="1000"/>
          </a:pPr>
          <a:endParaRPr lang="nl-NL" sz="900" b="0" i="0" u="none" strike="noStrike" baseline="0">
            <a:solidFill>
              <a:srgbClr val="000000"/>
            </a:solidFill>
            <a:latin typeface="Verdana"/>
            <a:ea typeface="Verdana"/>
            <a:cs typeface="Verdana"/>
          </a:endParaRPr>
        </a:p>
        <a:p>
          <a:pPr algn="l" rtl="0">
            <a:defRPr sz="1000"/>
          </a:pPr>
          <a:r>
            <a:rPr lang="nl-NL" sz="900" b="0" i="0" u="none" strike="noStrike" baseline="0">
              <a:solidFill>
                <a:srgbClr val="000000"/>
              </a:solidFill>
              <a:latin typeface="Verdana"/>
              <a:ea typeface="Verdana"/>
              <a:cs typeface="Verdana"/>
            </a:rPr>
            <a:t>Indien u gegevens in de velden kopieert, dient u gebruik te maken van de Excelfunctie 'Plakken waarden'. Daarmee voorkomt u dat eventuele formules, koppelingen en celeigenschappen worden meegekopieerd.</a:t>
          </a:r>
        </a:p>
        <a:p>
          <a:pPr algn="l" rtl="0">
            <a:defRPr sz="1000"/>
          </a:pPr>
          <a:r>
            <a:rPr lang="nl-NL" sz="900" b="0" i="0" u="none" strike="noStrike" baseline="0">
              <a:solidFill>
                <a:srgbClr val="000000"/>
              </a:solidFill>
              <a:latin typeface="Verdana"/>
              <a:ea typeface="Verdana"/>
              <a:cs typeface="Verdana"/>
            </a:rPr>
            <a:t>Vermijd in alle gevallen het verslepen van cellen, omdat daarmee koppelingen die voor u niet zichtbaar zijn, gaan verschuiven. Als onverhoopt niet op correcte wijze van de kopieer- en plakfunctie gebruik wordt gemaakt, kunnen wij de kwartaalstaat niet verwerken en zijn wij genoodzaakt deze naar u terug te sturen voor correctie.</a:t>
          </a:r>
        </a:p>
        <a:p>
          <a:pPr algn="l" rtl="0">
            <a:defRPr sz="1000"/>
          </a:pPr>
          <a:endParaRPr lang="nl-NL" sz="900" b="0" i="0" u="none" strike="noStrike" baseline="0">
            <a:solidFill>
              <a:srgbClr val="000000"/>
            </a:solidFill>
            <a:latin typeface="Verdana"/>
            <a:ea typeface="Verdana"/>
            <a:cs typeface="Verdana"/>
          </a:endParaRPr>
        </a:p>
        <a:p>
          <a:pPr algn="l" rtl="0">
            <a:defRPr sz="1000"/>
          </a:pPr>
          <a:r>
            <a:rPr lang="nl-NL" sz="900" b="0" i="0" u="none" strike="noStrike" baseline="0">
              <a:solidFill>
                <a:srgbClr val="000000"/>
              </a:solidFill>
              <a:latin typeface="Verdana"/>
              <a:ea typeface="Verdana"/>
              <a:cs typeface="Verdana"/>
            </a:rPr>
            <a:t>Eventuele verschillen die in het controle-overzicht zichtbaar worden, kunt u toelichten op het werkblad Mededelingen. Geef hier ook een toelichting als u bepaalde specificaties niet heeft ingevuld.</a:t>
          </a:r>
        </a:p>
        <a:p>
          <a:pPr algn="l" rtl="0">
            <a:defRPr sz="1000"/>
          </a:pPr>
          <a:endParaRPr lang="nl-NL" sz="900" b="0" i="0" u="none" strike="noStrike" baseline="0">
            <a:solidFill>
              <a:srgbClr val="000000"/>
            </a:solidFill>
            <a:latin typeface="Verdana"/>
            <a:ea typeface="Verdana"/>
            <a:cs typeface="Verdana"/>
          </a:endParaRPr>
        </a:p>
        <a:p>
          <a:pPr algn="l" rtl="0">
            <a:defRPr sz="1000"/>
          </a:pPr>
          <a:r>
            <a:rPr lang="nl-NL" sz="900" b="1" i="0" u="none" strike="noStrike" baseline="0">
              <a:solidFill>
                <a:srgbClr val="000000"/>
              </a:solidFill>
              <a:latin typeface="Verdana"/>
              <a:ea typeface="Verdana"/>
              <a:cs typeface="Verdana"/>
            </a:rPr>
            <a:t>Inlichtingen</a:t>
          </a:r>
        </a:p>
        <a:p>
          <a:pPr algn="l" rtl="0">
            <a:defRPr sz="1000"/>
          </a:pPr>
          <a:endParaRPr lang="nl-NL" sz="900" b="1" i="0" u="none" strike="noStrike" baseline="0">
            <a:solidFill>
              <a:srgbClr val="000000"/>
            </a:solidFill>
            <a:latin typeface="Verdana"/>
            <a:ea typeface="Verdana"/>
            <a:cs typeface="Verdana"/>
          </a:endParaRPr>
        </a:p>
        <a:p>
          <a:pPr algn="l" rtl="0">
            <a:defRPr sz="1000"/>
          </a:pPr>
          <a:r>
            <a:rPr lang="nl-NL" sz="900" b="1" i="0" u="none" strike="noStrike" baseline="0">
              <a:solidFill>
                <a:srgbClr val="000000"/>
              </a:solidFill>
              <a:latin typeface="Verdana"/>
              <a:ea typeface="Verdana"/>
              <a:cs typeface="Verdana"/>
            </a:rPr>
            <a:t>Met inhoudelijke en  technische vragen over dit format kunt u zich wenden tot:</a:t>
          </a:r>
          <a:endParaRPr lang="nl-NL" sz="900" b="0" i="0" u="none" strike="noStrike" baseline="0">
            <a:solidFill>
              <a:srgbClr val="000000"/>
            </a:solidFill>
            <a:latin typeface="Verdana"/>
            <a:ea typeface="Verdana"/>
            <a:cs typeface="Verdana"/>
          </a:endParaRPr>
        </a:p>
        <a:p>
          <a:pPr algn="l" rtl="0">
            <a:defRPr sz="1000"/>
          </a:pPr>
          <a:r>
            <a:rPr lang="nl-NL" sz="900" b="0" i="0" u="none" strike="noStrike" baseline="0">
              <a:solidFill>
                <a:srgbClr val="000000"/>
              </a:solidFill>
              <a:latin typeface="Verdana"/>
              <a:ea typeface="Verdana"/>
              <a:cs typeface="Verdana"/>
            </a:rPr>
            <a:t>e-mail: </a:t>
          </a:r>
          <a:r>
            <a:rPr lang="nl-NL" sz="900" b="1" i="1" u="none" strike="noStrike" baseline="0">
              <a:solidFill>
                <a:srgbClr val="000000"/>
              </a:solidFill>
              <a:latin typeface="Verdana"/>
              <a:ea typeface="Verdana"/>
              <a:cs typeface="Verdana"/>
            </a:rPr>
            <a:t>verslagdocumenten@zinl.nl</a:t>
          </a:r>
        </a:p>
        <a:p>
          <a:pPr algn="l" rtl="0">
            <a:defRPr sz="1000"/>
          </a:pPr>
          <a:endParaRPr lang="nl-NL" sz="900" b="0" i="0" u="none" strike="noStrike" baseline="0">
            <a:solidFill>
              <a:srgbClr val="000000"/>
            </a:solidFill>
            <a:latin typeface="Verdana"/>
            <a:ea typeface="Verdana"/>
            <a:cs typeface="Verdana"/>
          </a:endParaRPr>
        </a:p>
        <a:p>
          <a:pPr algn="l" rtl="0">
            <a:defRPr sz="1000"/>
          </a:pPr>
          <a:r>
            <a:rPr lang="nl-NL" sz="900" b="1" i="0" u="none" strike="noStrike" baseline="0">
              <a:solidFill>
                <a:srgbClr val="000000"/>
              </a:solidFill>
              <a:latin typeface="Verdana"/>
              <a:ea typeface="Verdana"/>
              <a:cs typeface="Verdana"/>
            </a:rPr>
            <a:t>Opsturen van de kwartaalstaat</a:t>
          </a:r>
          <a:endParaRPr lang="nl-NL" sz="900" b="0" i="0" u="none" strike="noStrike" baseline="0">
            <a:solidFill>
              <a:srgbClr val="000000"/>
            </a:solidFill>
            <a:latin typeface="Verdana"/>
            <a:ea typeface="Verdana"/>
            <a:cs typeface="Verdana"/>
          </a:endParaRPr>
        </a:p>
        <a:p>
          <a:pPr algn="l" rtl="0">
            <a:defRPr sz="1000"/>
          </a:pPr>
          <a:r>
            <a:rPr lang="nl-NL" sz="900" b="0" i="0" u="none" strike="noStrike" baseline="0">
              <a:solidFill>
                <a:srgbClr val="000000"/>
              </a:solidFill>
              <a:latin typeface="Verdana"/>
              <a:ea typeface="Verdana"/>
              <a:cs typeface="Verdana"/>
            </a:rPr>
            <a:t>De kwartaalstaat moet </a:t>
          </a:r>
          <a:r>
            <a:rPr lang="nl-NL" sz="900" b="1" i="0" u="none" strike="noStrike" baseline="0">
              <a:solidFill>
                <a:srgbClr val="000000"/>
              </a:solidFill>
              <a:latin typeface="Verdana"/>
              <a:ea typeface="Verdana"/>
              <a:cs typeface="Verdana"/>
            </a:rPr>
            <a:t>uiterlijk op 28 april 2023</a:t>
          </a:r>
          <a:r>
            <a:rPr lang="nl-NL" sz="900" b="0" i="0" u="none" strike="noStrike" baseline="0">
              <a:solidFill>
                <a:srgbClr val="000000"/>
              </a:solidFill>
              <a:latin typeface="Verdana"/>
              <a:ea typeface="Verdana"/>
              <a:cs typeface="Verdana"/>
            </a:rPr>
            <a:t> door Zorginstituut Nederland zijn ontvangen. Aanlevering op papier is niet nodig. U kunt ermee volstaan het ingevulde format te e-mailen naar         </a:t>
          </a:r>
          <a:r>
            <a:rPr lang="nl-NL" sz="900" b="1" i="0" u="none" strike="noStrike" baseline="0">
              <a:solidFill>
                <a:srgbClr val="000000"/>
              </a:solidFill>
              <a:latin typeface="Verdana"/>
              <a:ea typeface="Verdana"/>
              <a:cs typeface="Verdana"/>
            </a:rPr>
            <a:t>verslagdocumenten@zinl.nl. </a:t>
          </a:r>
        </a:p>
        <a:p>
          <a:pPr algn="l" rtl="0">
            <a:defRPr sz="1000"/>
          </a:pPr>
          <a:endParaRPr lang="nl-NL" sz="900" b="0" i="0" u="none" strike="noStrike" baseline="0">
            <a:solidFill>
              <a:srgbClr val="000000"/>
            </a:solidFill>
            <a:latin typeface="Verdana"/>
            <a:ea typeface="Verdana"/>
            <a:cs typeface="Verdana"/>
          </a:endParaRPr>
        </a:p>
        <a:p>
          <a:pPr algn="l" rtl="0">
            <a:defRPr sz="1000"/>
          </a:pPr>
          <a:r>
            <a:rPr lang="nl-NL" sz="900" b="0" i="0" u="none" strike="noStrike" baseline="0">
              <a:solidFill>
                <a:srgbClr val="000000"/>
              </a:solidFill>
              <a:latin typeface="Verdana"/>
              <a:ea typeface="Verdana"/>
              <a:cs typeface="Verdana"/>
            </a:rPr>
            <a:t>Het Zorginstituut biedt u ook de mogelijkheid het Excelbestand aan te bieden via de secure e-mailtoepassing Cryptshare. Indien u daarvan gebruik wilt maken, neemt u dan contact op via </a:t>
          </a:r>
          <a:r>
            <a:rPr lang="nl-NL" sz="900" b="1" i="1" u="none" strike="noStrike" baseline="0">
              <a:solidFill>
                <a:srgbClr val="000000"/>
              </a:solidFill>
              <a:latin typeface="Verdana"/>
              <a:ea typeface="Verdana"/>
              <a:cs typeface="Verdana"/>
            </a:rPr>
            <a:t>verslagdocumenten@zinl.nl</a:t>
          </a:r>
          <a:r>
            <a:rPr lang="nl-NL" sz="900" b="0" i="0" u="none" strike="noStrike" baseline="0">
              <a:solidFill>
                <a:srgbClr val="000000"/>
              </a:solidFill>
              <a:latin typeface="Verdana"/>
              <a:ea typeface="Verdana"/>
              <a:cs typeface="Verdana"/>
            </a:rPr>
            <a:t>.</a:t>
          </a:r>
        </a:p>
        <a:p>
          <a:pPr algn="l" rtl="0">
            <a:defRPr sz="1000"/>
          </a:pPr>
          <a:endParaRPr lang="nl-NL" sz="900" b="0" i="0" u="none" strike="noStrike" baseline="0">
            <a:solidFill>
              <a:srgbClr val="000000"/>
            </a:solidFill>
            <a:latin typeface="Verdana"/>
            <a:ea typeface="Verdana"/>
            <a:cs typeface="Verdan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171450</xdr:colOff>
      <xdr:row>1</xdr:row>
      <xdr:rowOff>28575</xdr:rowOff>
    </xdr:from>
    <xdr:to>
      <xdr:col>3</xdr:col>
      <xdr:colOff>971550</xdr:colOff>
      <xdr:row>2</xdr:row>
      <xdr:rowOff>47625</xdr:rowOff>
    </xdr:to>
    <xdr:sp macro="[0]!Hoofdmenu" textlink="">
      <xdr:nvSpPr>
        <xdr:cNvPr id="4100" name="Rectangle 4"/>
        <xdr:cNvSpPr>
          <a:spLocks noChangeArrowheads="1"/>
        </xdr:cNvSpPr>
      </xdr:nvSpPr>
      <xdr:spPr bwMode="auto">
        <a:xfrm>
          <a:off x="1047750" y="190500"/>
          <a:ext cx="800100" cy="180975"/>
        </a:xfrm>
        <a:prstGeom prst="rect">
          <a:avLst/>
        </a:prstGeom>
        <a:solidFill>
          <a:srgbClr val="777C00"/>
        </a:solidFill>
        <a:ln>
          <a:noFill/>
        </a:ln>
        <a:extLst/>
      </xdr:spPr>
      <xdr:txBody>
        <a:bodyPr vertOverflow="clip" wrap="square" lIns="27432" tIns="22860" rIns="27432" bIns="0" anchor="t" upright="1"/>
        <a:lstStyle/>
        <a:p>
          <a:pPr algn="ctr" rtl="0">
            <a:defRPr sz="1000"/>
          </a:pPr>
          <a:r>
            <a:rPr lang="nl-NL" sz="1000" b="1" i="0" u="none" strike="noStrike" baseline="0">
              <a:solidFill>
                <a:srgbClr val="FFFFFF"/>
              </a:solidFill>
              <a:latin typeface="Arial"/>
              <a:cs typeface="Arial"/>
            </a:rPr>
            <a:t>Hoofdmenu</a:t>
          </a:r>
        </a:p>
      </xdr:txBody>
    </xdr:sp>
    <xdr:clientData/>
  </xdr:twoCellAnchor>
  <xdr:twoCellAnchor>
    <xdr:from>
      <xdr:col>3</xdr:col>
      <xdr:colOff>647700</xdr:colOff>
      <xdr:row>6</xdr:row>
      <xdr:rowOff>47625</xdr:rowOff>
    </xdr:from>
    <xdr:to>
      <xdr:col>10</xdr:col>
      <xdr:colOff>742950</xdr:colOff>
      <xdr:row>10</xdr:row>
      <xdr:rowOff>28575</xdr:rowOff>
    </xdr:to>
    <xdr:pic>
      <xdr:nvPicPr>
        <xdr:cNvPr id="4098" name="Picture 13" descr="ZorgInstituutNederland"/>
        <xdr:cNvPicPr>
          <a:picLocks noChangeAspect="1" noChangeArrowheads="1"/>
        </xdr:cNvPicPr>
      </xdr:nvPicPr>
      <xdr:blipFill>
        <a:blip xmlns:r="http://schemas.openxmlformats.org/officeDocument/2006/relationships" r:embed="rId1" cstate="print"/>
        <a:srcRect/>
        <a:stretch>
          <a:fillRect/>
        </a:stretch>
      </xdr:blipFill>
      <xdr:spPr bwMode="auto">
        <a:xfrm>
          <a:off x="1524000" y="1076325"/>
          <a:ext cx="4933950" cy="895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190500</xdr:colOff>
      <xdr:row>50</xdr:row>
      <xdr:rowOff>0</xdr:rowOff>
    </xdr:from>
    <xdr:to>
      <xdr:col>10</xdr:col>
      <xdr:colOff>0</xdr:colOff>
      <xdr:row>50</xdr:row>
      <xdr:rowOff>0</xdr:rowOff>
    </xdr:to>
    <xdr:sp macro="" textlink="">
      <xdr:nvSpPr>
        <xdr:cNvPr id="12289" name="Text Box 1"/>
        <xdr:cNvSpPr txBox="1">
          <a:spLocks noChangeArrowheads="1"/>
        </xdr:cNvSpPr>
      </xdr:nvSpPr>
      <xdr:spPr bwMode="auto">
        <a:xfrm>
          <a:off x="952500" y="11020425"/>
          <a:ext cx="6057900" cy="0"/>
        </a:xfrm>
        <a:prstGeom prst="rect">
          <a:avLst/>
        </a:prstGeom>
        <a:noFill/>
        <a:ln>
          <a:noFill/>
        </a:ln>
        <a:extLst/>
      </xdr:spPr>
      <xdr:txBody>
        <a:bodyPr vertOverflow="clip" wrap="square" lIns="27432" tIns="18288" rIns="0" bIns="0" anchor="t" upright="1"/>
        <a:lstStyle/>
        <a:p>
          <a:pPr algn="l" rtl="0">
            <a:defRPr sz="1000"/>
          </a:pPr>
          <a:r>
            <a:rPr lang="nl-NL" sz="700" b="0" i="0" u="none" strike="noStrike" baseline="0">
              <a:solidFill>
                <a:srgbClr val="000000"/>
              </a:solidFill>
              <a:latin typeface="Arial"/>
              <a:cs typeface="Arial"/>
            </a:rPr>
            <a:t>*</a:t>
          </a:r>
          <a:r>
            <a:rPr lang="nl-NL" sz="800" b="0" i="0" u="none" strike="noStrike" baseline="0">
              <a:solidFill>
                <a:srgbClr val="000000"/>
              </a:solidFill>
              <a:latin typeface="Arial"/>
              <a:cs typeface="Arial"/>
            </a:rPr>
            <a:t>) Het betreft onderdeel a, d en e van artikel 26, lid1 van de Regeling hulpmiddelen 1996</a:t>
          </a:r>
        </a:p>
      </xdr:txBody>
    </xdr:sp>
    <xdr:clientData/>
  </xdr:twoCellAnchor>
  <xdr:twoCellAnchor>
    <xdr:from>
      <xdr:col>3</xdr:col>
      <xdr:colOff>0</xdr:colOff>
      <xdr:row>50</xdr:row>
      <xdr:rowOff>0</xdr:rowOff>
    </xdr:from>
    <xdr:to>
      <xdr:col>12</xdr:col>
      <xdr:colOff>0</xdr:colOff>
      <xdr:row>50</xdr:row>
      <xdr:rowOff>0</xdr:rowOff>
    </xdr:to>
    <xdr:sp macro="" textlink="">
      <xdr:nvSpPr>
        <xdr:cNvPr id="12290" name="Text Box 2"/>
        <xdr:cNvSpPr txBox="1">
          <a:spLocks noChangeArrowheads="1"/>
        </xdr:cNvSpPr>
      </xdr:nvSpPr>
      <xdr:spPr bwMode="auto">
        <a:xfrm>
          <a:off x="962025" y="11020425"/>
          <a:ext cx="78200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50</xdr:row>
      <xdr:rowOff>0</xdr:rowOff>
    </xdr:from>
    <xdr:to>
      <xdr:col>12</xdr:col>
      <xdr:colOff>0</xdr:colOff>
      <xdr:row>50</xdr:row>
      <xdr:rowOff>0</xdr:rowOff>
    </xdr:to>
    <xdr:sp macro="" textlink="">
      <xdr:nvSpPr>
        <xdr:cNvPr id="12291" name="Text Box 3"/>
        <xdr:cNvSpPr txBox="1">
          <a:spLocks noChangeArrowheads="1"/>
        </xdr:cNvSpPr>
      </xdr:nvSpPr>
      <xdr:spPr bwMode="auto">
        <a:xfrm>
          <a:off x="962025" y="11020425"/>
          <a:ext cx="78200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3</xdr:col>
      <xdr:colOff>0</xdr:colOff>
      <xdr:row>50</xdr:row>
      <xdr:rowOff>0</xdr:rowOff>
    </xdr:from>
    <xdr:to>
      <xdr:col>11</xdr:col>
      <xdr:colOff>209550</xdr:colOff>
      <xdr:row>50</xdr:row>
      <xdr:rowOff>0</xdr:rowOff>
    </xdr:to>
    <xdr:sp macro="" textlink="">
      <xdr:nvSpPr>
        <xdr:cNvPr id="12292" name="Text Box 4"/>
        <xdr:cNvSpPr txBox="1">
          <a:spLocks noChangeArrowheads="1"/>
        </xdr:cNvSpPr>
      </xdr:nvSpPr>
      <xdr:spPr bwMode="auto">
        <a:xfrm>
          <a:off x="962025" y="11020425"/>
          <a:ext cx="71437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50</xdr:row>
      <xdr:rowOff>0</xdr:rowOff>
    </xdr:from>
    <xdr:to>
      <xdr:col>10</xdr:col>
      <xdr:colOff>0</xdr:colOff>
      <xdr:row>50</xdr:row>
      <xdr:rowOff>0</xdr:rowOff>
    </xdr:to>
    <xdr:sp macro="" textlink="">
      <xdr:nvSpPr>
        <xdr:cNvPr id="12293" name="Text Box 5"/>
        <xdr:cNvSpPr txBox="1">
          <a:spLocks noChangeArrowheads="1"/>
        </xdr:cNvSpPr>
      </xdr:nvSpPr>
      <xdr:spPr bwMode="auto">
        <a:xfrm>
          <a:off x="952500" y="11020425"/>
          <a:ext cx="6057900" cy="0"/>
        </a:xfrm>
        <a:prstGeom prst="rect">
          <a:avLst/>
        </a:prstGeom>
        <a:noFill/>
        <a:ln>
          <a:noFill/>
        </a:ln>
        <a:extLst/>
      </xdr:spPr>
      <xdr:txBody>
        <a:bodyPr vertOverflow="clip" wrap="square" lIns="27432" tIns="18288" rIns="0" bIns="0" anchor="t" upright="1"/>
        <a:lstStyle/>
        <a:p>
          <a:pPr algn="l" rtl="0">
            <a:defRPr sz="1000"/>
          </a:pPr>
          <a:r>
            <a:rPr lang="nl-NL" sz="700" b="0" i="0" u="none" strike="noStrike" baseline="0">
              <a:solidFill>
                <a:srgbClr val="000000"/>
              </a:solidFill>
              <a:latin typeface="Arial"/>
              <a:cs typeface="Arial"/>
            </a:rPr>
            <a:t>*</a:t>
          </a:r>
          <a:r>
            <a:rPr lang="nl-NL" sz="800" b="0" i="0" u="none" strike="noStrike" baseline="0">
              <a:solidFill>
                <a:srgbClr val="000000"/>
              </a:solidFill>
              <a:latin typeface="Arial"/>
              <a:cs typeface="Arial"/>
            </a:rPr>
            <a:t>) Het betreft onderdeel a, d en e van artikel 26, lid1 van de Regeling hulpmiddelen 1996</a:t>
          </a:r>
        </a:p>
      </xdr:txBody>
    </xdr:sp>
    <xdr:clientData/>
  </xdr:twoCellAnchor>
  <xdr:twoCellAnchor>
    <xdr:from>
      <xdr:col>3</xdr:col>
      <xdr:colOff>0</xdr:colOff>
      <xdr:row>50</xdr:row>
      <xdr:rowOff>0</xdr:rowOff>
    </xdr:from>
    <xdr:to>
      <xdr:col>12</xdr:col>
      <xdr:colOff>0</xdr:colOff>
      <xdr:row>50</xdr:row>
      <xdr:rowOff>0</xdr:rowOff>
    </xdr:to>
    <xdr:sp macro="" textlink="">
      <xdr:nvSpPr>
        <xdr:cNvPr id="12294" name="Text Box 6"/>
        <xdr:cNvSpPr txBox="1">
          <a:spLocks noChangeArrowheads="1"/>
        </xdr:cNvSpPr>
      </xdr:nvSpPr>
      <xdr:spPr bwMode="auto">
        <a:xfrm>
          <a:off x="962025" y="11020425"/>
          <a:ext cx="78200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50</xdr:row>
      <xdr:rowOff>0</xdr:rowOff>
    </xdr:from>
    <xdr:to>
      <xdr:col>12</xdr:col>
      <xdr:colOff>0</xdr:colOff>
      <xdr:row>50</xdr:row>
      <xdr:rowOff>0</xdr:rowOff>
    </xdr:to>
    <xdr:sp macro="" textlink="">
      <xdr:nvSpPr>
        <xdr:cNvPr id="12295" name="Text Box 7"/>
        <xdr:cNvSpPr txBox="1">
          <a:spLocks noChangeArrowheads="1"/>
        </xdr:cNvSpPr>
      </xdr:nvSpPr>
      <xdr:spPr bwMode="auto">
        <a:xfrm>
          <a:off x="962025" y="11020425"/>
          <a:ext cx="78200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2</xdr:col>
      <xdr:colOff>190500</xdr:colOff>
      <xdr:row>50</xdr:row>
      <xdr:rowOff>0</xdr:rowOff>
    </xdr:from>
    <xdr:to>
      <xdr:col>10</xdr:col>
      <xdr:colOff>0</xdr:colOff>
      <xdr:row>50</xdr:row>
      <xdr:rowOff>0</xdr:rowOff>
    </xdr:to>
    <xdr:sp macro="" textlink="">
      <xdr:nvSpPr>
        <xdr:cNvPr id="12296" name="Text Box 8"/>
        <xdr:cNvSpPr txBox="1">
          <a:spLocks noChangeArrowheads="1"/>
        </xdr:cNvSpPr>
      </xdr:nvSpPr>
      <xdr:spPr bwMode="auto">
        <a:xfrm>
          <a:off x="952500" y="11020425"/>
          <a:ext cx="6057900" cy="0"/>
        </a:xfrm>
        <a:prstGeom prst="rect">
          <a:avLst/>
        </a:prstGeom>
        <a:noFill/>
        <a:ln>
          <a:noFill/>
        </a:ln>
        <a:extLst/>
      </xdr:spPr>
      <xdr:txBody>
        <a:bodyPr vertOverflow="clip" wrap="square" lIns="27432" tIns="18288" rIns="0" bIns="0" anchor="t" upright="1"/>
        <a:lstStyle/>
        <a:p>
          <a:pPr algn="l" rtl="0">
            <a:defRPr sz="1000"/>
          </a:pPr>
          <a:r>
            <a:rPr lang="nl-NL" sz="700" b="0" i="0" u="none" strike="noStrike" baseline="0">
              <a:solidFill>
                <a:srgbClr val="000000"/>
              </a:solidFill>
              <a:latin typeface="Arial"/>
              <a:cs typeface="Arial"/>
            </a:rPr>
            <a:t>*</a:t>
          </a:r>
          <a:r>
            <a:rPr lang="nl-NL" sz="800" b="0" i="0" u="none" strike="noStrike" baseline="0">
              <a:solidFill>
                <a:srgbClr val="000000"/>
              </a:solidFill>
              <a:latin typeface="Arial"/>
              <a:cs typeface="Arial"/>
            </a:rPr>
            <a:t>) Het betreft onderdeel a, d en e van artikel 26, lid1 van de Regeling hulpmiddelen 1996</a:t>
          </a:r>
        </a:p>
      </xdr:txBody>
    </xdr:sp>
    <xdr:clientData/>
  </xdr:twoCellAnchor>
  <xdr:twoCellAnchor>
    <xdr:from>
      <xdr:col>3</xdr:col>
      <xdr:colOff>0</xdr:colOff>
      <xdr:row>50</xdr:row>
      <xdr:rowOff>0</xdr:rowOff>
    </xdr:from>
    <xdr:to>
      <xdr:col>12</xdr:col>
      <xdr:colOff>0</xdr:colOff>
      <xdr:row>50</xdr:row>
      <xdr:rowOff>0</xdr:rowOff>
    </xdr:to>
    <xdr:sp macro="" textlink="">
      <xdr:nvSpPr>
        <xdr:cNvPr id="12297" name="Text Box 9"/>
        <xdr:cNvSpPr txBox="1">
          <a:spLocks noChangeArrowheads="1"/>
        </xdr:cNvSpPr>
      </xdr:nvSpPr>
      <xdr:spPr bwMode="auto">
        <a:xfrm>
          <a:off x="962025" y="11020425"/>
          <a:ext cx="78200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50</xdr:row>
      <xdr:rowOff>0</xdr:rowOff>
    </xdr:from>
    <xdr:to>
      <xdr:col>12</xdr:col>
      <xdr:colOff>0</xdr:colOff>
      <xdr:row>50</xdr:row>
      <xdr:rowOff>0</xdr:rowOff>
    </xdr:to>
    <xdr:sp macro="" textlink="">
      <xdr:nvSpPr>
        <xdr:cNvPr id="12298" name="Text Box 10"/>
        <xdr:cNvSpPr txBox="1">
          <a:spLocks noChangeArrowheads="1"/>
        </xdr:cNvSpPr>
      </xdr:nvSpPr>
      <xdr:spPr bwMode="auto">
        <a:xfrm>
          <a:off x="962025" y="11020425"/>
          <a:ext cx="78200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2</xdr:col>
      <xdr:colOff>190500</xdr:colOff>
      <xdr:row>50</xdr:row>
      <xdr:rowOff>0</xdr:rowOff>
    </xdr:from>
    <xdr:to>
      <xdr:col>10</xdr:col>
      <xdr:colOff>0</xdr:colOff>
      <xdr:row>50</xdr:row>
      <xdr:rowOff>0</xdr:rowOff>
    </xdr:to>
    <xdr:sp macro="" textlink="">
      <xdr:nvSpPr>
        <xdr:cNvPr id="12299" name="Text Box 11"/>
        <xdr:cNvSpPr txBox="1">
          <a:spLocks noChangeArrowheads="1"/>
        </xdr:cNvSpPr>
      </xdr:nvSpPr>
      <xdr:spPr bwMode="auto">
        <a:xfrm>
          <a:off x="952500" y="11020425"/>
          <a:ext cx="6057900" cy="0"/>
        </a:xfrm>
        <a:prstGeom prst="rect">
          <a:avLst/>
        </a:prstGeom>
        <a:noFill/>
        <a:ln>
          <a:noFill/>
        </a:ln>
        <a:extLst/>
      </xdr:spPr>
      <xdr:txBody>
        <a:bodyPr vertOverflow="clip" wrap="square" lIns="27432" tIns="18288" rIns="0" bIns="0" anchor="t" upright="1"/>
        <a:lstStyle/>
        <a:p>
          <a:pPr algn="l" rtl="0">
            <a:defRPr sz="1000"/>
          </a:pPr>
          <a:r>
            <a:rPr lang="nl-NL" sz="700" b="0" i="0" u="none" strike="noStrike" baseline="0">
              <a:solidFill>
                <a:srgbClr val="000000"/>
              </a:solidFill>
              <a:latin typeface="Arial"/>
              <a:cs typeface="Arial"/>
            </a:rPr>
            <a:t>*</a:t>
          </a:r>
          <a:r>
            <a:rPr lang="nl-NL" sz="800" b="0" i="0" u="none" strike="noStrike" baseline="0">
              <a:solidFill>
                <a:srgbClr val="000000"/>
              </a:solidFill>
              <a:latin typeface="Arial"/>
              <a:cs typeface="Arial"/>
            </a:rPr>
            <a:t>) Het betreft onderdeel a, d en e van artikel 26, lid1 van de Regeling hulpmiddelen 1996</a:t>
          </a:r>
        </a:p>
      </xdr:txBody>
    </xdr:sp>
    <xdr:clientData/>
  </xdr:twoCellAnchor>
  <xdr:twoCellAnchor>
    <xdr:from>
      <xdr:col>3</xdr:col>
      <xdr:colOff>0</xdr:colOff>
      <xdr:row>50</xdr:row>
      <xdr:rowOff>0</xdr:rowOff>
    </xdr:from>
    <xdr:to>
      <xdr:col>12</xdr:col>
      <xdr:colOff>0</xdr:colOff>
      <xdr:row>50</xdr:row>
      <xdr:rowOff>0</xdr:rowOff>
    </xdr:to>
    <xdr:sp macro="" textlink="">
      <xdr:nvSpPr>
        <xdr:cNvPr id="12300" name="Text Box 12"/>
        <xdr:cNvSpPr txBox="1">
          <a:spLocks noChangeArrowheads="1"/>
        </xdr:cNvSpPr>
      </xdr:nvSpPr>
      <xdr:spPr bwMode="auto">
        <a:xfrm>
          <a:off x="962025" y="11020425"/>
          <a:ext cx="78200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50</xdr:row>
      <xdr:rowOff>0</xdr:rowOff>
    </xdr:from>
    <xdr:to>
      <xdr:col>12</xdr:col>
      <xdr:colOff>0</xdr:colOff>
      <xdr:row>50</xdr:row>
      <xdr:rowOff>0</xdr:rowOff>
    </xdr:to>
    <xdr:sp macro="" textlink="">
      <xdr:nvSpPr>
        <xdr:cNvPr id="12301" name="Text Box 13"/>
        <xdr:cNvSpPr txBox="1">
          <a:spLocks noChangeArrowheads="1"/>
        </xdr:cNvSpPr>
      </xdr:nvSpPr>
      <xdr:spPr bwMode="auto">
        <a:xfrm>
          <a:off x="962025" y="11020425"/>
          <a:ext cx="78200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3</xdr:col>
      <xdr:colOff>0</xdr:colOff>
      <xdr:row>50</xdr:row>
      <xdr:rowOff>0</xdr:rowOff>
    </xdr:from>
    <xdr:to>
      <xdr:col>11</xdr:col>
      <xdr:colOff>209550</xdr:colOff>
      <xdr:row>50</xdr:row>
      <xdr:rowOff>0</xdr:rowOff>
    </xdr:to>
    <xdr:sp macro="" textlink="">
      <xdr:nvSpPr>
        <xdr:cNvPr id="12302" name="Text Box 14"/>
        <xdr:cNvSpPr txBox="1">
          <a:spLocks noChangeArrowheads="1"/>
        </xdr:cNvSpPr>
      </xdr:nvSpPr>
      <xdr:spPr bwMode="auto">
        <a:xfrm>
          <a:off x="962025" y="11020425"/>
          <a:ext cx="71437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161925</xdr:colOff>
      <xdr:row>1</xdr:row>
      <xdr:rowOff>133350</xdr:rowOff>
    </xdr:from>
    <xdr:to>
      <xdr:col>3</xdr:col>
      <xdr:colOff>962025</xdr:colOff>
      <xdr:row>2</xdr:row>
      <xdr:rowOff>152400</xdr:rowOff>
    </xdr:to>
    <xdr:sp macro="[0]!Hoofdmenu" textlink="">
      <xdr:nvSpPr>
        <xdr:cNvPr id="12303" name="Rectangle 15"/>
        <xdr:cNvSpPr>
          <a:spLocks noChangeArrowheads="1"/>
        </xdr:cNvSpPr>
      </xdr:nvSpPr>
      <xdr:spPr bwMode="auto">
        <a:xfrm>
          <a:off x="1123950" y="295275"/>
          <a:ext cx="800100" cy="180975"/>
        </a:xfrm>
        <a:prstGeom prst="rect">
          <a:avLst/>
        </a:prstGeom>
        <a:solidFill>
          <a:srgbClr val="777C00"/>
        </a:solidFill>
        <a:ln w="9525">
          <a:solidFill>
            <a:srgbClr val="777C00"/>
          </a:solidFill>
          <a:miter lim="800000"/>
          <a:headEnd/>
          <a:tailEnd/>
        </a:ln>
      </xdr:spPr>
      <xdr:txBody>
        <a:bodyPr vertOverflow="clip" wrap="square" lIns="27432" tIns="22860" rIns="27432" bIns="0" anchor="t" upright="1"/>
        <a:lstStyle/>
        <a:p>
          <a:pPr algn="ctr" rtl="0">
            <a:defRPr sz="1000"/>
          </a:pPr>
          <a:r>
            <a:rPr lang="nl-NL" sz="1000" b="1" i="0" u="none" strike="noStrike" baseline="0">
              <a:solidFill>
                <a:srgbClr val="FFFFFF"/>
              </a:solidFill>
              <a:latin typeface="Arial"/>
              <a:cs typeface="Arial"/>
            </a:rPr>
            <a:t>Hoofdmenu</a:t>
          </a:r>
        </a:p>
      </xdr:txBody>
    </xdr:sp>
    <xdr:clientData/>
  </xdr:twoCellAnchor>
  <xdr:twoCellAnchor>
    <xdr:from>
      <xdr:col>3</xdr:col>
      <xdr:colOff>0</xdr:colOff>
      <xdr:row>50</xdr:row>
      <xdr:rowOff>0</xdr:rowOff>
    </xdr:from>
    <xdr:to>
      <xdr:col>11</xdr:col>
      <xdr:colOff>209550</xdr:colOff>
      <xdr:row>50</xdr:row>
      <xdr:rowOff>0</xdr:rowOff>
    </xdr:to>
    <xdr:sp macro="" textlink="">
      <xdr:nvSpPr>
        <xdr:cNvPr id="12304" name="Text Box 16"/>
        <xdr:cNvSpPr txBox="1">
          <a:spLocks noChangeArrowheads="1"/>
        </xdr:cNvSpPr>
      </xdr:nvSpPr>
      <xdr:spPr bwMode="auto">
        <a:xfrm>
          <a:off x="962025" y="11020425"/>
          <a:ext cx="71437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50</xdr:row>
      <xdr:rowOff>0</xdr:rowOff>
    </xdr:from>
    <xdr:to>
      <xdr:col>11</xdr:col>
      <xdr:colOff>209550</xdr:colOff>
      <xdr:row>50</xdr:row>
      <xdr:rowOff>0</xdr:rowOff>
    </xdr:to>
    <xdr:sp macro="" textlink="">
      <xdr:nvSpPr>
        <xdr:cNvPr id="12305" name="Text Box 17"/>
        <xdr:cNvSpPr txBox="1">
          <a:spLocks noChangeArrowheads="1"/>
        </xdr:cNvSpPr>
      </xdr:nvSpPr>
      <xdr:spPr bwMode="auto">
        <a:xfrm>
          <a:off x="962025" y="11020425"/>
          <a:ext cx="71437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50</xdr:row>
      <xdr:rowOff>0</xdr:rowOff>
    </xdr:from>
    <xdr:to>
      <xdr:col>11</xdr:col>
      <xdr:colOff>209550</xdr:colOff>
      <xdr:row>50</xdr:row>
      <xdr:rowOff>0</xdr:rowOff>
    </xdr:to>
    <xdr:sp macro="" textlink="">
      <xdr:nvSpPr>
        <xdr:cNvPr id="12306" name="Text Box 18"/>
        <xdr:cNvSpPr txBox="1">
          <a:spLocks noChangeArrowheads="1"/>
        </xdr:cNvSpPr>
      </xdr:nvSpPr>
      <xdr:spPr bwMode="auto">
        <a:xfrm>
          <a:off x="962025" y="11020425"/>
          <a:ext cx="71437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50</xdr:row>
      <xdr:rowOff>0</xdr:rowOff>
    </xdr:from>
    <xdr:to>
      <xdr:col>11</xdr:col>
      <xdr:colOff>209550</xdr:colOff>
      <xdr:row>50</xdr:row>
      <xdr:rowOff>0</xdr:rowOff>
    </xdr:to>
    <xdr:sp macro="" textlink="">
      <xdr:nvSpPr>
        <xdr:cNvPr id="12307" name="Text Box 19"/>
        <xdr:cNvSpPr txBox="1">
          <a:spLocks noChangeArrowheads="1"/>
        </xdr:cNvSpPr>
      </xdr:nvSpPr>
      <xdr:spPr bwMode="auto">
        <a:xfrm>
          <a:off x="962025" y="11020425"/>
          <a:ext cx="71437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50</xdr:row>
      <xdr:rowOff>0</xdr:rowOff>
    </xdr:from>
    <xdr:to>
      <xdr:col>11</xdr:col>
      <xdr:colOff>209550</xdr:colOff>
      <xdr:row>50</xdr:row>
      <xdr:rowOff>0</xdr:rowOff>
    </xdr:to>
    <xdr:sp macro="" textlink="">
      <xdr:nvSpPr>
        <xdr:cNvPr id="12308" name="Text Box 20"/>
        <xdr:cNvSpPr txBox="1">
          <a:spLocks noChangeArrowheads="1"/>
        </xdr:cNvSpPr>
      </xdr:nvSpPr>
      <xdr:spPr bwMode="auto">
        <a:xfrm>
          <a:off x="962025" y="11020425"/>
          <a:ext cx="71437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50</xdr:row>
      <xdr:rowOff>0</xdr:rowOff>
    </xdr:from>
    <xdr:to>
      <xdr:col>11</xdr:col>
      <xdr:colOff>209550</xdr:colOff>
      <xdr:row>50</xdr:row>
      <xdr:rowOff>0</xdr:rowOff>
    </xdr:to>
    <xdr:sp macro="" textlink="">
      <xdr:nvSpPr>
        <xdr:cNvPr id="12309" name="Text Box 21"/>
        <xdr:cNvSpPr txBox="1">
          <a:spLocks noChangeArrowheads="1"/>
        </xdr:cNvSpPr>
      </xdr:nvSpPr>
      <xdr:spPr bwMode="auto">
        <a:xfrm>
          <a:off x="962025" y="11020425"/>
          <a:ext cx="71437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50</xdr:row>
      <xdr:rowOff>0</xdr:rowOff>
    </xdr:from>
    <xdr:to>
      <xdr:col>11</xdr:col>
      <xdr:colOff>209550</xdr:colOff>
      <xdr:row>50</xdr:row>
      <xdr:rowOff>0</xdr:rowOff>
    </xdr:to>
    <xdr:sp macro="" textlink="">
      <xdr:nvSpPr>
        <xdr:cNvPr id="12310" name="Text Box 22"/>
        <xdr:cNvSpPr txBox="1">
          <a:spLocks noChangeArrowheads="1"/>
        </xdr:cNvSpPr>
      </xdr:nvSpPr>
      <xdr:spPr bwMode="auto">
        <a:xfrm>
          <a:off x="962025" y="11020425"/>
          <a:ext cx="71437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38100</xdr:colOff>
      <xdr:row>8</xdr:row>
      <xdr:rowOff>76200</xdr:rowOff>
    </xdr:from>
    <xdr:to>
      <xdr:col>11</xdr:col>
      <xdr:colOff>857250</xdr:colOff>
      <xdr:row>47</xdr:row>
      <xdr:rowOff>219075</xdr:rowOff>
    </xdr:to>
    <xdr:sp macro="" textlink="" fLocksText="0">
      <xdr:nvSpPr>
        <xdr:cNvPr id="5143" name="Text Box 23"/>
        <xdr:cNvSpPr txBox="1">
          <a:spLocks noChangeArrowheads="1"/>
        </xdr:cNvSpPr>
      </xdr:nvSpPr>
      <xdr:spPr bwMode="auto">
        <a:xfrm>
          <a:off x="1000125" y="1562100"/>
          <a:ext cx="7753350" cy="9058275"/>
        </a:xfrm>
        <a:prstGeom prst="rect">
          <a:avLst/>
        </a:prstGeom>
        <a:solidFill>
          <a:srgbClr val="FFFFFF"/>
        </a:solidFill>
        <a:ln w="9525" algn="ctr">
          <a:solidFill>
            <a:srgbClr val="000000"/>
          </a:solidFill>
          <a:miter lim="800000"/>
          <a:headEnd/>
          <a:tailEnd/>
        </a:ln>
      </xdr:spPr>
      <xdr:txBody>
        <a:bodyPr/>
        <a:lstStyle/>
        <a:p>
          <a:endParaRPr lang="nl-NL"/>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304800</xdr:colOff>
      <xdr:row>0</xdr:row>
      <xdr:rowOff>152400</xdr:rowOff>
    </xdr:from>
    <xdr:to>
      <xdr:col>1</xdr:col>
      <xdr:colOff>1104900</xdr:colOff>
      <xdr:row>1</xdr:row>
      <xdr:rowOff>104775</xdr:rowOff>
    </xdr:to>
    <xdr:sp macro="[0]!Hoofdmenu" textlink="">
      <xdr:nvSpPr>
        <xdr:cNvPr id="3074" name="Rectangle 2"/>
        <xdr:cNvSpPr>
          <a:spLocks noChangeArrowheads="1"/>
        </xdr:cNvSpPr>
      </xdr:nvSpPr>
      <xdr:spPr bwMode="auto">
        <a:xfrm>
          <a:off x="466725" y="152400"/>
          <a:ext cx="800100" cy="180975"/>
        </a:xfrm>
        <a:prstGeom prst="rect">
          <a:avLst/>
        </a:prstGeom>
        <a:solidFill>
          <a:srgbClr val="777C00"/>
        </a:solidFill>
        <a:ln w="9525">
          <a:solidFill>
            <a:srgbClr val="777C00"/>
          </a:solidFill>
          <a:miter lim="800000"/>
          <a:headEnd/>
          <a:tailEnd/>
        </a:ln>
      </xdr:spPr>
      <xdr:txBody>
        <a:bodyPr vertOverflow="clip" wrap="square" lIns="27432" tIns="22860" rIns="27432" bIns="0" anchor="t" upright="1"/>
        <a:lstStyle/>
        <a:p>
          <a:pPr algn="ctr" rtl="0">
            <a:defRPr sz="1000"/>
          </a:pPr>
          <a:r>
            <a:rPr lang="nl-NL" sz="1000" b="1" i="0" u="none" strike="noStrike" baseline="0">
              <a:solidFill>
                <a:srgbClr val="FFFFFF"/>
              </a:solidFill>
              <a:latin typeface="Arial"/>
              <a:cs typeface="Arial"/>
            </a:rPr>
            <a:t>Hoofdmenu</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3</xdr:col>
      <xdr:colOff>161925</xdr:colOff>
      <xdr:row>1</xdr:row>
      <xdr:rowOff>133350</xdr:rowOff>
    </xdr:from>
    <xdr:to>
      <xdr:col>3</xdr:col>
      <xdr:colOff>962025</xdr:colOff>
      <xdr:row>2</xdr:row>
      <xdr:rowOff>152400</xdr:rowOff>
    </xdr:to>
    <xdr:sp macro="[0]!Hoofdmenu" textlink="">
      <xdr:nvSpPr>
        <xdr:cNvPr id="2" name="Rectangle 71"/>
        <xdr:cNvSpPr>
          <a:spLocks noChangeArrowheads="1"/>
        </xdr:cNvSpPr>
      </xdr:nvSpPr>
      <xdr:spPr bwMode="auto">
        <a:xfrm>
          <a:off x="1133475" y="295275"/>
          <a:ext cx="800100" cy="180975"/>
        </a:xfrm>
        <a:prstGeom prst="rect">
          <a:avLst/>
        </a:prstGeom>
        <a:solidFill>
          <a:srgbClr val="777C00"/>
        </a:solidFill>
        <a:ln w="9525">
          <a:solidFill>
            <a:srgbClr val="777C00"/>
          </a:solidFill>
          <a:miter lim="800000"/>
          <a:headEnd/>
          <a:tailEnd/>
        </a:ln>
      </xdr:spPr>
      <xdr:txBody>
        <a:bodyPr vertOverflow="clip" wrap="square" lIns="27432" tIns="22860" rIns="27432" bIns="0" anchor="t" upright="1"/>
        <a:lstStyle/>
        <a:p>
          <a:pPr algn="ctr" rtl="0">
            <a:defRPr sz="1000"/>
          </a:pPr>
          <a:r>
            <a:rPr lang="nl-NL" sz="1000" b="1" i="0" u="none" strike="noStrike" baseline="0">
              <a:solidFill>
                <a:srgbClr val="FFFFFF"/>
              </a:solidFill>
              <a:latin typeface="Arial"/>
              <a:cs typeface="Arial"/>
            </a:rPr>
            <a:t>Hoofdmenu</a:t>
          </a:r>
        </a:p>
      </xdr:txBody>
    </xdr:sp>
    <xdr:clientData/>
  </xdr:twoCellAnchor>
  <xdr:twoCellAnchor>
    <xdr:from>
      <xdr:col>3</xdr:col>
      <xdr:colOff>161925</xdr:colOff>
      <xdr:row>1</xdr:row>
      <xdr:rowOff>133350</xdr:rowOff>
    </xdr:from>
    <xdr:to>
      <xdr:col>3</xdr:col>
      <xdr:colOff>962025</xdr:colOff>
      <xdr:row>2</xdr:row>
      <xdr:rowOff>152400</xdr:rowOff>
    </xdr:to>
    <xdr:sp macro="[0]!Hoofdmenu" textlink="">
      <xdr:nvSpPr>
        <xdr:cNvPr id="4" name="Rectangle 71"/>
        <xdr:cNvSpPr>
          <a:spLocks noChangeArrowheads="1"/>
        </xdr:cNvSpPr>
      </xdr:nvSpPr>
      <xdr:spPr bwMode="auto">
        <a:xfrm>
          <a:off x="1133475" y="295275"/>
          <a:ext cx="800100" cy="180975"/>
        </a:xfrm>
        <a:prstGeom prst="rect">
          <a:avLst/>
        </a:prstGeom>
        <a:solidFill>
          <a:srgbClr val="777C00"/>
        </a:solidFill>
        <a:ln w="9525">
          <a:solidFill>
            <a:srgbClr val="777C00"/>
          </a:solidFill>
          <a:miter lim="800000"/>
          <a:headEnd/>
          <a:tailEnd/>
        </a:ln>
      </xdr:spPr>
      <xdr:txBody>
        <a:bodyPr vertOverflow="clip" wrap="square" lIns="27432" tIns="22860" rIns="27432" bIns="0" anchor="t" upright="1"/>
        <a:lstStyle/>
        <a:p>
          <a:pPr algn="ctr" rtl="0">
            <a:defRPr sz="1000"/>
          </a:pPr>
          <a:r>
            <a:rPr lang="nl-NL" sz="1000" b="1" i="0" u="none" strike="noStrike" baseline="0">
              <a:solidFill>
                <a:srgbClr val="FFFFFF"/>
              </a:solidFill>
              <a:latin typeface="Arial"/>
              <a:cs typeface="Arial"/>
            </a:rPr>
            <a:t>Hoofdmenu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5121" name="Text Box 1"/>
        <xdr:cNvSpPr txBox="1">
          <a:spLocks noChangeArrowheads="1"/>
        </xdr:cNvSpPr>
      </xdr:nvSpPr>
      <xdr:spPr bwMode="auto">
        <a:xfrm>
          <a:off x="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122" name="Text Box 2"/>
        <xdr:cNvSpPr txBox="1">
          <a:spLocks noChangeArrowheads="1"/>
        </xdr:cNvSpPr>
      </xdr:nvSpPr>
      <xdr:spPr bwMode="auto">
        <a:xfrm>
          <a:off x="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123" name="Text Box 3"/>
        <xdr:cNvSpPr txBox="1">
          <a:spLocks noChangeArrowheads="1"/>
        </xdr:cNvSpPr>
      </xdr:nvSpPr>
      <xdr:spPr bwMode="auto">
        <a:xfrm>
          <a:off x="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124" name="Text Box 4"/>
        <xdr:cNvSpPr txBox="1">
          <a:spLocks noChangeArrowheads="1"/>
        </xdr:cNvSpPr>
      </xdr:nvSpPr>
      <xdr:spPr bwMode="auto">
        <a:xfrm>
          <a:off x="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a) Dit totaal moet gelijk zijn aan het totaal aantal personenen van 65 jaar en ouder in de</a:t>
          </a:r>
        </a:p>
        <a:p>
          <a:pPr algn="l" rtl="0">
            <a:defRPr sz="1000"/>
          </a:pPr>
          <a:r>
            <a:rPr lang="nl-NL" sz="800" b="0" i="0" u="none" strike="noStrike" baseline="0">
              <a:solidFill>
                <a:srgbClr val="000000"/>
              </a:solidFill>
              <a:latin typeface="Arial"/>
              <a:cs typeface="Arial"/>
            </a:rPr>
            <a:t>     verzekerdenstand per verzekeringsgrond (beleidsinformatie) met dezelfde peildatum.</a:t>
          </a:r>
        </a:p>
        <a:p>
          <a:pPr algn="l" rtl="0">
            <a:defRPr sz="1000"/>
          </a:pPr>
          <a:r>
            <a:rPr lang="nl-NL" sz="800" b="0" i="0" u="none" strike="noStrike" baseline="0">
              <a:solidFill>
                <a:srgbClr val="000000"/>
              </a:solidFill>
              <a:latin typeface="Arial"/>
              <a:cs typeface="Arial"/>
            </a:rPr>
            <a:t>b) Dit is de som van alle velden. Dit totaal betreft de verzekerden die van belang zijn</a:t>
          </a:r>
        </a:p>
        <a:p>
          <a:pPr algn="l" rtl="0">
            <a:defRPr sz="1000"/>
          </a:pPr>
          <a:r>
            <a:rPr lang="nl-NL" sz="800" b="0" i="0" u="none" strike="noStrike" baseline="0">
              <a:solidFill>
                <a:srgbClr val="000000"/>
              </a:solidFill>
              <a:latin typeface="Arial"/>
              <a:cs typeface="Arial"/>
            </a:rPr>
            <a:t>     voor de budgettering en moet gelijk zijn aan het totaal van de verzekerdenstand per</a:t>
          </a:r>
        </a:p>
        <a:p>
          <a:pPr algn="l" rtl="0">
            <a:defRPr sz="1000"/>
          </a:pPr>
          <a:r>
            <a:rPr lang="nl-NL" sz="800" b="0" i="0" u="none" strike="noStrike" baseline="0">
              <a:solidFill>
                <a:srgbClr val="000000"/>
              </a:solidFill>
              <a:latin typeface="Arial"/>
              <a:cs typeface="Arial"/>
            </a:rPr>
            <a:t>     risicoklasse, het totaal van de verzekerdenstand naar nominale premie en het totaal</a:t>
          </a:r>
        </a:p>
        <a:p>
          <a:pPr algn="l" rtl="0">
            <a:defRPr sz="1000"/>
          </a:pPr>
          <a:r>
            <a:rPr lang="nl-NL" sz="800" b="0" i="0" u="none" strike="noStrike" baseline="0">
              <a:solidFill>
                <a:srgbClr val="000000"/>
              </a:solidFill>
              <a:latin typeface="Arial"/>
              <a:cs typeface="Arial"/>
            </a:rPr>
            <a:t>     van de verzekerdenstand per verzekeringsgrond met dezelfde peildatum.</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125" name="Text Box 5"/>
        <xdr:cNvSpPr txBox="1">
          <a:spLocks noChangeArrowheads="1"/>
        </xdr:cNvSpPr>
      </xdr:nvSpPr>
      <xdr:spPr bwMode="auto">
        <a:xfrm>
          <a:off x="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a) Dit totaal moet gelijk zijn aan het totaal aantal personenen van 65 jaar en ouder in de</a:t>
          </a:r>
        </a:p>
        <a:p>
          <a:pPr algn="l" rtl="0">
            <a:defRPr sz="1000"/>
          </a:pPr>
          <a:r>
            <a:rPr lang="nl-NL" sz="800" b="0" i="0" u="none" strike="noStrike" baseline="0">
              <a:solidFill>
                <a:srgbClr val="000000"/>
              </a:solidFill>
              <a:latin typeface="Arial"/>
              <a:cs typeface="Arial"/>
            </a:rPr>
            <a:t>     verzekerdenstand per verzekeringsgrond (beleidsinformatie) met dezelfde peildatum.</a:t>
          </a:r>
        </a:p>
        <a:p>
          <a:pPr algn="l" rtl="0">
            <a:defRPr sz="1000"/>
          </a:pPr>
          <a:r>
            <a:rPr lang="nl-NL" sz="800" b="0" i="0" u="none" strike="noStrike" baseline="0">
              <a:solidFill>
                <a:srgbClr val="000000"/>
              </a:solidFill>
              <a:latin typeface="Arial"/>
              <a:cs typeface="Arial"/>
            </a:rPr>
            <a:t>b) Dit is de som van alle velden. Dit totaal betreft de verzekerden die van belang zijn</a:t>
          </a:r>
        </a:p>
        <a:p>
          <a:pPr algn="l" rtl="0">
            <a:defRPr sz="1000"/>
          </a:pPr>
          <a:r>
            <a:rPr lang="nl-NL" sz="800" b="0" i="0" u="none" strike="noStrike" baseline="0">
              <a:solidFill>
                <a:srgbClr val="000000"/>
              </a:solidFill>
              <a:latin typeface="Arial"/>
              <a:cs typeface="Arial"/>
            </a:rPr>
            <a:t>     voor de budgettering en moet gelijk zijn aan het totaal van de verzekerdenstand per</a:t>
          </a:r>
        </a:p>
        <a:p>
          <a:pPr algn="l" rtl="0">
            <a:defRPr sz="1000"/>
          </a:pPr>
          <a:r>
            <a:rPr lang="nl-NL" sz="800" b="0" i="0" u="none" strike="noStrike" baseline="0">
              <a:solidFill>
                <a:srgbClr val="000000"/>
              </a:solidFill>
              <a:latin typeface="Arial"/>
              <a:cs typeface="Arial"/>
            </a:rPr>
            <a:t>     risicoklasse, het totaal van de verzekerdenstand naar nominale premie en het totaal</a:t>
          </a:r>
        </a:p>
        <a:p>
          <a:pPr algn="l" rtl="0">
            <a:defRPr sz="1000"/>
          </a:pPr>
          <a:r>
            <a:rPr lang="nl-NL" sz="800" b="0" i="0" u="none" strike="noStrike" baseline="0">
              <a:solidFill>
                <a:srgbClr val="000000"/>
              </a:solidFill>
              <a:latin typeface="Arial"/>
              <a:cs typeface="Arial"/>
            </a:rPr>
            <a:t>     van de verzekerdenstand per verzekeringsgrond met dezelfde peildatum.</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126" name="Text Box 6"/>
        <xdr:cNvSpPr txBox="1">
          <a:spLocks noChangeArrowheads="1"/>
        </xdr:cNvSpPr>
      </xdr:nvSpPr>
      <xdr:spPr bwMode="auto">
        <a:xfrm>
          <a:off x="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a) Dit totaal moet gelijk zijn aan het totaal aantal personenen van 65 jaar en ouder in de</a:t>
          </a:r>
        </a:p>
        <a:p>
          <a:pPr algn="l" rtl="0">
            <a:defRPr sz="1000"/>
          </a:pPr>
          <a:r>
            <a:rPr lang="nl-NL" sz="800" b="0" i="0" u="none" strike="noStrike" baseline="0">
              <a:solidFill>
                <a:srgbClr val="000000"/>
              </a:solidFill>
              <a:latin typeface="Arial"/>
              <a:cs typeface="Arial"/>
            </a:rPr>
            <a:t>     verzekerdenstand per verzekeringsgrond (beleidsinformatie) met dezelfde peildatum.</a:t>
          </a:r>
        </a:p>
        <a:p>
          <a:pPr algn="l" rtl="0">
            <a:defRPr sz="1000"/>
          </a:pPr>
          <a:r>
            <a:rPr lang="nl-NL" sz="800" b="0" i="0" u="none" strike="noStrike" baseline="0">
              <a:solidFill>
                <a:srgbClr val="000000"/>
              </a:solidFill>
              <a:latin typeface="Arial"/>
              <a:cs typeface="Arial"/>
            </a:rPr>
            <a:t>b) Dit is de som van alle velden. Dit totaal betreft de verzekerden die van belang zijn</a:t>
          </a:r>
        </a:p>
        <a:p>
          <a:pPr algn="l" rtl="0">
            <a:defRPr sz="1000"/>
          </a:pPr>
          <a:r>
            <a:rPr lang="nl-NL" sz="800" b="0" i="0" u="none" strike="noStrike" baseline="0">
              <a:solidFill>
                <a:srgbClr val="000000"/>
              </a:solidFill>
              <a:latin typeface="Arial"/>
              <a:cs typeface="Arial"/>
            </a:rPr>
            <a:t>     voor de budgettering en moet gelijk zijn aan het totaal van de verzekerdenstand per</a:t>
          </a:r>
        </a:p>
        <a:p>
          <a:pPr algn="l" rtl="0">
            <a:defRPr sz="1000"/>
          </a:pPr>
          <a:r>
            <a:rPr lang="nl-NL" sz="800" b="0" i="0" u="none" strike="noStrike" baseline="0">
              <a:solidFill>
                <a:srgbClr val="000000"/>
              </a:solidFill>
              <a:latin typeface="Arial"/>
              <a:cs typeface="Arial"/>
            </a:rPr>
            <a:t>     risicoklasse, het totaal van de verzekerdenstand naar nominale premie en het totaal</a:t>
          </a:r>
        </a:p>
        <a:p>
          <a:pPr algn="l" rtl="0">
            <a:defRPr sz="1000"/>
          </a:pPr>
          <a:r>
            <a:rPr lang="nl-NL" sz="800" b="0" i="0" u="none" strike="noStrike" baseline="0">
              <a:solidFill>
                <a:srgbClr val="000000"/>
              </a:solidFill>
              <a:latin typeface="Arial"/>
              <a:cs typeface="Arial"/>
            </a:rPr>
            <a:t>     van de verzekerdenstand per verzekeringsgrond met dezelfde peildatum.</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127" name="Text Box 7"/>
        <xdr:cNvSpPr txBox="1">
          <a:spLocks noChangeArrowheads="1"/>
        </xdr:cNvSpPr>
      </xdr:nvSpPr>
      <xdr:spPr bwMode="auto">
        <a:xfrm>
          <a:off x="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  Dit betreft een</a:t>
          </a:r>
          <a:r>
            <a:rPr lang="nl-NL" sz="800" b="0" i="0" u="sng" strike="noStrike" baseline="0">
              <a:solidFill>
                <a:srgbClr val="000000"/>
              </a:solidFill>
              <a:latin typeface="Arial"/>
              <a:cs typeface="Arial"/>
            </a:rPr>
            <a:t> berekening</a:t>
          </a:r>
          <a:r>
            <a:rPr lang="nl-NL" sz="800" b="0" i="0" u="none" strike="noStrike" baseline="0">
              <a:solidFill>
                <a:srgbClr val="000000"/>
              </a:solidFill>
              <a:latin typeface="Arial"/>
              <a:cs typeface="Arial"/>
            </a:rPr>
            <a:t> van de variabele verpleegkosten.</a:t>
          </a:r>
        </a:p>
        <a:p>
          <a:pPr algn="l" rtl="0">
            <a:defRPr sz="1000"/>
          </a:pPr>
          <a:r>
            <a:rPr lang="nl-NL" sz="800" b="0" i="0" u="none" strike="noStrike" baseline="0">
              <a:solidFill>
                <a:srgbClr val="000000"/>
              </a:solidFill>
              <a:latin typeface="Arial"/>
              <a:cs typeface="Arial"/>
            </a:rPr>
            <a:t>      Voor alle (bij uw ziekenfonds declarerende) academische, algemene en categorale ziekenhuizen voert u per instelling de volgende</a:t>
          </a:r>
        </a:p>
        <a:p>
          <a:pPr algn="l" rtl="0">
            <a:defRPr sz="1000"/>
          </a:pPr>
          <a:r>
            <a:rPr lang="nl-NL" sz="800" b="0" i="0" u="none" strike="noStrike" baseline="0">
              <a:solidFill>
                <a:srgbClr val="000000"/>
              </a:solidFill>
              <a:latin typeface="Arial"/>
              <a:cs typeface="Arial"/>
            </a:rPr>
            <a:t>      vermenigvuldiging uit en telt u de uitkomsten bij elkaar op:</a:t>
          </a:r>
        </a:p>
        <a:p>
          <a:pPr algn="l" rtl="0">
            <a:defRPr sz="1000"/>
          </a:pPr>
          <a:r>
            <a:rPr lang="nl-NL" sz="800" b="0" i="0" u="none" strike="noStrike" baseline="0">
              <a:solidFill>
                <a:srgbClr val="000000"/>
              </a:solidFill>
              <a:latin typeface="Arial"/>
              <a:cs typeface="Arial"/>
            </a:rPr>
            <a:t>      Aantal verpleegdagen (gedeclareerd met sluittarieven) over het eerste halfjaar inclusief balanspost * voorlopige ex-ante variabele</a:t>
          </a:r>
        </a:p>
        <a:p>
          <a:pPr algn="l" rtl="0">
            <a:defRPr sz="1000"/>
          </a:pPr>
          <a:r>
            <a:rPr lang="nl-NL" sz="800" b="0" i="0" u="none" strike="noStrike" baseline="0">
              <a:solidFill>
                <a:srgbClr val="000000"/>
              </a:solidFill>
              <a:latin typeface="Arial"/>
              <a:cs typeface="Arial"/>
            </a:rPr>
            <a:t>      verpleegtarief (zie brief van 7 november 2002, kenmerk VFIN/22051902).</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5128" name="Text Box 8"/>
        <xdr:cNvSpPr txBox="1">
          <a:spLocks noChangeArrowheads="1"/>
        </xdr:cNvSpPr>
      </xdr:nvSpPr>
      <xdr:spPr bwMode="auto">
        <a:xfrm>
          <a:off x="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Dit betreft een </a:t>
          </a:r>
          <a:r>
            <a:rPr lang="nl-NL" sz="800" b="0" i="0" u="sng" strike="noStrike" baseline="0">
              <a:solidFill>
                <a:srgbClr val="000000"/>
              </a:solidFill>
              <a:latin typeface="Arial"/>
              <a:cs typeface="Arial"/>
            </a:rPr>
            <a:t>berekening</a:t>
          </a:r>
          <a:r>
            <a:rPr lang="nl-NL" sz="800" b="0" i="0" u="none" strike="noStrike" baseline="0">
              <a:solidFill>
                <a:srgbClr val="000000"/>
              </a:solidFill>
              <a:latin typeface="Arial"/>
              <a:cs typeface="Arial"/>
            </a:rPr>
            <a:t> van de variabele verpleegkosten.</a:t>
          </a:r>
        </a:p>
        <a:p>
          <a:pPr algn="l" rtl="0">
            <a:defRPr sz="1000"/>
          </a:pPr>
          <a:r>
            <a:rPr lang="nl-NL" sz="800" b="0" i="0" u="none" strike="noStrike" baseline="0">
              <a:solidFill>
                <a:srgbClr val="000000"/>
              </a:solidFill>
              <a:latin typeface="Arial"/>
              <a:cs typeface="Arial"/>
            </a:rPr>
            <a:t>   Voor alle (bij uw ziekenfonds declarerende) academische, algemene en categorale ziekenhuizen voert u per instelling de volgende</a:t>
          </a:r>
        </a:p>
        <a:p>
          <a:pPr algn="l" rtl="0">
            <a:defRPr sz="1000"/>
          </a:pPr>
          <a:r>
            <a:rPr lang="nl-NL" sz="800" b="0" i="0" u="none" strike="noStrike" baseline="0">
              <a:solidFill>
                <a:srgbClr val="000000"/>
              </a:solidFill>
              <a:latin typeface="Arial"/>
              <a:cs typeface="Arial"/>
            </a:rPr>
            <a:t>   vermenigvuldiging uit en telt u de uitkomsten bij elkaar op:</a:t>
          </a:r>
        </a:p>
        <a:p>
          <a:pPr algn="l" rtl="0">
            <a:defRPr sz="1000"/>
          </a:pPr>
          <a:r>
            <a:rPr lang="nl-NL" sz="800" b="0" i="0" u="none" strike="noStrike" baseline="0">
              <a:solidFill>
                <a:srgbClr val="000000"/>
              </a:solidFill>
              <a:latin typeface="Arial"/>
              <a:cs typeface="Arial"/>
            </a:rPr>
            <a:t>   Aantal verpleegdagen (op basis van sluittarieven) over 2004 inclusief balanspost vermenigvuldigd met het definitieve variabele verpleegtarief.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129" name="Text Box 9"/>
        <xdr:cNvSpPr txBox="1">
          <a:spLocks noChangeArrowheads="1"/>
        </xdr:cNvSpPr>
      </xdr:nvSpPr>
      <xdr:spPr bwMode="auto">
        <a:xfrm>
          <a:off x="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aantallen neemt u over uit de brief met informatie over de voorlopige afrekening ZFW 2004, die zal worden verzonden</a:t>
          </a:r>
        </a:p>
        <a:p>
          <a:pPr algn="l" rtl="0">
            <a:defRPr sz="1000"/>
          </a:pPr>
          <a:r>
            <a:rPr lang="nl-NL" sz="800" b="0" i="0" u="none" strike="noStrike" baseline="0">
              <a:solidFill>
                <a:srgbClr val="000000"/>
              </a:solidFill>
              <a:latin typeface="Arial"/>
              <a:cs typeface="Arial"/>
            </a:rPr>
            <a:t>    in december 2004. De gemiddelde aantallen zijn gebaseerd op de twaalf peilmomenten van de door u in 2004</a:t>
          </a:r>
        </a:p>
        <a:p>
          <a:pPr algn="l" rtl="0">
            <a:defRPr sz="1000"/>
          </a:pPr>
          <a:r>
            <a:rPr lang="nl-NL" sz="800" b="0" i="0" u="none" strike="noStrike" baseline="0">
              <a:solidFill>
                <a:srgbClr val="000000"/>
              </a:solidFill>
              <a:latin typeface="Arial"/>
              <a:cs typeface="Arial"/>
            </a:rPr>
            <a:t>    aangeleverde verzekerdenstanden.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130" name="Text Box 10"/>
        <xdr:cNvSpPr txBox="1">
          <a:spLocks noChangeArrowheads="1"/>
        </xdr:cNvSpPr>
      </xdr:nvSpPr>
      <xdr:spPr bwMode="auto">
        <a:xfrm>
          <a:off x="0" y="0"/>
          <a:ext cx="0"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2003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2002. De budgetteringsinformatie in de jaarstaat ZFW 2003</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2003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5131" name="Text Box 11"/>
        <xdr:cNvSpPr txBox="1">
          <a:spLocks noChangeArrowheads="1"/>
        </xdr:cNvSpPr>
      </xdr:nvSpPr>
      <xdr:spPr bwMode="auto">
        <a:xfrm>
          <a:off x="0" y="0"/>
          <a:ext cx="0"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2004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2004. De budgetteringsinformatie in de jaarstaat ZFW 2004</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2004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5132" name="Text Box 12"/>
        <xdr:cNvSpPr txBox="1">
          <a:spLocks noChangeArrowheads="1"/>
        </xdr:cNvSpPr>
      </xdr:nvSpPr>
      <xdr:spPr bwMode="auto">
        <a:xfrm>
          <a:off x="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Uitgangspunt zijn in principe de kostenrubrieken van de jaarstaat. </a:t>
          </a:r>
        </a:p>
        <a:p>
          <a:pPr algn="l" rtl="0">
            <a:defRPr sz="1000"/>
          </a:pPr>
          <a:r>
            <a:rPr lang="nl-NL" sz="800" b="0" i="0" u="none" strike="noStrike" baseline="0">
              <a:solidFill>
                <a:srgbClr val="000000"/>
              </a:solidFill>
              <a:latin typeface="Arial"/>
              <a:cs typeface="Arial"/>
            </a:rPr>
            <a:t>    U specificeert de kosten zo goed mogelijk per rubriek.</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5133" name="Text Box 13"/>
        <xdr:cNvSpPr txBox="1">
          <a:spLocks noChangeArrowheads="1"/>
        </xdr:cNvSpPr>
      </xdr:nvSpPr>
      <xdr:spPr bwMode="auto">
        <a:xfrm>
          <a:off x="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Het betreft het DBC deel kosten ziekenhuis en het DBC deel kosten zelfstandige behandelcentra.</a:t>
          </a:r>
        </a:p>
        <a:p>
          <a:pPr algn="l" rtl="0">
            <a:defRPr sz="1000"/>
          </a:pPr>
          <a:r>
            <a:rPr lang="nl-NL" sz="800" b="0" i="0" u="none" strike="noStrike" baseline="0">
              <a:solidFill>
                <a:srgbClr val="000000"/>
              </a:solidFill>
              <a:latin typeface="Arial"/>
              <a:cs typeface="Arial"/>
            </a:rPr>
            <a:t>   Als het DBC deel kosten instelling en het DBC deel honoraria medische specialisten niet afzonderlijk op de tariefbeschikking van het CTG</a:t>
          </a:r>
        </a:p>
        <a:p>
          <a:pPr algn="l" rtl="0">
            <a:defRPr sz="1000"/>
          </a:pPr>
          <a:r>
            <a:rPr lang="nl-NL" sz="800" b="0" i="0" u="none" strike="noStrike" baseline="0">
              <a:solidFill>
                <a:srgbClr val="000000"/>
              </a:solidFill>
              <a:latin typeface="Arial"/>
              <a:cs typeface="Arial"/>
            </a:rPr>
            <a:t>   zijn vermeld, dan verantwoordt u hier de totale kosten van de betreffende DBC's in ziekenhuizen en in zelfstandige behandelcentra.</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5134" name="Text Box 14"/>
        <xdr:cNvSpPr txBox="1">
          <a:spLocks noChangeArrowheads="1"/>
        </xdr:cNvSpPr>
      </xdr:nvSpPr>
      <xdr:spPr bwMode="auto">
        <a:xfrm>
          <a:off x="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Het betreft het DBC deel honoraria medische specialisten van ziekenhuizen en zelfstandige behandelcentra indien dit deel afzonderlijk</a:t>
          </a:r>
        </a:p>
        <a:p>
          <a:pPr algn="l" rtl="0">
            <a:defRPr sz="1000"/>
          </a:pPr>
          <a:r>
            <a:rPr lang="nl-NL" sz="800" b="0" i="0" u="none" strike="noStrike" baseline="0">
              <a:solidFill>
                <a:srgbClr val="000000"/>
              </a:solidFill>
              <a:latin typeface="Arial"/>
              <a:cs typeface="Arial"/>
            </a:rPr>
            <a:t>   op de tariefbeschikking van het CTG is vermeld. Als dit deel niet afzonderlijk is vermeld, dan verantwoordt u de totale kosten bij code 612.</a:t>
          </a:r>
        </a:p>
      </xdr:txBody>
    </xdr:sp>
    <xdr:clientData/>
  </xdr:twoCellAnchor>
  <xdr:twoCellAnchor>
    <xdr:from>
      <xdr:col>3</xdr:col>
      <xdr:colOff>0</xdr:colOff>
      <xdr:row>0</xdr:row>
      <xdr:rowOff>0</xdr:rowOff>
    </xdr:from>
    <xdr:to>
      <xdr:col>10</xdr:col>
      <xdr:colOff>9525</xdr:colOff>
      <xdr:row>0</xdr:row>
      <xdr:rowOff>0</xdr:rowOff>
    </xdr:to>
    <xdr:sp macro="" textlink="">
      <xdr:nvSpPr>
        <xdr:cNvPr id="5135" name="Text Box 15"/>
        <xdr:cNvSpPr txBox="1">
          <a:spLocks noChangeArrowheads="1"/>
        </xdr:cNvSpPr>
      </xdr:nvSpPr>
      <xdr:spPr bwMode="auto">
        <a:xfrm>
          <a:off x="971550" y="0"/>
          <a:ext cx="48482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3</xdr:col>
      <xdr:colOff>0</xdr:colOff>
      <xdr:row>0</xdr:row>
      <xdr:rowOff>0</xdr:rowOff>
    </xdr:from>
    <xdr:to>
      <xdr:col>10</xdr:col>
      <xdr:colOff>9525</xdr:colOff>
      <xdr:row>0</xdr:row>
      <xdr:rowOff>0</xdr:rowOff>
    </xdr:to>
    <xdr:sp macro="" textlink="">
      <xdr:nvSpPr>
        <xdr:cNvPr id="5136" name="Text Box 16"/>
        <xdr:cNvSpPr txBox="1">
          <a:spLocks noChangeArrowheads="1"/>
        </xdr:cNvSpPr>
      </xdr:nvSpPr>
      <xdr:spPr bwMode="auto">
        <a:xfrm>
          <a:off x="971550" y="0"/>
          <a:ext cx="48482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3</xdr:col>
      <xdr:colOff>0</xdr:colOff>
      <xdr:row>0</xdr:row>
      <xdr:rowOff>0</xdr:rowOff>
    </xdr:from>
    <xdr:to>
      <xdr:col>10</xdr:col>
      <xdr:colOff>0</xdr:colOff>
      <xdr:row>0</xdr:row>
      <xdr:rowOff>0</xdr:rowOff>
    </xdr:to>
    <xdr:sp macro="" textlink="">
      <xdr:nvSpPr>
        <xdr:cNvPr id="5137" name="Text Box 17"/>
        <xdr:cNvSpPr txBox="1">
          <a:spLocks noChangeArrowheads="1"/>
        </xdr:cNvSpPr>
      </xdr:nvSpPr>
      <xdr:spPr bwMode="auto">
        <a:xfrm>
          <a:off x="971550" y="0"/>
          <a:ext cx="48387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a) Dit totaal moet gelijk zijn aan het totaal aantal personenen van 65 jaar en ouder in de</a:t>
          </a:r>
        </a:p>
        <a:p>
          <a:pPr algn="l" rtl="0">
            <a:defRPr sz="1000"/>
          </a:pPr>
          <a:r>
            <a:rPr lang="nl-NL" sz="800" b="0" i="0" u="none" strike="noStrike" baseline="0">
              <a:solidFill>
                <a:srgbClr val="000000"/>
              </a:solidFill>
              <a:latin typeface="Arial"/>
              <a:cs typeface="Arial"/>
            </a:rPr>
            <a:t>     verzekerdenstand per verzekeringsgrond (beleidsinformatie) met dezelfde peildatum.</a:t>
          </a:r>
        </a:p>
        <a:p>
          <a:pPr algn="l" rtl="0">
            <a:defRPr sz="1000"/>
          </a:pPr>
          <a:r>
            <a:rPr lang="nl-NL" sz="800" b="0" i="0" u="none" strike="noStrike" baseline="0">
              <a:solidFill>
                <a:srgbClr val="000000"/>
              </a:solidFill>
              <a:latin typeface="Arial"/>
              <a:cs typeface="Arial"/>
            </a:rPr>
            <a:t>b) Dit is de som van alle velden. Dit totaal betreft de verzekerden die van belang zijn</a:t>
          </a:r>
        </a:p>
        <a:p>
          <a:pPr algn="l" rtl="0">
            <a:defRPr sz="1000"/>
          </a:pPr>
          <a:r>
            <a:rPr lang="nl-NL" sz="800" b="0" i="0" u="none" strike="noStrike" baseline="0">
              <a:solidFill>
                <a:srgbClr val="000000"/>
              </a:solidFill>
              <a:latin typeface="Arial"/>
              <a:cs typeface="Arial"/>
            </a:rPr>
            <a:t>     voor de budgettering en moet gelijk zijn aan het totaal van de verzekerdenstand per</a:t>
          </a:r>
        </a:p>
        <a:p>
          <a:pPr algn="l" rtl="0">
            <a:defRPr sz="1000"/>
          </a:pPr>
          <a:r>
            <a:rPr lang="nl-NL" sz="800" b="0" i="0" u="none" strike="noStrike" baseline="0">
              <a:solidFill>
                <a:srgbClr val="000000"/>
              </a:solidFill>
              <a:latin typeface="Arial"/>
              <a:cs typeface="Arial"/>
            </a:rPr>
            <a:t>     risicoklasse, het totaal van de verzekerdenstand naar nominale premie en het totaal</a:t>
          </a:r>
        </a:p>
        <a:p>
          <a:pPr algn="l" rtl="0">
            <a:defRPr sz="1000"/>
          </a:pPr>
          <a:r>
            <a:rPr lang="nl-NL" sz="800" b="0" i="0" u="none" strike="noStrike" baseline="0">
              <a:solidFill>
                <a:srgbClr val="000000"/>
              </a:solidFill>
              <a:latin typeface="Arial"/>
              <a:cs typeface="Arial"/>
            </a:rPr>
            <a:t>     van de verzekerdenstand per verzekeringsgrond met dezelfde peildatum.</a:t>
          </a:r>
        </a:p>
      </xdr:txBody>
    </xdr:sp>
    <xdr:clientData/>
  </xdr:twoCellAnchor>
  <xdr:twoCellAnchor>
    <xdr:from>
      <xdr:col>3</xdr:col>
      <xdr:colOff>0</xdr:colOff>
      <xdr:row>0</xdr:row>
      <xdr:rowOff>0</xdr:rowOff>
    </xdr:from>
    <xdr:to>
      <xdr:col>10</xdr:col>
      <xdr:colOff>0</xdr:colOff>
      <xdr:row>0</xdr:row>
      <xdr:rowOff>0</xdr:rowOff>
    </xdr:to>
    <xdr:sp macro="" textlink="">
      <xdr:nvSpPr>
        <xdr:cNvPr id="5138" name="Text Box 18"/>
        <xdr:cNvSpPr txBox="1">
          <a:spLocks noChangeArrowheads="1"/>
        </xdr:cNvSpPr>
      </xdr:nvSpPr>
      <xdr:spPr bwMode="auto">
        <a:xfrm>
          <a:off x="971550" y="0"/>
          <a:ext cx="48387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a) Dit totaal moet gelijk zijn aan het totaal aantal personenen van 65 jaar en ouder in de</a:t>
          </a:r>
        </a:p>
        <a:p>
          <a:pPr algn="l" rtl="0">
            <a:defRPr sz="1000"/>
          </a:pPr>
          <a:r>
            <a:rPr lang="nl-NL" sz="800" b="0" i="0" u="none" strike="noStrike" baseline="0">
              <a:solidFill>
                <a:srgbClr val="000000"/>
              </a:solidFill>
              <a:latin typeface="Arial"/>
              <a:cs typeface="Arial"/>
            </a:rPr>
            <a:t>     verzekerdenstand per verzekeringsgrond (beleidsinformatie) met dezelfde peildatum.</a:t>
          </a:r>
        </a:p>
        <a:p>
          <a:pPr algn="l" rtl="0">
            <a:defRPr sz="1000"/>
          </a:pPr>
          <a:r>
            <a:rPr lang="nl-NL" sz="800" b="0" i="0" u="none" strike="noStrike" baseline="0">
              <a:solidFill>
                <a:srgbClr val="000000"/>
              </a:solidFill>
              <a:latin typeface="Arial"/>
              <a:cs typeface="Arial"/>
            </a:rPr>
            <a:t>b) Dit is de som van alle velden. Dit totaal betreft de verzekerden die van belang zijn</a:t>
          </a:r>
        </a:p>
        <a:p>
          <a:pPr algn="l" rtl="0">
            <a:defRPr sz="1000"/>
          </a:pPr>
          <a:r>
            <a:rPr lang="nl-NL" sz="800" b="0" i="0" u="none" strike="noStrike" baseline="0">
              <a:solidFill>
                <a:srgbClr val="000000"/>
              </a:solidFill>
              <a:latin typeface="Arial"/>
              <a:cs typeface="Arial"/>
            </a:rPr>
            <a:t>     voor de budgettering en moet gelijk zijn aan het totaal van de verzekerdenstand per</a:t>
          </a:r>
        </a:p>
        <a:p>
          <a:pPr algn="l" rtl="0">
            <a:defRPr sz="1000"/>
          </a:pPr>
          <a:r>
            <a:rPr lang="nl-NL" sz="800" b="0" i="0" u="none" strike="noStrike" baseline="0">
              <a:solidFill>
                <a:srgbClr val="000000"/>
              </a:solidFill>
              <a:latin typeface="Arial"/>
              <a:cs typeface="Arial"/>
            </a:rPr>
            <a:t>     risicoklasse, het totaal van de verzekerdenstand naar nominale premie en het totaal</a:t>
          </a:r>
        </a:p>
        <a:p>
          <a:pPr algn="l" rtl="0">
            <a:defRPr sz="1000"/>
          </a:pPr>
          <a:r>
            <a:rPr lang="nl-NL" sz="800" b="0" i="0" u="none" strike="noStrike" baseline="0">
              <a:solidFill>
                <a:srgbClr val="000000"/>
              </a:solidFill>
              <a:latin typeface="Arial"/>
              <a:cs typeface="Arial"/>
            </a:rPr>
            <a:t>     van de verzekerdenstand per verzekeringsgrond met dezelfde peildatum.</a:t>
          </a:r>
        </a:p>
      </xdr:txBody>
    </xdr:sp>
    <xdr:clientData/>
  </xdr:twoCellAnchor>
  <xdr:twoCellAnchor>
    <xdr:from>
      <xdr:col>3</xdr:col>
      <xdr:colOff>0</xdr:colOff>
      <xdr:row>0</xdr:row>
      <xdr:rowOff>0</xdr:rowOff>
    </xdr:from>
    <xdr:to>
      <xdr:col>11</xdr:col>
      <xdr:colOff>495300</xdr:colOff>
      <xdr:row>0</xdr:row>
      <xdr:rowOff>0</xdr:rowOff>
    </xdr:to>
    <xdr:sp macro="" textlink="">
      <xdr:nvSpPr>
        <xdr:cNvPr id="5139" name="Text Box 19"/>
        <xdr:cNvSpPr txBox="1">
          <a:spLocks noChangeArrowheads="1"/>
        </xdr:cNvSpPr>
      </xdr:nvSpPr>
      <xdr:spPr bwMode="auto">
        <a:xfrm>
          <a:off x="971550" y="0"/>
          <a:ext cx="62198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  Dit betreft een</a:t>
          </a:r>
          <a:r>
            <a:rPr lang="nl-NL" sz="800" b="0" i="0" u="sng" strike="noStrike" baseline="0">
              <a:solidFill>
                <a:srgbClr val="000000"/>
              </a:solidFill>
              <a:latin typeface="Arial"/>
              <a:cs typeface="Arial"/>
            </a:rPr>
            <a:t> berekening</a:t>
          </a:r>
          <a:r>
            <a:rPr lang="nl-NL" sz="800" b="0" i="0" u="none" strike="noStrike" baseline="0">
              <a:solidFill>
                <a:srgbClr val="000000"/>
              </a:solidFill>
              <a:latin typeface="Arial"/>
              <a:cs typeface="Arial"/>
            </a:rPr>
            <a:t> van de variabele verpleegkosten.</a:t>
          </a:r>
        </a:p>
        <a:p>
          <a:pPr algn="l" rtl="0">
            <a:defRPr sz="1000"/>
          </a:pPr>
          <a:r>
            <a:rPr lang="nl-NL" sz="800" b="0" i="0" u="none" strike="noStrike" baseline="0">
              <a:solidFill>
                <a:srgbClr val="000000"/>
              </a:solidFill>
              <a:latin typeface="Arial"/>
              <a:cs typeface="Arial"/>
            </a:rPr>
            <a:t>      Voor alle (bij uw ziekenfonds declarerende) academische, algemene en categorale ziekenhuizen voert u per instelling de volgende</a:t>
          </a:r>
        </a:p>
        <a:p>
          <a:pPr algn="l" rtl="0">
            <a:defRPr sz="1000"/>
          </a:pPr>
          <a:r>
            <a:rPr lang="nl-NL" sz="800" b="0" i="0" u="none" strike="noStrike" baseline="0">
              <a:solidFill>
                <a:srgbClr val="000000"/>
              </a:solidFill>
              <a:latin typeface="Arial"/>
              <a:cs typeface="Arial"/>
            </a:rPr>
            <a:t>      vermenigvuldiging uit en telt u de uitkomsten bij elkaar op:</a:t>
          </a:r>
        </a:p>
        <a:p>
          <a:pPr algn="l" rtl="0">
            <a:defRPr sz="1000"/>
          </a:pPr>
          <a:r>
            <a:rPr lang="nl-NL" sz="800" b="0" i="0" u="none" strike="noStrike" baseline="0">
              <a:solidFill>
                <a:srgbClr val="000000"/>
              </a:solidFill>
              <a:latin typeface="Arial"/>
              <a:cs typeface="Arial"/>
            </a:rPr>
            <a:t>      Aantal verpleegdagen (gedeclareerd met sluittarieven) over het eerste halfjaar inclusief balanspost * voorlopige ex-ante variabele</a:t>
          </a:r>
        </a:p>
        <a:p>
          <a:pPr algn="l" rtl="0">
            <a:defRPr sz="1000"/>
          </a:pPr>
          <a:r>
            <a:rPr lang="nl-NL" sz="800" b="0" i="0" u="none" strike="noStrike" baseline="0">
              <a:solidFill>
                <a:srgbClr val="000000"/>
              </a:solidFill>
              <a:latin typeface="Arial"/>
              <a:cs typeface="Arial"/>
            </a:rPr>
            <a:t>      verpleegtarief (zie brief van 7 november 2002, kenmerk VFIN/22051902).</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0</xdr:row>
      <xdr:rowOff>0</xdr:rowOff>
    </xdr:from>
    <xdr:to>
      <xdr:col>11</xdr:col>
      <xdr:colOff>447675</xdr:colOff>
      <xdr:row>0</xdr:row>
      <xdr:rowOff>0</xdr:rowOff>
    </xdr:to>
    <xdr:sp macro="" textlink="">
      <xdr:nvSpPr>
        <xdr:cNvPr id="5140" name="Text Box 20"/>
        <xdr:cNvSpPr txBox="1">
          <a:spLocks noChangeArrowheads="1"/>
        </xdr:cNvSpPr>
      </xdr:nvSpPr>
      <xdr:spPr bwMode="auto">
        <a:xfrm>
          <a:off x="971550" y="0"/>
          <a:ext cx="6172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Dit betreft een </a:t>
          </a:r>
          <a:r>
            <a:rPr lang="nl-NL" sz="800" b="0" i="0" u="sng" strike="noStrike" baseline="0">
              <a:solidFill>
                <a:srgbClr val="000000"/>
              </a:solidFill>
              <a:latin typeface="Arial"/>
              <a:cs typeface="Arial"/>
            </a:rPr>
            <a:t>berekening</a:t>
          </a:r>
          <a:r>
            <a:rPr lang="nl-NL" sz="800" b="0" i="0" u="none" strike="noStrike" baseline="0">
              <a:solidFill>
                <a:srgbClr val="000000"/>
              </a:solidFill>
              <a:latin typeface="Arial"/>
              <a:cs typeface="Arial"/>
            </a:rPr>
            <a:t> van de variabele verpleegkosten.</a:t>
          </a:r>
        </a:p>
        <a:p>
          <a:pPr algn="l" rtl="0">
            <a:defRPr sz="1000"/>
          </a:pPr>
          <a:r>
            <a:rPr lang="nl-NL" sz="800" b="0" i="0" u="none" strike="noStrike" baseline="0">
              <a:solidFill>
                <a:srgbClr val="000000"/>
              </a:solidFill>
              <a:latin typeface="Arial"/>
              <a:cs typeface="Arial"/>
            </a:rPr>
            <a:t>   Voor alle (bij uw ziekenfonds declarerende) academische, algemene en categorale ziekenhuizen voert u per instelling de volgende</a:t>
          </a:r>
        </a:p>
        <a:p>
          <a:pPr algn="l" rtl="0">
            <a:defRPr sz="1000"/>
          </a:pPr>
          <a:r>
            <a:rPr lang="nl-NL" sz="800" b="0" i="0" u="none" strike="noStrike" baseline="0">
              <a:solidFill>
                <a:srgbClr val="000000"/>
              </a:solidFill>
              <a:latin typeface="Arial"/>
              <a:cs typeface="Arial"/>
            </a:rPr>
            <a:t>   vermenigvuldiging uit en telt u de uitkomsten bij elkaar op:</a:t>
          </a:r>
        </a:p>
        <a:p>
          <a:pPr algn="l" rtl="0">
            <a:defRPr sz="1000"/>
          </a:pPr>
          <a:r>
            <a:rPr lang="nl-NL" sz="800" b="0" i="0" u="none" strike="noStrike" baseline="0">
              <a:solidFill>
                <a:srgbClr val="000000"/>
              </a:solidFill>
              <a:latin typeface="Arial"/>
              <a:cs typeface="Arial"/>
            </a:rPr>
            <a:t>   Aantal verpleegdagen (op basis van sluittarieven) over 2003 inclusief balanspost vermenigvuldigd met definitieve variabele</a:t>
          </a:r>
        </a:p>
        <a:p>
          <a:pPr algn="l" rtl="0">
            <a:defRPr sz="1000"/>
          </a:pPr>
          <a:r>
            <a:rPr lang="nl-NL" sz="800" b="0" i="0" u="none" strike="noStrike" baseline="0">
              <a:solidFill>
                <a:srgbClr val="000000"/>
              </a:solidFill>
              <a:latin typeface="Arial"/>
              <a:cs typeface="Arial"/>
            </a:rPr>
            <a:t>   verpleegtarief (ontvangt u zo spoedig mogelijk).</a:t>
          </a:r>
        </a:p>
      </xdr:txBody>
    </xdr:sp>
    <xdr:clientData/>
  </xdr:twoCellAnchor>
  <xdr:twoCellAnchor>
    <xdr:from>
      <xdr:col>3</xdr:col>
      <xdr:colOff>0</xdr:colOff>
      <xdr:row>0</xdr:row>
      <xdr:rowOff>0</xdr:rowOff>
    </xdr:from>
    <xdr:to>
      <xdr:col>11</xdr:col>
      <xdr:colOff>447675</xdr:colOff>
      <xdr:row>0</xdr:row>
      <xdr:rowOff>0</xdr:rowOff>
    </xdr:to>
    <xdr:sp macro="" textlink="">
      <xdr:nvSpPr>
        <xdr:cNvPr id="5141" name="Text Box 21"/>
        <xdr:cNvSpPr txBox="1">
          <a:spLocks noChangeArrowheads="1"/>
        </xdr:cNvSpPr>
      </xdr:nvSpPr>
      <xdr:spPr bwMode="auto">
        <a:xfrm>
          <a:off x="971550" y="0"/>
          <a:ext cx="6172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Uitgangspunt zijn in principe de kostenrubrieken van de jaarstaat. U specificeert de kosten zo goed mogelijk per rubriek.</a:t>
          </a:r>
        </a:p>
        <a:p>
          <a:pPr algn="l" rtl="0">
            <a:defRPr sz="1000"/>
          </a:pPr>
          <a:r>
            <a:rPr lang="nl-NL" sz="800" b="0" i="0" u="none" strike="noStrike" baseline="0">
              <a:solidFill>
                <a:srgbClr val="000000"/>
              </a:solidFill>
              <a:latin typeface="Arial"/>
              <a:cs typeface="Arial"/>
            </a:rPr>
            <a:t>2) Uitgangspunt zijn de productie-indicatoren volgens de Nederlandse situatie. u specificeert de aantallen voor zover mogelijk en</a:t>
          </a:r>
        </a:p>
        <a:p>
          <a:pPr algn="l" rtl="0">
            <a:defRPr sz="1000"/>
          </a:pPr>
          <a:r>
            <a:rPr lang="nl-NL" sz="800" b="0" i="0" u="none" strike="noStrike" baseline="0">
              <a:solidFill>
                <a:srgbClr val="000000"/>
              </a:solidFill>
              <a:latin typeface="Arial"/>
              <a:cs typeface="Arial"/>
            </a:rPr>
            <a:t>     van toepassing.</a:t>
          </a:r>
        </a:p>
      </xdr:txBody>
    </xdr:sp>
    <xdr:clientData/>
  </xdr:twoCellAnchor>
  <xdr:twoCellAnchor>
    <xdr:from>
      <xdr:col>3</xdr:col>
      <xdr:colOff>0</xdr:colOff>
      <xdr:row>0</xdr:row>
      <xdr:rowOff>0</xdr:rowOff>
    </xdr:from>
    <xdr:to>
      <xdr:col>11</xdr:col>
      <xdr:colOff>447675</xdr:colOff>
      <xdr:row>0</xdr:row>
      <xdr:rowOff>0</xdr:rowOff>
    </xdr:to>
    <xdr:sp macro="" textlink="">
      <xdr:nvSpPr>
        <xdr:cNvPr id="5142" name="Text Box 22"/>
        <xdr:cNvSpPr txBox="1">
          <a:spLocks noChangeArrowheads="1"/>
        </xdr:cNvSpPr>
      </xdr:nvSpPr>
      <xdr:spPr bwMode="auto">
        <a:xfrm>
          <a:off x="971550" y="0"/>
          <a:ext cx="6172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Uitgangspunt zijn in principe de kostenrubrieken van de jaarstaat. U specificeert de kosten zo goed mogelijk per rubriek.</a:t>
          </a:r>
        </a:p>
        <a:p>
          <a:pPr algn="l" rtl="0">
            <a:defRPr sz="1000"/>
          </a:pPr>
          <a:r>
            <a:rPr lang="nl-NL" sz="800" b="0" i="0" u="none" strike="noStrike" baseline="0">
              <a:solidFill>
                <a:srgbClr val="000000"/>
              </a:solidFill>
              <a:latin typeface="Arial"/>
              <a:cs typeface="Arial"/>
            </a:rPr>
            <a:t>2) Uitgangspunt zijn de productie-indicatoren volgens de Nederlandse situatie. u specificeert de aantallen voor zover mogelijk en</a:t>
          </a:r>
        </a:p>
        <a:p>
          <a:pPr algn="l" rtl="0">
            <a:defRPr sz="1000"/>
          </a:pPr>
          <a:r>
            <a:rPr lang="nl-NL" sz="800" b="0" i="0" u="none" strike="noStrike" baseline="0">
              <a:solidFill>
                <a:srgbClr val="000000"/>
              </a:solidFill>
              <a:latin typeface="Arial"/>
              <a:cs typeface="Arial"/>
            </a:rPr>
            <a:t>     van toepassing.</a:t>
          </a:r>
        </a:p>
      </xdr:txBody>
    </xdr:sp>
    <xdr:clientData/>
  </xdr:twoCellAnchor>
  <xdr:twoCellAnchor>
    <xdr:from>
      <xdr:col>3</xdr:col>
      <xdr:colOff>0</xdr:colOff>
      <xdr:row>0</xdr:row>
      <xdr:rowOff>0</xdr:rowOff>
    </xdr:from>
    <xdr:to>
      <xdr:col>10</xdr:col>
      <xdr:colOff>0</xdr:colOff>
      <xdr:row>0</xdr:row>
      <xdr:rowOff>0</xdr:rowOff>
    </xdr:to>
    <xdr:sp macro="" textlink="">
      <xdr:nvSpPr>
        <xdr:cNvPr id="5143" name="Text Box 23"/>
        <xdr:cNvSpPr txBox="1">
          <a:spLocks noChangeArrowheads="1"/>
        </xdr:cNvSpPr>
      </xdr:nvSpPr>
      <xdr:spPr bwMode="auto">
        <a:xfrm>
          <a:off x="971550" y="0"/>
          <a:ext cx="48387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a:t>
          </a:r>
        </a:p>
        <a:p>
          <a:pPr algn="l" rtl="0">
            <a:defRPr sz="1000"/>
          </a:pPr>
          <a:r>
            <a:rPr lang="nl-NL" sz="800" b="0" i="0" u="none" strike="noStrike" baseline="0">
              <a:solidFill>
                <a:srgbClr val="000000"/>
              </a:solidFill>
              <a:latin typeface="Arial"/>
              <a:cs typeface="Arial"/>
            </a:rPr>
            <a:t>    dienen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op pagina 1. </a:t>
          </a:r>
        </a:p>
      </xdr:txBody>
    </xdr:sp>
    <xdr:clientData/>
  </xdr:twoCellAnchor>
  <xdr:twoCellAnchor>
    <xdr:from>
      <xdr:col>3</xdr:col>
      <xdr:colOff>114300</xdr:colOff>
      <xdr:row>0</xdr:row>
      <xdr:rowOff>0</xdr:rowOff>
    </xdr:from>
    <xdr:to>
      <xdr:col>12</xdr:col>
      <xdr:colOff>0</xdr:colOff>
      <xdr:row>0</xdr:row>
      <xdr:rowOff>0</xdr:rowOff>
    </xdr:to>
    <xdr:sp macro="" textlink="">
      <xdr:nvSpPr>
        <xdr:cNvPr id="5144" name="Text Box 24"/>
        <xdr:cNvSpPr txBox="1">
          <a:spLocks noChangeArrowheads="1"/>
        </xdr:cNvSpPr>
      </xdr:nvSpPr>
      <xdr:spPr bwMode="auto">
        <a:xfrm>
          <a:off x="1085850" y="0"/>
          <a:ext cx="64960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Het totale aantal verzekerden van wie de kosten in de budgettering vallen moet gelijk zijn aan het totaal van de verzekerdenstand naar</a:t>
          </a:r>
        </a:p>
        <a:p>
          <a:pPr algn="l" rtl="0">
            <a:defRPr sz="1000"/>
          </a:pPr>
          <a:r>
            <a:rPr lang="nl-NL" sz="800" b="0" i="0" u="none" strike="noStrike" baseline="0">
              <a:solidFill>
                <a:srgbClr val="000000"/>
              </a:solidFill>
              <a:latin typeface="Arial"/>
              <a:cs typeface="Arial"/>
            </a:rPr>
            <a:t>    leeftijd en verzekeringsgrond, de verzekerdenstand per risicoklasse en de verzekerdenstand naar nominale premie.</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5</xdr:col>
      <xdr:colOff>200025</xdr:colOff>
      <xdr:row>0</xdr:row>
      <xdr:rowOff>0</xdr:rowOff>
    </xdr:from>
    <xdr:to>
      <xdr:col>6</xdr:col>
      <xdr:colOff>485775</xdr:colOff>
      <xdr:row>0</xdr:row>
      <xdr:rowOff>0</xdr:rowOff>
    </xdr:to>
    <xdr:sp macro="[0]!Omhoog" textlink="">
      <xdr:nvSpPr>
        <xdr:cNvPr id="5145" name="Rectangle 25"/>
        <xdr:cNvSpPr>
          <a:spLocks noChangeArrowheads="1"/>
        </xdr:cNvSpPr>
      </xdr:nvSpPr>
      <xdr:spPr bwMode="auto">
        <a:xfrm>
          <a:off x="3248025" y="0"/>
          <a:ext cx="428625"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Omhoog</a:t>
          </a:r>
        </a:p>
      </xdr:txBody>
    </xdr:sp>
    <xdr:clientData/>
  </xdr:twoCellAnchor>
  <xdr:twoCellAnchor>
    <xdr:from>
      <xdr:col>5</xdr:col>
      <xdr:colOff>200025</xdr:colOff>
      <xdr:row>0</xdr:row>
      <xdr:rowOff>0</xdr:rowOff>
    </xdr:from>
    <xdr:to>
      <xdr:col>6</xdr:col>
      <xdr:colOff>485775</xdr:colOff>
      <xdr:row>0</xdr:row>
      <xdr:rowOff>0</xdr:rowOff>
    </xdr:to>
    <xdr:sp macro="[0]!Omlaag" textlink="">
      <xdr:nvSpPr>
        <xdr:cNvPr id="5146" name="Rectangle 26"/>
        <xdr:cNvSpPr>
          <a:spLocks noChangeArrowheads="1"/>
        </xdr:cNvSpPr>
      </xdr:nvSpPr>
      <xdr:spPr bwMode="auto">
        <a:xfrm>
          <a:off x="3248025" y="0"/>
          <a:ext cx="428625"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Omlaag           Omlaag</a:t>
          </a:r>
        </a:p>
      </xdr:txBody>
    </xdr:sp>
    <xdr:clientData/>
  </xdr:twoCellAnchor>
  <xdr:twoCellAnchor>
    <xdr:from>
      <xdr:col>6</xdr:col>
      <xdr:colOff>609600</xdr:colOff>
      <xdr:row>0</xdr:row>
      <xdr:rowOff>0</xdr:rowOff>
    </xdr:from>
    <xdr:to>
      <xdr:col>8</xdr:col>
      <xdr:colOff>285750</xdr:colOff>
      <xdr:row>0</xdr:row>
      <xdr:rowOff>0</xdr:rowOff>
    </xdr:to>
    <xdr:sp macro="[0]!print_pagina_spec_informatie_a" textlink="">
      <xdr:nvSpPr>
        <xdr:cNvPr id="5147" name="Rectangle 27"/>
        <xdr:cNvSpPr>
          <a:spLocks noChangeArrowheads="1"/>
        </xdr:cNvSpPr>
      </xdr:nvSpPr>
      <xdr:spPr bwMode="auto">
        <a:xfrm>
          <a:off x="3676650" y="0"/>
          <a:ext cx="647700" cy="0"/>
        </a:xfrm>
        <a:prstGeom prst="rect">
          <a:avLst/>
        </a:prstGeom>
        <a:solidFill>
          <a:srgbClr val="929633"/>
        </a:solidFill>
        <a:ln w="9525">
          <a:solidFill>
            <a:srgbClr val="000000"/>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Printen specifieke pagina printen</a:t>
          </a:r>
        </a:p>
      </xdr:txBody>
    </xdr:sp>
    <xdr:clientData/>
  </xdr:twoCellAnchor>
  <xdr:twoCellAnchor>
    <xdr:from>
      <xdr:col>6</xdr:col>
      <xdr:colOff>609600</xdr:colOff>
      <xdr:row>0</xdr:row>
      <xdr:rowOff>0</xdr:rowOff>
    </xdr:from>
    <xdr:to>
      <xdr:col>8</xdr:col>
      <xdr:colOff>285750</xdr:colOff>
      <xdr:row>0</xdr:row>
      <xdr:rowOff>0</xdr:rowOff>
    </xdr:to>
    <xdr:sp macro="[0]!print_alles_spec_informatie_a" textlink="">
      <xdr:nvSpPr>
        <xdr:cNvPr id="5148" name="Rectangle 28"/>
        <xdr:cNvSpPr>
          <a:spLocks noChangeArrowheads="1"/>
        </xdr:cNvSpPr>
      </xdr:nvSpPr>
      <xdr:spPr bwMode="auto">
        <a:xfrm>
          <a:off x="3676650" y="0"/>
          <a:ext cx="647700" cy="0"/>
        </a:xfrm>
        <a:prstGeom prst="rect">
          <a:avLst/>
        </a:prstGeom>
        <a:solidFill>
          <a:srgbClr val="929633"/>
        </a:solidFill>
        <a:ln w="9525">
          <a:solidFill>
            <a:srgbClr val="000000"/>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Printen alle pagina's</a:t>
          </a:r>
        </a:p>
      </xdr:txBody>
    </xdr:sp>
    <xdr:clientData/>
  </xdr:twoCellAnchor>
  <xdr:twoCellAnchor>
    <xdr:from>
      <xdr:col>3</xdr:col>
      <xdr:colOff>161925</xdr:colOff>
      <xdr:row>0</xdr:row>
      <xdr:rowOff>0</xdr:rowOff>
    </xdr:from>
    <xdr:to>
      <xdr:col>5</xdr:col>
      <xdr:colOff>85725</xdr:colOff>
      <xdr:row>0</xdr:row>
      <xdr:rowOff>0</xdr:rowOff>
    </xdr:to>
    <xdr:sp macro="[0]!Hoofdmenu" textlink="">
      <xdr:nvSpPr>
        <xdr:cNvPr id="5149" name="Rectangle 29"/>
        <xdr:cNvSpPr>
          <a:spLocks noChangeArrowheads="1"/>
        </xdr:cNvSpPr>
      </xdr:nvSpPr>
      <xdr:spPr bwMode="auto">
        <a:xfrm>
          <a:off x="1133475" y="0"/>
          <a:ext cx="2000250"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Hoofdmenu</a:t>
          </a:r>
        </a:p>
      </xdr:txBody>
    </xdr:sp>
    <xdr:clientData/>
  </xdr:twoCellAnchor>
  <xdr:twoCellAnchor>
    <xdr:from>
      <xdr:col>3</xdr:col>
      <xdr:colOff>0</xdr:colOff>
      <xdr:row>0</xdr:row>
      <xdr:rowOff>0</xdr:rowOff>
    </xdr:from>
    <xdr:to>
      <xdr:col>10</xdr:col>
      <xdr:colOff>0</xdr:colOff>
      <xdr:row>0</xdr:row>
      <xdr:rowOff>0</xdr:rowOff>
    </xdr:to>
    <xdr:sp macro="" textlink="">
      <xdr:nvSpPr>
        <xdr:cNvPr id="5150" name="Text Box 30"/>
        <xdr:cNvSpPr txBox="1">
          <a:spLocks noChangeArrowheads="1"/>
        </xdr:cNvSpPr>
      </xdr:nvSpPr>
      <xdr:spPr bwMode="auto">
        <a:xfrm>
          <a:off x="971550" y="0"/>
          <a:ext cx="48387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a) Dit totaal moet gelijk zijn aan het totaal aantal personenen van 65 jaar en ouder in de</a:t>
          </a:r>
        </a:p>
        <a:p>
          <a:pPr algn="l" rtl="0">
            <a:defRPr sz="1000"/>
          </a:pPr>
          <a:r>
            <a:rPr lang="nl-NL" sz="800" b="0" i="0" u="none" strike="noStrike" baseline="0">
              <a:solidFill>
                <a:srgbClr val="000000"/>
              </a:solidFill>
              <a:latin typeface="Arial"/>
              <a:cs typeface="Arial"/>
            </a:rPr>
            <a:t>     verzekerdenstand per verzekeringsgrond (beleidsinformatie) met dezelfde peildatum.</a:t>
          </a:r>
        </a:p>
        <a:p>
          <a:pPr algn="l" rtl="0">
            <a:defRPr sz="1000"/>
          </a:pPr>
          <a:r>
            <a:rPr lang="nl-NL" sz="800" b="0" i="0" u="none" strike="noStrike" baseline="0">
              <a:solidFill>
                <a:srgbClr val="000000"/>
              </a:solidFill>
              <a:latin typeface="Arial"/>
              <a:cs typeface="Arial"/>
            </a:rPr>
            <a:t>b) Dit is de som van alle velden. Dit totaal betreft de verzekerden die van belang zijn</a:t>
          </a:r>
        </a:p>
        <a:p>
          <a:pPr algn="l" rtl="0">
            <a:defRPr sz="1000"/>
          </a:pPr>
          <a:r>
            <a:rPr lang="nl-NL" sz="800" b="0" i="0" u="none" strike="noStrike" baseline="0">
              <a:solidFill>
                <a:srgbClr val="000000"/>
              </a:solidFill>
              <a:latin typeface="Arial"/>
              <a:cs typeface="Arial"/>
            </a:rPr>
            <a:t>     voor de budgettering en moet gelijk zijn aan het totaal van de verzekerdenstand per</a:t>
          </a:r>
        </a:p>
        <a:p>
          <a:pPr algn="l" rtl="0">
            <a:defRPr sz="1000"/>
          </a:pPr>
          <a:r>
            <a:rPr lang="nl-NL" sz="800" b="0" i="0" u="none" strike="noStrike" baseline="0">
              <a:solidFill>
                <a:srgbClr val="000000"/>
              </a:solidFill>
              <a:latin typeface="Arial"/>
              <a:cs typeface="Arial"/>
            </a:rPr>
            <a:t>     risicoklasse, het totaal van de verzekerdenstand naar nominale premie en het totaal</a:t>
          </a:r>
        </a:p>
        <a:p>
          <a:pPr algn="l" rtl="0">
            <a:defRPr sz="1000"/>
          </a:pPr>
          <a:r>
            <a:rPr lang="nl-NL" sz="800" b="0" i="0" u="none" strike="noStrike" baseline="0">
              <a:solidFill>
                <a:srgbClr val="000000"/>
              </a:solidFill>
              <a:latin typeface="Arial"/>
              <a:cs typeface="Arial"/>
            </a:rPr>
            <a:t>     van de verzekerdenstand per verzekeringsgrond met dezelfde peildatum.</a:t>
          </a:r>
        </a:p>
      </xdr:txBody>
    </xdr:sp>
    <xdr:clientData/>
  </xdr:twoCellAnchor>
  <xdr:twoCellAnchor>
    <xdr:from>
      <xdr:col>3</xdr:col>
      <xdr:colOff>0</xdr:colOff>
      <xdr:row>0</xdr:row>
      <xdr:rowOff>0</xdr:rowOff>
    </xdr:from>
    <xdr:to>
      <xdr:col>10</xdr:col>
      <xdr:colOff>0</xdr:colOff>
      <xdr:row>0</xdr:row>
      <xdr:rowOff>0</xdr:rowOff>
    </xdr:to>
    <xdr:sp macro="" textlink="">
      <xdr:nvSpPr>
        <xdr:cNvPr id="5151" name="Text Box 31"/>
        <xdr:cNvSpPr txBox="1">
          <a:spLocks noChangeArrowheads="1"/>
        </xdr:cNvSpPr>
      </xdr:nvSpPr>
      <xdr:spPr bwMode="auto">
        <a:xfrm>
          <a:off x="971550" y="0"/>
          <a:ext cx="48387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a:t>
          </a:r>
        </a:p>
        <a:p>
          <a:pPr algn="l" rtl="0">
            <a:defRPr sz="1000"/>
          </a:pPr>
          <a:r>
            <a:rPr lang="nl-NL" sz="800" b="0" i="0" u="none" strike="noStrike" baseline="0">
              <a:solidFill>
                <a:srgbClr val="000000"/>
              </a:solidFill>
              <a:latin typeface="Arial"/>
              <a:cs typeface="Arial"/>
            </a:rPr>
            <a:t>    dienen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op pagina 2. </a:t>
          </a:r>
        </a:p>
      </xdr:txBody>
    </xdr:sp>
    <xdr:clientData/>
  </xdr:twoCellAnchor>
  <xdr:twoCellAnchor>
    <xdr:from>
      <xdr:col>3</xdr:col>
      <xdr:colOff>114300</xdr:colOff>
      <xdr:row>0</xdr:row>
      <xdr:rowOff>0</xdr:rowOff>
    </xdr:from>
    <xdr:to>
      <xdr:col>12</xdr:col>
      <xdr:colOff>0</xdr:colOff>
      <xdr:row>0</xdr:row>
      <xdr:rowOff>0</xdr:rowOff>
    </xdr:to>
    <xdr:sp macro="" textlink="">
      <xdr:nvSpPr>
        <xdr:cNvPr id="5152" name="Text Box 32"/>
        <xdr:cNvSpPr txBox="1">
          <a:spLocks noChangeArrowheads="1"/>
        </xdr:cNvSpPr>
      </xdr:nvSpPr>
      <xdr:spPr bwMode="auto">
        <a:xfrm>
          <a:off x="1085850" y="0"/>
          <a:ext cx="64960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Het totale aantal verzekerden van wie de kosten in de budgettering vallen moet gelijk zijn aan het totaal van de verzekerdenstand naar</a:t>
          </a:r>
        </a:p>
        <a:p>
          <a:pPr algn="l" rtl="0">
            <a:defRPr sz="1000"/>
          </a:pPr>
          <a:r>
            <a:rPr lang="nl-NL" sz="800" b="0" i="0" u="none" strike="noStrike" baseline="0">
              <a:solidFill>
                <a:srgbClr val="000000"/>
              </a:solidFill>
              <a:latin typeface="Arial"/>
              <a:cs typeface="Arial"/>
            </a:rPr>
            <a:t>    leeftijd en verzekeringsgrond, de verzekerdenstand per risicoklasse en de verzekerdenstand naar nominale premie.</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114300</xdr:colOff>
      <xdr:row>0</xdr:row>
      <xdr:rowOff>0</xdr:rowOff>
    </xdr:from>
    <xdr:to>
      <xdr:col>12</xdr:col>
      <xdr:colOff>0</xdr:colOff>
      <xdr:row>0</xdr:row>
      <xdr:rowOff>0</xdr:rowOff>
    </xdr:to>
    <xdr:sp macro="" textlink="">
      <xdr:nvSpPr>
        <xdr:cNvPr id="5153" name="Text Box 33"/>
        <xdr:cNvSpPr txBox="1">
          <a:spLocks noChangeArrowheads="1"/>
        </xdr:cNvSpPr>
      </xdr:nvSpPr>
      <xdr:spPr bwMode="auto">
        <a:xfrm>
          <a:off x="1085850" y="0"/>
          <a:ext cx="64960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Het totale aantal verzekerden van wie de kosten in de budgettering vallen moet gelijk zijn aan het totaal van de verzekerdenstand naar</a:t>
          </a:r>
        </a:p>
        <a:p>
          <a:pPr algn="l" rtl="0">
            <a:defRPr sz="1000"/>
          </a:pPr>
          <a:r>
            <a:rPr lang="nl-NL" sz="800" b="0" i="0" u="none" strike="noStrike" baseline="0">
              <a:solidFill>
                <a:srgbClr val="000000"/>
              </a:solidFill>
              <a:latin typeface="Arial"/>
              <a:cs typeface="Arial"/>
            </a:rPr>
            <a:t>    leeftijd en verzekeringsgrond, de verzekerdenstand per risicoklasse en de verzekerdenstand naar nominale premie.</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0</xdr:row>
      <xdr:rowOff>0</xdr:rowOff>
    </xdr:from>
    <xdr:to>
      <xdr:col>10</xdr:col>
      <xdr:colOff>9525</xdr:colOff>
      <xdr:row>0</xdr:row>
      <xdr:rowOff>0</xdr:rowOff>
    </xdr:to>
    <xdr:sp macro="" textlink="">
      <xdr:nvSpPr>
        <xdr:cNvPr id="5154" name="Text Box 34"/>
        <xdr:cNvSpPr txBox="1">
          <a:spLocks noChangeArrowheads="1"/>
        </xdr:cNvSpPr>
      </xdr:nvSpPr>
      <xdr:spPr bwMode="auto">
        <a:xfrm>
          <a:off x="971550" y="0"/>
          <a:ext cx="48482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3</xdr:col>
      <xdr:colOff>0</xdr:colOff>
      <xdr:row>0</xdr:row>
      <xdr:rowOff>0</xdr:rowOff>
    </xdr:from>
    <xdr:to>
      <xdr:col>10</xdr:col>
      <xdr:colOff>9525</xdr:colOff>
      <xdr:row>0</xdr:row>
      <xdr:rowOff>0</xdr:rowOff>
    </xdr:to>
    <xdr:sp macro="" textlink="">
      <xdr:nvSpPr>
        <xdr:cNvPr id="5155" name="Text Box 35"/>
        <xdr:cNvSpPr txBox="1">
          <a:spLocks noChangeArrowheads="1"/>
        </xdr:cNvSpPr>
      </xdr:nvSpPr>
      <xdr:spPr bwMode="auto">
        <a:xfrm>
          <a:off x="971550" y="0"/>
          <a:ext cx="48482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3</xdr:col>
      <xdr:colOff>0</xdr:colOff>
      <xdr:row>0</xdr:row>
      <xdr:rowOff>0</xdr:rowOff>
    </xdr:from>
    <xdr:to>
      <xdr:col>11</xdr:col>
      <xdr:colOff>495300</xdr:colOff>
      <xdr:row>0</xdr:row>
      <xdr:rowOff>0</xdr:rowOff>
    </xdr:to>
    <xdr:sp macro="" textlink="">
      <xdr:nvSpPr>
        <xdr:cNvPr id="5156" name="Text Box 36"/>
        <xdr:cNvSpPr txBox="1">
          <a:spLocks noChangeArrowheads="1"/>
        </xdr:cNvSpPr>
      </xdr:nvSpPr>
      <xdr:spPr bwMode="auto">
        <a:xfrm>
          <a:off x="971550" y="0"/>
          <a:ext cx="62198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  Dit betreft een</a:t>
          </a:r>
          <a:r>
            <a:rPr lang="nl-NL" sz="800" b="0" i="0" u="sng" strike="noStrike" baseline="0">
              <a:solidFill>
                <a:srgbClr val="000000"/>
              </a:solidFill>
              <a:latin typeface="Arial"/>
              <a:cs typeface="Arial"/>
            </a:rPr>
            <a:t> berekening</a:t>
          </a:r>
          <a:r>
            <a:rPr lang="nl-NL" sz="800" b="0" i="0" u="none" strike="noStrike" baseline="0">
              <a:solidFill>
                <a:srgbClr val="000000"/>
              </a:solidFill>
              <a:latin typeface="Arial"/>
              <a:cs typeface="Arial"/>
            </a:rPr>
            <a:t> van de variabele verpleegkosten.</a:t>
          </a:r>
        </a:p>
        <a:p>
          <a:pPr algn="l" rtl="0">
            <a:defRPr sz="1000"/>
          </a:pPr>
          <a:r>
            <a:rPr lang="nl-NL" sz="800" b="0" i="0" u="none" strike="noStrike" baseline="0">
              <a:solidFill>
                <a:srgbClr val="000000"/>
              </a:solidFill>
              <a:latin typeface="Arial"/>
              <a:cs typeface="Arial"/>
            </a:rPr>
            <a:t>      Voor alle (bij uw ziekenfonds declarerende) academische, algemene en categorale ziekenhuizen voert u per instelling de volgende</a:t>
          </a:r>
        </a:p>
        <a:p>
          <a:pPr algn="l" rtl="0">
            <a:defRPr sz="1000"/>
          </a:pPr>
          <a:r>
            <a:rPr lang="nl-NL" sz="800" b="0" i="0" u="none" strike="noStrike" baseline="0">
              <a:solidFill>
                <a:srgbClr val="000000"/>
              </a:solidFill>
              <a:latin typeface="Arial"/>
              <a:cs typeface="Arial"/>
            </a:rPr>
            <a:t>      vermenigvuldiging uit en telt u de uitkomsten bij elkaar op:</a:t>
          </a:r>
        </a:p>
        <a:p>
          <a:pPr algn="l" rtl="0">
            <a:defRPr sz="1000"/>
          </a:pPr>
          <a:r>
            <a:rPr lang="nl-NL" sz="800" b="0" i="0" u="none" strike="noStrike" baseline="0">
              <a:solidFill>
                <a:srgbClr val="000000"/>
              </a:solidFill>
              <a:latin typeface="Arial"/>
              <a:cs typeface="Arial"/>
            </a:rPr>
            <a:t>      Aantal verpleegdagen (gedeclareerd met sluittarieven) over het eerste halfjaar inclusief balanspost * voorlopige ex-ante variabele</a:t>
          </a:r>
        </a:p>
        <a:p>
          <a:pPr algn="l" rtl="0">
            <a:defRPr sz="1000"/>
          </a:pPr>
          <a:r>
            <a:rPr lang="nl-NL" sz="800" b="0" i="0" u="none" strike="noStrike" baseline="0">
              <a:solidFill>
                <a:srgbClr val="000000"/>
              </a:solidFill>
              <a:latin typeface="Arial"/>
              <a:cs typeface="Arial"/>
            </a:rPr>
            <a:t>      verpleegtarief (zie brief van 7 november 2002, kenmerk VFIN/22051902).</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0</xdr:row>
      <xdr:rowOff>0</xdr:rowOff>
    </xdr:from>
    <xdr:to>
      <xdr:col>10</xdr:col>
      <xdr:colOff>0</xdr:colOff>
      <xdr:row>0</xdr:row>
      <xdr:rowOff>0</xdr:rowOff>
    </xdr:to>
    <xdr:sp macro="" textlink="">
      <xdr:nvSpPr>
        <xdr:cNvPr id="5157" name="Text Box 37"/>
        <xdr:cNvSpPr txBox="1">
          <a:spLocks noChangeArrowheads="1"/>
        </xdr:cNvSpPr>
      </xdr:nvSpPr>
      <xdr:spPr bwMode="auto">
        <a:xfrm>
          <a:off x="971550" y="0"/>
          <a:ext cx="48387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a:t>
          </a:r>
        </a:p>
        <a:p>
          <a:pPr algn="l" rtl="0">
            <a:defRPr sz="1000"/>
          </a:pPr>
          <a:r>
            <a:rPr lang="nl-NL" sz="800" b="0" i="0" u="none" strike="noStrike" baseline="0">
              <a:solidFill>
                <a:srgbClr val="000000"/>
              </a:solidFill>
              <a:latin typeface="Arial"/>
              <a:cs typeface="Arial"/>
            </a:rPr>
            <a:t>    dienen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op pagina 3. </a:t>
          </a:r>
        </a:p>
      </xdr:txBody>
    </xdr:sp>
    <xdr:clientData/>
  </xdr:twoCellAnchor>
  <xdr:twoCellAnchor>
    <xdr:from>
      <xdr:col>3</xdr:col>
      <xdr:colOff>114300</xdr:colOff>
      <xdr:row>0</xdr:row>
      <xdr:rowOff>0</xdr:rowOff>
    </xdr:from>
    <xdr:to>
      <xdr:col>12</xdr:col>
      <xdr:colOff>0</xdr:colOff>
      <xdr:row>0</xdr:row>
      <xdr:rowOff>0</xdr:rowOff>
    </xdr:to>
    <xdr:sp macro="" textlink="">
      <xdr:nvSpPr>
        <xdr:cNvPr id="5158" name="Text Box 38"/>
        <xdr:cNvSpPr txBox="1">
          <a:spLocks noChangeArrowheads="1"/>
        </xdr:cNvSpPr>
      </xdr:nvSpPr>
      <xdr:spPr bwMode="auto">
        <a:xfrm>
          <a:off x="1085850" y="0"/>
          <a:ext cx="64960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Het totale aantal verzekerden van wie de kosten in de budgettering vallen moet gelijk zijn aan het totaal van de verzekerdenstand naar</a:t>
          </a:r>
        </a:p>
        <a:p>
          <a:pPr algn="l" rtl="0">
            <a:defRPr sz="1000"/>
          </a:pPr>
          <a:r>
            <a:rPr lang="nl-NL" sz="800" b="0" i="0" u="none" strike="noStrike" baseline="0">
              <a:solidFill>
                <a:srgbClr val="000000"/>
              </a:solidFill>
              <a:latin typeface="Arial"/>
              <a:cs typeface="Arial"/>
            </a:rPr>
            <a:t>    leeftijd en verzekeringsgrond, de verzekerdenstand per risicoklasse en de verzekerdenstand naar nominale premie.</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5159" name="Text Box 39"/>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5160" name="Text Box 40"/>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5161" name="Text Box 41"/>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5162" name="Text Box 42"/>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a) Dit totaal moet gelijk zijn aan het totaal aantal personenen van 65 jaar en ouder in de</a:t>
          </a:r>
        </a:p>
        <a:p>
          <a:pPr algn="l" rtl="0">
            <a:defRPr sz="1000"/>
          </a:pPr>
          <a:r>
            <a:rPr lang="nl-NL" sz="800" b="0" i="0" u="none" strike="noStrike" baseline="0">
              <a:solidFill>
                <a:srgbClr val="000000"/>
              </a:solidFill>
              <a:latin typeface="Arial"/>
              <a:cs typeface="Arial"/>
            </a:rPr>
            <a:t>     verzekerdenstand per verzekeringsgrond (beleidsinformatie) met dezelfde peildatum.</a:t>
          </a:r>
        </a:p>
        <a:p>
          <a:pPr algn="l" rtl="0">
            <a:defRPr sz="1000"/>
          </a:pPr>
          <a:r>
            <a:rPr lang="nl-NL" sz="800" b="0" i="0" u="none" strike="noStrike" baseline="0">
              <a:solidFill>
                <a:srgbClr val="000000"/>
              </a:solidFill>
              <a:latin typeface="Arial"/>
              <a:cs typeface="Arial"/>
            </a:rPr>
            <a:t>b) Dit is de som van alle velden. Dit totaal betreft de verzekerden die van belang zijn</a:t>
          </a:r>
        </a:p>
        <a:p>
          <a:pPr algn="l" rtl="0">
            <a:defRPr sz="1000"/>
          </a:pPr>
          <a:r>
            <a:rPr lang="nl-NL" sz="800" b="0" i="0" u="none" strike="noStrike" baseline="0">
              <a:solidFill>
                <a:srgbClr val="000000"/>
              </a:solidFill>
              <a:latin typeface="Arial"/>
              <a:cs typeface="Arial"/>
            </a:rPr>
            <a:t>     voor de budgettering en moet gelijk zijn aan het totaal van de verzekerdenstand per</a:t>
          </a:r>
        </a:p>
        <a:p>
          <a:pPr algn="l" rtl="0">
            <a:defRPr sz="1000"/>
          </a:pPr>
          <a:r>
            <a:rPr lang="nl-NL" sz="800" b="0" i="0" u="none" strike="noStrike" baseline="0">
              <a:solidFill>
                <a:srgbClr val="000000"/>
              </a:solidFill>
              <a:latin typeface="Arial"/>
              <a:cs typeface="Arial"/>
            </a:rPr>
            <a:t>     risicoklasse, het totaal van de verzekerdenstand naar nominale premie en het totaal</a:t>
          </a:r>
        </a:p>
        <a:p>
          <a:pPr algn="l" rtl="0">
            <a:defRPr sz="1000"/>
          </a:pPr>
          <a:r>
            <a:rPr lang="nl-NL" sz="800" b="0" i="0" u="none" strike="noStrike" baseline="0">
              <a:solidFill>
                <a:srgbClr val="000000"/>
              </a:solidFill>
              <a:latin typeface="Arial"/>
              <a:cs typeface="Arial"/>
            </a:rPr>
            <a:t>     van de verzekerdenstand per verzekeringsgrond met dezelfde peildatum.</a:t>
          </a:r>
        </a:p>
      </xdr:txBody>
    </xdr:sp>
    <xdr:clientData/>
  </xdr:twoCellAnchor>
  <xdr:twoCellAnchor>
    <xdr:from>
      <xdr:col>1</xdr:col>
      <xdr:colOff>0</xdr:colOff>
      <xdr:row>0</xdr:row>
      <xdr:rowOff>0</xdr:rowOff>
    </xdr:from>
    <xdr:to>
      <xdr:col>1</xdr:col>
      <xdr:colOff>0</xdr:colOff>
      <xdr:row>0</xdr:row>
      <xdr:rowOff>0</xdr:rowOff>
    </xdr:to>
    <xdr:sp macro="" textlink="">
      <xdr:nvSpPr>
        <xdr:cNvPr id="5163" name="Text Box 43"/>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a) Dit totaal moet gelijk zijn aan het totaal aantal personenen van 65 jaar en ouder in de</a:t>
          </a:r>
        </a:p>
        <a:p>
          <a:pPr algn="l" rtl="0">
            <a:defRPr sz="1000"/>
          </a:pPr>
          <a:r>
            <a:rPr lang="nl-NL" sz="800" b="0" i="0" u="none" strike="noStrike" baseline="0">
              <a:solidFill>
                <a:srgbClr val="000000"/>
              </a:solidFill>
              <a:latin typeface="Arial"/>
              <a:cs typeface="Arial"/>
            </a:rPr>
            <a:t>     verzekerdenstand per verzekeringsgrond (beleidsinformatie) met dezelfde peildatum.</a:t>
          </a:r>
        </a:p>
        <a:p>
          <a:pPr algn="l" rtl="0">
            <a:defRPr sz="1000"/>
          </a:pPr>
          <a:r>
            <a:rPr lang="nl-NL" sz="800" b="0" i="0" u="none" strike="noStrike" baseline="0">
              <a:solidFill>
                <a:srgbClr val="000000"/>
              </a:solidFill>
              <a:latin typeface="Arial"/>
              <a:cs typeface="Arial"/>
            </a:rPr>
            <a:t>b) Dit is de som van alle velden. Dit totaal betreft de verzekerden die van belang zijn</a:t>
          </a:r>
        </a:p>
        <a:p>
          <a:pPr algn="l" rtl="0">
            <a:defRPr sz="1000"/>
          </a:pPr>
          <a:r>
            <a:rPr lang="nl-NL" sz="800" b="0" i="0" u="none" strike="noStrike" baseline="0">
              <a:solidFill>
                <a:srgbClr val="000000"/>
              </a:solidFill>
              <a:latin typeface="Arial"/>
              <a:cs typeface="Arial"/>
            </a:rPr>
            <a:t>     voor de budgettering en moet gelijk zijn aan het totaal van de verzekerdenstand per</a:t>
          </a:r>
        </a:p>
        <a:p>
          <a:pPr algn="l" rtl="0">
            <a:defRPr sz="1000"/>
          </a:pPr>
          <a:r>
            <a:rPr lang="nl-NL" sz="800" b="0" i="0" u="none" strike="noStrike" baseline="0">
              <a:solidFill>
                <a:srgbClr val="000000"/>
              </a:solidFill>
              <a:latin typeface="Arial"/>
              <a:cs typeface="Arial"/>
            </a:rPr>
            <a:t>     risicoklasse, het totaal van de verzekerdenstand naar nominale premie en het totaal</a:t>
          </a:r>
        </a:p>
        <a:p>
          <a:pPr algn="l" rtl="0">
            <a:defRPr sz="1000"/>
          </a:pPr>
          <a:r>
            <a:rPr lang="nl-NL" sz="800" b="0" i="0" u="none" strike="noStrike" baseline="0">
              <a:solidFill>
                <a:srgbClr val="000000"/>
              </a:solidFill>
              <a:latin typeface="Arial"/>
              <a:cs typeface="Arial"/>
            </a:rPr>
            <a:t>     van de verzekerdenstand per verzekeringsgrond met dezelfde peildatum.</a:t>
          </a:r>
        </a:p>
      </xdr:txBody>
    </xdr:sp>
    <xdr:clientData/>
  </xdr:twoCellAnchor>
  <xdr:twoCellAnchor>
    <xdr:from>
      <xdr:col>1</xdr:col>
      <xdr:colOff>0</xdr:colOff>
      <xdr:row>0</xdr:row>
      <xdr:rowOff>0</xdr:rowOff>
    </xdr:from>
    <xdr:to>
      <xdr:col>1</xdr:col>
      <xdr:colOff>0</xdr:colOff>
      <xdr:row>0</xdr:row>
      <xdr:rowOff>0</xdr:rowOff>
    </xdr:to>
    <xdr:sp macro="" textlink="">
      <xdr:nvSpPr>
        <xdr:cNvPr id="5164" name="Text Box 44"/>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a) Dit totaal moet gelijk zijn aan het totaal aantal personenen van 65 jaar en ouder in de</a:t>
          </a:r>
        </a:p>
        <a:p>
          <a:pPr algn="l" rtl="0">
            <a:defRPr sz="1000"/>
          </a:pPr>
          <a:r>
            <a:rPr lang="nl-NL" sz="800" b="0" i="0" u="none" strike="noStrike" baseline="0">
              <a:solidFill>
                <a:srgbClr val="000000"/>
              </a:solidFill>
              <a:latin typeface="Arial"/>
              <a:cs typeface="Arial"/>
            </a:rPr>
            <a:t>     verzekerdenstand per verzekeringsgrond (beleidsinformatie) met dezelfde peildatum.</a:t>
          </a:r>
        </a:p>
        <a:p>
          <a:pPr algn="l" rtl="0">
            <a:defRPr sz="1000"/>
          </a:pPr>
          <a:r>
            <a:rPr lang="nl-NL" sz="800" b="0" i="0" u="none" strike="noStrike" baseline="0">
              <a:solidFill>
                <a:srgbClr val="000000"/>
              </a:solidFill>
              <a:latin typeface="Arial"/>
              <a:cs typeface="Arial"/>
            </a:rPr>
            <a:t>b) Dit is de som van alle velden. Dit totaal betreft de verzekerden die van belang zijn</a:t>
          </a:r>
        </a:p>
        <a:p>
          <a:pPr algn="l" rtl="0">
            <a:defRPr sz="1000"/>
          </a:pPr>
          <a:r>
            <a:rPr lang="nl-NL" sz="800" b="0" i="0" u="none" strike="noStrike" baseline="0">
              <a:solidFill>
                <a:srgbClr val="000000"/>
              </a:solidFill>
              <a:latin typeface="Arial"/>
              <a:cs typeface="Arial"/>
            </a:rPr>
            <a:t>     voor de budgettering en moet gelijk zijn aan het totaal van de verzekerdenstand per</a:t>
          </a:r>
        </a:p>
        <a:p>
          <a:pPr algn="l" rtl="0">
            <a:defRPr sz="1000"/>
          </a:pPr>
          <a:r>
            <a:rPr lang="nl-NL" sz="800" b="0" i="0" u="none" strike="noStrike" baseline="0">
              <a:solidFill>
                <a:srgbClr val="000000"/>
              </a:solidFill>
              <a:latin typeface="Arial"/>
              <a:cs typeface="Arial"/>
            </a:rPr>
            <a:t>     risicoklasse, het totaal van de verzekerdenstand naar nominale premie en het totaal</a:t>
          </a:r>
        </a:p>
        <a:p>
          <a:pPr algn="l" rtl="0">
            <a:defRPr sz="1000"/>
          </a:pPr>
          <a:r>
            <a:rPr lang="nl-NL" sz="800" b="0" i="0" u="none" strike="noStrike" baseline="0">
              <a:solidFill>
                <a:srgbClr val="000000"/>
              </a:solidFill>
              <a:latin typeface="Arial"/>
              <a:cs typeface="Arial"/>
            </a:rPr>
            <a:t>     van de verzekerdenstand per verzekeringsgrond met dezelfde peildatum.</a:t>
          </a:r>
        </a:p>
      </xdr:txBody>
    </xdr:sp>
    <xdr:clientData/>
  </xdr:twoCellAnchor>
  <xdr:twoCellAnchor>
    <xdr:from>
      <xdr:col>1</xdr:col>
      <xdr:colOff>0</xdr:colOff>
      <xdr:row>0</xdr:row>
      <xdr:rowOff>0</xdr:rowOff>
    </xdr:from>
    <xdr:to>
      <xdr:col>1</xdr:col>
      <xdr:colOff>0</xdr:colOff>
      <xdr:row>0</xdr:row>
      <xdr:rowOff>0</xdr:rowOff>
    </xdr:to>
    <xdr:sp macro="" textlink="">
      <xdr:nvSpPr>
        <xdr:cNvPr id="5165" name="Text Box 45"/>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  Dit betreft een</a:t>
          </a:r>
          <a:r>
            <a:rPr lang="nl-NL" sz="800" b="0" i="0" u="sng" strike="noStrike" baseline="0">
              <a:solidFill>
                <a:srgbClr val="000000"/>
              </a:solidFill>
              <a:latin typeface="Arial"/>
              <a:cs typeface="Arial"/>
            </a:rPr>
            <a:t> berekening</a:t>
          </a:r>
          <a:r>
            <a:rPr lang="nl-NL" sz="800" b="0" i="0" u="none" strike="noStrike" baseline="0">
              <a:solidFill>
                <a:srgbClr val="000000"/>
              </a:solidFill>
              <a:latin typeface="Arial"/>
              <a:cs typeface="Arial"/>
            </a:rPr>
            <a:t> van de variabele verpleegkosten.</a:t>
          </a:r>
        </a:p>
        <a:p>
          <a:pPr algn="l" rtl="0">
            <a:defRPr sz="1000"/>
          </a:pPr>
          <a:r>
            <a:rPr lang="nl-NL" sz="800" b="0" i="0" u="none" strike="noStrike" baseline="0">
              <a:solidFill>
                <a:srgbClr val="000000"/>
              </a:solidFill>
              <a:latin typeface="Arial"/>
              <a:cs typeface="Arial"/>
            </a:rPr>
            <a:t>      Voor alle (bij uw ziekenfonds declarerende) academische, algemene en categorale ziekenhuizen voert u per instelling de volgende</a:t>
          </a:r>
        </a:p>
        <a:p>
          <a:pPr algn="l" rtl="0">
            <a:defRPr sz="1000"/>
          </a:pPr>
          <a:r>
            <a:rPr lang="nl-NL" sz="800" b="0" i="0" u="none" strike="noStrike" baseline="0">
              <a:solidFill>
                <a:srgbClr val="000000"/>
              </a:solidFill>
              <a:latin typeface="Arial"/>
              <a:cs typeface="Arial"/>
            </a:rPr>
            <a:t>      vermenigvuldiging uit en telt u de uitkomsten bij elkaar op:</a:t>
          </a:r>
        </a:p>
        <a:p>
          <a:pPr algn="l" rtl="0">
            <a:defRPr sz="1000"/>
          </a:pPr>
          <a:r>
            <a:rPr lang="nl-NL" sz="800" b="0" i="0" u="none" strike="noStrike" baseline="0">
              <a:solidFill>
                <a:srgbClr val="000000"/>
              </a:solidFill>
              <a:latin typeface="Arial"/>
              <a:cs typeface="Arial"/>
            </a:rPr>
            <a:t>      Aantal verpleegdagen (gedeclareerd met sluittarieven) over het eerste halfjaar inclusief balanspost * voorlopige ex-ante variabele</a:t>
          </a:r>
        </a:p>
        <a:p>
          <a:pPr algn="l" rtl="0">
            <a:defRPr sz="1000"/>
          </a:pPr>
          <a:r>
            <a:rPr lang="nl-NL" sz="800" b="0" i="0" u="none" strike="noStrike" baseline="0">
              <a:solidFill>
                <a:srgbClr val="000000"/>
              </a:solidFill>
              <a:latin typeface="Arial"/>
              <a:cs typeface="Arial"/>
            </a:rPr>
            <a:t>      verpleegtarief (zie brief van 7 november 2002, kenmerk VFIN/22051902).</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5166" name="Text Box 46"/>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Dit betreft een </a:t>
          </a:r>
          <a:r>
            <a:rPr lang="nl-NL" sz="800" b="0" i="0" u="sng" strike="noStrike" baseline="0">
              <a:solidFill>
                <a:srgbClr val="000000"/>
              </a:solidFill>
              <a:latin typeface="Arial"/>
              <a:cs typeface="Arial"/>
            </a:rPr>
            <a:t>berekening</a:t>
          </a:r>
          <a:r>
            <a:rPr lang="nl-NL" sz="800" b="0" i="0" u="none" strike="noStrike" baseline="0">
              <a:solidFill>
                <a:srgbClr val="000000"/>
              </a:solidFill>
              <a:latin typeface="Arial"/>
              <a:cs typeface="Arial"/>
            </a:rPr>
            <a:t> van de variabele verpleegkosten.</a:t>
          </a:r>
        </a:p>
        <a:p>
          <a:pPr algn="l" rtl="0">
            <a:defRPr sz="1000"/>
          </a:pPr>
          <a:r>
            <a:rPr lang="nl-NL" sz="800" b="0" i="0" u="none" strike="noStrike" baseline="0">
              <a:solidFill>
                <a:srgbClr val="000000"/>
              </a:solidFill>
              <a:latin typeface="Arial"/>
              <a:cs typeface="Arial"/>
            </a:rPr>
            <a:t>   Voor alle (bij uw ziekenfonds declarerende) academische, algemene en categorale ziekenhuizen voert u per instelling de volgende</a:t>
          </a:r>
        </a:p>
        <a:p>
          <a:pPr algn="l" rtl="0">
            <a:defRPr sz="1000"/>
          </a:pPr>
          <a:r>
            <a:rPr lang="nl-NL" sz="800" b="0" i="0" u="none" strike="noStrike" baseline="0">
              <a:solidFill>
                <a:srgbClr val="000000"/>
              </a:solidFill>
              <a:latin typeface="Arial"/>
              <a:cs typeface="Arial"/>
            </a:rPr>
            <a:t>   vermenigvuldiging uit en telt u de uitkomsten bij elkaar op:</a:t>
          </a:r>
        </a:p>
        <a:p>
          <a:pPr algn="l" rtl="0">
            <a:defRPr sz="1000"/>
          </a:pPr>
          <a:r>
            <a:rPr lang="nl-NL" sz="800" b="0" i="0" u="none" strike="noStrike" baseline="0">
              <a:solidFill>
                <a:srgbClr val="000000"/>
              </a:solidFill>
              <a:latin typeface="Arial"/>
              <a:cs typeface="Arial"/>
            </a:rPr>
            <a:t>   Aantal verpleegdagen (op basis van sluittarieven) over 2004 inclusief balanspost vermenigvuldigd met het definitieve variabele verpleegtarief.</a:t>
          </a:r>
        </a:p>
      </xdr:txBody>
    </xdr:sp>
    <xdr:clientData/>
  </xdr:twoCellAnchor>
  <xdr:twoCellAnchor>
    <xdr:from>
      <xdr:col>1</xdr:col>
      <xdr:colOff>0</xdr:colOff>
      <xdr:row>0</xdr:row>
      <xdr:rowOff>0</xdr:rowOff>
    </xdr:from>
    <xdr:to>
      <xdr:col>1</xdr:col>
      <xdr:colOff>0</xdr:colOff>
      <xdr:row>0</xdr:row>
      <xdr:rowOff>0</xdr:rowOff>
    </xdr:to>
    <xdr:sp macro="" textlink="">
      <xdr:nvSpPr>
        <xdr:cNvPr id="5167" name="Text Box 47"/>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aantallen neemt u over uit de brief met informatie over de voorlopige afrekening ZFW 2004, die zal worden verzonden</a:t>
          </a:r>
        </a:p>
        <a:p>
          <a:pPr algn="l" rtl="0">
            <a:defRPr sz="1000"/>
          </a:pPr>
          <a:r>
            <a:rPr lang="nl-NL" sz="800" b="0" i="0" u="none" strike="noStrike" baseline="0">
              <a:solidFill>
                <a:srgbClr val="000000"/>
              </a:solidFill>
              <a:latin typeface="Arial"/>
              <a:cs typeface="Arial"/>
            </a:rPr>
            <a:t>    in december 2004. De gemiddelde aantallen zijn gebaseerd op de twaalf peilmomenten van de door u in 2004</a:t>
          </a:r>
        </a:p>
        <a:p>
          <a:pPr algn="l" rtl="0">
            <a:defRPr sz="1000"/>
          </a:pPr>
          <a:r>
            <a:rPr lang="nl-NL" sz="800" b="0" i="0" u="none" strike="noStrike" baseline="0">
              <a:solidFill>
                <a:srgbClr val="000000"/>
              </a:solidFill>
              <a:latin typeface="Arial"/>
              <a:cs typeface="Arial"/>
            </a:rPr>
            <a:t>    aangeleverde verzekerdenstanden.</a:t>
          </a:r>
        </a:p>
      </xdr:txBody>
    </xdr:sp>
    <xdr:clientData/>
  </xdr:twoCellAnchor>
  <xdr:twoCellAnchor>
    <xdr:from>
      <xdr:col>1</xdr:col>
      <xdr:colOff>0</xdr:colOff>
      <xdr:row>0</xdr:row>
      <xdr:rowOff>0</xdr:rowOff>
    </xdr:from>
    <xdr:to>
      <xdr:col>1</xdr:col>
      <xdr:colOff>0</xdr:colOff>
      <xdr:row>0</xdr:row>
      <xdr:rowOff>0</xdr:rowOff>
    </xdr:to>
    <xdr:sp macro="" textlink="">
      <xdr:nvSpPr>
        <xdr:cNvPr id="5168" name="Text Box 48"/>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2003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2002. De budgetteringsinformatie in de jaarstaat ZFW 2003</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2003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5169" name="Text Box 49"/>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2004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2004. De budgetteringsinformatie in de jaarstaat ZFW 2004</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2004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5170" name="Text Box 50"/>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Uitgangspunt zijn in principe de kostenrubrieken van de jaarstaat. </a:t>
          </a:r>
        </a:p>
        <a:p>
          <a:pPr algn="l" rtl="0">
            <a:defRPr sz="1000"/>
          </a:pPr>
          <a:r>
            <a:rPr lang="nl-NL" sz="800" b="0" i="0" u="none" strike="noStrike" baseline="0">
              <a:solidFill>
                <a:srgbClr val="000000"/>
              </a:solidFill>
              <a:latin typeface="Arial"/>
              <a:cs typeface="Arial"/>
            </a:rPr>
            <a:t>    U specificeert de kosten zo goed mogelijk per rubriek.</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5171" name="Text Box 51"/>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Het betreft het DBC deel kosten ziekenhuis en het DBC deel kosten zelfstandige behandelcentra.</a:t>
          </a:r>
        </a:p>
        <a:p>
          <a:pPr algn="l" rtl="0">
            <a:defRPr sz="1000"/>
          </a:pPr>
          <a:r>
            <a:rPr lang="nl-NL" sz="800" b="0" i="0" u="none" strike="noStrike" baseline="0">
              <a:solidFill>
                <a:srgbClr val="000000"/>
              </a:solidFill>
              <a:latin typeface="Arial"/>
              <a:cs typeface="Arial"/>
            </a:rPr>
            <a:t>   Als het DBC deel kosten instelling en het DBC deel honoraria medische specialisten niet afzonderlijk op de tariefbeschikking van het CTG</a:t>
          </a:r>
        </a:p>
        <a:p>
          <a:pPr algn="l" rtl="0">
            <a:defRPr sz="1000"/>
          </a:pPr>
          <a:r>
            <a:rPr lang="nl-NL" sz="800" b="0" i="0" u="none" strike="noStrike" baseline="0">
              <a:solidFill>
                <a:srgbClr val="000000"/>
              </a:solidFill>
              <a:latin typeface="Arial"/>
              <a:cs typeface="Arial"/>
            </a:rPr>
            <a:t>   zijn vermeld, dan verantwoordt u hier de totale kosten van de betreffende DBC's in ziekenhuizen en in zelfstandige behandelcentra.</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5172" name="Text Box 52"/>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Het betreft het DBC deel honoraria medische specialisten van ziekenhuizen en zelfstandige behandelcentra indien dit deel afzonderlijk</a:t>
          </a:r>
        </a:p>
        <a:p>
          <a:pPr algn="l" rtl="0">
            <a:defRPr sz="1000"/>
          </a:pPr>
          <a:r>
            <a:rPr lang="nl-NL" sz="800" b="0" i="0" u="none" strike="noStrike" baseline="0">
              <a:solidFill>
                <a:srgbClr val="000000"/>
              </a:solidFill>
              <a:latin typeface="Arial"/>
              <a:cs typeface="Arial"/>
            </a:rPr>
            <a:t>   op de tariefbeschikking van het CTG is vermeld. Als dit deel niet afzonderlijk is vermeld, dan verantwoordt u de totale kosten bij code 612.</a:t>
          </a: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179" name="Text Box 59"/>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180" name="Text Box 60"/>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181" name="Text Box 61"/>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182" name="Text Box 62"/>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183" name="Text Box 63"/>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184" name="Text Box 64"/>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185" name="Text Box 65"/>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186" name="Text Box 66"/>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187" name="Text Box 67"/>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188" name="Text Box 68"/>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189" name="Text Box 69"/>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190" name="Text Box 70"/>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191" name="Text Box 71"/>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192" name="Text Box 72"/>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193" name="Text Box 73"/>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194" name="Text Box 74"/>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195" name="Text Box 75"/>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196" name="Text Box 76"/>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197" name="Text Box 77"/>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198" name="Text Box 78"/>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50</xdr:row>
      <xdr:rowOff>0</xdr:rowOff>
    </xdr:from>
    <xdr:to>
      <xdr:col>11</xdr:col>
      <xdr:colOff>752475</xdr:colOff>
      <xdr:row>50</xdr:row>
      <xdr:rowOff>0</xdr:rowOff>
    </xdr:to>
    <xdr:sp macro="" textlink="">
      <xdr:nvSpPr>
        <xdr:cNvPr id="5203" name="Text Box 83"/>
        <xdr:cNvSpPr txBox="1">
          <a:spLocks noChangeArrowheads="1"/>
        </xdr:cNvSpPr>
      </xdr:nvSpPr>
      <xdr:spPr bwMode="auto">
        <a:xfrm>
          <a:off x="981075" y="111728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50</xdr:row>
      <xdr:rowOff>0</xdr:rowOff>
    </xdr:from>
    <xdr:to>
      <xdr:col>12</xdr:col>
      <xdr:colOff>38100</xdr:colOff>
      <xdr:row>50</xdr:row>
      <xdr:rowOff>0</xdr:rowOff>
    </xdr:to>
    <xdr:sp macro="" textlink="">
      <xdr:nvSpPr>
        <xdr:cNvPr id="5204" name="Text Box 84"/>
        <xdr:cNvSpPr txBox="1">
          <a:spLocks noChangeArrowheads="1"/>
        </xdr:cNvSpPr>
      </xdr:nvSpPr>
      <xdr:spPr bwMode="auto">
        <a:xfrm>
          <a:off x="962025" y="111728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50</xdr:row>
      <xdr:rowOff>0</xdr:rowOff>
    </xdr:from>
    <xdr:to>
      <xdr:col>11</xdr:col>
      <xdr:colOff>752475</xdr:colOff>
      <xdr:row>50</xdr:row>
      <xdr:rowOff>0</xdr:rowOff>
    </xdr:to>
    <xdr:sp macro="" textlink="">
      <xdr:nvSpPr>
        <xdr:cNvPr id="5205" name="Text Box 85"/>
        <xdr:cNvSpPr txBox="1">
          <a:spLocks noChangeArrowheads="1"/>
        </xdr:cNvSpPr>
      </xdr:nvSpPr>
      <xdr:spPr bwMode="auto">
        <a:xfrm>
          <a:off x="981075" y="111728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50</xdr:row>
      <xdr:rowOff>0</xdr:rowOff>
    </xdr:from>
    <xdr:to>
      <xdr:col>12</xdr:col>
      <xdr:colOff>38100</xdr:colOff>
      <xdr:row>50</xdr:row>
      <xdr:rowOff>0</xdr:rowOff>
    </xdr:to>
    <xdr:sp macro="" textlink="">
      <xdr:nvSpPr>
        <xdr:cNvPr id="5206" name="Text Box 86"/>
        <xdr:cNvSpPr txBox="1">
          <a:spLocks noChangeArrowheads="1"/>
        </xdr:cNvSpPr>
      </xdr:nvSpPr>
      <xdr:spPr bwMode="auto">
        <a:xfrm>
          <a:off x="962025" y="111728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07" name="Text Box 87"/>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08" name="Text Box 88"/>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09" name="Text Box 89"/>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10" name="Text Box 90"/>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161925</xdr:colOff>
      <xdr:row>1</xdr:row>
      <xdr:rowOff>133350</xdr:rowOff>
    </xdr:from>
    <xdr:to>
      <xdr:col>3</xdr:col>
      <xdr:colOff>962025</xdr:colOff>
      <xdr:row>2</xdr:row>
      <xdr:rowOff>152400</xdr:rowOff>
    </xdr:to>
    <xdr:sp macro="[0]!Hoofdmenu" textlink="">
      <xdr:nvSpPr>
        <xdr:cNvPr id="5221" name="Rectangle 101"/>
        <xdr:cNvSpPr>
          <a:spLocks noChangeArrowheads="1"/>
        </xdr:cNvSpPr>
      </xdr:nvSpPr>
      <xdr:spPr bwMode="auto">
        <a:xfrm>
          <a:off x="1133475" y="295275"/>
          <a:ext cx="800100" cy="180975"/>
        </a:xfrm>
        <a:prstGeom prst="rect">
          <a:avLst/>
        </a:prstGeom>
        <a:solidFill>
          <a:srgbClr val="777C00"/>
        </a:solidFill>
        <a:ln w="9525" algn="ctr">
          <a:solidFill>
            <a:srgbClr val="777C00"/>
          </a:solidFill>
          <a:miter lim="800000"/>
          <a:headEnd/>
          <a:tailEnd/>
        </a:ln>
        <a:effectLst/>
        <a:extLst/>
      </xdr:spPr>
      <xdr:txBody>
        <a:bodyPr vertOverflow="clip" wrap="square" lIns="27432" tIns="22860" rIns="27432" bIns="0" anchor="t" upright="1"/>
        <a:lstStyle/>
        <a:p>
          <a:pPr algn="ctr" rtl="1">
            <a:defRPr sz="1000"/>
          </a:pPr>
          <a:r>
            <a:rPr lang="nl-NL" sz="1000" b="1" i="0" u="none" strike="noStrike" baseline="0">
              <a:solidFill>
                <a:srgbClr val="FFFFFF"/>
              </a:solidFill>
              <a:latin typeface="Arial"/>
              <a:cs typeface="Arial"/>
            </a:rPr>
            <a:t>Hoofdmenu</a:t>
          </a: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224" name="Text Box 104"/>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225" name="Text Box 105"/>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226" name="Text Box 106"/>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227" name="Text Box 107"/>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228" name="Text Box 108"/>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229" name="Text Box 109"/>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230" name="Text Box 110"/>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231" name="Text Box 111"/>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232" name="Text Box 112"/>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233" name="Text Box 113"/>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234" name="Text Box 114"/>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235" name="Text Box 115"/>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236" name="Text Box 116"/>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237" name="Text Box 117"/>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238" name="Text Box 118"/>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239" name="Text Box 119"/>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240" name="Text Box 120"/>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241" name="Text Box 121"/>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242" name="Text Box 122"/>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243" name="Text Box 123"/>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51" name="Text Box 131"/>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52" name="Text Box 132"/>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53" name="Text Box 133"/>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54" name="Text Box 134"/>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55" name="Text Box 135"/>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56" name="Text Box 136"/>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57" name="Text Box 137"/>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58" name="Text Box 138"/>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62" name="Text Box 142"/>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63" name="Text Box 143"/>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64" name="Text Box 144"/>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65" name="Text Box 145"/>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66" name="Text Box 146"/>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67" name="Text Box 147"/>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68" name="Text Box 148"/>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69" name="Text Box 149"/>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70" name="Text Box 150"/>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71" name="Text Box 151"/>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72" name="Text Box 152"/>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73" name="Text Box 153"/>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74" name="Text Box 154"/>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75" name="Text Box 155"/>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76" name="Text Box 156"/>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77" name="Text Box 157"/>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78" name="Text Box 158"/>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79" name="Text Box 159"/>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80" name="Text Box 160"/>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81" name="Text Box 161"/>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82" name="Text Box 162"/>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83" name="Text Box 163"/>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84" name="Text Box 164"/>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85" name="Text Box 165"/>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90" name="Text Box 170"/>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91" name="Text Box 171"/>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92" name="Text Box 172"/>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93" name="Text Box 173"/>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94" name="Text Box 174"/>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95" name="Text Box 175"/>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96" name="Text Box 176"/>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97" name="Text Box 177"/>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187" name="Text Box 59"/>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188" name="Text Box 60"/>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189" name="Text Box 61"/>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190" name="Text Box 62"/>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191" name="Text Box 63"/>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192" name="Text Box 64"/>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193" name="Text Box 65"/>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194" name="Text Box 66"/>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195" name="Text Box 67"/>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196" name="Text Box 68"/>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197" name="Text Box 69"/>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198" name="Text Box 70"/>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199" name="Text Box 71"/>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200" name="Text Box 72"/>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201" name="Text Box 73"/>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202" name="Text Box 74"/>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203" name="Text Box 75"/>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204" name="Text Box 76"/>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205" name="Text Box 77"/>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206" name="Text Box 78"/>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211" name="Text Box 104"/>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212" name="Text Box 105"/>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213" name="Text Box 106"/>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214" name="Text Box 107"/>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215" name="Text Box 108"/>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216" name="Text Box 109"/>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217" name="Text Box 110"/>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218" name="Text Box 111"/>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219" name="Text Box 112"/>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220" name="Text Box 113"/>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221" name="Text Box 114"/>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222" name="Text Box 115"/>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223" name="Text Box 116"/>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224" name="Text Box 117"/>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225" name="Text Box 118"/>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226" name="Text Box 119"/>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227" name="Text Box 120"/>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228" name="Text Box 121"/>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229" name="Text Box 122"/>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230" name="Text Box 123"/>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95</xdr:row>
      <xdr:rowOff>0</xdr:rowOff>
    </xdr:from>
    <xdr:to>
      <xdr:col>11</xdr:col>
      <xdr:colOff>752475</xdr:colOff>
      <xdr:row>95</xdr:row>
      <xdr:rowOff>0</xdr:rowOff>
    </xdr:to>
    <xdr:sp macro="" textlink="">
      <xdr:nvSpPr>
        <xdr:cNvPr id="183" name="Text Box 83"/>
        <xdr:cNvSpPr txBox="1">
          <a:spLocks noChangeArrowheads="1"/>
        </xdr:cNvSpPr>
      </xdr:nvSpPr>
      <xdr:spPr bwMode="auto">
        <a:xfrm>
          <a:off x="981075" y="11372850"/>
          <a:ext cx="637222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95</xdr:row>
      <xdr:rowOff>0</xdr:rowOff>
    </xdr:from>
    <xdr:to>
      <xdr:col>12</xdr:col>
      <xdr:colOff>38100</xdr:colOff>
      <xdr:row>95</xdr:row>
      <xdr:rowOff>0</xdr:rowOff>
    </xdr:to>
    <xdr:sp macro="" textlink="">
      <xdr:nvSpPr>
        <xdr:cNvPr id="184" name="Text Box 84"/>
        <xdr:cNvSpPr txBox="1">
          <a:spLocks noChangeArrowheads="1"/>
        </xdr:cNvSpPr>
      </xdr:nvSpPr>
      <xdr:spPr bwMode="auto">
        <a:xfrm>
          <a:off x="962025" y="11372850"/>
          <a:ext cx="70104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95</xdr:row>
      <xdr:rowOff>0</xdr:rowOff>
    </xdr:from>
    <xdr:to>
      <xdr:col>11</xdr:col>
      <xdr:colOff>752475</xdr:colOff>
      <xdr:row>95</xdr:row>
      <xdr:rowOff>0</xdr:rowOff>
    </xdr:to>
    <xdr:sp macro="" textlink="">
      <xdr:nvSpPr>
        <xdr:cNvPr id="185" name="Text Box 85"/>
        <xdr:cNvSpPr txBox="1">
          <a:spLocks noChangeArrowheads="1"/>
        </xdr:cNvSpPr>
      </xdr:nvSpPr>
      <xdr:spPr bwMode="auto">
        <a:xfrm>
          <a:off x="981075" y="11372850"/>
          <a:ext cx="637222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95</xdr:row>
      <xdr:rowOff>0</xdr:rowOff>
    </xdr:from>
    <xdr:to>
      <xdr:col>12</xdr:col>
      <xdr:colOff>38100</xdr:colOff>
      <xdr:row>95</xdr:row>
      <xdr:rowOff>0</xdr:rowOff>
    </xdr:to>
    <xdr:sp macro="" textlink="">
      <xdr:nvSpPr>
        <xdr:cNvPr id="186" name="Text Box 86"/>
        <xdr:cNvSpPr txBox="1">
          <a:spLocks noChangeArrowheads="1"/>
        </xdr:cNvSpPr>
      </xdr:nvSpPr>
      <xdr:spPr bwMode="auto">
        <a:xfrm>
          <a:off x="962025" y="11372850"/>
          <a:ext cx="70104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140</xdr:row>
      <xdr:rowOff>0</xdr:rowOff>
    </xdr:from>
    <xdr:to>
      <xdr:col>11</xdr:col>
      <xdr:colOff>752475</xdr:colOff>
      <xdr:row>140</xdr:row>
      <xdr:rowOff>0</xdr:rowOff>
    </xdr:to>
    <xdr:sp macro="" textlink="">
      <xdr:nvSpPr>
        <xdr:cNvPr id="207" name="Text Box 83"/>
        <xdr:cNvSpPr txBox="1">
          <a:spLocks noChangeArrowheads="1"/>
        </xdr:cNvSpPr>
      </xdr:nvSpPr>
      <xdr:spPr bwMode="auto">
        <a:xfrm>
          <a:off x="981075" y="11372850"/>
          <a:ext cx="637222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140</xdr:row>
      <xdr:rowOff>0</xdr:rowOff>
    </xdr:from>
    <xdr:to>
      <xdr:col>12</xdr:col>
      <xdr:colOff>38100</xdr:colOff>
      <xdr:row>140</xdr:row>
      <xdr:rowOff>0</xdr:rowOff>
    </xdr:to>
    <xdr:sp macro="" textlink="">
      <xdr:nvSpPr>
        <xdr:cNvPr id="208" name="Text Box 84"/>
        <xdr:cNvSpPr txBox="1">
          <a:spLocks noChangeArrowheads="1"/>
        </xdr:cNvSpPr>
      </xdr:nvSpPr>
      <xdr:spPr bwMode="auto">
        <a:xfrm>
          <a:off x="962025" y="11372850"/>
          <a:ext cx="70104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140</xdr:row>
      <xdr:rowOff>0</xdr:rowOff>
    </xdr:from>
    <xdr:to>
      <xdr:col>11</xdr:col>
      <xdr:colOff>752475</xdr:colOff>
      <xdr:row>140</xdr:row>
      <xdr:rowOff>0</xdr:rowOff>
    </xdr:to>
    <xdr:sp macro="" textlink="">
      <xdr:nvSpPr>
        <xdr:cNvPr id="209" name="Text Box 85"/>
        <xdr:cNvSpPr txBox="1">
          <a:spLocks noChangeArrowheads="1"/>
        </xdr:cNvSpPr>
      </xdr:nvSpPr>
      <xdr:spPr bwMode="auto">
        <a:xfrm>
          <a:off x="981075" y="11372850"/>
          <a:ext cx="637222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140</xdr:row>
      <xdr:rowOff>0</xdr:rowOff>
    </xdr:from>
    <xdr:to>
      <xdr:col>12</xdr:col>
      <xdr:colOff>38100</xdr:colOff>
      <xdr:row>140</xdr:row>
      <xdr:rowOff>0</xdr:rowOff>
    </xdr:to>
    <xdr:sp macro="" textlink="">
      <xdr:nvSpPr>
        <xdr:cNvPr id="210" name="Text Box 86"/>
        <xdr:cNvSpPr txBox="1">
          <a:spLocks noChangeArrowheads="1"/>
        </xdr:cNvSpPr>
      </xdr:nvSpPr>
      <xdr:spPr bwMode="auto">
        <a:xfrm>
          <a:off x="962025" y="11372850"/>
          <a:ext cx="70104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0</xdr:row>
      <xdr:rowOff>0</xdr:rowOff>
    </xdr:from>
    <xdr:to>
      <xdr:col>10</xdr:col>
      <xdr:colOff>9525</xdr:colOff>
      <xdr:row>0</xdr:row>
      <xdr:rowOff>0</xdr:rowOff>
    </xdr:to>
    <xdr:sp macro="" textlink="">
      <xdr:nvSpPr>
        <xdr:cNvPr id="10244" name="Text Box 4"/>
        <xdr:cNvSpPr txBox="1">
          <a:spLocks noChangeArrowheads="1"/>
        </xdr:cNvSpPr>
      </xdr:nvSpPr>
      <xdr:spPr bwMode="auto">
        <a:xfrm>
          <a:off x="971550" y="0"/>
          <a:ext cx="50006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3</xdr:col>
      <xdr:colOff>0</xdr:colOff>
      <xdr:row>0</xdr:row>
      <xdr:rowOff>0</xdr:rowOff>
    </xdr:from>
    <xdr:to>
      <xdr:col>10</xdr:col>
      <xdr:colOff>9525</xdr:colOff>
      <xdr:row>0</xdr:row>
      <xdr:rowOff>0</xdr:rowOff>
    </xdr:to>
    <xdr:sp macro="" textlink="">
      <xdr:nvSpPr>
        <xdr:cNvPr id="10245" name="Text Box 5"/>
        <xdr:cNvSpPr txBox="1">
          <a:spLocks noChangeArrowheads="1"/>
        </xdr:cNvSpPr>
      </xdr:nvSpPr>
      <xdr:spPr bwMode="auto">
        <a:xfrm>
          <a:off x="971550" y="0"/>
          <a:ext cx="50006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3</xdr:col>
      <xdr:colOff>0</xdr:colOff>
      <xdr:row>0</xdr:row>
      <xdr:rowOff>0</xdr:rowOff>
    </xdr:from>
    <xdr:to>
      <xdr:col>10</xdr:col>
      <xdr:colOff>0</xdr:colOff>
      <xdr:row>0</xdr:row>
      <xdr:rowOff>0</xdr:rowOff>
    </xdr:to>
    <xdr:sp macro="" textlink="">
      <xdr:nvSpPr>
        <xdr:cNvPr id="10246" name="Text Box 6"/>
        <xdr:cNvSpPr txBox="1">
          <a:spLocks noChangeArrowheads="1"/>
        </xdr:cNvSpPr>
      </xdr:nvSpPr>
      <xdr:spPr bwMode="auto">
        <a:xfrm>
          <a:off x="971550" y="0"/>
          <a:ext cx="49911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a) Dit totaal moet gelijk zijn aan het totaal aantal personenen van 65 jaar en ouder in de</a:t>
          </a:r>
        </a:p>
        <a:p>
          <a:pPr algn="l" rtl="0">
            <a:defRPr sz="1000"/>
          </a:pPr>
          <a:r>
            <a:rPr lang="nl-NL" sz="800" b="0" i="0" u="none" strike="noStrike" baseline="0">
              <a:solidFill>
                <a:srgbClr val="000000"/>
              </a:solidFill>
              <a:latin typeface="Arial"/>
              <a:cs typeface="Arial"/>
            </a:rPr>
            <a:t>     verzekerdenstand per verzekeringsgrond (beleidsinformatie) met dezelfde peildatum.</a:t>
          </a:r>
        </a:p>
        <a:p>
          <a:pPr algn="l" rtl="0">
            <a:defRPr sz="1000"/>
          </a:pPr>
          <a:r>
            <a:rPr lang="nl-NL" sz="800" b="0" i="0" u="none" strike="noStrike" baseline="0">
              <a:solidFill>
                <a:srgbClr val="000000"/>
              </a:solidFill>
              <a:latin typeface="Arial"/>
              <a:cs typeface="Arial"/>
            </a:rPr>
            <a:t>b) Dit is de som van alle velden. Dit totaal betreft de verzekerden die van belang zijn</a:t>
          </a:r>
        </a:p>
        <a:p>
          <a:pPr algn="l" rtl="0">
            <a:defRPr sz="1000"/>
          </a:pPr>
          <a:r>
            <a:rPr lang="nl-NL" sz="800" b="0" i="0" u="none" strike="noStrike" baseline="0">
              <a:solidFill>
                <a:srgbClr val="000000"/>
              </a:solidFill>
              <a:latin typeface="Arial"/>
              <a:cs typeface="Arial"/>
            </a:rPr>
            <a:t>     voor de budgettering en moet gelijk zijn aan het totaal van de verzekerdenstand per</a:t>
          </a:r>
        </a:p>
        <a:p>
          <a:pPr algn="l" rtl="0">
            <a:defRPr sz="1000"/>
          </a:pPr>
          <a:r>
            <a:rPr lang="nl-NL" sz="800" b="0" i="0" u="none" strike="noStrike" baseline="0">
              <a:solidFill>
                <a:srgbClr val="000000"/>
              </a:solidFill>
              <a:latin typeface="Arial"/>
              <a:cs typeface="Arial"/>
            </a:rPr>
            <a:t>     risicoklasse, het totaal van de verzekerdenstand naar nominale premie en het totaal</a:t>
          </a:r>
        </a:p>
        <a:p>
          <a:pPr algn="l" rtl="0">
            <a:defRPr sz="1000"/>
          </a:pPr>
          <a:r>
            <a:rPr lang="nl-NL" sz="800" b="0" i="0" u="none" strike="noStrike" baseline="0">
              <a:solidFill>
                <a:srgbClr val="000000"/>
              </a:solidFill>
              <a:latin typeface="Arial"/>
              <a:cs typeface="Arial"/>
            </a:rPr>
            <a:t>     van de verzekerdenstand per verzekeringsgrond met dezelfde peildatum.</a:t>
          </a:r>
        </a:p>
      </xdr:txBody>
    </xdr:sp>
    <xdr:clientData/>
  </xdr:twoCellAnchor>
  <xdr:twoCellAnchor>
    <xdr:from>
      <xdr:col>3</xdr:col>
      <xdr:colOff>0</xdr:colOff>
      <xdr:row>0</xdr:row>
      <xdr:rowOff>0</xdr:rowOff>
    </xdr:from>
    <xdr:to>
      <xdr:col>10</xdr:col>
      <xdr:colOff>0</xdr:colOff>
      <xdr:row>0</xdr:row>
      <xdr:rowOff>0</xdr:rowOff>
    </xdr:to>
    <xdr:sp macro="" textlink="">
      <xdr:nvSpPr>
        <xdr:cNvPr id="10247" name="Text Box 7"/>
        <xdr:cNvSpPr txBox="1">
          <a:spLocks noChangeArrowheads="1"/>
        </xdr:cNvSpPr>
      </xdr:nvSpPr>
      <xdr:spPr bwMode="auto">
        <a:xfrm>
          <a:off x="971550" y="0"/>
          <a:ext cx="49911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a) Dit totaal moet gelijk zijn aan het totaal aantal personenen van 65 jaar en ouder in de</a:t>
          </a:r>
        </a:p>
        <a:p>
          <a:pPr algn="l" rtl="0">
            <a:defRPr sz="1000"/>
          </a:pPr>
          <a:r>
            <a:rPr lang="nl-NL" sz="800" b="0" i="0" u="none" strike="noStrike" baseline="0">
              <a:solidFill>
                <a:srgbClr val="000000"/>
              </a:solidFill>
              <a:latin typeface="Arial"/>
              <a:cs typeface="Arial"/>
            </a:rPr>
            <a:t>     verzekerdenstand per verzekeringsgrond (beleidsinformatie) met dezelfde peildatum.</a:t>
          </a:r>
        </a:p>
        <a:p>
          <a:pPr algn="l" rtl="0">
            <a:defRPr sz="1000"/>
          </a:pPr>
          <a:r>
            <a:rPr lang="nl-NL" sz="800" b="0" i="0" u="none" strike="noStrike" baseline="0">
              <a:solidFill>
                <a:srgbClr val="000000"/>
              </a:solidFill>
              <a:latin typeface="Arial"/>
              <a:cs typeface="Arial"/>
            </a:rPr>
            <a:t>b) Dit is de som van alle velden. Dit totaal betreft de verzekerden die van belang zijn</a:t>
          </a:r>
        </a:p>
        <a:p>
          <a:pPr algn="l" rtl="0">
            <a:defRPr sz="1000"/>
          </a:pPr>
          <a:r>
            <a:rPr lang="nl-NL" sz="800" b="0" i="0" u="none" strike="noStrike" baseline="0">
              <a:solidFill>
                <a:srgbClr val="000000"/>
              </a:solidFill>
              <a:latin typeface="Arial"/>
              <a:cs typeface="Arial"/>
            </a:rPr>
            <a:t>     voor de budgettering en moet gelijk zijn aan het totaal van de verzekerdenstand per</a:t>
          </a:r>
        </a:p>
        <a:p>
          <a:pPr algn="l" rtl="0">
            <a:defRPr sz="1000"/>
          </a:pPr>
          <a:r>
            <a:rPr lang="nl-NL" sz="800" b="0" i="0" u="none" strike="noStrike" baseline="0">
              <a:solidFill>
                <a:srgbClr val="000000"/>
              </a:solidFill>
              <a:latin typeface="Arial"/>
              <a:cs typeface="Arial"/>
            </a:rPr>
            <a:t>     risicoklasse, het totaal van de verzekerdenstand naar nominale premie en het totaal</a:t>
          </a:r>
        </a:p>
        <a:p>
          <a:pPr algn="l" rtl="0">
            <a:defRPr sz="1000"/>
          </a:pPr>
          <a:r>
            <a:rPr lang="nl-NL" sz="800" b="0" i="0" u="none" strike="noStrike" baseline="0">
              <a:solidFill>
                <a:srgbClr val="000000"/>
              </a:solidFill>
              <a:latin typeface="Arial"/>
              <a:cs typeface="Arial"/>
            </a:rPr>
            <a:t>     van de verzekerdenstand per verzekeringsgrond met dezelfde peildatum.</a:t>
          </a:r>
        </a:p>
      </xdr:txBody>
    </xdr:sp>
    <xdr:clientData/>
  </xdr:twoCellAnchor>
  <xdr:twoCellAnchor>
    <xdr:from>
      <xdr:col>3</xdr:col>
      <xdr:colOff>0</xdr:colOff>
      <xdr:row>0</xdr:row>
      <xdr:rowOff>0</xdr:rowOff>
    </xdr:from>
    <xdr:to>
      <xdr:col>11</xdr:col>
      <xdr:colOff>495300</xdr:colOff>
      <xdr:row>0</xdr:row>
      <xdr:rowOff>0</xdr:rowOff>
    </xdr:to>
    <xdr:sp macro="" textlink="">
      <xdr:nvSpPr>
        <xdr:cNvPr id="10248" name="Text Box 8"/>
        <xdr:cNvSpPr txBox="1">
          <a:spLocks noChangeArrowheads="1"/>
        </xdr:cNvSpPr>
      </xdr:nvSpPr>
      <xdr:spPr bwMode="auto">
        <a:xfrm>
          <a:off x="971550" y="0"/>
          <a:ext cx="63722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  Dit betreft een</a:t>
          </a:r>
          <a:r>
            <a:rPr lang="nl-NL" sz="800" b="0" i="0" u="sng" strike="noStrike" baseline="0">
              <a:solidFill>
                <a:srgbClr val="000000"/>
              </a:solidFill>
              <a:latin typeface="Arial"/>
              <a:cs typeface="Arial"/>
            </a:rPr>
            <a:t> berekening</a:t>
          </a:r>
          <a:r>
            <a:rPr lang="nl-NL" sz="800" b="0" i="0" u="none" strike="noStrike" baseline="0">
              <a:solidFill>
                <a:srgbClr val="000000"/>
              </a:solidFill>
              <a:latin typeface="Arial"/>
              <a:cs typeface="Arial"/>
            </a:rPr>
            <a:t> van de variabele verpleegkosten.</a:t>
          </a:r>
        </a:p>
        <a:p>
          <a:pPr algn="l" rtl="0">
            <a:defRPr sz="1000"/>
          </a:pPr>
          <a:r>
            <a:rPr lang="nl-NL" sz="800" b="0" i="0" u="none" strike="noStrike" baseline="0">
              <a:solidFill>
                <a:srgbClr val="000000"/>
              </a:solidFill>
              <a:latin typeface="Arial"/>
              <a:cs typeface="Arial"/>
            </a:rPr>
            <a:t>      Voor alle (bij uw ziekenfonds declarerende) academische, algemene en categorale ziekenhuizen voert u per instelling de volgende</a:t>
          </a:r>
        </a:p>
        <a:p>
          <a:pPr algn="l" rtl="0">
            <a:defRPr sz="1000"/>
          </a:pPr>
          <a:r>
            <a:rPr lang="nl-NL" sz="800" b="0" i="0" u="none" strike="noStrike" baseline="0">
              <a:solidFill>
                <a:srgbClr val="000000"/>
              </a:solidFill>
              <a:latin typeface="Arial"/>
              <a:cs typeface="Arial"/>
            </a:rPr>
            <a:t>      vermenigvuldiging uit en telt u de uitkomsten bij elkaar op:</a:t>
          </a:r>
        </a:p>
        <a:p>
          <a:pPr algn="l" rtl="0">
            <a:defRPr sz="1000"/>
          </a:pPr>
          <a:r>
            <a:rPr lang="nl-NL" sz="800" b="0" i="0" u="none" strike="noStrike" baseline="0">
              <a:solidFill>
                <a:srgbClr val="000000"/>
              </a:solidFill>
              <a:latin typeface="Arial"/>
              <a:cs typeface="Arial"/>
            </a:rPr>
            <a:t>      Aantal verpleegdagen (gedeclareerd met sluittarieven) over het eerste halfjaar inclusief balanspost * voorlopige ex-ante variabele</a:t>
          </a:r>
        </a:p>
        <a:p>
          <a:pPr algn="l" rtl="0">
            <a:defRPr sz="1000"/>
          </a:pPr>
          <a:r>
            <a:rPr lang="nl-NL" sz="800" b="0" i="0" u="none" strike="noStrike" baseline="0">
              <a:solidFill>
                <a:srgbClr val="000000"/>
              </a:solidFill>
              <a:latin typeface="Arial"/>
              <a:cs typeface="Arial"/>
            </a:rPr>
            <a:t>      verpleegtarief (zie brief van 7 november 2002, kenmerk VFIN/22051902).</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0</xdr:row>
      <xdr:rowOff>0</xdr:rowOff>
    </xdr:from>
    <xdr:to>
      <xdr:col>11</xdr:col>
      <xdr:colOff>447675</xdr:colOff>
      <xdr:row>0</xdr:row>
      <xdr:rowOff>0</xdr:rowOff>
    </xdr:to>
    <xdr:sp macro="" textlink="">
      <xdr:nvSpPr>
        <xdr:cNvPr id="10249" name="Text Box 9"/>
        <xdr:cNvSpPr txBox="1">
          <a:spLocks noChangeArrowheads="1"/>
        </xdr:cNvSpPr>
      </xdr:nvSpPr>
      <xdr:spPr bwMode="auto">
        <a:xfrm>
          <a:off x="971550" y="0"/>
          <a:ext cx="63246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Dit betreft een </a:t>
          </a:r>
          <a:r>
            <a:rPr lang="nl-NL" sz="800" b="0" i="0" u="sng" strike="noStrike" baseline="0">
              <a:solidFill>
                <a:srgbClr val="000000"/>
              </a:solidFill>
              <a:latin typeface="Arial"/>
              <a:cs typeface="Arial"/>
            </a:rPr>
            <a:t>berekening</a:t>
          </a:r>
          <a:r>
            <a:rPr lang="nl-NL" sz="800" b="0" i="0" u="none" strike="noStrike" baseline="0">
              <a:solidFill>
                <a:srgbClr val="000000"/>
              </a:solidFill>
              <a:latin typeface="Arial"/>
              <a:cs typeface="Arial"/>
            </a:rPr>
            <a:t> van de variabele verpleegkosten.</a:t>
          </a:r>
        </a:p>
        <a:p>
          <a:pPr algn="l" rtl="0">
            <a:defRPr sz="1000"/>
          </a:pPr>
          <a:r>
            <a:rPr lang="nl-NL" sz="800" b="0" i="0" u="none" strike="noStrike" baseline="0">
              <a:solidFill>
                <a:srgbClr val="000000"/>
              </a:solidFill>
              <a:latin typeface="Arial"/>
              <a:cs typeface="Arial"/>
            </a:rPr>
            <a:t>   Voor alle (bij uw ziekenfonds declarerende) academische, algemene en categorale ziekenhuizen voert u per instelling de volgende</a:t>
          </a:r>
        </a:p>
        <a:p>
          <a:pPr algn="l" rtl="0">
            <a:defRPr sz="1000"/>
          </a:pPr>
          <a:r>
            <a:rPr lang="nl-NL" sz="800" b="0" i="0" u="none" strike="noStrike" baseline="0">
              <a:solidFill>
                <a:srgbClr val="000000"/>
              </a:solidFill>
              <a:latin typeface="Arial"/>
              <a:cs typeface="Arial"/>
            </a:rPr>
            <a:t>   vermenigvuldiging uit en telt u de uitkomsten bij elkaar op:</a:t>
          </a:r>
        </a:p>
        <a:p>
          <a:pPr algn="l" rtl="0">
            <a:defRPr sz="1000"/>
          </a:pPr>
          <a:r>
            <a:rPr lang="nl-NL" sz="800" b="0" i="0" u="none" strike="noStrike" baseline="0">
              <a:solidFill>
                <a:srgbClr val="000000"/>
              </a:solidFill>
              <a:latin typeface="Arial"/>
              <a:cs typeface="Arial"/>
            </a:rPr>
            <a:t>   Aantal verpleegdagen (op basis van sluittarieven) over 2003 inclusief balanspost vermenigvuldigd met definitieve variabele</a:t>
          </a:r>
        </a:p>
        <a:p>
          <a:pPr algn="l" rtl="0">
            <a:defRPr sz="1000"/>
          </a:pPr>
          <a:r>
            <a:rPr lang="nl-NL" sz="800" b="0" i="0" u="none" strike="noStrike" baseline="0">
              <a:solidFill>
                <a:srgbClr val="000000"/>
              </a:solidFill>
              <a:latin typeface="Arial"/>
              <a:cs typeface="Arial"/>
            </a:rPr>
            <a:t>   verpleegtarief (ontvangt u zo spoedig mogelijk).</a:t>
          </a:r>
        </a:p>
      </xdr:txBody>
    </xdr:sp>
    <xdr:clientData/>
  </xdr:twoCellAnchor>
  <xdr:twoCellAnchor>
    <xdr:from>
      <xdr:col>3</xdr:col>
      <xdr:colOff>0</xdr:colOff>
      <xdr:row>0</xdr:row>
      <xdr:rowOff>0</xdr:rowOff>
    </xdr:from>
    <xdr:to>
      <xdr:col>11</xdr:col>
      <xdr:colOff>447675</xdr:colOff>
      <xdr:row>0</xdr:row>
      <xdr:rowOff>0</xdr:rowOff>
    </xdr:to>
    <xdr:sp macro="" textlink="">
      <xdr:nvSpPr>
        <xdr:cNvPr id="10250" name="Text Box 10"/>
        <xdr:cNvSpPr txBox="1">
          <a:spLocks noChangeArrowheads="1"/>
        </xdr:cNvSpPr>
      </xdr:nvSpPr>
      <xdr:spPr bwMode="auto">
        <a:xfrm>
          <a:off x="971550" y="0"/>
          <a:ext cx="63246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Uitgangspunt zijn in principe de kostenrubrieken van de jaarstaat. U specificeert de kosten zo goed mogelijk per rubriek.</a:t>
          </a:r>
        </a:p>
        <a:p>
          <a:pPr algn="l" rtl="0">
            <a:defRPr sz="1000"/>
          </a:pPr>
          <a:r>
            <a:rPr lang="nl-NL" sz="800" b="0" i="0" u="none" strike="noStrike" baseline="0">
              <a:solidFill>
                <a:srgbClr val="000000"/>
              </a:solidFill>
              <a:latin typeface="Arial"/>
              <a:cs typeface="Arial"/>
            </a:rPr>
            <a:t>2) Uitgangspunt zijn de productie-indicatoren volgens de Nederlandse situatie. u specificeert de aantallen voor zover mogelijk en</a:t>
          </a:r>
        </a:p>
        <a:p>
          <a:pPr algn="l" rtl="0">
            <a:defRPr sz="1000"/>
          </a:pPr>
          <a:r>
            <a:rPr lang="nl-NL" sz="800" b="0" i="0" u="none" strike="noStrike" baseline="0">
              <a:solidFill>
                <a:srgbClr val="000000"/>
              </a:solidFill>
              <a:latin typeface="Arial"/>
              <a:cs typeface="Arial"/>
            </a:rPr>
            <a:t>     van toepassing.</a:t>
          </a:r>
        </a:p>
      </xdr:txBody>
    </xdr:sp>
    <xdr:clientData/>
  </xdr:twoCellAnchor>
  <xdr:twoCellAnchor>
    <xdr:from>
      <xdr:col>3</xdr:col>
      <xdr:colOff>0</xdr:colOff>
      <xdr:row>0</xdr:row>
      <xdr:rowOff>0</xdr:rowOff>
    </xdr:from>
    <xdr:to>
      <xdr:col>11</xdr:col>
      <xdr:colOff>447675</xdr:colOff>
      <xdr:row>0</xdr:row>
      <xdr:rowOff>0</xdr:rowOff>
    </xdr:to>
    <xdr:sp macro="" textlink="">
      <xdr:nvSpPr>
        <xdr:cNvPr id="10251" name="Text Box 11"/>
        <xdr:cNvSpPr txBox="1">
          <a:spLocks noChangeArrowheads="1"/>
        </xdr:cNvSpPr>
      </xdr:nvSpPr>
      <xdr:spPr bwMode="auto">
        <a:xfrm>
          <a:off x="971550" y="0"/>
          <a:ext cx="63246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Uitgangspunt zijn in principe de kostenrubrieken van de jaarstaat. U specificeert de kosten zo goed mogelijk per rubriek.</a:t>
          </a:r>
        </a:p>
        <a:p>
          <a:pPr algn="l" rtl="0">
            <a:defRPr sz="1000"/>
          </a:pPr>
          <a:r>
            <a:rPr lang="nl-NL" sz="800" b="0" i="0" u="none" strike="noStrike" baseline="0">
              <a:solidFill>
                <a:srgbClr val="000000"/>
              </a:solidFill>
              <a:latin typeface="Arial"/>
              <a:cs typeface="Arial"/>
            </a:rPr>
            <a:t>2) Uitgangspunt zijn de productie-indicatoren volgens de Nederlandse situatie. u specificeert de aantallen voor zover mogelijk en</a:t>
          </a:r>
        </a:p>
        <a:p>
          <a:pPr algn="l" rtl="0">
            <a:defRPr sz="1000"/>
          </a:pPr>
          <a:r>
            <a:rPr lang="nl-NL" sz="800" b="0" i="0" u="none" strike="noStrike" baseline="0">
              <a:solidFill>
                <a:srgbClr val="000000"/>
              </a:solidFill>
              <a:latin typeface="Arial"/>
              <a:cs typeface="Arial"/>
            </a:rPr>
            <a:t>     van toepassing.</a:t>
          </a:r>
        </a:p>
      </xdr:txBody>
    </xdr:sp>
    <xdr:clientData/>
  </xdr:twoCellAnchor>
  <xdr:twoCellAnchor>
    <xdr:from>
      <xdr:col>3</xdr:col>
      <xdr:colOff>0</xdr:colOff>
      <xdr:row>0</xdr:row>
      <xdr:rowOff>0</xdr:rowOff>
    </xdr:from>
    <xdr:to>
      <xdr:col>10</xdr:col>
      <xdr:colOff>0</xdr:colOff>
      <xdr:row>0</xdr:row>
      <xdr:rowOff>0</xdr:rowOff>
    </xdr:to>
    <xdr:sp macro="" textlink="">
      <xdr:nvSpPr>
        <xdr:cNvPr id="10252" name="Text Box 12"/>
        <xdr:cNvSpPr txBox="1">
          <a:spLocks noChangeArrowheads="1"/>
        </xdr:cNvSpPr>
      </xdr:nvSpPr>
      <xdr:spPr bwMode="auto">
        <a:xfrm>
          <a:off x="971550" y="0"/>
          <a:ext cx="49911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a:t>
          </a:r>
        </a:p>
        <a:p>
          <a:pPr algn="l" rtl="0">
            <a:defRPr sz="1000"/>
          </a:pPr>
          <a:r>
            <a:rPr lang="nl-NL" sz="800" b="0" i="0" u="none" strike="noStrike" baseline="0">
              <a:solidFill>
                <a:srgbClr val="000000"/>
              </a:solidFill>
              <a:latin typeface="Arial"/>
              <a:cs typeface="Arial"/>
            </a:rPr>
            <a:t>    dienen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op pagina 1. </a:t>
          </a:r>
        </a:p>
      </xdr:txBody>
    </xdr:sp>
    <xdr:clientData/>
  </xdr:twoCellAnchor>
  <xdr:twoCellAnchor>
    <xdr:from>
      <xdr:col>3</xdr:col>
      <xdr:colOff>114300</xdr:colOff>
      <xdr:row>0</xdr:row>
      <xdr:rowOff>0</xdr:rowOff>
    </xdr:from>
    <xdr:to>
      <xdr:col>12</xdr:col>
      <xdr:colOff>0</xdr:colOff>
      <xdr:row>0</xdr:row>
      <xdr:rowOff>0</xdr:rowOff>
    </xdr:to>
    <xdr:sp macro="" textlink="">
      <xdr:nvSpPr>
        <xdr:cNvPr id="10253" name="Text Box 13"/>
        <xdr:cNvSpPr txBox="1">
          <a:spLocks noChangeArrowheads="1"/>
        </xdr:cNvSpPr>
      </xdr:nvSpPr>
      <xdr:spPr bwMode="auto">
        <a:xfrm>
          <a:off x="1085850" y="0"/>
          <a:ext cx="66484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Het totale aantal verzekerden van wie de kosten in de budgettering vallen moet gelijk zijn aan het totaal van de verzekerdenstand naar</a:t>
          </a:r>
        </a:p>
        <a:p>
          <a:pPr algn="l" rtl="0">
            <a:defRPr sz="1000"/>
          </a:pPr>
          <a:r>
            <a:rPr lang="nl-NL" sz="800" b="0" i="0" u="none" strike="noStrike" baseline="0">
              <a:solidFill>
                <a:srgbClr val="000000"/>
              </a:solidFill>
              <a:latin typeface="Arial"/>
              <a:cs typeface="Arial"/>
            </a:rPr>
            <a:t>    leeftijd en verzekeringsgrond, de verzekerdenstand per risicoklasse en de verzekerdenstand naar nominale premie.</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5</xdr:col>
      <xdr:colOff>200025</xdr:colOff>
      <xdr:row>0</xdr:row>
      <xdr:rowOff>0</xdr:rowOff>
    </xdr:from>
    <xdr:to>
      <xdr:col>6</xdr:col>
      <xdr:colOff>485775</xdr:colOff>
      <xdr:row>0</xdr:row>
      <xdr:rowOff>0</xdr:rowOff>
    </xdr:to>
    <xdr:sp macro="[0]!Omhoog" textlink="">
      <xdr:nvSpPr>
        <xdr:cNvPr id="10254" name="Rectangle 14"/>
        <xdr:cNvSpPr>
          <a:spLocks noChangeArrowheads="1"/>
        </xdr:cNvSpPr>
      </xdr:nvSpPr>
      <xdr:spPr bwMode="auto">
        <a:xfrm>
          <a:off x="3248025" y="0"/>
          <a:ext cx="581025"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Omhoog</a:t>
          </a:r>
        </a:p>
      </xdr:txBody>
    </xdr:sp>
    <xdr:clientData/>
  </xdr:twoCellAnchor>
  <xdr:twoCellAnchor>
    <xdr:from>
      <xdr:col>5</xdr:col>
      <xdr:colOff>200025</xdr:colOff>
      <xdr:row>0</xdr:row>
      <xdr:rowOff>0</xdr:rowOff>
    </xdr:from>
    <xdr:to>
      <xdr:col>6</xdr:col>
      <xdr:colOff>485775</xdr:colOff>
      <xdr:row>0</xdr:row>
      <xdr:rowOff>0</xdr:rowOff>
    </xdr:to>
    <xdr:sp macro="[0]!Omlaag" textlink="">
      <xdr:nvSpPr>
        <xdr:cNvPr id="10255" name="Rectangle 15"/>
        <xdr:cNvSpPr>
          <a:spLocks noChangeArrowheads="1"/>
        </xdr:cNvSpPr>
      </xdr:nvSpPr>
      <xdr:spPr bwMode="auto">
        <a:xfrm>
          <a:off x="3248025" y="0"/>
          <a:ext cx="581025"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Omlaag           Omlaag</a:t>
          </a:r>
        </a:p>
      </xdr:txBody>
    </xdr:sp>
    <xdr:clientData/>
  </xdr:twoCellAnchor>
  <xdr:twoCellAnchor>
    <xdr:from>
      <xdr:col>6</xdr:col>
      <xdr:colOff>609600</xdr:colOff>
      <xdr:row>0</xdr:row>
      <xdr:rowOff>0</xdr:rowOff>
    </xdr:from>
    <xdr:to>
      <xdr:col>8</xdr:col>
      <xdr:colOff>285750</xdr:colOff>
      <xdr:row>0</xdr:row>
      <xdr:rowOff>0</xdr:rowOff>
    </xdr:to>
    <xdr:sp macro="[0]!print_pagina_spec_informatie_a" textlink="">
      <xdr:nvSpPr>
        <xdr:cNvPr id="10256" name="Rectangle 16"/>
        <xdr:cNvSpPr>
          <a:spLocks noChangeArrowheads="1"/>
        </xdr:cNvSpPr>
      </xdr:nvSpPr>
      <xdr:spPr bwMode="auto">
        <a:xfrm>
          <a:off x="3829050" y="0"/>
          <a:ext cx="647700" cy="0"/>
        </a:xfrm>
        <a:prstGeom prst="rect">
          <a:avLst/>
        </a:prstGeom>
        <a:solidFill>
          <a:srgbClr val="929633"/>
        </a:solidFill>
        <a:ln w="9525">
          <a:solidFill>
            <a:srgbClr val="000000"/>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Printen specifieke pagina printen</a:t>
          </a:r>
        </a:p>
      </xdr:txBody>
    </xdr:sp>
    <xdr:clientData/>
  </xdr:twoCellAnchor>
  <xdr:twoCellAnchor>
    <xdr:from>
      <xdr:col>6</xdr:col>
      <xdr:colOff>609600</xdr:colOff>
      <xdr:row>0</xdr:row>
      <xdr:rowOff>0</xdr:rowOff>
    </xdr:from>
    <xdr:to>
      <xdr:col>8</xdr:col>
      <xdr:colOff>285750</xdr:colOff>
      <xdr:row>0</xdr:row>
      <xdr:rowOff>0</xdr:rowOff>
    </xdr:to>
    <xdr:sp macro="[0]!print_alles_spec_informatie_a" textlink="">
      <xdr:nvSpPr>
        <xdr:cNvPr id="10257" name="Rectangle 17"/>
        <xdr:cNvSpPr>
          <a:spLocks noChangeArrowheads="1"/>
        </xdr:cNvSpPr>
      </xdr:nvSpPr>
      <xdr:spPr bwMode="auto">
        <a:xfrm>
          <a:off x="3829050" y="0"/>
          <a:ext cx="647700" cy="0"/>
        </a:xfrm>
        <a:prstGeom prst="rect">
          <a:avLst/>
        </a:prstGeom>
        <a:solidFill>
          <a:srgbClr val="929633"/>
        </a:solidFill>
        <a:ln w="9525">
          <a:solidFill>
            <a:srgbClr val="000000"/>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Printen alle pagina's</a:t>
          </a:r>
        </a:p>
      </xdr:txBody>
    </xdr:sp>
    <xdr:clientData/>
  </xdr:twoCellAnchor>
  <xdr:twoCellAnchor>
    <xdr:from>
      <xdr:col>3</xdr:col>
      <xdr:colOff>161925</xdr:colOff>
      <xdr:row>0</xdr:row>
      <xdr:rowOff>0</xdr:rowOff>
    </xdr:from>
    <xdr:to>
      <xdr:col>5</xdr:col>
      <xdr:colOff>85725</xdr:colOff>
      <xdr:row>0</xdr:row>
      <xdr:rowOff>0</xdr:rowOff>
    </xdr:to>
    <xdr:sp macro="[0]!Hoofdmenu" textlink="">
      <xdr:nvSpPr>
        <xdr:cNvPr id="10258" name="Rectangle 18"/>
        <xdr:cNvSpPr>
          <a:spLocks noChangeArrowheads="1"/>
        </xdr:cNvSpPr>
      </xdr:nvSpPr>
      <xdr:spPr bwMode="auto">
        <a:xfrm>
          <a:off x="1133475" y="0"/>
          <a:ext cx="2000250"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Hoofdmenu</a:t>
          </a:r>
        </a:p>
      </xdr:txBody>
    </xdr:sp>
    <xdr:clientData/>
  </xdr:twoCellAnchor>
  <xdr:twoCellAnchor>
    <xdr:from>
      <xdr:col>3</xdr:col>
      <xdr:colOff>0</xdr:colOff>
      <xdr:row>0</xdr:row>
      <xdr:rowOff>0</xdr:rowOff>
    </xdr:from>
    <xdr:to>
      <xdr:col>10</xdr:col>
      <xdr:colOff>0</xdr:colOff>
      <xdr:row>0</xdr:row>
      <xdr:rowOff>0</xdr:rowOff>
    </xdr:to>
    <xdr:sp macro="" textlink="">
      <xdr:nvSpPr>
        <xdr:cNvPr id="10259" name="Text Box 19"/>
        <xdr:cNvSpPr txBox="1">
          <a:spLocks noChangeArrowheads="1"/>
        </xdr:cNvSpPr>
      </xdr:nvSpPr>
      <xdr:spPr bwMode="auto">
        <a:xfrm>
          <a:off x="971550" y="0"/>
          <a:ext cx="49911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a) Dit totaal moet gelijk zijn aan het totaal aantal personenen van 65 jaar en ouder in de</a:t>
          </a:r>
        </a:p>
        <a:p>
          <a:pPr algn="l" rtl="0">
            <a:defRPr sz="1000"/>
          </a:pPr>
          <a:r>
            <a:rPr lang="nl-NL" sz="800" b="0" i="0" u="none" strike="noStrike" baseline="0">
              <a:solidFill>
                <a:srgbClr val="000000"/>
              </a:solidFill>
              <a:latin typeface="Arial"/>
              <a:cs typeface="Arial"/>
            </a:rPr>
            <a:t>     verzekerdenstand per verzekeringsgrond (beleidsinformatie) met dezelfde peildatum.</a:t>
          </a:r>
        </a:p>
        <a:p>
          <a:pPr algn="l" rtl="0">
            <a:defRPr sz="1000"/>
          </a:pPr>
          <a:r>
            <a:rPr lang="nl-NL" sz="800" b="0" i="0" u="none" strike="noStrike" baseline="0">
              <a:solidFill>
                <a:srgbClr val="000000"/>
              </a:solidFill>
              <a:latin typeface="Arial"/>
              <a:cs typeface="Arial"/>
            </a:rPr>
            <a:t>b) Dit is de som van alle velden. Dit totaal betreft de verzekerden die van belang zijn</a:t>
          </a:r>
        </a:p>
        <a:p>
          <a:pPr algn="l" rtl="0">
            <a:defRPr sz="1000"/>
          </a:pPr>
          <a:r>
            <a:rPr lang="nl-NL" sz="800" b="0" i="0" u="none" strike="noStrike" baseline="0">
              <a:solidFill>
                <a:srgbClr val="000000"/>
              </a:solidFill>
              <a:latin typeface="Arial"/>
              <a:cs typeface="Arial"/>
            </a:rPr>
            <a:t>     voor de budgettering en moet gelijk zijn aan het totaal van de verzekerdenstand per</a:t>
          </a:r>
        </a:p>
        <a:p>
          <a:pPr algn="l" rtl="0">
            <a:defRPr sz="1000"/>
          </a:pPr>
          <a:r>
            <a:rPr lang="nl-NL" sz="800" b="0" i="0" u="none" strike="noStrike" baseline="0">
              <a:solidFill>
                <a:srgbClr val="000000"/>
              </a:solidFill>
              <a:latin typeface="Arial"/>
              <a:cs typeface="Arial"/>
            </a:rPr>
            <a:t>     risicoklasse, het totaal van de verzekerdenstand naar nominale premie en het totaal</a:t>
          </a:r>
        </a:p>
        <a:p>
          <a:pPr algn="l" rtl="0">
            <a:defRPr sz="1000"/>
          </a:pPr>
          <a:r>
            <a:rPr lang="nl-NL" sz="800" b="0" i="0" u="none" strike="noStrike" baseline="0">
              <a:solidFill>
                <a:srgbClr val="000000"/>
              </a:solidFill>
              <a:latin typeface="Arial"/>
              <a:cs typeface="Arial"/>
            </a:rPr>
            <a:t>     van de verzekerdenstand per verzekeringsgrond met dezelfde peildatum.</a:t>
          </a:r>
        </a:p>
      </xdr:txBody>
    </xdr:sp>
    <xdr:clientData/>
  </xdr:twoCellAnchor>
  <xdr:twoCellAnchor>
    <xdr:from>
      <xdr:col>3</xdr:col>
      <xdr:colOff>0</xdr:colOff>
      <xdr:row>0</xdr:row>
      <xdr:rowOff>0</xdr:rowOff>
    </xdr:from>
    <xdr:to>
      <xdr:col>10</xdr:col>
      <xdr:colOff>0</xdr:colOff>
      <xdr:row>0</xdr:row>
      <xdr:rowOff>0</xdr:rowOff>
    </xdr:to>
    <xdr:sp macro="" textlink="">
      <xdr:nvSpPr>
        <xdr:cNvPr id="10260" name="Text Box 20"/>
        <xdr:cNvSpPr txBox="1">
          <a:spLocks noChangeArrowheads="1"/>
        </xdr:cNvSpPr>
      </xdr:nvSpPr>
      <xdr:spPr bwMode="auto">
        <a:xfrm>
          <a:off x="971550" y="0"/>
          <a:ext cx="49911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a:t>
          </a:r>
        </a:p>
        <a:p>
          <a:pPr algn="l" rtl="0">
            <a:defRPr sz="1000"/>
          </a:pPr>
          <a:r>
            <a:rPr lang="nl-NL" sz="800" b="0" i="0" u="none" strike="noStrike" baseline="0">
              <a:solidFill>
                <a:srgbClr val="000000"/>
              </a:solidFill>
              <a:latin typeface="Arial"/>
              <a:cs typeface="Arial"/>
            </a:rPr>
            <a:t>    dienen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op pagina 2. </a:t>
          </a:r>
        </a:p>
      </xdr:txBody>
    </xdr:sp>
    <xdr:clientData/>
  </xdr:twoCellAnchor>
  <xdr:twoCellAnchor>
    <xdr:from>
      <xdr:col>3</xdr:col>
      <xdr:colOff>114300</xdr:colOff>
      <xdr:row>0</xdr:row>
      <xdr:rowOff>0</xdr:rowOff>
    </xdr:from>
    <xdr:to>
      <xdr:col>12</xdr:col>
      <xdr:colOff>0</xdr:colOff>
      <xdr:row>0</xdr:row>
      <xdr:rowOff>0</xdr:rowOff>
    </xdr:to>
    <xdr:sp macro="" textlink="">
      <xdr:nvSpPr>
        <xdr:cNvPr id="10261" name="Text Box 21"/>
        <xdr:cNvSpPr txBox="1">
          <a:spLocks noChangeArrowheads="1"/>
        </xdr:cNvSpPr>
      </xdr:nvSpPr>
      <xdr:spPr bwMode="auto">
        <a:xfrm>
          <a:off x="1085850" y="0"/>
          <a:ext cx="66484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Het totale aantal verzekerden van wie de kosten in de budgettering vallen moet gelijk zijn aan het totaal van de verzekerdenstand naar</a:t>
          </a:r>
        </a:p>
        <a:p>
          <a:pPr algn="l" rtl="0">
            <a:defRPr sz="1000"/>
          </a:pPr>
          <a:r>
            <a:rPr lang="nl-NL" sz="800" b="0" i="0" u="none" strike="noStrike" baseline="0">
              <a:solidFill>
                <a:srgbClr val="000000"/>
              </a:solidFill>
              <a:latin typeface="Arial"/>
              <a:cs typeface="Arial"/>
            </a:rPr>
            <a:t>    leeftijd en verzekeringsgrond, de verzekerdenstand per risicoklasse en de verzekerdenstand naar nominale premie.</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114300</xdr:colOff>
      <xdr:row>0</xdr:row>
      <xdr:rowOff>0</xdr:rowOff>
    </xdr:from>
    <xdr:to>
      <xdr:col>12</xdr:col>
      <xdr:colOff>0</xdr:colOff>
      <xdr:row>0</xdr:row>
      <xdr:rowOff>0</xdr:rowOff>
    </xdr:to>
    <xdr:sp macro="" textlink="">
      <xdr:nvSpPr>
        <xdr:cNvPr id="10262" name="Text Box 22"/>
        <xdr:cNvSpPr txBox="1">
          <a:spLocks noChangeArrowheads="1"/>
        </xdr:cNvSpPr>
      </xdr:nvSpPr>
      <xdr:spPr bwMode="auto">
        <a:xfrm>
          <a:off x="1085850" y="0"/>
          <a:ext cx="66484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Het totale aantal verzekerden van wie de kosten in de budgettering vallen moet gelijk zijn aan het totaal van de verzekerdenstand naar</a:t>
          </a:r>
        </a:p>
        <a:p>
          <a:pPr algn="l" rtl="0">
            <a:defRPr sz="1000"/>
          </a:pPr>
          <a:r>
            <a:rPr lang="nl-NL" sz="800" b="0" i="0" u="none" strike="noStrike" baseline="0">
              <a:solidFill>
                <a:srgbClr val="000000"/>
              </a:solidFill>
              <a:latin typeface="Arial"/>
              <a:cs typeface="Arial"/>
            </a:rPr>
            <a:t>    leeftijd en verzekeringsgrond, de verzekerdenstand per risicoklasse en de verzekerdenstand naar nominale premie.</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0</xdr:row>
      <xdr:rowOff>0</xdr:rowOff>
    </xdr:from>
    <xdr:to>
      <xdr:col>10</xdr:col>
      <xdr:colOff>9525</xdr:colOff>
      <xdr:row>0</xdr:row>
      <xdr:rowOff>0</xdr:rowOff>
    </xdr:to>
    <xdr:sp macro="" textlink="">
      <xdr:nvSpPr>
        <xdr:cNvPr id="10263" name="Text Box 23"/>
        <xdr:cNvSpPr txBox="1">
          <a:spLocks noChangeArrowheads="1"/>
        </xdr:cNvSpPr>
      </xdr:nvSpPr>
      <xdr:spPr bwMode="auto">
        <a:xfrm>
          <a:off x="971550" y="0"/>
          <a:ext cx="50006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3</xdr:col>
      <xdr:colOff>0</xdr:colOff>
      <xdr:row>0</xdr:row>
      <xdr:rowOff>0</xdr:rowOff>
    </xdr:from>
    <xdr:to>
      <xdr:col>10</xdr:col>
      <xdr:colOff>9525</xdr:colOff>
      <xdr:row>0</xdr:row>
      <xdr:rowOff>0</xdr:rowOff>
    </xdr:to>
    <xdr:sp macro="" textlink="">
      <xdr:nvSpPr>
        <xdr:cNvPr id="10264" name="Text Box 24"/>
        <xdr:cNvSpPr txBox="1">
          <a:spLocks noChangeArrowheads="1"/>
        </xdr:cNvSpPr>
      </xdr:nvSpPr>
      <xdr:spPr bwMode="auto">
        <a:xfrm>
          <a:off x="971550" y="0"/>
          <a:ext cx="50006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3</xdr:col>
      <xdr:colOff>0</xdr:colOff>
      <xdr:row>0</xdr:row>
      <xdr:rowOff>0</xdr:rowOff>
    </xdr:from>
    <xdr:to>
      <xdr:col>11</xdr:col>
      <xdr:colOff>495300</xdr:colOff>
      <xdr:row>0</xdr:row>
      <xdr:rowOff>0</xdr:rowOff>
    </xdr:to>
    <xdr:sp macro="" textlink="">
      <xdr:nvSpPr>
        <xdr:cNvPr id="10265" name="Text Box 25"/>
        <xdr:cNvSpPr txBox="1">
          <a:spLocks noChangeArrowheads="1"/>
        </xdr:cNvSpPr>
      </xdr:nvSpPr>
      <xdr:spPr bwMode="auto">
        <a:xfrm>
          <a:off x="971550" y="0"/>
          <a:ext cx="63722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  Dit betreft een</a:t>
          </a:r>
          <a:r>
            <a:rPr lang="nl-NL" sz="800" b="0" i="0" u="sng" strike="noStrike" baseline="0">
              <a:solidFill>
                <a:srgbClr val="000000"/>
              </a:solidFill>
              <a:latin typeface="Arial"/>
              <a:cs typeface="Arial"/>
            </a:rPr>
            <a:t> berekening</a:t>
          </a:r>
          <a:r>
            <a:rPr lang="nl-NL" sz="800" b="0" i="0" u="none" strike="noStrike" baseline="0">
              <a:solidFill>
                <a:srgbClr val="000000"/>
              </a:solidFill>
              <a:latin typeface="Arial"/>
              <a:cs typeface="Arial"/>
            </a:rPr>
            <a:t> van de variabele verpleegkosten.</a:t>
          </a:r>
        </a:p>
        <a:p>
          <a:pPr algn="l" rtl="0">
            <a:defRPr sz="1000"/>
          </a:pPr>
          <a:r>
            <a:rPr lang="nl-NL" sz="800" b="0" i="0" u="none" strike="noStrike" baseline="0">
              <a:solidFill>
                <a:srgbClr val="000000"/>
              </a:solidFill>
              <a:latin typeface="Arial"/>
              <a:cs typeface="Arial"/>
            </a:rPr>
            <a:t>      Voor alle (bij uw ziekenfonds declarerende) academische, algemene en categorale ziekenhuizen voert u per instelling de volgende</a:t>
          </a:r>
        </a:p>
        <a:p>
          <a:pPr algn="l" rtl="0">
            <a:defRPr sz="1000"/>
          </a:pPr>
          <a:r>
            <a:rPr lang="nl-NL" sz="800" b="0" i="0" u="none" strike="noStrike" baseline="0">
              <a:solidFill>
                <a:srgbClr val="000000"/>
              </a:solidFill>
              <a:latin typeface="Arial"/>
              <a:cs typeface="Arial"/>
            </a:rPr>
            <a:t>      vermenigvuldiging uit en telt u de uitkomsten bij elkaar op:</a:t>
          </a:r>
        </a:p>
        <a:p>
          <a:pPr algn="l" rtl="0">
            <a:defRPr sz="1000"/>
          </a:pPr>
          <a:r>
            <a:rPr lang="nl-NL" sz="800" b="0" i="0" u="none" strike="noStrike" baseline="0">
              <a:solidFill>
                <a:srgbClr val="000000"/>
              </a:solidFill>
              <a:latin typeface="Arial"/>
              <a:cs typeface="Arial"/>
            </a:rPr>
            <a:t>      Aantal verpleegdagen (gedeclareerd met sluittarieven) over het eerste halfjaar inclusief balanspost * voorlopige ex-ante variabele</a:t>
          </a:r>
        </a:p>
        <a:p>
          <a:pPr algn="l" rtl="0">
            <a:defRPr sz="1000"/>
          </a:pPr>
          <a:r>
            <a:rPr lang="nl-NL" sz="800" b="0" i="0" u="none" strike="noStrike" baseline="0">
              <a:solidFill>
                <a:srgbClr val="000000"/>
              </a:solidFill>
              <a:latin typeface="Arial"/>
              <a:cs typeface="Arial"/>
            </a:rPr>
            <a:t>      verpleegtarief (zie brief van 7 november 2002, kenmerk VFIN/22051902).</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0</xdr:row>
      <xdr:rowOff>0</xdr:rowOff>
    </xdr:from>
    <xdr:to>
      <xdr:col>10</xdr:col>
      <xdr:colOff>0</xdr:colOff>
      <xdr:row>0</xdr:row>
      <xdr:rowOff>0</xdr:rowOff>
    </xdr:to>
    <xdr:sp macro="" textlink="">
      <xdr:nvSpPr>
        <xdr:cNvPr id="10266" name="Text Box 26"/>
        <xdr:cNvSpPr txBox="1">
          <a:spLocks noChangeArrowheads="1"/>
        </xdr:cNvSpPr>
      </xdr:nvSpPr>
      <xdr:spPr bwMode="auto">
        <a:xfrm>
          <a:off x="971550" y="0"/>
          <a:ext cx="49911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a:t>
          </a:r>
        </a:p>
        <a:p>
          <a:pPr algn="l" rtl="0">
            <a:defRPr sz="1000"/>
          </a:pPr>
          <a:r>
            <a:rPr lang="nl-NL" sz="800" b="0" i="0" u="none" strike="noStrike" baseline="0">
              <a:solidFill>
                <a:srgbClr val="000000"/>
              </a:solidFill>
              <a:latin typeface="Arial"/>
              <a:cs typeface="Arial"/>
            </a:rPr>
            <a:t>    dienen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op pagina 3. </a:t>
          </a:r>
        </a:p>
      </xdr:txBody>
    </xdr:sp>
    <xdr:clientData/>
  </xdr:twoCellAnchor>
  <xdr:twoCellAnchor>
    <xdr:from>
      <xdr:col>3</xdr:col>
      <xdr:colOff>114300</xdr:colOff>
      <xdr:row>0</xdr:row>
      <xdr:rowOff>0</xdr:rowOff>
    </xdr:from>
    <xdr:to>
      <xdr:col>12</xdr:col>
      <xdr:colOff>0</xdr:colOff>
      <xdr:row>0</xdr:row>
      <xdr:rowOff>0</xdr:rowOff>
    </xdr:to>
    <xdr:sp macro="" textlink="">
      <xdr:nvSpPr>
        <xdr:cNvPr id="10267" name="Text Box 27"/>
        <xdr:cNvSpPr txBox="1">
          <a:spLocks noChangeArrowheads="1"/>
        </xdr:cNvSpPr>
      </xdr:nvSpPr>
      <xdr:spPr bwMode="auto">
        <a:xfrm>
          <a:off x="1085850" y="0"/>
          <a:ext cx="66484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Het totale aantal verzekerden van wie de kosten in de budgettering vallen moet gelijk zijn aan het totaal van de verzekerdenstand naar</a:t>
          </a:r>
        </a:p>
        <a:p>
          <a:pPr algn="l" rtl="0">
            <a:defRPr sz="1000"/>
          </a:pPr>
          <a:r>
            <a:rPr lang="nl-NL" sz="800" b="0" i="0" u="none" strike="noStrike" baseline="0">
              <a:solidFill>
                <a:srgbClr val="000000"/>
              </a:solidFill>
              <a:latin typeface="Arial"/>
              <a:cs typeface="Arial"/>
            </a:rPr>
            <a:t>    leeftijd en verzekeringsgrond, de verzekerdenstand per risicoklasse en de verzekerdenstand naar nominale premie.</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10268" name="Text Box 28"/>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269" name="Text Box 29"/>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270" name="Text Box 30"/>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271" name="Text Box 31"/>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a) Dit totaal moet gelijk zijn aan het totaal aantal personenen van 65 jaar en ouder in de</a:t>
          </a:r>
        </a:p>
        <a:p>
          <a:pPr algn="l" rtl="0">
            <a:defRPr sz="1000"/>
          </a:pPr>
          <a:r>
            <a:rPr lang="nl-NL" sz="800" b="0" i="0" u="none" strike="noStrike" baseline="0">
              <a:solidFill>
                <a:srgbClr val="000000"/>
              </a:solidFill>
              <a:latin typeface="Arial"/>
              <a:cs typeface="Arial"/>
            </a:rPr>
            <a:t>     verzekerdenstand per verzekeringsgrond (beleidsinformatie) met dezelfde peildatum.</a:t>
          </a:r>
        </a:p>
        <a:p>
          <a:pPr algn="l" rtl="0">
            <a:defRPr sz="1000"/>
          </a:pPr>
          <a:r>
            <a:rPr lang="nl-NL" sz="800" b="0" i="0" u="none" strike="noStrike" baseline="0">
              <a:solidFill>
                <a:srgbClr val="000000"/>
              </a:solidFill>
              <a:latin typeface="Arial"/>
              <a:cs typeface="Arial"/>
            </a:rPr>
            <a:t>b) Dit is de som van alle velden. Dit totaal betreft de verzekerden die van belang zijn</a:t>
          </a:r>
        </a:p>
        <a:p>
          <a:pPr algn="l" rtl="0">
            <a:defRPr sz="1000"/>
          </a:pPr>
          <a:r>
            <a:rPr lang="nl-NL" sz="800" b="0" i="0" u="none" strike="noStrike" baseline="0">
              <a:solidFill>
                <a:srgbClr val="000000"/>
              </a:solidFill>
              <a:latin typeface="Arial"/>
              <a:cs typeface="Arial"/>
            </a:rPr>
            <a:t>     voor de budgettering en moet gelijk zijn aan het totaal van de verzekerdenstand per</a:t>
          </a:r>
        </a:p>
        <a:p>
          <a:pPr algn="l" rtl="0">
            <a:defRPr sz="1000"/>
          </a:pPr>
          <a:r>
            <a:rPr lang="nl-NL" sz="800" b="0" i="0" u="none" strike="noStrike" baseline="0">
              <a:solidFill>
                <a:srgbClr val="000000"/>
              </a:solidFill>
              <a:latin typeface="Arial"/>
              <a:cs typeface="Arial"/>
            </a:rPr>
            <a:t>     risicoklasse, het totaal van de verzekerdenstand naar nominale premie en het totaal</a:t>
          </a:r>
        </a:p>
        <a:p>
          <a:pPr algn="l" rtl="0">
            <a:defRPr sz="1000"/>
          </a:pPr>
          <a:r>
            <a:rPr lang="nl-NL" sz="800" b="0" i="0" u="none" strike="noStrike" baseline="0">
              <a:solidFill>
                <a:srgbClr val="000000"/>
              </a:solidFill>
              <a:latin typeface="Arial"/>
              <a:cs typeface="Arial"/>
            </a:rPr>
            <a:t>     van de verzekerdenstand per verzekeringsgrond met dezelfde peildatum.</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272" name="Text Box 32"/>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a) Dit totaal moet gelijk zijn aan het totaal aantal personenen van 65 jaar en ouder in de</a:t>
          </a:r>
        </a:p>
        <a:p>
          <a:pPr algn="l" rtl="0">
            <a:defRPr sz="1000"/>
          </a:pPr>
          <a:r>
            <a:rPr lang="nl-NL" sz="800" b="0" i="0" u="none" strike="noStrike" baseline="0">
              <a:solidFill>
                <a:srgbClr val="000000"/>
              </a:solidFill>
              <a:latin typeface="Arial"/>
              <a:cs typeface="Arial"/>
            </a:rPr>
            <a:t>     verzekerdenstand per verzekeringsgrond (beleidsinformatie) met dezelfde peildatum.</a:t>
          </a:r>
        </a:p>
        <a:p>
          <a:pPr algn="l" rtl="0">
            <a:defRPr sz="1000"/>
          </a:pPr>
          <a:r>
            <a:rPr lang="nl-NL" sz="800" b="0" i="0" u="none" strike="noStrike" baseline="0">
              <a:solidFill>
                <a:srgbClr val="000000"/>
              </a:solidFill>
              <a:latin typeface="Arial"/>
              <a:cs typeface="Arial"/>
            </a:rPr>
            <a:t>b) Dit is de som van alle velden. Dit totaal betreft de verzekerden die van belang zijn</a:t>
          </a:r>
        </a:p>
        <a:p>
          <a:pPr algn="l" rtl="0">
            <a:defRPr sz="1000"/>
          </a:pPr>
          <a:r>
            <a:rPr lang="nl-NL" sz="800" b="0" i="0" u="none" strike="noStrike" baseline="0">
              <a:solidFill>
                <a:srgbClr val="000000"/>
              </a:solidFill>
              <a:latin typeface="Arial"/>
              <a:cs typeface="Arial"/>
            </a:rPr>
            <a:t>     voor de budgettering en moet gelijk zijn aan het totaal van de verzekerdenstand per</a:t>
          </a:r>
        </a:p>
        <a:p>
          <a:pPr algn="l" rtl="0">
            <a:defRPr sz="1000"/>
          </a:pPr>
          <a:r>
            <a:rPr lang="nl-NL" sz="800" b="0" i="0" u="none" strike="noStrike" baseline="0">
              <a:solidFill>
                <a:srgbClr val="000000"/>
              </a:solidFill>
              <a:latin typeface="Arial"/>
              <a:cs typeface="Arial"/>
            </a:rPr>
            <a:t>     risicoklasse, het totaal van de verzekerdenstand naar nominale premie en het totaal</a:t>
          </a:r>
        </a:p>
        <a:p>
          <a:pPr algn="l" rtl="0">
            <a:defRPr sz="1000"/>
          </a:pPr>
          <a:r>
            <a:rPr lang="nl-NL" sz="800" b="0" i="0" u="none" strike="noStrike" baseline="0">
              <a:solidFill>
                <a:srgbClr val="000000"/>
              </a:solidFill>
              <a:latin typeface="Arial"/>
              <a:cs typeface="Arial"/>
            </a:rPr>
            <a:t>     van de verzekerdenstand per verzekeringsgrond met dezelfde peildatum.</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273" name="Text Box 33"/>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a) Dit totaal moet gelijk zijn aan het totaal aantal personenen van 65 jaar en ouder in de</a:t>
          </a:r>
        </a:p>
        <a:p>
          <a:pPr algn="l" rtl="0">
            <a:defRPr sz="1000"/>
          </a:pPr>
          <a:r>
            <a:rPr lang="nl-NL" sz="800" b="0" i="0" u="none" strike="noStrike" baseline="0">
              <a:solidFill>
                <a:srgbClr val="000000"/>
              </a:solidFill>
              <a:latin typeface="Arial"/>
              <a:cs typeface="Arial"/>
            </a:rPr>
            <a:t>     verzekerdenstand per verzekeringsgrond (beleidsinformatie) met dezelfde peildatum.</a:t>
          </a:r>
        </a:p>
        <a:p>
          <a:pPr algn="l" rtl="0">
            <a:defRPr sz="1000"/>
          </a:pPr>
          <a:r>
            <a:rPr lang="nl-NL" sz="800" b="0" i="0" u="none" strike="noStrike" baseline="0">
              <a:solidFill>
                <a:srgbClr val="000000"/>
              </a:solidFill>
              <a:latin typeface="Arial"/>
              <a:cs typeface="Arial"/>
            </a:rPr>
            <a:t>b) Dit is de som van alle velden. Dit totaal betreft de verzekerden die van belang zijn</a:t>
          </a:r>
        </a:p>
        <a:p>
          <a:pPr algn="l" rtl="0">
            <a:defRPr sz="1000"/>
          </a:pPr>
          <a:r>
            <a:rPr lang="nl-NL" sz="800" b="0" i="0" u="none" strike="noStrike" baseline="0">
              <a:solidFill>
                <a:srgbClr val="000000"/>
              </a:solidFill>
              <a:latin typeface="Arial"/>
              <a:cs typeface="Arial"/>
            </a:rPr>
            <a:t>     voor de budgettering en moet gelijk zijn aan het totaal van de verzekerdenstand per</a:t>
          </a:r>
        </a:p>
        <a:p>
          <a:pPr algn="l" rtl="0">
            <a:defRPr sz="1000"/>
          </a:pPr>
          <a:r>
            <a:rPr lang="nl-NL" sz="800" b="0" i="0" u="none" strike="noStrike" baseline="0">
              <a:solidFill>
                <a:srgbClr val="000000"/>
              </a:solidFill>
              <a:latin typeface="Arial"/>
              <a:cs typeface="Arial"/>
            </a:rPr>
            <a:t>     risicoklasse, het totaal van de verzekerdenstand naar nominale premie en het totaal</a:t>
          </a:r>
        </a:p>
        <a:p>
          <a:pPr algn="l" rtl="0">
            <a:defRPr sz="1000"/>
          </a:pPr>
          <a:r>
            <a:rPr lang="nl-NL" sz="800" b="0" i="0" u="none" strike="noStrike" baseline="0">
              <a:solidFill>
                <a:srgbClr val="000000"/>
              </a:solidFill>
              <a:latin typeface="Arial"/>
              <a:cs typeface="Arial"/>
            </a:rPr>
            <a:t>     van de verzekerdenstand per verzekeringsgrond met dezelfde peildatum.</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274" name="Text Box 34"/>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  Dit betreft een</a:t>
          </a:r>
          <a:r>
            <a:rPr lang="nl-NL" sz="800" b="0" i="0" u="sng" strike="noStrike" baseline="0">
              <a:solidFill>
                <a:srgbClr val="000000"/>
              </a:solidFill>
              <a:latin typeface="Arial"/>
              <a:cs typeface="Arial"/>
            </a:rPr>
            <a:t> berekening</a:t>
          </a:r>
          <a:r>
            <a:rPr lang="nl-NL" sz="800" b="0" i="0" u="none" strike="noStrike" baseline="0">
              <a:solidFill>
                <a:srgbClr val="000000"/>
              </a:solidFill>
              <a:latin typeface="Arial"/>
              <a:cs typeface="Arial"/>
            </a:rPr>
            <a:t> van de variabele verpleegkosten.</a:t>
          </a:r>
        </a:p>
        <a:p>
          <a:pPr algn="l" rtl="0">
            <a:defRPr sz="1000"/>
          </a:pPr>
          <a:r>
            <a:rPr lang="nl-NL" sz="800" b="0" i="0" u="none" strike="noStrike" baseline="0">
              <a:solidFill>
                <a:srgbClr val="000000"/>
              </a:solidFill>
              <a:latin typeface="Arial"/>
              <a:cs typeface="Arial"/>
            </a:rPr>
            <a:t>      Voor alle (bij uw ziekenfonds declarerende) academische, algemene en categorale ziekenhuizen voert u per instelling de volgende</a:t>
          </a:r>
        </a:p>
        <a:p>
          <a:pPr algn="l" rtl="0">
            <a:defRPr sz="1000"/>
          </a:pPr>
          <a:r>
            <a:rPr lang="nl-NL" sz="800" b="0" i="0" u="none" strike="noStrike" baseline="0">
              <a:solidFill>
                <a:srgbClr val="000000"/>
              </a:solidFill>
              <a:latin typeface="Arial"/>
              <a:cs typeface="Arial"/>
            </a:rPr>
            <a:t>      vermenigvuldiging uit en telt u de uitkomsten bij elkaar op:</a:t>
          </a:r>
        </a:p>
        <a:p>
          <a:pPr algn="l" rtl="0">
            <a:defRPr sz="1000"/>
          </a:pPr>
          <a:r>
            <a:rPr lang="nl-NL" sz="800" b="0" i="0" u="none" strike="noStrike" baseline="0">
              <a:solidFill>
                <a:srgbClr val="000000"/>
              </a:solidFill>
              <a:latin typeface="Arial"/>
              <a:cs typeface="Arial"/>
            </a:rPr>
            <a:t>      Aantal verpleegdagen (gedeclareerd met sluittarieven) over het eerste halfjaar inclusief balanspost * voorlopige ex-ante variabele</a:t>
          </a:r>
        </a:p>
        <a:p>
          <a:pPr algn="l" rtl="0">
            <a:defRPr sz="1000"/>
          </a:pPr>
          <a:r>
            <a:rPr lang="nl-NL" sz="800" b="0" i="0" u="none" strike="noStrike" baseline="0">
              <a:solidFill>
                <a:srgbClr val="000000"/>
              </a:solidFill>
              <a:latin typeface="Arial"/>
              <a:cs typeface="Arial"/>
            </a:rPr>
            <a:t>      verpleegtarief (zie brief van 7 november 2002, kenmerk VFIN/22051902).</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10275" name="Text Box 35"/>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Dit betreft een </a:t>
          </a:r>
          <a:r>
            <a:rPr lang="nl-NL" sz="800" b="0" i="0" u="sng" strike="noStrike" baseline="0">
              <a:solidFill>
                <a:srgbClr val="000000"/>
              </a:solidFill>
              <a:latin typeface="Arial"/>
              <a:cs typeface="Arial"/>
            </a:rPr>
            <a:t>berekening</a:t>
          </a:r>
          <a:r>
            <a:rPr lang="nl-NL" sz="800" b="0" i="0" u="none" strike="noStrike" baseline="0">
              <a:solidFill>
                <a:srgbClr val="000000"/>
              </a:solidFill>
              <a:latin typeface="Arial"/>
              <a:cs typeface="Arial"/>
            </a:rPr>
            <a:t> van de variabele verpleegkosten.</a:t>
          </a:r>
        </a:p>
        <a:p>
          <a:pPr algn="l" rtl="0">
            <a:defRPr sz="1000"/>
          </a:pPr>
          <a:r>
            <a:rPr lang="nl-NL" sz="800" b="0" i="0" u="none" strike="noStrike" baseline="0">
              <a:solidFill>
                <a:srgbClr val="000000"/>
              </a:solidFill>
              <a:latin typeface="Arial"/>
              <a:cs typeface="Arial"/>
            </a:rPr>
            <a:t>   Voor alle (bij uw ziekenfonds declarerende) academische, algemene en categorale ziekenhuizen voert u per instelling de volgende</a:t>
          </a:r>
        </a:p>
        <a:p>
          <a:pPr algn="l" rtl="0">
            <a:defRPr sz="1000"/>
          </a:pPr>
          <a:r>
            <a:rPr lang="nl-NL" sz="800" b="0" i="0" u="none" strike="noStrike" baseline="0">
              <a:solidFill>
                <a:srgbClr val="000000"/>
              </a:solidFill>
              <a:latin typeface="Arial"/>
              <a:cs typeface="Arial"/>
            </a:rPr>
            <a:t>   vermenigvuldiging uit en telt u de uitkomsten bij elkaar op:</a:t>
          </a:r>
        </a:p>
        <a:p>
          <a:pPr algn="l" rtl="0">
            <a:defRPr sz="1000"/>
          </a:pPr>
          <a:r>
            <a:rPr lang="nl-NL" sz="800" b="0" i="0" u="none" strike="noStrike" baseline="0">
              <a:solidFill>
                <a:srgbClr val="000000"/>
              </a:solidFill>
              <a:latin typeface="Arial"/>
              <a:cs typeface="Arial"/>
            </a:rPr>
            <a:t>   Aantal verpleegdagen (op basis van sluittarieven) over 2004 inclusief balanspost vermenigvuldigd met het definitieve variabele verpleegtarief.</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276" name="Text Box 36"/>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aantallen neemt u over uit de brief met informatie over de voorlopige afrekening ZFW 2004, die zal worden verzonden</a:t>
          </a:r>
        </a:p>
        <a:p>
          <a:pPr algn="l" rtl="0">
            <a:defRPr sz="1000"/>
          </a:pPr>
          <a:r>
            <a:rPr lang="nl-NL" sz="800" b="0" i="0" u="none" strike="noStrike" baseline="0">
              <a:solidFill>
                <a:srgbClr val="000000"/>
              </a:solidFill>
              <a:latin typeface="Arial"/>
              <a:cs typeface="Arial"/>
            </a:rPr>
            <a:t>    in december 2004. De gemiddelde aantallen zijn gebaseerd op de twaalf peilmomenten van de door u in 2004</a:t>
          </a:r>
        </a:p>
        <a:p>
          <a:pPr algn="l" rtl="0">
            <a:defRPr sz="1000"/>
          </a:pPr>
          <a:r>
            <a:rPr lang="nl-NL" sz="800" b="0" i="0" u="none" strike="noStrike" baseline="0">
              <a:solidFill>
                <a:srgbClr val="000000"/>
              </a:solidFill>
              <a:latin typeface="Arial"/>
              <a:cs typeface="Arial"/>
            </a:rPr>
            <a:t>    aangeleverde verzekerdenstanden.</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277" name="Text Box 37"/>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2003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2002. De budgetteringsinformatie in de jaarstaat ZFW 2003</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2003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10278" name="Text Box 38"/>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2004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2004. De budgetteringsinformatie in de jaarstaat ZFW 2004</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2004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10279" name="Text Box 39"/>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Uitgangspunt zijn in principe de kostenrubrieken van de jaarstaat. </a:t>
          </a:r>
        </a:p>
        <a:p>
          <a:pPr algn="l" rtl="0">
            <a:defRPr sz="1000"/>
          </a:pPr>
          <a:r>
            <a:rPr lang="nl-NL" sz="800" b="0" i="0" u="none" strike="noStrike" baseline="0">
              <a:solidFill>
                <a:srgbClr val="000000"/>
              </a:solidFill>
              <a:latin typeface="Arial"/>
              <a:cs typeface="Arial"/>
            </a:rPr>
            <a:t>    U specificeert de kosten zo goed mogelijk per rubriek.</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10280" name="Text Box 40"/>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Het betreft het DBC deel kosten ziekenhuis en het DBC deel kosten zelfstandige behandelcentra.</a:t>
          </a:r>
        </a:p>
        <a:p>
          <a:pPr algn="l" rtl="0">
            <a:defRPr sz="1000"/>
          </a:pPr>
          <a:r>
            <a:rPr lang="nl-NL" sz="800" b="0" i="0" u="none" strike="noStrike" baseline="0">
              <a:solidFill>
                <a:srgbClr val="000000"/>
              </a:solidFill>
              <a:latin typeface="Arial"/>
              <a:cs typeface="Arial"/>
            </a:rPr>
            <a:t>   Als het DBC deel kosten instelling en het DBC deel honoraria medische specialisten niet afzonderlijk op de tariefbeschikking van het CTG</a:t>
          </a:r>
        </a:p>
        <a:p>
          <a:pPr algn="l" rtl="0">
            <a:defRPr sz="1000"/>
          </a:pPr>
          <a:r>
            <a:rPr lang="nl-NL" sz="800" b="0" i="0" u="none" strike="noStrike" baseline="0">
              <a:solidFill>
                <a:srgbClr val="000000"/>
              </a:solidFill>
              <a:latin typeface="Arial"/>
              <a:cs typeface="Arial"/>
            </a:rPr>
            <a:t>   zijn vermeld, dan verantwoordt u hier de totale kosten van de betreffende DBC's in ziekenhuizen en in zelfstandige behandelcentra.</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10281" name="Text Box 41"/>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Het betreft het DBC deel honoraria medische specialisten van ziekenhuizen en zelfstandige behandelcentra indien dit deel afzonderlijk</a:t>
          </a:r>
        </a:p>
        <a:p>
          <a:pPr algn="l" rtl="0">
            <a:defRPr sz="1000"/>
          </a:pPr>
          <a:r>
            <a:rPr lang="nl-NL" sz="800" b="0" i="0" u="none" strike="noStrike" baseline="0">
              <a:solidFill>
                <a:srgbClr val="000000"/>
              </a:solidFill>
              <a:latin typeface="Arial"/>
              <a:cs typeface="Arial"/>
            </a:rPr>
            <a:t>   op de tariefbeschikking van het CTG is vermeld. Als dit deel niet afzonderlijk is vermeld, dan verantwoordt u de totale kosten bij code 612.</a:t>
          </a:r>
        </a:p>
      </xdr:txBody>
    </xdr:sp>
    <xdr:clientData/>
  </xdr:twoCellAnchor>
  <xdr:twoCellAnchor>
    <xdr:from>
      <xdr:col>3</xdr:col>
      <xdr:colOff>161925</xdr:colOff>
      <xdr:row>1</xdr:row>
      <xdr:rowOff>133350</xdr:rowOff>
    </xdr:from>
    <xdr:to>
      <xdr:col>3</xdr:col>
      <xdr:colOff>962025</xdr:colOff>
      <xdr:row>2</xdr:row>
      <xdr:rowOff>152400</xdr:rowOff>
    </xdr:to>
    <xdr:sp macro="[0]!Hoofdmenu" textlink="">
      <xdr:nvSpPr>
        <xdr:cNvPr id="40" name="Rectangle 71"/>
        <xdr:cNvSpPr>
          <a:spLocks noChangeArrowheads="1"/>
        </xdr:cNvSpPr>
      </xdr:nvSpPr>
      <xdr:spPr bwMode="auto">
        <a:xfrm>
          <a:off x="1133475" y="295275"/>
          <a:ext cx="800100" cy="180975"/>
        </a:xfrm>
        <a:prstGeom prst="rect">
          <a:avLst/>
        </a:prstGeom>
        <a:solidFill>
          <a:srgbClr val="777C00"/>
        </a:solidFill>
        <a:ln w="9525">
          <a:solidFill>
            <a:srgbClr val="777C00"/>
          </a:solidFill>
          <a:miter lim="800000"/>
          <a:headEnd/>
          <a:tailEnd/>
        </a:ln>
      </xdr:spPr>
      <xdr:txBody>
        <a:bodyPr vertOverflow="clip" wrap="square" lIns="27432" tIns="22860" rIns="27432" bIns="0" anchor="t" upright="1"/>
        <a:lstStyle/>
        <a:p>
          <a:pPr algn="ctr" rtl="0">
            <a:defRPr sz="1000"/>
          </a:pPr>
          <a:r>
            <a:rPr lang="nl-NL" sz="1000" b="1" i="0" u="none" strike="noStrike" baseline="0">
              <a:solidFill>
                <a:srgbClr val="FFFFFF"/>
              </a:solidFill>
              <a:latin typeface="Arial"/>
              <a:cs typeface="Arial"/>
            </a:rPr>
            <a:t>Hoofdmenu</a:t>
          </a:r>
        </a:p>
      </xdr:txBody>
    </xdr:sp>
    <xdr:clientData/>
  </xdr:twoCellAnchor>
  <xdr:twoCellAnchor>
    <xdr:from>
      <xdr:col>3</xdr:col>
      <xdr:colOff>161925</xdr:colOff>
      <xdr:row>1</xdr:row>
      <xdr:rowOff>133350</xdr:rowOff>
    </xdr:from>
    <xdr:to>
      <xdr:col>3</xdr:col>
      <xdr:colOff>962025</xdr:colOff>
      <xdr:row>2</xdr:row>
      <xdr:rowOff>152400</xdr:rowOff>
    </xdr:to>
    <xdr:sp macro="[0]!Hoofdmenu" textlink="">
      <xdr:nvSpPr>
        <xdr:cNvPr id="41" name="Rectangle 71"/>
        <xdr:cNvSpPr>
          <a:spLocks noChangeArrowheads="1"/>
        </xdr:cNvSpPr>
      </xdr:nvSpPr>
      <xdr:spPr bwMode="auto">
        <a:xfrm>
          <a:off x="1133475" y="295275"/>
          <a:ext cx="800100" cy="180975"/>
        </a:xfrm>
        <a:prstGeom prst="rect">
          <a:avLst/>
        </a:prstGeom>
        <a:solidFill>
          <a:srgbClr val="777C00"/>
        </a:solidFill>
        <a:ln w="9525">
          <a:solidFill>
            <a:srgbClr val="777C00"/>
          </a:solidFill>
          <a:miter lim="800000"/>
          <a:headEnd/>
          <a:tailEnd/>
        </a:ln>
      </xdr:spPr>
      <xdr:txBody>
        <a:bodyPr vertOverflow="clip" wrap="square" lIns="27432" tIns="22860" rIns="27432" bIns="0" anchor="t" upright="1"/>
        <a:lstStyle/>
        <a:p>
          <a:pPr algn="ctr" rtl="0">
            <a:defRPr sz="1000"/>
          </a:pPr>
          <a:r>
            <a:rPr lang="nl-NL" sz="1000" b="1" i="0" u="none" strike="noStrike" baseline="0">
              <a:solidFill>
                <a:srgbClr val="FFFFFF"/>
              </a:solidFill>
              <a:latin typeface="Arial"/>
              <a:cs typeface="Arial"/>
            </a:rPr>
            <a:t>Hoofdmenu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161925</xdr:colOff>
      <xdr:row>1</xdr:row>
      <xdr:rowOff>133350</xdr:rowOff>
    </xdr:from>
    <xdr:to>
      <xdr:col>3</xdr:col>
      <xdr:colOff>962025</xdr:colOff>
      <xdr:row>2</xdr:row>
      <xdr:rowOff>152400</xdr:rowOff>
    </xdr:to>
    <xdr:sp macro="[0]!Hoofdmenu" textlink="">
      <xdr:nvSpPr>
        <xdr:cNvPr id="6182" name="Rectangle 38"/>
        <xdr:cNvSpPr>
          <a:spLocks noChangeArrowheads="1"/>
        </xdr:cNvSpPr>
      </xdr:nvSpPr>
      <xdr:spPr bwMode="auto">
        <a:xfrm>
          <a:off x="1123950" y="295275"/>
          <a:ext cx="800100" cy="180975"/>
        </a:xfrm>
        <a:prstGeom prst="rect">
          <a:avLst/>
        </a:prstGeom>
        <a:solidFill>
          <a:srgbClr val="777C00"/>
        </a:solidFill>
        <a:ln w="9525" algn="ctr">
          <a:solidFill>
            <a:srgbClr val="777C00"/>
          </a:solidFill>
          <a:miter lim="800000"/>
          <a:headEnd/>
          <a:tailEnd/>
        </a:ln>
        <a:effectLst/>
        <a:extLst/>
      </xdr:spPr>
      <xdr:txBody>
        <a:bodyPr vertOverflow="clip" wrap="square" lIns="27432" tIns="22860" rIns="27432" bIns="0" anchor="t" upright="1"/>
        <a:lstStyle/>
        <a:p>
          <a:pPr algn="ctr" rtl="0">
            <a:defRPr sz="1000"/>
          </a:pPr>
          <a:r>
            <a:rPr lang="nl-NL" sz="1000" b="1" i="0" u="none" strike="noStrike" baseline="0">
              <a:solidFill>
                <a:srgbClr val="FFFFFF"/>
              </a:solidFill>
              <a:latin typeface="Arial"/>
              <a:cs typeface="Arial"/>
            </a:rPr>
            <a:t>Hoofdmenu</a:t>
          </a:r>
        </a:p>
      </xdr:txBody>
    </xdr:sp>
    <xdr:clientData/>
  </xdr:twoCellAnchor>
  <xdr:twoCellAnchor>
    <xdr:from>
      <xdr:col>3</xdr:col>
      <xdr:colOff>0</xdr:colOff>
      <xdr:row>47</xdr:row>
      <xdr:rowOff>0</xdr:rowOff>
    </xdr:from>
    <xdr:to>
      <xdr:col>11</xdr:col>
      <xdr:colOff>209550</xdr:colOff>
      <xdr:row>47</xdr:row>
      <xdr:rowOff>0</xdr:rowOff>
    </xdr:to>
    <xdr:sp macro="" textlink="">
      <xdr:nvSpPr>
        <xdr:cNvPr id="6190" name="Text Box 46"/>
        <xdr:cNvSpPr txBox="1">
          <a:spLocks noChangeArrowheads="1"/>
        </xdr:cNvSpPr>
      </xdr:nvSpPr>
      <xdr:spPr bwMode="auto">
        <a:xfrm>
          <a:off x="962025" y="47386875"/>
          <a:ext cx="7143750" cy="0"/>
        </a:xfrm>
        <a:prstGeom prst="rect">
          <a:avLst/>
        </a:prstGeom>
        <a:noFill/>
        <a:ln>
          <a:noFill/>
        </a:ln>
        <a:extLst/>
      </xdr:spPr>
      <xdr:txBody>
        <a:bodyPr vertOverflow="clip" wrap="square" lIns="27432" tIns="22860" rIns="0" bIns="0" anchor="t" upright="1"/>
        <a:lstStyle/>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wsDr>
</file>

<file path=xl/tables/table1.xml><?xml version="1.0" encoding="utf-8"?>
<table xmlns="http://schemas.openxmlformats.org/spreadsheetml/2006/main" id="2" name="Tabel1323" displayName="Tabel1323" ref="E12:Q934" totalsRowShown="0" headerRowDxfId="14" tableBorderDxfId="13">
  <sortState ref="E13:Q643">
    <sortCondition ref="E13:E736"/>
    <sortCondition ref="L13:L736"/>
  </sortState>
  <tableColumns count="13">
    <tableColumn id="1" name="vcd_spec_idvar" dataDxfId="12"/>
    <tableColumn id="2" name="vcd_waarde_flt" dataDxfId="11"/>
    <tableColumn id="3" name="vcd_waarde_txt" dataDxfId="10"/>
    <tableColumn id="4" name="vcd_toelichting_txt" dataDxfId="9"/>
    <tableColumn id="5" name="vcd_spec1_idvar" dataDxfId="8"/>
    <tableColumn id="6" name="vcd_spec2_idvar" dataDxfId="7"/>
    <tableColumn id="7" name="vcd_spec3_idvar" dataDxfId="6"/>
    <tableColumn id="8" name="vcd_attrib_idvar" dataDxfId="5"/>
    <tableColumn id="9" name="vcd_eenheid_txt" dataDxfId="4"/>
    <tableColumn id="10" name="vcd_dsnorder_flt" dataDxfId="3"/>
    <tableColumn id="11" name="vcd_datatype_txt" dataDxfId="2"/>
    <tableColumn id="12" name="vcd_format_txt" dataDxfId="1"/>
    <tableColumn id="13" name="vcd_eenheid_flt" dataDxfId="0"/>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2F0000"/>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2F0000"/>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G21"/>
  <sheetViews>
    <sheetView showGridLines="0" tabSelected="1" zoomScaleNormal="100" workbookViewId="0">
      <selection sqref="A1:B1"/>
    </sheetView>
  </sheetViews>
  <sheetFormatPr defaultColWidth="9.140625" defaultRowHeight="12.75" x14ac:dyDescent="0.2"/>
  <cols>
    <col min="1" max="2" width="39.42578125" style="50" customWidth="1"/>
    <col min="3" max="16384" width="9.140625" style="50"/>
  </cols>
  <sheetData>
    <row r="1" spans="1:7" s="49" customFormat="1" ht="15" customHeight="1" x14ac:dyDescent="0.2">
      <c r="A1" s="499" t="s">
        <v>65</v>
      </c>
      <c r="B1" s="500"/>
      <c r="C1" s="57"/>
      <c r="D1" s="57"/>
      <c r="E1" s="57"/>
    </row>
    <row r="2" spans="1:7" s="49" customFormat="1" ht="15" customHeight="1" x14ac:dyDescent="0.2">
      <c r="A2" s="501" t="str">
        <f>CONCATENATE("KWARTAALSTAAT ZVW ", jaar_id)</f>
        <v>KWARTAALSTAAT ZVW 2023</v>
      </c>
      <c r="B2" s="502"/>
      <c r="C2" s="57"/>
      <c r="D2" s="57"/>
      <c r="E2" s="57"/>
    </row>
    <row r="3" spans="1:7" s="49" customFormat="1" ht="15" customHeight="1" x14ac:dyDescent="0.2">
      <c r="A3" s="124" t="s">
        <v>66</v>
      </c>
      <c r="B3" s="125" t="s">
        <v>203</v>
      </c>
      <c r="C3" s="57"/>
      <c r="D3" s="57"/>
      <c r="E3" s="57"/>
    </row>
    <row r="4" spans="1:7" ht="9" customHeight="1" x14ac:dyDescent="0.2">
      <c r="A4" s="58"/>
      <c r="B4" s="53"/>
      <c r="C4" s="52"/>
      <c r="D4" s="52"/>
      <c r="E4" s="52"/>
    </row>
    <row r="5" spans="1:7" s="49" customFormat="1" ht="18.95" customHeight="1" x14ac:dyDescent="0.2">
      <c r="A5" s="59"/>
      <c r="B5" s="60"/>
      <c r="C5" s="57"/>
      <c r="D5" s="57"/>
      <c r="E5" s="57"/>
    </row>
    <row r="6" spans="1:7" s="49" customFormat="1" ht="18.95" customHeight="1" x14ac:dyDescent="0.2">
      <c r="A6" s="59"/>
      <c r="B6" s="60"/>
      <c r="C6" s="61"/>
      <c r="D6" s="61"/>
      <c r="E6" s="61"/>
      <c r="F6" s="51"/>
      <c r="G6" s="51"/>
    </row>
    <row r="7" spans="1:7" s="49" customFormat="1" ht="18.95" customHeight="1" x14ac:dyDescent="0.2">
      <c r="A7" s="59"/>
      <c r="B7" s="60"/>
      <c r="C7" s="57"/>
      <c r="D7" s="57"/>
      <c r="E7" s="57"/>
    </row>
    <row r="8" spans="1:7" s="49" customFormat="1" ht="18.95" customHeight="1" x14ac:dyDescent="0.2">
      <c r="A8" s="59"/>
      <c r="B8" s="60"/>
      <c r="C8" s="57"/>
      <c r="D8" s="57"/>
      <c r="E8" s="57"/>
    </row>
    <row r="9" spans="1:7" s="49" customFormat="1" ht="18.95" customHeight="1" x14ac:dyDescent="0.2">
      <c r="A9" s="59"/>
      <c r="B9" s="60"/>
      <c r="C9" s="57"/>
      <c r="D9" s="57"/>
      <c r="E9" s="57"/>
    </row>
    <row r="10" spans="1:7" s="49" customFormat="1" ht="18.95" customHeight="1" x14ac:dyDescent="0.2">
      <c r="A10" s="59"/>
      <c r="B10" s="60"/>
      <c r="C10" s="57"/>
      <c r="D10" s="57"/>
      <c r="E10" s="57"/>
    </row>
    <row r="11" spans="1:7" s="49" customFormat="1" ht="18.95" customHeight="1" x14ac:dyDescent="0.2">
      <c r="A11" s="59"/>
      <c r="B11" s="60"/>
      <c r="C11" s="57"/>
      <c r="D11" s="57"/>
      <c r="E11" s="57"/>
    </row>
    <row r="12" spans="1:7" ht="18.95" customHeight="1" x14ac:dyDescent="0.2">
      <c r="A12" s="59"/>
      <c r="B12" s="60"/>
      <c r="C12" s="52"/>
      <c r="D12" s="52"/>
      <c r="E12" s="52"/>
    </row>
    <row r="13" spans="1:7" ht="18.95" customHeight="1" x14ac:dyDescent="0.2">
      <c r="A13" s="59"/>
      <c r="B13" s="60"/>
      <c r="C13" s="52"/>
      <c r="D13" s="52"/>
      <c r="E13" s="52"/>
    </row>
    <row r="14" spans="1:7" ht="18.95" customHeight="1" x14ac:dyDescent="0.2">
      <c r="A14" s="59"/>
      <c r="B14" s="60"/>
      <c r="C14" s="52"/>
      <c r="D14" s="52"/>
      <c r="E14" s="52"/>
    </row>
    <row r="15" spans="1:7" ht="18.95" customHeight="1" x14ac:dyDescent="0.2">
      <c r="A15" s="59"/>
      <c r="B15" s="60"/>
      <c r="C15" s="52"/>
      <c r="D15" s="52"/>
      <c r="E15" s="52"/>
    </row>
    <row r="16" spans="1:7" ht="18.95" customHeight="1" x14ac:dyDescent="0.2">
      <c r="A16" s="59"/>
      <c r="B16" s="60"/>
      <c r="C16" s="52"/>
      <c r="D16" s="52"/>
      <c r="E16" s="52"/>
    </row>
    <row r="17" spans="1:5" ht="9" customHeight="1" x14ac:dyDescent="0.2">
      <c r="A17" s="62"/>
      <c r="B17" s="55"/>
      <c r="C17" s="52"/>
      <c r="D17" s="52"/>
      <c r="E17" s="52"/>
    </row>
    <row r="21" spans="1:5" x14ac:dyDescent="0.2">
      <c r="A21" s="183"/>
    </row>
  </sheetData>
  <mergeCells count="2">
    <mergeCell ref="A1:B1"/>
    <mergeCell ref="A2:B2"/>
  </mergeCells>
  <phoneticPr fontId="5" type="noConversion"/>
  <pageMargins left="0" right="0" top="0.39370078740157483" bottom="0" header="0" footer="0"/>
  <pageSetup paperSize="9"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AB94"/>
  <sheetViews>
    <sheetView zoomScaleNormal="100" workbookViewId="0"/>
  </sheetViews>
  <sheetFormatPr defaultColWidth="9.140625" defaultRowHeight="12.75" x14ac:dyDescent="0.2"/>
  <cols>
    <col min="1" max="1" width="9" style="22" customWidth="1"/>
    <col min="2" max="2" width="2.42578125" style="22" customWidth="1"/>
    <col min="3" max="3" width="3" style="22" customWidth="1"/>
    <col min="4" max="5" width="15.5703125" style="22" customWidth="1"/>
    <col min="6" max="6" width="6.42578125" style="22" customWidth="1"/>
    <col min="7" max="11" width="13.28515625" style="22" customWidth="1"/>
    <col min="12" max="12" width="3" style="22" customWidth="1"/>
    <col min="13" max="13" width="2.42578125" style="22" customWidth="1"/>
    <col min="14" max="16384" width="9.140625" style="22"/>
  </cols>
  <sheetData>
    <row r="1" spans="1:14" x14ac:dyDescent="0.2">
      <c r="A1" s="18"/>
      <c r="B1" s="187"/>
      <c r="C1" s="20" t="s">
        <v>138</v>
      </c>
      <c r="D1" s="188"/>
      <c r="E1" s="188"/>
      <c r="F1" s="188"/>
      <c r="G1" s="188"/>
      <c r="H1" s="188"/>
      <c r="I1" s="188"/>
      <c r="J1" s="188"/>
      <c r="K1" s="188"/>
      <c r="L1" s="188"/>
      <c r="M1" s="187"/>
    </row>
    <row r="2" spans="1:14" x14ac:dyDescent="0.2">
      <c r="A2" s="18"/>
      <c r="B2" s="187"/>
      <c r="C2" s="189"/>
      <c r="D2" s="189"/>
      <c r="E2" s="189"/>
      <c r="F2" s="189"/>
      <c r="G2" s="189"/>
      <c r="H2" s="189"/>
      <c r="I2" s="189"/>
      <c r="J2" s="189"/>
      <c r="K2" s="189"/>
      <c r="L2" s="189"/>
      <c r="M2" s="187"/>
    </row>
    <row r="3" spans="1:14" x14ac:dyDescent="0.2">
      <c r="A3" s="18"/>
      <c r="B3" s="187"/>
      <c r="C3" s="189"/>
      <c r="D3" s="190"/>
      <c r="E3" s="189"/>
      <c r="F3" s="189"/>
      <c r="G3" s="189"/>
      <c r="H3" s="189"/>
      <c r="I3" s="189"/>
      <c r="J3" s="189"/>
      <c r="K3" s="189"/>
      <c r="L3" s="189"/>
      <c r="M3" s="187"/>
    </row>
    <row r="4" spans="1:14" ht="12" customHeight="1" x14ac:dyDescent="0.2">
      <c r="A4" s="18"/>
      <c r="B4" s="187"/>
      <c r="C4" s="189"/>
      <c r="D4" s="189"/>
      <c r="E4" s="189"/>
      <c r="F4" s="189"/>
      <c r="G4" s="189"/>
      <c r="H4" s="189"/>
      <c r="I4" s="189"/>
      <c r="J4" s="189"/>
      <c r="K4" s="189"/>
      <c r="L4" s="189"/>
      <c r="M4" s="187"/>
    </row>
    <row r="5" spans="1:14" ht="12.75" customHeight="1" x14ac:dyDescent="0.2">
      <c r="A5" s="25"/>
      <c r="B5" s="26"/>
      <c r="C5" s="26"/>
      <c r="D5" s="26"/>
      <c r="E5" s="26"/>
      <c r="F5" s="26"/>
      <c r="G5" s="26"/>
      <c r="H5" s="26"/>
      <c r="I5" s="26"/>
      <c r="J5" s="26"/>
      <c r="K5" s="26"/>
      <c r="L5" s="26"/>
      <c r="M5" s="26"/>
    </row>
    <row r="6" spans="1:14" s="189" customFormat="1" ht="18" customHeight="1" x14ac:dyDescent="0.2">
      <c r="A6" s="27" t="s">
        <v>105</v>
      </c>
      <c r="B6" s="26"/>
      <c r="C6" s="423"/>
      <c r="D6" s="422" t="str">
        <f>CONCATENATE("KWARTAALSTAAT ZVW ", jaar_id)</f>
        <v>KWARTAALSTAAT ZVW 2023</v>
      </c>
      <c r="E6" s="423"/>
      <c r="F6" s="423"/>
      <c r="G6" s="423"/>
      <c r="H6" s="423"/>
      <c r="I6" s="423"/>
      <c r="J6" s="423"/>
      <c r="K6" s="423"/>
      <c r="L6" s="423"/>
      <c r="M6" s="26"/>
    </row>
    <row r="7" spans="1:14" ht="18" customHeight="1" x14ac:dyDescent="0.2">
      <c r="A7" s="38"/>
      <c r="B7" s="26"/>
      <c r="C7" s="423"/>
      <c r="D7" s="422" t="s">
        <v>0</v>
      </c>
      <c r="E7" s="422"/>
      <c r="F7" s="422"/>
      <c r="G7" s="422"/>
      <c r="H7" s="422"/>
      <c r="I7" s="422"/>
      <c r="J7" s="422"/>
      <c r="K7" s="422"/>
      <c r="L7" s="422"/>
      <c r="M7" s="26"/>
    </row>
    <row r="8" spans="1:14" ht="18" customHeight="1" x14ac:dyDescent="0.2">
      <c r="A8" s="18"/>
      <c r="B8" s="26"/>
      <c r="C8" s="423"/>
      <c r="D8" s="422" t="str">
        <f>IF(naw_uzovi_zorgverzekeraar&lt;&gt;"0000",CONCATENATE(UPPER(naw_naam_zorgverzekeraar),", ",UPPER(naw_plaats_zorgverzekeraar)),"")</f>
        <v/>
      </c>
      <c r="E8" s="422"/>
      <c r="F8" s="422"/>
      <c r="G8" s="422"/>
      <c r="H8" s="422"/>
      <c r="I8" s="422"/>
      <c r="J8" s="422"/>
      <c r="K8" s="427" t="str">
        <f>CONCATENATE("UZOVI: ",naw_uzovi_zorgverzekeraar)</f>
        <v>UZOVI: 0000</v>
      </c>
      <c r="L8" s="422"/>
      <c r="M8" s="26"/>
    </row>
    <row r="9" spans="1:14" ht="18" customHeight="1" x14ac:dyDescent="0.2">
      <c r="A9" s="18"/>
      <c r="B9" s="26"/>
      <c r="C9" s="423"/>
      <c r="D9" s="448" t="s">
        <v>3</v>
      </c>
      <c r="E9" s="423"/>
      <c r="F9" s="423"/>
      <c r="G9" s="423"/>
      <c r="H9" s="423"/>
      <c r="I9" s="423"/>
      <c r="J9" s="423"/>
      <c r="K9" s="423"/>
      <c r="L9" s="422"/>
      <c r="M9" s="26"/>
      <c r="N9" s="182"/>
    </row>
    <row r="10" spans="1:14" ht="48" customHeight="1" x14ac:dyDescent="0.2">
      <c r="A10" s="18"/>
      <c r="B10" s="26"/>
      <c r="C10" s="423"/>
      <c r="D10" s="654"/>
      <c r="E10" s="669"/>
      <c r="F10" s="669"/>
      <c r="G10" s="669"/>
      <c r="H10" s="669"/>
      <c r="I10" s="669"/>
      <c r="J10" s="669"/>
      <c r="K10" s="464" t="str">
        <f>CONCATENATE("LASTEN ", jaar_id," inclusief balanspost ")</f>
        <v xml:space="preserve">LASTEN 2023 inclusief balanspost </v>
      </c>
      <c r="L10" s="422"/>
      <c r="M10" s="26"/>
    </row>
    <row r="11" spans="1:14" ht="18" customHeight="1" x14ac:dyDescent="0.2">
      <c r="A11" s="18"/>
      <c r="B11" s="26"/>
      <c r="C11" s="423"/>
      <c r="D11" s="645" t="s">
        <v>4</v>
      </c>
      <c r="E11" s="646"/>
      <c r="F11" s="646"/>
      <c r="G11" s="646"/>
      <c r="H11" s="646"/>
      <c r="I11" s="646"/>
      <c r="J11" s="646"/>
      <c r="K11" s="670"/>
      <c r="L11" s="422"/>
      <c r="M11" s="26"/>
    </row>
    <row r="12" spans="1:14" ht="18" customHeight="1" x14ac:dyDescent="0.2">
      <c r="A12" s="18"/>
      <c r="B12" s="26"/>
      <c r="C12" s="423"/>
      <c r="D12" s="666" t="s">
        <v>5</v>
      </c>
      <c r="E12" s="646"/>
      <c r="F12" s="646"/>
      <c r="G12" s="646"/>
      <c r="H12" s="646"/>
      <c r="I12" s="646"/>
      <c r="J12" s="646"/>
      <c r="K12" s="443"/>
      <c r="L12" s="422"/>
      <c r="M12" s="26"/>
      <c r="N12" s="186"/>
    </row>
    <row r="13" spans="1:14" ht="18" customHeight="1" x14ac:dyDescent="0.2">
      <c r="A13" s="18"/>
      <c r="B13" s="26"/>
      <c r="C13" s="423"/>
      <c r="D13" s="666" t="s">
        <v>292</v>
      </c>
      <c r="E13" s="646"/>
      <c r="F13" s="646"/>
      <c r="G13" s="646"/>
      <c r="H13" s="646"/>
      <c r="I13" s="646"/>
      <c r="J13" s="646"/>
      <c r="K13" s="443"/>
      <c r="L13" s="422"/>
      <c r="M13" s="26"/>
      <c r="N13" s="186"/>
    </row>
    <row r="14" spans="1:14" ht="18" customHeight="1" x14ac:dyDescent="0.2">
      <c r="A14" s="18"/>
      <c r="B14" s="26"/>
      <c r="C14" s="423"/>
      <c r="D14" s="666" t="s">
        <v>293</v>
      </c>
      <c r="E14" s="646"/>
      <c r="F14" s="646"/>
      <c r="G14" s="646"/>
      <c r="H14" s="646"/>
      <c r="I14" s="646"/>
      <c r="J14" s="646"/>
      <c r="K14" s="443"/>
      <c r="L14" s="422"/>
      <c r="M14" s="26"/>
      <c r="N14" s="186"/>
    </row>
    <row r="15" spans="1:14" ht="18" customHeight="1" x14ac:dyDescent="0.2">
      <c r="A15" s="18"/>
      <c r="B15" s="26"/>
      <c r="C15" s="423"/>
      <c r="D15" s="666" t="s">
        <v>6</v>
      </c>
      <c r="E15" s="646"/>
      <c r="F15" s="646"/>
      <c r="G15" s="646"/>
      <c r="H15" s="646"/>
      <c r="I15" s="646"/>
      <c r="J15" s="646">
        <f>SUM(J12:J14)</f>
        <v>0</v>
      </c>
      <c r="K15" s="449">
        <f>SUM(K12:K14)</f>
        <v>0</v>
      </c>
      <c r="L15" s="422"/>
      <c r="M15" s="26"/>
    </row>
    <row r="16" spans="1:14" ht="18" customHeight="1" x14ac:dyDescent="0.2">
      <c r="A16" s="18"/>
      <c r="B16" s="26"/>
      <c r="C16" s="423"/>
      <c r="D16" s="666" t="s">
        <v>7</v>
      </c>
      <c r="E16" s="646"/>
      <c r="F16" s="646"/>
      <c r="G16" s="646"/>
      <c r="H16" s="646"/>
      <c r="I16" s="646"/>
      <c r="J16" s="646"/>
      <c r="K16" s="671"/>
      <c r="L16" s="422"/>
      <c r="M16" s="26"/>
    </row>
    <row r="17" spans="1:15" ht="18" customHeight="1" x14ac:dyDescent="0.2">
      <c r="A17" s="18"/>
      <c r="B17" s="26"/>
      <c r="C17" s="423"/>
      <c r="D17" s="666" t="s">
        <v>5</v>
      </c>
      <c r="E17" s="646"/>
      <c r="F17" s="646"/>
      <c r="G17" s="646"/>
      <c r="H17" s="646"/>
      <c r="I17" s="646"/>
      <c r="J17" s="646"/>
      <c r="K17" s="443"/>
      <c r="L17" s="422"/>
      <c r="M17" s="26"/>
      <c r="N17" s="186"/>
    </row>
    <row r="18" spans="1:15" ht="18" customHeight="1" x14ac:dyDescent="0.2">
      <c r="A18" s="18"/>
      <c r="B18" s="26"/>
      <c r="C18" s="423"/>
      <c r="D18" s="666" t="s">
        <v>292</v>
      </c>
      <c r="E18" s="646"/>
      <c r="F18" s="646"/>
      <c r="G18" s="646"/>
      <c r="H18" s="646"/>
      <c r="I18" s="646"/>
      <c r="J18" s="646"/>
      <c r="K18" s="443"/>
      <c r="L18" s="422"/>
      <c r="M18" s="26"/>
      <c r="N18" s="186"/>
    </row>
    <row r="19" spans="1:15" ht="18" customHeight="1" x14ac:dyDescent="0.2">
      <c r="A19" s="18"/>
      <c r="B19" s="26"/>
      <c r="C19" s="423"/>
      <c r="D19" s="666" t="s">
        <v>293</v>
      </c>
      <c r="E19" s="646"/>
      <c r="F19" s="646"/>
      <c r="G19" s="646"/>
      <c r="H19" s="646"/>
      <c r="I19" s="646"/>
      <c r="J19" s="646"/>
      <c r="K19" s="443"/>
      <c r="L19" s="422"/>
      <c r="M19" s="26"/>
      <c r="N19" s="186"/>
    </row>
    <row r="20" spans="1:15" s="189" customFormat="1" ht="18" customHeight="1" x14ac:dyDescent="0.2">
      <c r="B20" s="26"/>
      <c r="C20" s="423"/>
      <c r="D20" s="666" t="s">
        <v>8</v>
      </c>
      <c r="E20" s="646"/>
      <c r="F20" s="646"/>
      <c r="G20" s="646"/>
      <c r="H20" s="646"/>
      <c r="I20" s="646"/>
      <c r="J20" s="646">
        <f>SUM(J17:J19)</f>
        <v>0</v>
      </c>
      <c r="K20" s="449">
        <f>SUM(K17:K19)</f>
        <v>0</v>
      </c>
      <c r="L20" s="423"/>
      <c r="M20" s="26"/>
    </row>
    <row r="21" spans="1:15" s="189" customFormat="1" ht="18" customHeight="1" x14ac:dyDescent="0.2">
      <c r="B21" s="26"/>
      <c r="C21" s="423"/>
      <c r="D21" s="666" t="s">
        <v>1072</v>
      </c>
      <c r="E21" s="646"/>
      <c r="F21" s="646"/>
      <c r="G21" s="646"/>
      <c r="H21" s="646"/>
      <c r="I21" s="646"/>
      <c r="J21" s="646"/>
      <c r="K21" s="670"/>
      <c r="L21" s="423"/>
      <c r="M21" s="26"/>
    </row>
    <row r="22" spans="1:15" s="189" customFormat="1" ht="18" customHeight="1" x14ac:dyDescent="0.2">
      <c r="B22" s="26"/>
      <c r="C22" s="423"/>
      <c r="D22" s="648" t="s">
        <v>376</v>
      </c>
      <c r="E22" s="649"/>
      <c r="F22" s="649"/>
      <c r="G22" s="649"/>
      <c r="H22" s="649"/>
      <c r="I22" s="649"/>
      <c r="J22" s="649"/>
      <c r="K22" s="444">
        <f>SUM(K15+K20)</f>
        <v>0</v>
      </c>
      <c r="L22" s="423"/>
      <c r="M22" s="26"/>
      <c r="O22" s="97"/>
    </row>
    <row r="23" spans="1:15" ht="18" customHeight="1" x14ac:dyDescent="0.2">
      <c r="A23" s="18"/>
      <c r="B23" s="26"/>
      <c r="C23" s="423"/>
      <c r="D23" s="450"/>
      <c r="E23" s="423"/>
      <c r="F23" s="423"/>
      <c r="G23" s="423"/>
      <c r="H23" s="423"/>
      <c r="I23" s="423"/>
      <c r="J23" s="423"/>
      <c r="K23" s="423"/>
      <c r="L23" s="422"/>
      <c r="M23" s="26"/>
    </row>
    <row r="24" spans="1:15" ht="18" customHeight="1" x14ac:dyDescent="0.2">
      <c r="A24" s="18"/>
      <c r="B24" s="26"/>
      <c r="C24" s="423"/>
      <c r="D24" s="448" t="s">
        <v>9</v>
      </c>
      <c r="E24" s="423"/>
      <c r="F24" s="423"/>
      <c r="G24" s="423"/>
      <c r="H24" s="423"/>
      <c r="I24" s="423"/>
      <c r="J24" s="423"/>
      <c r="K24" s="423"/>
      <c r="L24" s="422"/>
      <c r="M24" s="26"/>
    </row>
    <row r="25" spans="1:15" ht="48" customHeight="1" x14ac:dyDescent="0.2">
      <c r="A25" s="18"/>
      <c r="B25" s="26"/>
      <c r="C25" s="423"/>
      <c r="D25" s="654"/>
      <c r="E25" s="669"/>
      <c r="F25" s="669"/>
      <c r="G25" s="669"/>
      <c r="H25" s="669"/>
      <c r="I25" s="669"/>
      <c r="J25" s="669"/>
      <c r="K25" s="464" t="str">
        <f>K$10</f>
        <v xml:space="preserve">LASTEN 2023 inclusief balanspost </v>
      </c>
      <c r="L25" s="422"/>
      <c r="M25" s="26"/>
    </row>
    <row r="26" spans="1:15" ht="18" customHeight="1" x14ac:dyDescent="0.2">
      <c r="A26" s="18"/>
      <c r="B26" s="26"/>
      <c r="C26" s="423"/>
      <c r="D26" s="666" t="s">
        <v>5</v>
      </c>
      <c r="E26" s="646"/>
      <c r="F26" s="646"/>
      <c r="G26" s="646"/>
      <c r="H26" s="646"/>
      <c r="I26" s="646"/>
      <c r="J26" s="646"/>
      <c r="K26" s="443"/>
      <c r="L26" s="422"/>
      <c r="M26" s="26"/>
      <c r="N26" s="186"/>
    </row>
    <row r="27" spans="1:15" ht="18" customHeight="1" x14ac:dyDescent="0.2">
      <c r="A27" s="18"/>
      <c r="B27" s="26"/>
      <c r="C27" s="423"/>
      <c r="D27" s="666" t="s">
        <v>292</v>
      </c>
      <c r="E27" s="646"/>
      <c r="F27" s="646"/>
      <c r="G27" s="646"/>
      <c r="H27" s="646"/>
      <c r="I27" s="646"/>
      <c r="J27" s="646"/>
      <c r="K27" s="443"/>
      <c r="L27" s="422"/>
      <c r="M27" s="26"/>
      <c r="N27" s="186"/>
    </row>
    <row r="28" spans="1:15" s="189" customFormat="1" ht="18" customHeight="1" x14ac:dyDescent="0.2">
      <c r="B28" s="26"/>
      <c r="C28" s="423"/>
      <c r="D28" s="666" t="s">
        <v>293</v>
      </c>
      <c r="E28" s="646"/>
      <c r="F28" s="646"/>
      <c r="G28" s="646"/>
      <c r="H28" s="646"/>
      <c r="I28" s="646"/>
      <c r="J28" s="646"/>
      <c r="K28" s="443"/>
      <c r="L28" s="423"/>
      <c r="M28" s="26"/>
      <c r="N28" s="186"/>
    </row>
    <row r="29" spans="1:15" s="189" customFormat="1" ht="18" customHeight="1" x14ac:dyDescent="0.2">
      <c r="B29" s="26"/>
      <c r="C29" s="423"/>
      <c r="D29" s="666" t="s">
        <v>26</v>
      </c>
      <c r="E29" s="646"/>
      <c r="F29" s="646"/>
      <c r="G29" s="646"/>
      <c r="H29" s="646"/>
      <c r="I29" s="646"/>
      <c r="J29" s="646"/>
      <c r="K29" s="443"/>
      <c r="L29" s="423"/>
      <c r="M29" s="26"/>
      <c r="N29" s="186"/>
    </row>
    <row r="30" spans="1:15" s="189" customFormat="1" ht="18" customHeight="1" x14ac:dyDescent="0.2">
      <c r="B30" s="26"/>
      <c r="C30" s="423"/>
      <c r="D30" s="648" t="s">
        <v>377</v>
      </c>
      <c r="E30" s="649"/>
      <c r="F30" s="649"/>
      <c r="G30" s="649"/>
      <c r="H30" s="649"/>
      <c r="I30" s="649"/>
      <c r="J30" s="649">
        <f>SUM(J26:J28)</f>
        <v>0</v>
      </c>
      <c r="K30" s="444">
        <f>SUM(K26:K29)</f>
        <v>0</v>
      </c>
      <c r="L30" s="423"/>
      <c r="M30" s="26"/>
      <c r="O30" s="97"/>
    </row>
    <row r="31" spans="1:15" ht="18" customHeight="1" x14ac:dyDescent="0.2">
      <c r="A31" s="18"/>
      <c r="B31" s="26"/>
      <c r="C31" s="423"/>
      <c r="D31" s="450"/>
      <c r="E31" s="422"/>
      <c r="F31" s="422"/>
      <c r="G31" s="422"/>
      <c r="H31" s="422"/>
      <c r="I31" s="422"/>
      <c r="J31" s="422"/>
      <c r="K31" s="422"/>
      <c r="L31" s="422"/>
      <c r="M31" s="26"/>
    </row>
    <row r="32" spans="1:15" ht="18" customHeight="1" x14ac:dyDescent="0.2">
      <c r="A32" s="189"/>
      <c r="B32" s="26"/>
      <c r="C32" s="451"/>
      <c r="D32" s="448" t="s">
        <v>2</v>
      </c>
      <c r="E32" s="422"/>
      <c r="F32" s="423"/>
      <c r="G32" s="423"/>
      <c r="H32" s="423"/>
      <c r="I32" s="423"/>
      <c r="J32" s="422"/>
      <c r="K32" s="422"/>
      <c r="L32" s="422"/>
      <c r="M32" s="26"/>
    </row>
    <row r="33" spans="1:15" ht="48" customHeight="1" x14ac:dyDescent="0.2">
      <c r="A33" s="18"/>
      <c r="B33" s="26"/>
      <c r="C33" s="423"/>
      <c r="D33" s="654"/>
      <c r="E33" s="655"/>
      <c r="F33" s="655"/>
      <c r="G33" s="655"/>
      <c r="H33" s="655"/>
      <c r="I33" s="655"/>
      <c r="J33" s="655"/>
      <c r="K33" s="464" t="str">
        <f>K$10</f>
        <v xml:space="preserve">LASTEN 2023 inclusief balanspost </v>
      </c>
      <c r="L33" s="422"/>
      <c r="M33" s="26"/>
    </row>
    <row r="34" spans="1:15" ht="18" customHeight="1" x14ac:dyDescent="0.2">
      <c r="A34" s="18"/>
      <c r="B34" s="26"/>
      <c r="C34" s="423"/>
      <c r="D34" s="666" t="s">
        <v>288</v>
      </c>
      <c r="E34" s="646"/>
      <c r="F34" s="646"/>
      <c r="G34" s="646"/>
      <c r="H34" s="646"/>
      <c r="I34" s="646"/>
      <c r="J34" s="646"/>
      <c r="K34" s="443"/>
      <c r="L34" s="422"/>
      <c r="M34" s="26"/>
      <c r="N34" s="186"/>
    </row>
    <row r="35" spans="1:15" ht="18" customHeight="1" x14ac:dyDescent="0.2">
      <c r="A35" s="18"/>
      <c r="B35" s="26"/>
      <c r="C35" s="423"/>
      <c r="D35" s="666" t="s">
        <v>289</v>
      </c>
      <c r="E35" s="646"/>
      <c r="F35" s="646"/>
      <c r="G35" s="646"/>
      <c r="H35" s="646"/>
      <c r="I35" s="646"/>
      <c r="J35" s="646"/>
      <c r="K35" s="443"/>
      <c r="L35" s="422"/>
      <c r="M35" s="26"/>
      <c r="N35" s="186"/>
    </row>
    <row r="36" spans="1:15" ht="18" customHeight="1" x14ac:dyDescent="0.2">
      <c r="A36" s="18"/>
      <c r="B36" s="26"/>
      <c r="C36" s="423"/>
      <c r="D36" s="666" t="s">
        <v>290</v>
      </c>
      <c r="E36" s="646"/>
      <c r="F36" s="646"/>
      <c r="G36" s="646"/>
      <c r="H36" s="646"/>
      <c r="I36" s="646"/>
      <c r="J36" s="646"/>
      <c r="K36" s="443"/>
      <c r="L36" s="422"/>
      <c r="M36" s="26"/>
      <c r="N36" s="186"/>
    </row>
    <row r="37" spans="1:15" ht="18" customHeight="1" x14ac:dyDescent="0.2">
      <c r="A37" s="18"/>
      <c r="B37" s="26"/>
      <c r="C37" s="423"/>
      <c r="D37" s="666" t="s">
        <v>291</v>
      </c>
      <c r="E37" s="646"/>
      <c r="F37" s="646"/>
      <c r="G37" s="646"/>
      <c r="H37" s="646"/>
      <c r="I37" s="646"/>
      <c r="J37" s="646"/>
      <c r="K37" s="443"/>
      <c r="L37" s="422"/>
      <c r="M37" s="26"/>
      <c r="N37" s="186"/>
    </row>
    <row r="38" spans="1:15" ht="18" customHeight="1" x14ac:dyDescent="0.2">
      <c r="A38" s="18"/>
      <c r="B38" s="26"/>
      <c r="C38" s="423"/>
      <c r="D38" s="666" t="s">
        <v>1</v>
      </c>
      <c r="E38" s="646"/>
      <c r="F38" s="646"/>
      <c r="G38" s="646"/>
      <c r="H38" s="646"/>
      <c r="I38" s="646"/>
      <c r="J38" s="646">
        <f>SUM(J34:J37)</f>
        <v>0</v>
      </c>
      <c r="K38" s="449">
        <f>SUM(K34:K37)</f>
        <v>0</v>
      </c>
      <c r="L38" s="422"/>
      <c r="M38" s="26"/>
    </row>
    <row r="39" spans="1:15" ht="18" customHeight="1" x14ac:dyDescent="0.2">
      <c r="A39" s="18"/>
      <c r="B39" s="26"/>
      <c r="C39" s="423"/>
      <c r="D39" s="666" t="s">
        <v>292</v>
      </c>
      <c r="E39" s="646"/>
      <c r="F39" s="646"/>
      <c r="G39" s="646"/>
      <c r="H39" s="646"/>
      <c r="I39" s="646"/>
      <c r="J39" s="646"/>
      <c r="K39" s="443"/>
      <c r="L39" s="422"/>
      <c r="M39" s="26"/>
      <c r="N39" s="186"/>
    </row>
    <row r="40" spans="1:15" ht="18" customHeight="1" x14ac:dyDescent="0.2">
      <c r="A40" s="18"/>
      <c r="B40" s="26"/>
      <c r="C40" s="423"/>
      <c r="D40" s="666" t="s">
        <v>293</v>
      </c>
      <c r="E40" s="646"/>
      <c r="F40" s="646"/>
      <c r="G40" s="646"/>
      <c r="H40" s="646"/>
      <c r="I40" s="646"/>
      <c r="J40" s="646"/>
      <c r="K40" s="443"/>
      <c r="L40" s="422"/>
      <c r="M40" s="26"/>
      <c r="N40" s="186"/>
    </row>
    <row r="41" spans="1:15" ht="18" customHeight="1" x14ac:dyDescent="0.2">
      <c r="A41" s="18"/>
      <c r="B41" s="26"/>
      <c r="C41" s="423"/>
      <c r="D41" s="648" t="s">
        <v>378</v>
      </c>
      <c r="E41" s="649"/>
      <c r="F41" s="649"/>
      <c r="G41" s="649"/>
      <c r="H41" s="649"/>
      <c r="I41" s="649"/>
      <c r="J41" s="649">
        <f>SUM(J38:J40)</f>
        <v>0</v>
      </c>
      <c r="K41" s="444">
        <f>SUM(K38:K40)</f>
        <v>0</v>
      </c>
      <c r="L41" s="422"/>
      <c r="M41" s="26"/>
      <c r="O41" s="97"/>
    </row>
    <row r="42" spans="1:15" ht="18" customHeight="1" x14ac:dyDescent="0.2">
      <c r="A42" s="18"/>
      <c r="B42" s="26"/>
      <c r="C42" s="451"/>
      <c r="D42" s="452"/>
      <c r="E42" s="453"/>
      <c r="F42" s="453"/>
      <c r="G42" s="453"/>
      <c r="H42" s="453"/>
      <c r="I42" s="453"/>
      <c r="J42" s="453"/>
      <c r="K42" s="454"/>
      <c r="L42" s="455"/>
      <c r="M42" s="26"/>
    </row>
    <row r="43" spans="1:15" ht="18" customHeight="1" x14ac:dyDescent="0.2">
      <c r="A43" s="18"/>
      <c r="B43" s="26"/>
      <c r="C43" s="451"/>
      <c r="D43" s="667"/>
      <c r="E43" s="668"/>
      <c r="F43" s="668"/>
      <c r="G43" s="668"/>
      <c r="H43" s="668"/>
      <c r="I43" s="668"/>
      <c r="J43" s="668">
        <v>2020</v>
      </c>
      <c r="K43" s="464">
        <f>jaar_id</f>
        <v>2023</v>
      </c>
      <c r="L43" s="455"/>
      <c r="M43" s="26"/>
    </row>
    <row r="44" spans="1:15" ht="18" customHeight="1" x14ac:dyDescent="0.2">
      <c r="A44" s="18"/>
      <c r="B44" s="26"/>
      <c r="C44" s="451"/>
      <c r="D44" s="648" t="s">
        <v>294</v>
      </c>
      <c r="E44" s="649"/>
      <c r="F44" s="649"/>
      <c r="G44" s="649"/>
      <c r="H44" s="649"/>
      <c r="I44" s="649"/>
      <c r="J44" s="649"/>
      <c r="K44" s="456"/>
      <c r="L44" s="455"/>
      <c r="M44" s="26"/>
      <c r="O44" s="97"/>
    </row>
    <row r="45" spans="1:15" ht="18" customHeight="1" x14ac:dyDescent="0.2">
      <c r="A45" s="18"/>
      <c r="B45" s="26"/>
      <c r="C45" s="451"/>
      <c r="D45" s="452"/>
      <c r="E45" s="453"/>
      <c r="F45" s="453"/>
      <c r="G45" s="453"/>
      <c r="H45" s="453"/>
      <c r="I45" s="453"/>
      <c r="J45" s="453"/>
      <c r="K45" s="454"/>
      <c r="L45" s="455"/>
      <c r="M45" s="26"/>
      <c r="O45" s="97"/>
    </row>
    <row r="46" spans="1:15" ht="18" customHeight="1" x14ac:dyDescent="0.2">
      <c r="A46" s="18"/>
      <c r="B46" s="26"/>
      <c r="C46" s="451"/>
      <c r="D46" s="452"/>
      <c r="E46" s="453"/>
      <c r="F46" s="453"/>
      <c r="G46" s="453"/>
      <c r="H46" s="453"/>
      <c r="I46" s="453"/>
      <c r="J46" s="453"/>
      <c r="K46" s="454"/>
      <c r="L46" s="455"/>
      <c r="M46" s="26"/>
      <c r="O46" s="97"/>
    </row>
    <row r="47" spans="1:15" ht="18" customHeight="1" x14ac:dyDescent="0.2">
      <c r="A47" s="18"/>
      <c r="B47" s="26"/>
      <c r="C47" s="451"/>
      <c r="D47" s="452"/>
      <c r="E47" s="453"/>
      <c r="F47" s="453"/>
      <c r="G47" s="453"/>
      <c r="H47" s="453"/>
      <c r="I47" s="453"/>
      <c r="J47" s="453"/>
      <c r="K47" s="454"/>
      <c r="L47" s="455"/>
      <c r="M47" s="26"/>
      <c r="O47" s="97"/>
    </row>
    <row r="48" spans="1:15" x14ac:dyDescent="0.2">
      <c r="B48" s="26"/>
      <c r="C48" s="451"/>
      <c r="D48" s="664">
        <f ca="1">NOW()</f>
        <v>45015.406624768519</v>
      </c>
      <c r="E48" s="665"/>
      <c r="F48" s="429"/>
      <c r="G48" s="429"/>
      <c r="H48" s="429"/>
      <c r="I48" s="429"/>
      <c r="J48" s="429"/>
      <c r="K48" s="430" t="str">
        <f>CONCATENATE("Specifieke informatie C - Contractinformatie, ",LOWER(A6))</f>
        <v>Specifieke informatie C - Contractinformatie, pagina 1</v>
      </c>
      <c r="L48" s="423"/>
      <c r="M48" s="26"/>
    </row>
    <row r="49" spans="1:15" x14ac:dyDescent="0.2">
      <c r="A49" s="25"/>
      <c r="B49" s="26"/>
      <c r="C49" s="25"/>
      <c r="D49" s="25"/>
      <c r="E49" s="25"/>
      <c r="F49" s="25"/>
      <c r="G49" s="25"/>
      <c r="H49" s="25"/>
      <c r="I49" s="25"/>
      <c r="J49" s="25"/>
      <c r="K49" s="25"/>
      <c r="L49" s="25"/>
      <c r="M49" s="26"/>
    </row>
    <row r="50" spans="1:15" s="189" customFormat="1" ht="18" customHeight="1" x14ac:dyDescent="0.2">
      <c r="A50" s="27" t="s">
        <v>108</v>
      </c>
      <c r="B50" s="26"/>
      <c r="C50" s="423"/>
      <c r="D50" s="422" t="str">
        <f>CONCATENATE("KWARTAALSTAAT ZVW ", jaar_id," ",kwartaal_id,"E KWARTAAL")</f>
        <v>KWARTAALSTAAT ZVW 2023 1E KWARTAAL</v>
      </c>
      <c r="E50" s="423"/>
      <c r="F50" s="423"/>
      <c r="G50" s="423"/>
      <c r="H50" s="423"/>
      <c r="I50" s="423"/>
      <c r="J50" s="423"/>
      <c r="K50" s="423"/>
      <c r="L50" s="423"/>
      <c r="M50" s="26"/>
    </row>
    <row r="51" spans="1:15" ht="18" customHeight="1" x14ac:dyDescent="0.2">
      <c r="A51" s="38"/>
      <c r="B51" s="26"/>
      <c r="C51" s="423"/>
      <c r="D51" s="422" t="s">
        <v>0</v>
      </c>
      <c r="E51" s="422"/>
      <c r="F51" s="422"/>
      <c r="G51" s="422"/>
      <c r="H51" s="422"/>
      <c r="I51" s="422"/>
      <c r="J51" s="422"/>
      <c r="K51" s="422"/>
      <c r="L51" s="422"/>
      <c r="M51" s="26"/>
    </row>
    <row r="52" spans="1:15" ht="18" customHeight="1" x14ac:dyDescent="0.2">
      <c r="A52" s="18"/>
      <c r="B52" s="26"/>
      <c r="C52" s="423"/>
      <c r="D52" s="422" t="str">
        <f>IF(naw_uzovi_zorgverzekeraar&lt;&gt;"0000",CONCATENATE(UPPER(naw_naam_zorgverzekeraar),", ",UPPER(naw_plaats_zorgverzekeraar)),"")</f>
        <v/>
      </c>
      <c r="E52" s="422"/>
      <c r="F52" s="422"/>
      <c r="G52" s="422"/>
      <c r="H52" s="422"/>
      <c r="I52" s="422"/>
      <c r="J52" s="422"/>
      <c r="K52" s="427" t="str">
        <f>CONCATENATE("UZOVI: ",naw_uzovi_zorgverzekeraar)</f>
        <v>UZOVI: 0000</v>
      </c>
      <c r="L52" s="422"/>
      <c r="M52" s="26"/>
    </row>
    <row r="53" spans="1:15" ht="18" customHeight="1" x14ac:dyDescent="0.2">
      <c r="A53" s="189"/>
      <c r="B53" s="26"/>
      <c r="C53" s="451"/>
      <c r="D53" s="448" t="s">
        <v>350</v>
      </c>
      <c r="E53" s="422"/>
      <c r="F53" s="423"/>
      <c r="G53" s="423"/>
      <c r="H53" s="423"/>
      <c r="I53" s="423"/>
      <c r="J53" s="422"/>
      <c r="K53" s="422"/>
      <c r="L53" s="422"/>
      <c r="M53" s="26"/>
    </row>
    <row r="54" spans="1:15" ht="48" customHeight="1" x14ac:dyDescent="0.2">
      <c r="A54" s="18"/>
      <c r="B54" s="26"/>
      <c r="C54" s="423"/>
      <c r="D54" s="654"/>
      <c r="E54" s="655"/>
      <c r="F54" s="655"/>
      <c r="G54" s="655"/>
      <c r="H54" s="655"/>
      <c r="I54" s="655"/>
      <c r="J54" s="655" t="s">
        <v>400</v>
      </c>
      <c r="K54" s="465" t="str">
        <f>K$10</f>
        <v xml:space="preserve">LASTEN 2023 inclusief balanspost </v>
      </c>
      <c r="L54" s="422"/>
      <c r="M54" s="26"/>
    </row>
    <row r="55" spans="1:15" ht="18" customHeight="1" x14ac:dyDescent="0.2">
      <c r="A55" s="18"/>
      <c r="B55" s="26"/>
      <c r="C55" s="423"/>
      <c r="D55" s="673" t="s">
        <v>288</v>
      </c>
      <c r="E55" s="674"/>
      <c r="F55" s="674"/>
      <c r="G55" s="674"/>
      <c r="H55" s="674"/>
      <c r="I55" s="674"/>
      <c r="J55" s="674"/>
      <c r="K55" s="457"/>
      <c r="L55" s="422"/>
      <c r="M55" s="26"/>
    </row>
    <row r="56" spans="1:15" ht="18" customHeight="1" x14ac:dyDescent="0.2">
      <c r="A56" s="18"/>
      <c r="B56" s="26"/>
      <c r="C56" s="423"/>
      <c r="D56" s="673" t="s">
        <v>289</v>
      </c>
      <c r="E56" s="674"/>
      <c r="F56" s="674"/>
      <c r="G56" s="674"/>
      <c r="H56" s="674"/>
      <c r="I56" s="674"/>
      <c r="J56" s="674"/>
      <c r="K56" s="457"/>
      <c r="L56" s="422"/>
      <c r="M56" s="26"/>
    </row>
    <row r="57" spans="1:15" ht="18" customHeight="1" x14ac:dyDescent="0.2">
      <c r="A57" s="18"/>
      <c r="B57" s="26"/>
      <c r="C57" s="423"/>
      <c r="D57" s="673" t="s">
        <v>290</v>
      </c>
      <c r="E57" s="674"/>
      <c r="F57" s="674"/>
      <c r="G57" s="674"/>
      <c r="H57" s="674"/>
      <c r="I57" s="674"/>
      <c r="J57" s="674"/>
      <c r="K57" s="457"/>
      <c r="L57" s="422"/>
      <c r="M57" s="26"/>
    </row>
    <row r="58" spans="1:15" ht="18" customHeight="1" x14ac:dyDescent="0.2">
      <c r="A58" s="18"/>
      <c r="B58" s="26"/>
      <c r="C58" s="423"/>
      <c r="D58" s="673" t="s">
        <v>291</v>
      </c>
      <c r="E58" s="674"/>
      <c r="F58" s="674"/>
      <c r="G58" s="674"/>
      <c r="H58" s="674"/>
      <c r="I58" s="674"/>
      <c r="J58" s="674"/>
      <c r="K58" s="457"/>
      <c r="L58" s="422"/>
      <c r="M58" s="26"/>
    </row>
    <row r="59" spans="1:15" ht="18" customHeight="1" x14ac:dyDescent="0.2">
      <c r="A59" s="18"/>
      <c r="B59" s="26"/>
      <c r="C59" s="423"/>
      <c r="D59" s="673" t="s">
        <v>1</v>
      </c>
      <c r="E59" s="674"/>
      <c r="F59" s="674"/>
      <c r="G59" s="674"/>
      <c r="H59" s="674"/>
      <c r="I59" s="674"/>
      <c r="J59" s="674">
        <f>SUM(J55:J58)</f>
        <v>0</v>
      </c>
      <c r="K59" s="458">
        <f>SUM(K55:K58)</f>
        <v>0</v>
      </c>
      <c r="L59" s="422"/>
      <c r="M59" s="26"/>
    </row>
    <row r="60" spans="1:15" ht="18" customHeight="1" x14ac:dyDescent="0.2">
      <c r="A60" s="18"/>
      <c r="B60" s="26"/>
      <c r="C60" s="423"/>
      <c r="D60" s="673" t="s">
        <v>292</v>
      </c>
      <c r="E60" s="674"/>
      <c r="F60" s="674"/>
      <c r="G60" s="674"/>
      <c r="H60" s="674"/>
      <c r="I60" s="674"/>
      <c r="J60" s="674"/>
      <c r="K60" s="457"/>
      <c r="L60" s="422"/>
      <c r="M60" s="26"/>
    </row>
    <row r="61" spans="1:15" ht="18" customHeight="1" x14ac:dyDescent="0.2">
      <c r="A61" s="18"/>
      <c r="B61" s="26"/>
      <c r="C61" s="423"/>
      <c r="D61" s="673" t="s">
        <v>293</v>
      </c>
      <c r="E61" s="674"/>
      <c r="F61" s="674"/>
      <c r="G61" s="674"/>
      <c r="H61" s="674"/>
      <c r="I61" s="674"/>
      <c r="J61" s="674"/>
      <c r="K61" s="457"/>
      <c r="L61" s="422"/>
      <c r="M61" s="26"/>
    </row>
    <row r="62" spans="1:15" ht="18" customHeight="1" x14ac:dyDescent="0.2">
      <c r="A62" s="18"/>
      <c r="B62" s="26"/>
      <c r="C62" s="423"/>
      <c r="D62" s="676" t="s">
        <v>384</v>
      </c>
      <c r="E62" s="677"/>
      <c r="F62" s="677"/>
      <c r="G62" s="677"/>
      <c r="H62" s="677"/>
      <c r="I62" s="677"/>
      <c r="J62" s="677">
        <f>SUM(J59:J61)</f>
        <v>0</v>
      </c>
      <c r="K62" s="459">
        <f>SUM(K59:K61)</f>
        <v>0</v>
      </c>
      <c r="L62" s="422"/>
      <c r="M62" s="26"/>
      <c r="O62" s="97"/>
    </row>
    <row r="63" spans="1:15" ht="18" customHeight="1" x14ac:dyDescent="0.2">
      <c r="A63" s="18"/>
      <c r="B63" s="26"/>
      <c r="C63" s="451"/>
      <c r="D63" s="460"/>
      <c r="E63" s="461"/>
      <c r="F63" s="461"/>
      <c r="G63" s="461"/>
      <c r="H63" s="461"/>
      <c r="I63" s="461"/>
      <c r="J63" s="461"/>
      <c r="K63" s="461"/>
      <c r="L63" s="455"/>
      <c r="M63" s="26"/>
    </row>
    <row r="64" spans="1:15" ht="18" customHeight="1" x14ac:dyDescent="0.2">
      <c r="A64" s="18"/>
      <c r="B64" s="26"/>
      <c r="C64" s="451"/>
      <c r="D64" s="678"/>
      <c r="E64" s="679"/>
      <c r="F64" s="679"/>
      <c r="G64" s="679"/>
      <c r="H64" s="679"/>
      <c r="I64" s="679"/>
      <c r="J64" s="679">
        <v>2020</v>
      </c>
      <c r="K64" s="466">
        <f>K43</f>
        <v>2023</v>
      </c>
      <c r="L64" s="455"/>
      <c r="M64" s="26"/>
    </row>
    <row r="65" spans="1:28" ht="18" customHeight="1" x14ac:dyDescent="0.2">
      <c r="A65" s="18"/>
      <c r="B65" s="26"/>
      <c r="C65" s="451"/>
      <c r="D65" s="676" t="s">
        <v>294</v>
      </c>
      <c r="E65" s="677"/>
      <c r="F65" s="677"/>
      <c r="G65" s="677"/>
      <c r="H65" s="677"/>
      <c r="I65" s="677"/>
      <c r="J65" s="677"/>
      <c r="K65" s="462"/>
      <c r="L65" s="455"/>
      <c r="M65" s="26"/>
      <c r="O65" s="97"/>
    </row>
    <row r="66" spans="1:28" s="189" customFormat="1" ht="18" customHeight="1" x14ac:dyDescent="0.2">
      <c r="B66" s="26"/>
      <c r="C66" s="451"/>
      <c r="D66" s="451"/>
      <c r="E66" s="451"/>
      <c r="F66" s="451"/>
      <c r="G66" s="451"/>
      <c r="H66" s="451"/>
      <c r="I66" s="451"/>
      <c r="J66" s="451"/>
      <c r="K66" s="451"/>
      <c r="L66" s="423"/>
      <c r="M66" s="26"/>
      <c r="R66" s="22"/>
      <c r="S66" s="22"/>
      <c r="T66" s="22"/>
      <c r="U66" s="22"/>
      <c r="V66" s="22"/>
      <c r="W66" s="22"/>
      <c r="X66" s="22"/>
      <c r="Y66" s="22"/>
      <c r="Z66" s="22"/>
      <c r="AA66" s="22"/>
      <c r="AB66" s="22"/>
    </row>
    <row r="67" spans="1:28" s="189" customFormat="1" ht="18" customHeight="1" x14ac:dyDescent="0.2">
      <c r="B67" s="26"/>
      <c r="C67" s="451"/>
      <c r="D67" s="448" t="s">
        <v>358</v>
      </c>
      <c r="E67" s="423"/>
      <c r="F67" s="423"/>
      <c r="G67" s="423"/>
      <c r="H67" s="423"/>
      <c r="I67" s="423"/>
      <c r="J67" s="423"/>
      <c r="K67" s="423"/>
      <c r="L67" s="423"/>
      <c r="M67" s="26"/>
      <c r="R67" s="22"/>
      <c r="S67" s="22"/>
      <c r="T67" s="22"/>
      <c r="U67" s="22"/>
      <c r="V67" s="22"/>
      <c r="W67" s="22"/>
      <c r="X67" s="22"/>
      <c r="Y67" s="22"/>
      <c r="Z67" s="22"/>
      <c r="AA67" s="22"/>
      <c r="AB67" s="22"/>
    </row>
    <row r="68" spans="1:28" s="189" customFormat="1" ht="36" customHeight="1" x14ac:dyDescent="0.2">
      <c r="B68" s="26"/>
      <c r="C68" s="451"/>
      <c r="D68" s="678"/>
      <c r="E68" s="679"/>
      <c r="F68" s="679"/>
      <c r="G68" s="679"/>
      <c r="H68" s="679"/>
      <c r="I68" s="679"/>
      <c r="J68" s="679" t="s">
        <v>400</v>
      </c>
      <c r="K68" s="466" t="str">
        <f>K$10</f>
        <v xml:space="preserve">LASTEN 2023 inclusief balanspost </v>
      </c>
      <c r="L68" s="423"/>
      <c r="M68" s="26"/>
      <c r="R68" s="22"/>
      <c r="S68" s="22"/>
      <c r="T68" s="22"/>
      <c r="U68" s="22"/>
      <c r="V68" s="22"/>
      <c r="W68" s="22"/>
      <c r="X68" s="22"/>
      <c r="Y68" s="22"/>
      <c r="Z68" s="22"/>
      <c r="AA68" s="22"/>
      <c r="AB68" s="22"/>
    </row>
    <row r="69" spans="1:28" s="189" customFormat="1" ht="18" customHeight="1" x14ac:dyDescent="0.2">
      <c r="B69" s="26"/>
      <c r="C69" s="451"/>
      <c r="D69" s="673" t="s">
        <v>5</v>
      </c>
      <c r="E69" s="674"/>
      <c r="F69" s="674"/>
      <c r="G69" s="674"/>
      <c r="H69" s="674"/>
      <c r="I69" s="674"/>
      <c r="J69" s="674"/>
      <c r="K69" s="457"/>
      <c r="L69" s="423"/>
      <c r="M69" s="26"/>
      <c r="N69" s="185"/>
      <c r="R69" s="22"/>
      <c r="S69" s="22"/>
      <c r="T69" s="22"/>
      <c r="U69" s="22"/>
      <c r="V69" s="22"/>
      <c r="W69" s="22"/>
      <c r="X69" s="22"/>
      <c r="Y69" s="22"/>
      <c r="Z69" s="22"/>
      <c r="AA69" s="22"/>
      <c r="AB69" s="22"/>
    </row>
    <row r="70" spans="1:28" s="189" customFormat="1" ht="18" customHeight="1" x14ac:dyDescent="0.2">
      <c r="B70" s="26"/>
      <c r="C70" s="451"/>
      <c r="D70" s="673" t="s">
        <v>292</v>
      </c>
      <c r="E70" s="674"/>
      <c r="F70" s="674"/>
      <c r="G70" s="674"/>
      <c r="H70" s="674"/>
      <c r="I70" s="674"/>
      <c r="J70" s="674"/>
      <c r="K70" s="457"/>
      <c r="L70" s="423"/>
      <c r="M70" s="26"/>
      <c r="N70" s="185"/>
      <c r="R70" s="22"/>
      <c r="S70" s="22"/>
      <c r="T70" s="22"/>
      <c r="U70" s="22"/>
      <c r="V70" s="22"/>
      <c r="W70" s="22"/>
      <c r="X70" s="22"/>
      <c r="Y70" s="22"/>
      <c r="Z70" s="22"/>
      <c r="AA70" s="22"/>
      <c r="AB70" s="22"/>
    </row>
    <row r="71" spans="1:28" s="189" customFormat="1" ht="18" customHeight="1" x14ac:dyDescent="0.2">
      <c r="B71" s="26"/>
      <c r="C71" s="451"/>
      <c r="D71" s="673" t="s">
        <v>293</v>
      </c>
      <c r="E71" s="674"/>
      <c r="F71" s="674"/>
      <c r="G71" s="674"/>
      <c r="H71" s="674"/>
      <c r="I71" s="674"/>
      <c r="J71" s="674"/>
      <c r="K71" s="457"/>
      <c r="L71" s="423"/>
      <c r="M71" s="26"/>
      <c r="N71" s="185"/>
      <c r="R71" s="22"/>
      <c r="S71" s="22"/>
      <c r="T71" s="22"/>
      <c r="U71" s="22"/>
      <c r="V71" s="22"/>
      <c r="W71" s="22"/>
      <c r="X71" s="22"/>
      <c r="Y71" s="22"/>
      <c r="Z71" s="22"/>
      <c r="AA71" s="22"/>
      <c r="AB71" s="22"/>
    </row>
    <row r="72" spans="1:28" s="189" customFormat="1" ht="18" customHeight="1" x14ac:dyDescent="0.2">
      <c r="B72" s="26"/>
      <c r="C72" s="451"/>
      <c r="D72" s="676" t="s">
        <v>359</v>
      </c>
      <c r="E72" s="677"/>
      <c r="F72" s="677"/>
      <c r="G72" s="677"/>
      <c r="H72" s="677"/>
      <c r="I72" s="677"/>
      <c r="J72" s="677">
        <f>SUM(J69:J71)</f>
        <v>0</v>
      </c>
      <c r="K72" s="459">
        <f>SUM(K69:K71)</f>
        <v>0</v>
      </c>
      <c r="L72" s="423"/>
      <c r="M72" s="26"/>
      <c r="O72" s="97"/>
      <c r="R72" s="22"/>
      <c r="S72" s="22"/>
      <c r="T72" s="22"/>
      <c r="U72" s="22"/>
      <c r="V72" s="22"/>
      <c r="W72" s="22"/>
      <c r="X72" s="22"/>
      <c r="Y72" s="22"/>
      <c r="Z72" s="22"/>
      <c r="AA72" s="22"/>
      <c r="AB72" s="22"/>
    </row>
    <row r="73" spans="1:28" s="189" customFormat="1" ht="18" customHeight="1" x14ac:dyDescent="0.2">
      <c r="B73" s="26"/>
      <c r="C73" s="451"/>
      <c r="D73" s="451"/>
      <c r="E73" s="451"/>
      <c r="F73" s="451"/>
      <c r="G73" s="451"/>
      <c r="H73" s="451"/>
      <c r="I73" s="451"/>
      <c r="J73" s="451"/>
      <c r="K73" s="451"/>
      <c r="L73" s="423"/>
      <c r="M73" s="26"/>
    </row>
    <row r="74" spans="1:28" ht="27" customHeight="1" x14ac:dyDescent="0.2">
      <c r="A74" s="18"/>
      <c r="B74" s="26"/>
      <c r="C74" s="423"/>
      <c r="D74" s="680" t="s">
        <v>413</v>
      </c>
      <c r="E74" s="681"/>
      <c r="F74" s="681"/>
      <c r="G74" s="681"/>
      <c r="H74" s="681"/>
      <c r="I74" s="681"/>
      <c r="J74" s="681"/>
      <c r="K74" s="681"/>
      <c r="L74" s="422"/>
      <c r="M74" s="26"/>
    </row>
    <row r="75" spans="1:28" ht="48" customHeight="1" x14ac:dyDescent="0.2">
      <c r="A75" s="18"/>
      <c r="B75" s="26"/>
      <c r="C75" s="423"/>
      <c r="D75" s="678"/>
      <c r="E75" s="679"/>
      <c r="F75" s="679"/>
      <c r="G75" s="679"/>
      <c r="H75" s="679"/>
      <c r="I75" s="679"/>
      <c r="J75" s="679" t="s">
        <v>400</v>
      </c>
      <c r="K75" s="466" t="str">
        <f>K$10</f>
        <v xml:space="preserve">LASTEN 2023 inclusief balanspost </v>
      </c>
      <c r="L75" s="422"/>
      <c r="M75" s="26"/>
    </row>
    <row r="76" spans="1:28" ht="18" customHeight="1" x14ac:dyDescent="0.2">
      <c r="A76" s="18"/>
      <c r="B76" s="26"/>
      <c r="C76" s="423"/>
      <c r="D76" s="673" t="s">
        <v>385</v>
      </c>
      <c r="E76" s="674"/>
      <c r="F76" s="674"/>
      <c r="G76" s="674"/>
      <c r="H76" s="674"/>
      <c r="I76" s="674"/>
      <c r="J76" s="674"/>
      <c r="K76" s="675"/>
      <c r="L76" s="422"/>
      <c r="M76" s="26"/>
    </row>
    <row r="77" spans="1:28" ht="18" customHeight="1" x14ac:dyDescent="0.2">
      <c r="A77" s="18"/>
      <c r="B77" s="26"/>
      <c r="C77" s="423"/>
      <c r="D77" s="673" t="s">
        <v>5</v>
      </c>
      <c r="E77" s="674"/>
      <c r="F77" s="674"/>
      <c r="G77" s="674"/>
      <c r="H77" s="674"/>
      <c r="I77" s="674"/>
      <c r="J77" s="674"/>
      <c r="K77" s="457"/>
      <c r="L77" s="422"/>
      <c r="M77" s="26"/>
      <c r="N77" s="185"/>
    </row>
    <row r="78" spans="1:28" ht="18" customHeight="1" x14ac:dyDescent="0.2">
      <c r="A78" s="18"/>
      <c r="B78" s="26"/>
      <c r="C78" s="423"/>
      <c r="D78" s="673" t="s">
        <v>292</v>
      </c>
      <c r="E78" s="674"/>
      <c r="F78" s="674"/>
      <c r="G78" s="674"/>
      <c r="H78" s="674"/>
      <c r="I78" s="674"/>
      <c r="J78" s="674"/>
      <c r="K78" s="457"/>
      <c r="L78" s="422"/>
      <c r="M78" s="26"/>
      <c r="N78" s="185"/>
    </row>
    <row r="79" spans="1:28" ht="18" customHeight="1" x14ac:dyDescent="0.2">
      <c r="A79" s="18"/>
      <c r="B79" s="26"/>
      <c r="C79" s="423"/>
      <c r="D79" s="673" t="s">
        <v>293</v>
      </c>
      <c r="E79" s="674"/>
      <c r="F79" s="674"/>
      <c r="G79" s="674"/>
      <c r="H79" s="674"/>
      <c r="I79" s="674"/>
      <c r="J79" s="674"/>
      <c r="K79" s="457"/>
      <c r="L79" s="422"/>
      <c r="M79" s="26"/>
      <c r="N79" s="185"/>
    </row>
    <row r="80" spans="1:28" ht="18" customHeight="1" x14ac:dyDescent="0.2">
      <c r="A80" s="18"/>
      <c r="B80" s="26"/>
      <c r="C80" s="423"/>
      <c r="D80" s="673" t="s">
        <v>365</v>
      </c>
      <c r="E80" s="674"/>
      <c r="F80" s="674"/>
      <c r="G80" s="674"/>
      <c r="H80" s="674"/>
      <c r="I80" s="674"/>
      <c r="J80" s="674">
        <f>SUM(J77:J79)</f>
        <v>0</v>
      </c>
      <c r="K80" s="458">
        <f>SUM(K77:K79)</f>
        <v>0</v>
      </c>
      <c r="L80" s="422"/>
      <c r="M80" s="26"/>
    </row>
    <row r="81" spans="1:15" ht="18" customHeight="1" x14ac:dyDescent="0.2">
      <c r="A81" s="18"/>
      <c r="B81" s="26"/>
      <c r="C81" s="423"/>
      <c r="D81" s="673" t="s">
        <v>379</v>
      </c>
      <c r="E81" s="674"/>
      <c r="F81" s="674"/>
      <c r="G81" s="674"/>
      <c r="H81" s="674"/>
      <c r="I81" s="674"/>
      <c r="J81" s="674"/>
      <c r="K81" s="675"/>
      <c r="L81" s="422"/>
      <c r="M81" s="26"/>
    </row>
    <row r="82" spans="1:15" ht="18" customHeight="1" x14ac:dyDescent="0.2">
      <c r="A82" s="18"/>
      <c r="B82" s="26"/>
      <c r="C82" s="423"/>
      <c r="D82" s="673" t="s">
        <v>5</v>
      </c>
      <c r="E82" s="674"/>
      <c r="F82" s="674"/>
      <c r="G82" s="674"/>
      <c r="H82" s="674"/>
      <c r="I82" s="674"/>
      <c r="J82" s="674"/>
      <c r="K82" s="457"/>
      <c r="L82" s="422"/>
      <c r="M82" s="26"/>
      <c r="N82" s="185"/>
    </row>
    <row r="83" spans="1:15" ht="18" customHeight="1" x14ac:dyDescent="0.2">
      <c r="A83" s="18"/>
      <c r="B83" s="26"/>
      <c r="C83" s="423"/>
      <c r="D83" s="673" t="s">
        <v>292</v>
      </c>
      <c r="E83" s="674"/>
      <c r="F83" s="674"/>
      <c r="G83" s="674"/>
      <c r="H83" s="674"/>
      <c r="I83" s="674"/>
      <c r="J83" s="674"/>
      <c r="K83" s="457"/>
      <c r="L83" s="422"/>
      <c r="M83" s="26"/>
      <c r="N83" s="185"/>
    </row>
    <row r="84" spans="1:15" ht="18" customHeight="1" x14ac:dyDescent="0.2">
      <c r="A84" s="18"/>
      <c r="B84" s="26"/>
      <c r="C84" s="423"/>
      <c r="D84" s="673" t="s">
        <v>293</v>
      </c>
      <c r="E84" s="674"/>
      <c r="F84" s="674"/>
      <c r="G84" s="674"/>
      <c r="H84" s="674"/>
      <c r="I84" s="674"/>
      <c r="J84" s="674"/>
      <c r="K84" s="457"/>
      <c r="L84" s="422"/>
      <c r="M84" s="26"/>
      <c r="N84" s="185"/>
    </row>
    <row r="85" spans="1:15" s="189" customFormat="1" ht="18" customHeight="1" x14ac:dyDescent="0.2">
      <c r="B85" s="26"/>
      <c r="C85" s="423"/>
      <c r="D85" s="673" t="s">
        <v>364</v>
      </c>
      <c r="E85" s="674"/>
      <c r="F85" s="674"/>
      <c r="G85" s="674"/>
      <c r="H85" s="674"/>
      <c r="I85" s="674"/>
      <c r="J85" s="674">
        <f>SUM(J82:J84)</f>
        <v>0</v>
      </c>
      <c r="K85" s="458">
        <f>SUM(K82:K84)</f>
        <v>0</v>
      </c>
      <c r="L85" s="423"/>
      <c r="M85" s="26"/>
    </row>
    <row r="86" spans="1:15" ht="18" customHeight="1" x14ac:dyDescent="0.2">
      <c r="A86" s="18"/>
      <c r="B86" s="26"/>
      <c r="C86" s="423"/>
      <c r="D86" s="673" t="s">
        <v>412</v>
      </c>
      <c r="E86" s="674"/>
      <c r="F86" s="674"/>
      <c r="G86" s="674"/>
      <c r="H86" s="674"/>
      <c r="I86" s="674"/>
      <c r="J86" s="674"/>
      <c r="K86" s="675"/>
      <c r="L86" s="422"/>
      <c r="M86" s="26"/>
    </row>
    <row r="87" spans="1:15" ht="18" customHeight="1" x14ac:dyDescent="0.2">
      <c r="A87" s="18"/>
      <c r="B87" s="26"/>
      <c r="C87" s="423"/>
      <c r="D87" s="673" t="s">
        <v>5</v>
      </c>
      <c r="E87" s="674"/>
      <c r="F87" s="674"/>
      <c r="G87" s="674"/>
      <c r="H87" s="674"/>
      <c r="I87" s="674"/>
      <c r="J87" s="674"/>
      <c r="K87" s="457"/>
      <c r="L87" s="422"/>
      <c r="M87" s="26"/>
      <c r="N87" s="185"/>
    </row>
    <row r="88" spans="1:15" ht="18" customHeight="1" x14ac:dyDescent="0.2">
      <c r="A88" s="18"/>
      <c r="B88" s="26"/>
      <c r="C88" s="423"/>
      <c r="D88" s="673" t="s">
        <v>292</v>
      </c>
      <c r="E88" s="674"/>
      <c r="F88" s="674"/>
      <c r="G88" s="674"/>
      <c r="H88" s="674"/>
      <c r="I88" s="674"/>
      <c r="J88" s="674"/>
      <c r="K88" s="457"/>
      <c r="L88" s="422"/>
      <c r="M88" s="26"/>
      <c r="N88" s="185"/>
    </row>
    <row r="89" spans="1:15" ht="18" customHeight="1" x14ac:dyDescent="0.2">
      <c r="A89" s="18"/>
      <c r="B89" s="26"/>
      <c r="C89" s="423"/>
      <c r="D89" s="673" t="s">
        <v>293</v>
      </c>
      <c r="E89" s="674"/>
      <c r="F89" s="674"/>
      <c r="G89" s="674"/>
      <c r="H89" s="674"/>
      <c r="I89" s="674"/>
      <c r="J89" s="674"/>
      <c r="K89" s="457"/>
      <c r="L89" s="422"/>
      <c r="M89" s="26"/>
      <c r="N89" s="185"/>
    </row>
    <row r="90" spans="1:15" ht="18" customHeight="1" x14ac:dyDescent="0.2">
      <c r="A90" s="18"/>
      <c r="B90" s="26"/>
      <c r="C90" s="423"/>
      <c r="D90" s="673" t="s">
        <v>1187</v>
      </c>
      <c r="E90" s="674"/>
      <c r="F90" s="674"/>
      <c r="G90" s="674"/>
      <c r="H90" s="674"/>
      <c r="I90" s="674"/>
      <c r="J90" s="674"/>
      <c r="K90" s="458">
        <f>SUM(K87:K89)</f>
        <v>0</v>
      </c>
      <c r="L90" s="422"/>
      <c r="M90" s="26"/>
      <c r="N90" s="185"/>
    </row>
    <row r="91" spans="1:15" s="189" customFormat="1" ht="18" customHeight="1" x14ac:dyDescent="0.2">
      <c r="B91" s="26"/>
      <c r="C91" s="423"/>
      <c r="D91" s="676" t="s">
        <v>386</v>
      </c>
      <c r="E91" s="677"/>
      <c r="F91" s="677"/>
      <c r="G91" s="677"/>
      <c r="H91" s="677"/>
      <c r="I91" s="677"/>
      <c r="J91" s="677" t="e">
        <f>SUM(J80+J85+#REF!)</f>
        <v>#REF!</v>
      </c>
      <c r="K91" s="459">
        <f>SUM(K80+K85+K90)</f>
        <v>0</v>
      </c>
      <c r="L91" s="423"/>
      <c r="M91" s="26"/>
      <c r="O91" s="97"/>
    </row>
    <row r="92" spans="1:15" ht="18" customHeight="1" x14ac:dyDescent="0.2">
      <c r="A92" s="18"/>
      <c r="B92" s="26"/>
      <c r="C92" s="423"/>
      <c r="D92" s="450"/>
      <c r="E92" s="423"/>
      <c r="F92" s="423"/>
      <c r="G92" s="423"/>
      <c r="H92" s="423"/>
      <c r="I92" s="423"/>
      <c r="J92" s="423"/>
      <c r="K92" s="423"/>
      <c r="L92" s="422"/>
      <c r="M92" s="26"/>
    </row>
    <row r="93" spans="1:15" x14ac:dyDescent="0.2">
      <c r="B93" s="26"/>
      <c r="C93" s="461"/>
      <c r="D93" s="672">
        <f ca="1">NOW()</f>
        <v>45015.406624768519</v>
      </c>
      <c r="E93" s="672"/>
      <c r="F93" s="429"/>
      <c r="G93" s="429"/>
      <c r="H93" s="429"/>
      <c r="I93" s="429"/>
      <c r="J93" s="429"/>
      <c r="K93" s="430" t="str">
        <f>CONCATENATE("Specifieke informatie C - Contractinformatie, ",LOWER(A50))</f>
        <v>Specifieke informatie C - Contractinformatie, pagina 2</v>
      </c>
      <c r="L93" s="463"/>
      <c r="M93" s="26"/>
    </row>
    <row r="94" spans="1:15" x14ac:dyDescent="0.2">
      <c r="A94" s="25"/>
      <c r="B94" s="26"/>
      <c r="C94" s="35"/>
      <c r="D94" s="35"/>
      <c r="E94" s="35"/>
      <c r="F94" s="35"/>
      <c r="G94" s="35"/>
      <c r="H94" s="35"/>
      <c r="I94" s="35"/>
      <c r="J94" s="35"/>
      <c r="K94" s="35"/>
      <c r="L94" s="35"/>
      <c r="M94" s="26"/>
    </row>
  </sheetData>
  <sheetProtection algorithmName="SHA-512" hashValue="hyc/8U/YpFYi/0dohZQUNSF07wIRRjy8uMolkiwY+vWLOVfngkA3SxswzlKBl0dcdPdFfF7Movw1BAkoXdLKdw==" saltValue="+FbdgfpnK+03Wsmibew4Iw==" spinCount="100000" sheet="1" objects="1" scenarios="1"/>
  <mergeCells count="66">
    <mergeCell ref="D70:J70"/>
    <mergeCell ref="D69:J69"/>
    <mergeCell ref="D71:J71"/>
    <mergeCell ref="D68:J68"/>
    <mergeCell ref="D55:J55"/>
    <mergeCell ref="D75:J75"/>
    <mergeCell ref="D74:K74"/>
    <mergeCell ref="D91:J91"/>
    <mergeCell ref="D77:J77"/>
    <mergeCell ref="D78:J78"/>
    <mergeCell ref="D79:J79"/>
    <mergeCell ref="D80:J80"/>
    <mergeCell ref="D82:J82"/>
    <mergeCell ref="D86:K86"/>
    <mergeCell ref="D81:K81"/>
    <mergeCell ref="D83:J83"/>
    <mergeCell ref="D84:J84"/>
    <mergeCell ref="D85:J85"/>
    <mergeCell ref="D90:J90"/>
    <mergeCell ref="D93:E93"/>
    <mergeCell ref="D48:E48"/>
    <mergeCell ref="D76:K76"/>
    <mergeCell ref="D87:J87"/>
    <mergeCell ref="D88:J88"/>
    <mergeCell ref="D89:J89"/>
    <mergeCell ref="D56:J56"/>
    <mergeCell ref="D57:J57"/>
    <mergeCell ref="D58:J58"/>
    <mergeCell ref="D59:J59"/>
    <mergeCell ref="D60:J60"/>
    <mergeCell ref="D61:J61"/>
    <mergeCell ref="D62:J62"/>
    <mergeCell ref="D64:J64"/>
    <mergeCell ref="D65:J65"/>
    <mergeCell ref="D72:J72"/>
    <mergeCell ref="D11:K11"/>
    <mergeCell ref="D10:J10"/>
    <mergeCell ref="D12:J12"/>
    <mergeCell ref="D13:J13"/>
    <mergeCell ref="D14:J14"/>
    <mergeCell ref="D15:J15"/>
    <mergeCell ref="D17:J17"/>
    <mergeCell ref="D18:J18"/>
    <mergeCell ref="D19:J19"/>
    <mergeCell ref="D16:K16"/>
    <mergeCell ref="D20:J20"/>
    <mergeCell ref="D22:J22"/>
    <mergeCell ref="D25:J25"/>
    <mergeCell ref="D26:J26"/>
    <mergeCell ref="D27:J27"/>
    <mergeCell ref="D21:K21"/>
    <mergeCell ref="D28:J28"/>
    <mergeCell ref="D29:J29"/>
    <mergeCell ref="D30:J30"/>
    <mergeCell ref="D33:J33"/>
    <mergeCell ref="D54:J54"/>
    <mergeCell ref="D34:J34"/>
    <mergeCell ref="D35:J35"/>
    <mergeCell ref="D36:J36"/>
    <mergeCell ref="D37:J37"/>
    <mergeCell ref="D38:J38"/>
    <mergeCell ref="D39:J39"/>
    <mergeCell ref="D40:J40"/>
    <mergeCell ref="D41:J41"/>
    <mergeCell ref="D43:J43"/>
    <mergeCell ref="D44:J44"/>
  </mergeCells>
  <phoneticPr fontId="13" type="noConversion"/>
  <conditionalFormatting sqref="K34:K37 K26:K29 K39:K40 K60:K61 K69:K71">
    <cfRule type="expression" dxfId="128" priority="19">
      <formula>(K26-L26)/K26&lt;-0.1</formula>
    </cfRule>
    <cfRule type="expression" dxfId="127" priority="20">
      <formula>AND(K26=0,K26&lt;L26)</formula>
    </cfRule>
  </conditionalFormatting>
  <conditionalFormatting sqref="K44">
    <cfRule type="expression" dxfId="126" priority="17">
      <formula>(K44-L44)/K44&lt;-0.1</formula>
    </cfRule>
    <cfRule type="expression" dxfId="125" priority="18">
      <formula>AND(K44=0,K44&lt;L44)</formula>
    </cfRule>
  </conditionalFormatting>
  <conditionalFormatting sqref="K55:K58">
    <cfRule type="expression" dxfId="124" priority="13">
      <formula>(K55-L55)/K55&lt;-0.1</formula>
    </cfRule>
    <cfRule type="expression" dxfId="123" priority="14">
      <formula>AND(K55=0,K55&lt;L55)</formula>
    </cfRule>
  </conditionalFormatting>
  <conditionalFormatting sqref="K65">
    <cfRule type="expression" dxfId="122" priority="11">
      <formula>(K65-L65)/K65&lt;-0.1</formula>
    </cfRule>
    <cfRule type="expression" dxfId="121" priority="12">
      <formula>AND(K65=0,K65&lt;L65)</formula>
    </cfRule>
  </conditionalFormatting>
  <conditionalFormatting sqref="K17:K18">
    <cfRule type="expression" dxfId="120" priority="29">
      <formula>(K17-L17)/K17&lt;-0.1</formula>
    </cfRule>
    <cfRule type="expression" dxfId="119" priority="30">
      <formula>AND(K17=0,K17&lt;L17)</formula>
    </cfRule>
  </conditionalFormatting>
  <conditionalFormatting sqref="K19">
    <cfRule type="expression" dxfId="118" priority="27">
      <formula>(K19-L19)/K19&lt;-0.1</formula>
    </cfRule>
    <cfRule type="expression" dxfId="117" priority="28">
      <formula>AND(K19=0,K19&lt;L19)</formula>
    </cfRule>
  </conditionalFormatting>
  <conditionalFormatting sqref="K12:K13">
    <cfRule type="expression" dxfId="116" priority="33">
      <formula>(K12-L12)/K12&lt;-0.1</formula>
    </cfRule>
    <cfRule type="expression" dxfId="115" priority="34">
      <formula>AND(K12=0,K12&lt;L12)</formula>
    </cfRule>
  </conditionalFormatting>
  <conditionalFormatting sqref="K14">
    <cfRule type="expression" dxfId="114" priority="31">
      <formula>(K14-L14)/K14&lt;-0.1</formula>
    </cfRule>
    <cfRule type="expression" dxfId="113" priority="32">
      <formula>AND(K14=0,K14&lt;L14)</formula>
    </cfRule>
  </conditionalFormatting>
  <conditionalFormatting sqref="K77:K79">
    <cfRule type="expression" dxfId="112" priority="5">
      <formula>(K77-L77)/K77&lt;-0.1</formula>
    </cfRule>
    <cfRule type="expression" dxfId="111" priority="6">
      <formula>AND(K77=0,K77&lt;L77)</formula>
    </cfRule>
  </conditionalFormatting>
  <conditionalFormatting sqref="K87:K89">
    <cfRule type="expression" dxfId="110" priority="1">
      <formula>(K87-L87)/K87&lt;-0.1</formula>
    </cfRule>
    <cfRule type="expression" dxfId="109" priority="2">
      <formula>AND(K87=0,K87&lt;L87)</formula>
    </cfRule>
  </conditionalFormatting>
  <conditionalFormatting sqref="K82:K84">
    <cfRule type="expression" dxfId="108" priority="3">
      <formula>(K82-L82)/K82&lt;-0.1</formula>
    </cfRule>
    <cfRule type="expression" dxfId="107" priority="4">
      <formula>AND(K82=0,K82&lt;L82)</formula>
    </cfRule>
  </conditionalFormatting>
  <pageMargins left="0.74803149606299213" right="0.74803149606299213" top="0.98425196850393704" bottom="0.98425196850393704" header="0.51181102362204722" footer="0.51181102362204722"/>
  <pageSetup paperSize="9" scale="78" orientation="portrait" blackAndWhite="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N49"/>
  <sheetViews>
    <sheetView zoomScaleNormal="100" workbookViewId="0"/>
  </sheetViews>
  <sheetFormatPr defaultColWidth="9.140625" defaultRowHeight="12.75" x14ac:dyDescent="0.2"/>
  <cols>
    <col min="1" max="1" width="9" style="22" customWidth="1"/>
    <col min="2" max="2" width="2.42578125" style="22" customWidth="1"/>
    <col min="3" max="3" width="3" style="22" customWidth="1"/>
    <col min="4" max="5" width="15.5703125" style="22" customWidth="1"/>
    <col min="6" max="6" width="6.42578125" style="22" customWidth="1"/>
    <col min="7" max="11" width="13.28515625" style="22" customWidth="1"/>
    <col min="12" max="12" width="3" style="22" customWidth="1"/>
    <col min="13" max="13" width="2.42578125" style="22" customWidth="1"/>
    <col min="14" max="16384" width="9.140625" style="22"/>
  </cols>
  <sheetData>
    <row r="1" spans="1:14" x14ac:dyDescent="0.2">
      <c r="A1" s="18"/>
      <c r="B1" s="19"/>
      <c r="C1" s="20" t="s">
        <v>138</v>
      </c>
      <c r="D1" s="21"/>
      <c r="E1" s="21"/>
      <c r="F1" s="21"/>
      <c r="G1" s="21"/>
      <c r="H1" s="21"/>
      <c r="I1" s="21"/>
      <c r="J1" s="21"/>
      <c r="K1" s="21"/>
      <c r="L1" s="21"/>
      <c r="M1" s="19"/>
    </row>
    <row r="2" spans="1:14" x14ac:dyDescent="0.2">
      <c r="A2" s="18"/>
      <c r="B2" s="19"/>
      <c r="C2" s="17"/>
      <c r="D2" s="17"/>
      <c r="E2" s="17"/>
      <c r="F2" s="17"/>
      <c r="G2" s="17"/>
      <c r="H2" s="17"/>
      <c r="I2" s="17"/>
      <c r="J2" s="17"/>
      <c r="K2" s="17"/>
      <c r="L2" s="17"/>
      <c r="M2" s="19"/>
      <c r="N2" s="23"/>
    </row>
    <row r="3" spans="1:14" x14ac:dyDescent="0.2">
      <c r="A3" s="18"/>
      <c r="B3" s="19"/>
      <c r="C3" s="17"/>
      <c r="D3" s="24"/>
      <c r="E3" s="17"/>
      <c r="F3" s="17"/>
      <c r="G3" s="17"/>
      <c r="H3" s="17"/>
      <c r="I3" s="17"/>
      <c r="J3" s="17"/>
      <c r="K3" s="17"/>
      <c r="L3" s="17"/>
      <c r="M3" s="19"/>
      <c r="N3" s="23"/>
    </row>
    <row r="4" spans="1:14" ht="12" customHeight="1" x14ac:dyDescent="0.2">
      <c r="A4" s="18"/>
      <c r="B4" s="19"/>
      <c r="C4" s="17"/>
      <c r="D4" s="17"/>
      <c r="E4" s="17"/>
      <c r="F4" s="17"/>
      <c r="G4" s="17"/>
      <c r="H4" s="17"/>
      <c r="I4" s="17"/>
      <c r="J4" s="17"/>
      <c r="K4" s="17"/>
      <c r="L4" s="17"/>
      <c r="M4" s="19"/>
      <c r="N4" s="23"/>
    </row>
    <row r="5" spans="1:14" ht="12.75" customHeight="1" x14ac:dyDescent="0.2">
      <c r="A5" s="25"/>
      <c r="B5" s="26"/>
      <c r="C5" s="26"/>
      <c r="D5" s="26"/>
      <c r="E5" s="26"/>
      <c r="F5" s="26"/>
      <c r="G5" s="26"/>
      <c r="H5" s="26"/>
      <c r="I5" s="26"/>
      <c r="J5" s="26"/>
      <c r="K5" s="26"/>
      <c r="L5" s="26"/>
      <c r="M5" s="26"/>
    </row>
    <row r="6" spans="1:14" s="17" customFormat="1" ht="18" customHeight="1" x14ac:dyDescent="0.2">
      <c r="A6" s="27" t="s">
        <v>105</v>
      </c>
      <c r="B6" s="26"/>
      <c r="C6" s="40"/>
      <c r="D6" s="41" t="str">
        <f>CONCATENATE("KWARTAALSTAAT ZVW ", jaar_id)</f>
        <v>KWARTAALSTAAT ZVW 2023</v>
      </c>
      <c r="E6" s="40"/>
      <c r="F6" s="40"/>
      <c r="G6" s="40"/>
      <c r="H6" s="40"/>
      <c r="I6" s="40"/>
      <c r="J6" s="40"/>
      <c r="K6" s="40"/>
      <c r="L6" s="40"/>
      <c r="M6" s="26"/>
    </row>
    <row r="7" spans="1:14" ht="18" customHeight="1" x14ac:dyDescent="0.2">
      <c r="A7" s="38"/>
      <c r="B7" s="26"/>
      <c r="C7" s="40"/>
      <c r="D7" s="41" t="s">
        <v>50</v>
      </c>
      <c r="E7" s="41"/>
      <c r="F7" s="41"/>
      <c r="G7" s="41"/>
      <c r="H7" s="41"/>
      <c r="I7" s="41"/>
      <c r="J7" s="41"/>
      <c r="K7" s="41"/>
      <c r="L7" s="41"/>
      <c r="M7" s="26"/>
      <c r="N7" s="17"/>
    </row>
    <row r="8" spans="1:14" ht="18" customHeight="1" x14ac:dyDescent="0.2">
      <c r="A8" s="18"/>
      <c r="B8" s="26"/>
      <c r="C8" s="40"/>
      <c r="D8" s="41" t="str">
        <f>IF(naw_uzovi_zorgverzekeraar&lt;&gt;"0000",CONCATENATE(UPPER(naw_naam_zorgverzekeraar),", ",UPPER(naw_plaats_zorgverzekeraar)),"")</f>
        <v/>
      </c>
      <c r="E8" s="41"/>
      <c r="F8" s="41"/>
      <c r="G8" s="41"/>
      <c r="H8" s="41"/>
      <c r="I8" s="41"/>
      <c r="J8" s="41"/>
      <c r="K8" s="42" t="str">
        <f>CONCATENATE("UZOVI: ",naw_uzovi_zorgverzekeraar)</f>
        <v>UZOVI: 0000</v>
      </c>
      <c r="L8" s="41"/>
      <c r="M8" s="26"/>
      <c r="N8" s="17"/>
    </row>
    <row r="9" spans="1:14" ht="18" customHeight="1" x14ac:dyDescent="0.2">
      <c r="A9" s="18"/>
      <c r="B9" s="26"/>
      <c r="C9" s="40"/>
      <c r="D9" s="43"/>
      <c r="E9" s="41"/>
      <c r="F9" s="41"/>
      <c r="G9" s="41"/>
      <c r="H9" s="41"/>
      <c r="I9" s="41"/>
      <c r="J9" s="41"/>
      <c r="K9" s="41"/>
      <c r="L9" s="41"/>
      <c r="M9" s="26"/>
      <c r="N9" s="17"/>
    </row>
    <row r="10" spans="1:14" ht="18" customHeight="1" x14ac:dyDescent="0.2">
      <c r="A10" s="17"/>
      <c r="B10" s="26"/>
      <c r="C10" s="44"/>
      <c r="D10" s="45" t="s">
        <v>51</v>
      </c>
      <c r="E10" s="41"/>
      <c r="F10" s="40"/>
      <c r="G10" s="40"/>
      <c r="H10" s="40"/>
      <c r="I10" s="40"/>
      <c r="J10" s="41"/>
      <c r="K10" s="41"/>
      <c r="L10" s="41"/>
      <c r="M10" s="26"/>
    </row>
    <row r="11" spans="1:14" ht="27.95" customHeight="1" x14ac:dyDescent="0.2">
      <c r="A11" s="18"/>
      <c r="B11" s="26"/>
      <c r="C11" s="40"/>
      <c r="D11" s="687"/>
      <c r="E11" s="688"/>
      <c r="F11" s="688"/>
      <c r="G11" s="688"/>
      <c r="H11" s="689"/>
      <c r="I11" s="242" t="s">
        <v>1796</v>
      </c>
      <c r="J11" s="242" t="s">
        <v>1797</v>
      </c>
      <c r="K11" s="243" t="s">
        <v>1798</v>
      </c>
      <c r="L11" s="41"/>
      <c r="M11" s="26"/>
    </row>
    <row r="12" spans="1:14" ht="24" customHeight="1" x14ac:dyDescent="0.2">
      <c r="A12" s="18"/>
      <c r="B12" s="26"/>
      <c r="C12" s="40"/>
      <c r="D12" s="690" t="s">
        <v>57</v>
      </c>
      <c r="E12" s="691"/>
      <c r="F12" s="691"/>
      <c r="G12" s="691"/>
      <c r="H12" s="691"/>
      <c r="I12" s="205"/>
      <c r="J12" s="205"/>
      <c r="K12" s="207"/>
      <c r="L12" s="41"/>
      <c r="M12" s="26"/>
    </row>
    <row r="13" spans="1:14" ht="24" customHeight="1" x14ac:dyDescent="0.2">
      <c r="A13" s="18"/>
      <c r="B13" s="26"/>
      <c r="C13" s="40"/>
      <c r="D13" s="690" t="s">
        <v>58</v>
      </c>
      <c r="E13" s="691"/>
      <c r="F13" s="691"/>
      <c r="G13" s="691"/>
      <c r="H13" s="691"/>
      <c r="I13" s="205"/>
      <c r="J13" s="205"/>
      <c r="K13" s="207"/>
      <c r="L13" s="41"/>
      <c r="M13" s="26"/>
    </row>
    <row r="14" spans="1:14" ht="24" customHeight="1" x14ac:dyDescent="0.2">
      <c r="A14" s="18"/>
      <c r="B14" s="26"/>
      <c r="C14" s="44"/>
      <c r="D14" s="692" t="s">
        <v>59</v>
      </c>
      <c r="E14" s="693"/>
      <c r="F14" s="693"/>
      <c r="G14" s="693"/>
      <c r="H14" s="693"/>
      <c r="I14" s="208"/>
      <c r="J14" s="208"/>
      <c r="K14" s="227"/>
      <c r="L14" s="46"/>
      <c r="M14" s="26"/>
    </row>
    <row r="15" spans="1:14" ht="18" customHeight="1" x14ac:dyDescent="0.2">
      <c r="A15" s="18"/>
      <c r="B15" s="26"/>
      <c r="C15" s="44"/>
      <c r="D15" s="44"/>
      <c r="E15" s="44"/>
      <c r="F15" s="44"/>
      <c r="G15" s="44"/>
      <c r="H15" s="44"/>
      <c r="I15" s="44"/>
      <c r="J15" s="44"/>
      <c r="K15" s="44"/>
      <c r="L15" s="46"/>
      <c r="M15" s="26"/>
    </row>
    <row r="16" spans="1:14" ht="27.95" customHeight="1" x14ac:dyDescent="0.2">
      <c r="A16" s="18"/>
      <c r="B16" s="26"/>
      <c r="C16" s="40"/>
      <c r="D16" s="682"/>
      <c r="E16" s="683"/>
      <c r="F16" s="683"/>
      <c r="G16" s="683"/>
      <c r="H16" s="684"/>
      <c r="I16" s="467" t="str">
        <f>$I$11</f>
        <v>AANTAL 
januari</v>
      </c>
      <c r="J16" s="467" t="str">
        <f>$J$11</f>
        <v>AANTAL 
februari</v>
      </c>
      <c r="K16" s="468" t="str">
        <f>$K$11</f>
        <v>AANTAL 
maart</v>
      </c>
      <c r="L16" s="41"/>
      <c r="M16" s="26"/>
    </row>
    <row r="17" spans="1:14" ht="18" customHeight="1" x14ac:dyDescent="0.2">
      <c r="A17" s="18"/>
      <c r="B17" s="26"/>
      <c r="C17" s="40"/>
      <c r="D17" s="685" t="s">
        <v>53</v>
      </c>
      <c r="E17" s="686"/>
      <c r="F17" s="686"/>
      <c r="G17" s="686"/>
      <c r="H17" s="686"/>
      <c r="I17" s="469"/>
      <c r="J17" s="469"/>
      <c r="K17" s="470"/>
      <c r="L17" s="41"/>
      <c r="M17" s="26"/>
    </row>
    <row r="18" spans="1:14" ht="18" customHeight="1" x14ac:dyDescent="0.2">
      <c r="A18" s="18"/>
      <c r="B18" s="26"/>
      <c r="C18" s="40"/>
      <c r="D18" s="694" t="s">
        <v>52</v>
      </c>
      <c r="E18" s="695"/>
      <c r="F18" s="695"/>
      <c r="G18" s="695"/>
      <c r="H18" s="695"/>
      <c r="I18" s="471"/>
      <c r="J18" s="471"/>
      <c r="K18" s="472"/>
      <c r="L18" s="41"/>
      <c r="M18" s="26"/>
    </row>
    <row r="19" spans="1:14" ht="18" customHeight="1" x14ac:dyDescent="0.2">
      <c r="A19" s="18"/>
      <c r="B19" s="26"/>
      <c r="C19" s="44"/>
      <c r="D19" s="44"/>
      <c r="E19" s="44"/>
      <c r="F19" s="44"/>
      <c r="G19" s="44"/>
      <c r="H19" s="44"/>
      <c r="I19" s="44"/>
      <c r="J19" s="44"/>
      <c r="K19" s="44"/>
      <c r="L19" s="46"/>
      <c r="M19" s="26"/>
    </row>
    <row r="20" spans="1:14" ht="27.95" customHeight="1" x14ac:dyDescent="0.2">
      <c r="A20" s="18"/>
      <c r="B20" s="26"/>
      <c r="C20" s="40"/>
      <c r="D20" s="687"/>
      <c r="E20" s="688"/>
      <c r="F20" s="688"/>
      <c r="G20" s="688"/>
      <c r="H20" s="689"/>
      <c r="I20" s="242" t="str">
        <f>$I$11</f>
        <v>AANTAL 
januari</v>
      </c>
      <c r="J20" s="242" t="str">
        <f>$J$11</f>
        <v>AANTAL 
februari</v>
      </c>
      <c r="K20" s="243" t="str">
        <f>$K$11</f>
        <v>AANTAL 
maart</v>
      </c>
      <c r="L20" s="41"/>
      <c r="M20" s="26"/>
    </row>
    <row r="21" spans="1:14" ht="24" customHeight="1" x14ac:dyDescent="0.2">
      <c r="A21" s="18"/>
      <c r="B21" s="26"/>
      <c r="C21" s="40"/>
      <c r="D21" s="690" t="s">
        <v>420</v>
      </c>
      <c r="E21" s="691"/>
      <c r="F21" s="691"/>
      <c r="G21" s="691"/>
      <c r="H21" s="691"/>
      <c r="I21" s="205"/>
      <c r="J21" s="205"/>
      <c r="K21" s="207"/>
      <c r="L21" s="41"/>
      <c r="M21" s="26"/>
    </row>
    <row r="22" spans="1:14" ht="24" customHeight="1" x14ac:dyDescent="0.2">
      <c r="A22" s="18"/>
      <c r="B22" s="26"/>
      <c r="C22" s="40"/>
      <c r="D22" s="690" t="s">
        <v>421</v>
      </c>
      <c r="E22" s="696"/>
      <c r="F22" s="696"/>
      <c r="G22" s="696"/>
      <c r="H22" s="697"/>
      <c r="I22" s="205"/>
      <c r="J22" s="205"/>
      <c r="K22" s="207"/>
      <c r="L22" s="41"/>
      <c r="M22" s="26"/>
    </row>
    <row r="23" spans="1:14" ht="18" customHeight="1" x14ac:dyDescent="0.2">
      <c r="A23" s="18"/>
      <c r="B23" s="26"/>
      <c r="C23" s="44"/>
      <c r="D23" s="692" t="s">
        <v>54</v>
      </c>
      <c r="E23" s="693"/>
      <c r="F23" s="693"/>
      <c r="G23" s="693"/>
      <c r="H23" s="693"/>
      <c r="I23" s="208"/>
      <c r="J23" s="208"/>
      <c r="K23" s="227"/>
      <c r="L23" s="46"/>
      <c r="M23" s="26"/>
    </row>
    <row r="24" spans="1:14" ht="18" customHeight="1" x14ac:dyDescent="0.2">
      <c r="A24" s="18"/>
      <c r="B24" s="26"/>
      <c r="C24" s="44"/>
      <c r="D24" s="44"/>
      <c r="E24" s="44"/>
      <c r="F24" s="44"/>
      <c r="G24" s="44"/>
      <c r="H24" s="44"/>
      <c r="I24" s="44"/>
      <c r="J24" s="44"/>
      <c r="K24" s="44"/>
      <c r="L24" s="46"/>
      <c r="M24" s="26"/>
    </row>
    <row r="25" spans="1:14" ht="27.95" customHeight="1" x14ac:dyDescent="0.2">
      <c r="A25" s="18"/>
      <c r="B25" s="26"/>
      <c r="C25" s="40"/>
      <c r="D25" s="687"/>
      <c r="E25" s="688"/>
      <c r="F25" s="688"/>
      <c r="G25" s="688"/>
      <c r="H25" s="689"/>
      <c r="I25" s="242" t="str">
        <f>$I$11</f>
        <v>AANTAL 
januari</v>
      </c>
      <c r="J25" s="242" t="str">
        <f>$J$11</f>
        <v>AANTAL 
februari</v>
      </c>
      <c r="K25" s="243" t="str">
        <f>$K$11</f>
        <v>AANTAL 
maart</v>
      </c>
      <c r="L25" s="41"/>
      <c r="M25" s="26"/>
    </row>
    <row r="26" spans="1:14" ht="24" customHeight="1" x14ac:dyDescent="0.2">
      <c r="A26" s="18"/>
      <c r="B26" s="26"/>
      <c r="C26" s="40"/>
      <c r="D26" s="690" t="s">
        <v>360</v>
      </c>
      <c r="E26" s="691"/>
      <c r="F26" s="691"/>
      <c r="G26" s="691"/>
      <c r="H26" s="691"/>
      <c r="I26" s="205"/>
      <c r="J26" s="205"/>
      <c r="K26" s="207"/>
      <c r="L26" s="41"/>
      <c r="M26" s="26"/>
    </row>
    <row r="27" spans="1:14" ht="24" customHeight="1" x14ac:dyDescent="0.2">
      <c r="A27" s="18"/>
      <c r="B27" s="26"/>
      <c r="C27" s="40"/>
      <c r="D27" s="690" t="s">
        <v>361</v>
      </c>
      <c r="E27" s="691"/>
      <c r="F27" s="691"/>
      <c r="G27" s="691"/>
      <c r="H27" s="691"/>
      <c r="I27" s="205"/>
      <c r="J27" s="205"/>
      <c r="K27" s="207"/>
      <c r="L27" s="41"/>
      <c r="M27" s="26"/>
    </row>
    <row r="28" spans="1:14" ht="24" customHeight="1" x14ac:dyDescent="0.2">
      <c r="A28" s="18"/>
      <c r="B28" s="26"/>
      <c r="C28" s="44"/>
      <c r="D28" s="692" t="s">
        <v>362</v>
      </c>
      <c r="E28" s="693"/>
      <c r="F28" s="693"/>
      <c r="G28" s="693"/>
      <c r="H28" s="693"/>
      <c r="I28" s="208"/>
      <c r="J28" s="208"/>
      <c r="K28" s="227"/>
      <c r="L28" s="46"/>
      <c r="M28" s="26"/>
    </row>
    <row r="29" spans="1:14" s="17" customFormat="1" ht="18" customHeight="1" x14ac:dyDescent="0.2">
      <c r="B29" s="26"/>
      <c r="C29" s="40"/>
      <c r="D29" s="40"/>
      <c r="E29" s="40"/>
      <c r="F29" s="40"/>
      <c r="G29" s="40"/>
      <c r="H29" s="40"/>
      <c r="I29" s="40"/>
      <c r="J29" s="40"/>
      <c r="K29" s="40"/>
      <c r="L29" s="40"/>
      <c r="M29" s="26"/>
      <c r="N29" s="22"/>
    </row>
    <row r="30" spans="1:14" s="17" customFormat="1" ht="18" customHeight="1" x14ac:dyDescent="0.2">
      <c r="B30" s="26"/>
      <c r="C30" s="40"/>
      <c r="D30" s="40"/>
      <c r="E30" s="40"/>
      <c r="F30" s="40"/>
      <c r="G30" s="40"/>
      <c r="H30" s="40"/>
      <c r="I30" s="40"/>
      <c r="J30" s="40"/>
      <c r="K30" s="40"/>
      <c r="L30" s="40"/>
      <c r="M30" s="26"/>
      <c r="N30" s="22"/>
    </row>
    <row r="31" spans="1:14" s="17" customFormat="1" ht="18" customHeight="1" x14ac:dyDescent="0.2">
      <c r="B31" s="26"/>
      <c r="C31" s="40"/>
      <c r="D31" s="40"/>
      <c r="E31" s="40"/>
      <c r="F31" s="40"/>
      <c r="G31" s="40"/>
      <c r="H31" s="40"/>
      <c r="I31" s="40"/>
      <c r="J31" s="40"/>
      <c r="K31" s="40"/>
      <c r="L31" s="40"/>
      <c r="M31" s="26"/>
      <c r="N31" s="22"/>
    </row>
    <row r="32" spans="1:14" s="17" customFormat="1" ht="18" customHeight="1" x14ac:dyDescent="0.2">
      <c r="B32" s="26"/>
      <c r="C32" s="40"/>
      <c r="D32" s="40"/>
      <c r="E32" s="40"/>
      <c r="F32" s="40"/>
      <c r="G32" s="40"/>
      <c r="H32" s="40"/>
      <c r="I32" s="40"/>
      <c r="J32" s="40"/>
      <c r="K32" s="40"/>
      <c r="L32" s="40"/>
      <c r="M32" s="26"/>
      <c r="N32" s="22"/>
    </row>
    <row r="33" spans="2:14" s="17" customFormat="1" ht="18" customHeight="1" x14ac:dyDescent="0.2">
      <c r="B33" s="26"/>
      <c r="C33" s="40"/>
      <c r="D33" s="40"/>
      <c r="E33" s="40"/>
      <c r="F33" s="40"/>
      <c r="G33" s="40"/>
      <c r="H33" s="40"/>
      <c r="I33" s="40"/>
      <c r="J33" s="40"/>
      <c r="K33" s="40"/>
      <c r="L33" s="40"/>
      <c r="M33" s="26"/>
      <c r="N33" s="22"/>
    </row>
    <row r="34" spans="2:14" s="17" customFormat="1" ht="18" customHeight="1" x14ac:dyDescent="0.2">
      <c r="B34" s="26"/>
      <c r="C34" s="40"/>
      <c r="D34" s="40"/>
      <c r="E34" s="40"/>
      <c r="F34" s="40"/>
      <c r="G34" s="40"/>
      <c r="H34" s="40"/>
      <c r="I34" s="40"/>
      <c r="J34" s="40"/>
      <c r="K34" s="40"/>
      <c r="L34" s="40"/>
      <c r="M34" s="26"/>
      <c r="N34" s="22"/>
    </row>
    <row r="35" spans="2:14" s="17" customFormat="1" ht="18" customHeight="1" x14ac:dyDescent="0.2">
      <c r="B35" s="26"/>
      <c r="C35" s="40"/>
      <c r="D35" s="40"/>
      <c r="E35" s="40"/>
      <c r="F35" s="40"/>
      <c r="G35" s="40"/>
      <c r="H35" s="40"/>
      <c r="I35" s="40"/>
      <c r="J35" s="40"/>
      <c r="K35" s="40"/>
      <c r="L35" s="40"/>
      <c r="M35" s="26"/>
      <c r="N35" s="22"/>
    </row>
    <row r="36" spans="2:14" s="17" customFormat="1" ht="18" customHeight="1" x14ac:dyDescent="0.2">
      <c r="B36" s="26"/>
      <c r="C36" s="40"/>
      <c r="D36" s="40"/>
      <c r="E36" s="40"/>
      <c r="F36" s="40"/>
      <c r="G36" s="40"/>
      <c r="H36" s="40"/>
      <c r="I36" s="40"/>
      <c r="J36" s="40"/>
      <c r="K36" s="40"/>
      <c r="L36" s="40"/>
      <c r="M36" s="26"/>
      <c r="N36" s="22"/>
    </row>
    <row r="37" spans="2:14" s="17" customFormat="1" ht="18" customHeight="1" x14ac:dyDescent="0.2">
      <c r="B37" s="26"/>
      <c r="C37" s="40"/>
      <c r="D37" s="40"/>
      <c r="E37" s="40"/>
      <c r="F37" s="40"/>
      <c r="G37" s="40"/>
      <c r="H37" s="40"/>
      <c r="I37" s="40"/>
      <c r="J37" s="40"/>
      <c r="K37" s="40"/>
      <c r="L37" s="40"/>
      <c r="M37" s="26"/>
      <c r="N37" s="22"/>
    </row>
    <row r="38" spans="2:14" s="17" customFormat="1" ht="18" customHeight="1" x14ac:dyDescent="0.2">
      <c r="B38" s="26"/>
      <c r="C38" s="40"/>
      <c r="D38" s="40"/>
      <c r="E38" s="40"/>
      <c r="F38" s="40"/>
      <c r="G38" s="40"/>
      <c r="H38" s="40"/>
      <c r="I38" s="40"/>
      <c r="J38" s="40"/>
      <c r="K38" s="40"/>
      <c r="L38" s="40"/>
      <c r="M38" s="26"/>
      <c r="N38" s="22"/>
    </row>
    <row r="39" spans="2:14" s="17" customFormat="1" ht="18" customHeight="1" x14ac:dyDescent="0.2">
      <c r="B39" s="26"/>
      <c r="C39" s="40"/>
      <c r="D39" s="40"/>
      <c r="E39" s="40"/>
      <c r="F39" s="40"/>
      <c r="G39" s="40"/>
      <c r="H39" s="40"/>
      <c r="I39" s="40"/>
      <c r="J39" s="40"/>
      <c r="K39" s="40"/>
      <c r="L39" s="40"/>
      <c r="M39" s="26"/>
      <c r="N39" s="22"/>
    </row>
    <row r="40" spans="2:14" s="17" customFormat="1" ht="18" customHeight="1" x14ac:dyDescent="0.2">
      <c r="B40" s="26"/>
      <c r="C40" s="40"/>
      <c r="D40" s="40"/>
      <c r="E40" s="40"/>
      <c r="F40" s="40"/>
      <c r="G40" s="40"/>
      <c r="H40" s="40"/>
      <c r="I40" s="40"/>
      <c r="J40" s="40"/>
      <c r="K40" s="40"/>
      <c r="L40" s="40"/>
      <c r="M40" s="26"/>
      <c r="N40" s="22"/>
    </row>
    <row r="41" spans="2:14" s="17" customFormat="1" ht="18" customHeight="1" x14ac:dyDescent="0.2">
      <c r="B41" s="26"/>
      <c r="C41" s="40"/>
      <c r="D41" s="40"/>
      <c r="E41" s="40"/>
      <c r="F41" s="40"/>
      <c r="G41" s="40"/>
      <c r="H41" s="40"/>
      <c r="I41" s="40"/>
      <c r="J41" s="40"/>
      <c r="K41" s="40"/>
      <c r="L41" s="40"/>
      <c r="M41" s="26"/>
      <c r="N41" s="22"/>
    </row>
    <row r="42" spans="2:14" s="17" customFormat="1" ht="18" customHeight="1" x14ac:dyDescent="0.2">
      <c r="B42" s="26"/>
      <c r="C42" s="40"/>
      <c r="D42" s="40"/>
      <c r="E42" s="40"/>
      <c r="F42" s="40"/>
      <c r="G42" s="40"/>
      <c r="H42" s="40"/>
      <c r="I42" s="40"/>
      <c r="J42" s="40"/>
      <c r="K42" s="40"/>
      <c r="L42" s="40"/>
      <c r="M42" s="26"/>
      <c r="N42" s="22"/>
    </row>
    <row r="43" spans="2:14" s="17" customFormat="1" ht="18" customHeight="1" x14ac:dyDescent="0.2">
      <c r="B43" s="26"/>
      <c r="C43" s="40"/>
      <c r="D43" s="40"/>
      <c r="E43" s="40"/>
      <c r="F43" s="40"/>
      <c r="G43" s="40"/>
      <c r="H43" s="40"/>
      <c r="I43" s="40"/>
      <c r="J43" s="40"/>
      <c r="K43" s="40"/>
      <c r="L43" s="40"/>
      <c r="M43" s="26"/>
      <c r="N43" s="22"/>
    </row>
    <row r="44" spans="2:14" s="17" customFormat="1" ht="18" customHeight="1" x14ac:dyDescent="0.2">
      <c r="B44" s="26"/>
      <c r="C44" s="40"/>
      <c r="D44" s="40"/>
      <c r="E44" s="40"/>
      <c r="F44" s="40"/>
      <c r="G44" s="40"/>
      <c r="H44" s="40"/>
      <c r="I44" s="40"/>
      <c r="J44" s="40"/>
      <c r="K44" s="40"/>
      <c r="L44" s="40"/>
      <c r="M44" s="26"/>
      <c r="N44" s="22"/>
    </row>
    <row r="45" spans="2:14" s="17" customFormat="1" ht="18" customHeight="1" x14ac:dyDescent="0.2">
      <c r="B45" s="26"/>
      <c r="C45" s="40"/>
      <c r="D45" s="40"/>
      <c r="E45" s="40"/>
      <c r="F45" s="40"/>
      <c r="G45" s="40"/>
      <c r="H45" s="40"/>
      <c r="I45" s="40"/>
      <c r="J45" s="40"/>
      <c r="K45" s="40"/>
      <c r="L45" s="40"/>
      <c r="M45" s="26"/>
      <c r="N45" s="22"/>
    </row>
    <row r="46" spans="2:14" s="17" customFormat="1" ht="18" customHeight="1" x14ac:dyDescent="0.2">
      <c r="B46" s="26"/>
      <c r="C46" s="40"/>
      <c r="D46" s="40"/>
      <c r="E46" s="40"/>
      <c r="F46" s="40"/>
      <c r="G46" s="40"/>
      <c r="H46" s="40"/>
      <c r="I46" s="40"/>
      <c r="J46" s="40"/>
      <c r="K46" s="40"/>
      <c r="L46" s="40"/>
      <c r="M46" s="26"/>
      <c r="N46" s="22"/>
    </row>
    <row r="47" spans="2:14" s="17" customFormat="1" ht="18" customHeight="1" x14ac:dyDescent="0.2">
      <c r="B47" s="26"/>
      <c r="C47" s="40"/>
      <c r="D47" s="40"/>
      <c r="E47" s="40"/>
      <c r="F47" s="40"/>
      <c r="G47" s="40"/>
      <c r="H47" s="40"/>
      <c r="I47" s="40"/>
      <c r="J47" s="40"/>
      <c r="K47" s="40"/>
      <c r="L47" s="40"/>
      <c r="M47" s="26"/>
      <c r="N47" s="22"/>
    </row>
    <row r="48" spans="2:14" s="17" customFormat="1" ht="24" customHeight="1" x14ac:dyDescent="0.2">
      <c r="B48" s="26"/>
      <c r="C48" s="40"/>
      <c r="D48" s="569">
        <f ca="1">NOW()</f>
        <v>45015.406624768519</v>
      </c>
      <c r="E48" s="570"/>
      <c r="F48" s="47"/>
      <c r="G48" s="47"/>
      <c r="H48" s="47"/>
      <c r="I48" s="47"/>
      <c r="J48" s="47"/>
      <c r="K48" s="48" t="str">
        <f>CONCATENATE("Specifieke informatie C - Wanbetalers, ",LOWER(A6))</f>
        <v>Specifieke informatie C - Wanbetalers, pagina 1</v>
      </c>
      <c r="L48" s="40"/>
      <c r="M48" s="26"/>
      <c r="N48" s="22"/>
    </row>
    <row r="49" spans="1:13" ht="12.75" customHeight="1" x14ac:dyDescent="0.2">
      <c r="A49" s="25"/>
      <c r="B49" s="26"/>
      <c r="C49" s="35"/>
      <c r="D49" s="35"/>
      <c r="E49" s="35"/>
      <c r="F49" s="35"/>
      <c r="G49" s="35"/>
      <c r="H49" s="35"/>
      <c r="I49" s="35"/>
      <c r="J49" s="35"/>
      <c r="K49" s="35"/>
      <c r="L49" s="35"/>
      <c r="M49" s="26"/>
    </row>
  </sheetData>
  <sheetProtection algorithmName="SHA-512" hashValue="X/MCNLVCx4QA0GhXZaNDvFISTPZy6PG2HGRUck7S9JBrx8pBVqtU/TI13Hq+8xrL6sTVWT8sD0+6z158lN/j3w==" saltValue="jP+Qisl3bzSuZmrxSfxZdQ==" spinCount="100000" sheet="1" objects="1" scenarios="1"/>
  <mergeCells count="16">
    <mergeCell ref="D27:H27"/>
    <mergeCell ref="D48:E48"/>
    <mergeCell ref="D28:H28"/>
    <mergeCell ref="D18:H18"/>
    <mergeCell ref="D20:H20"/>
    <mergeCell ref="D21:H21"/>
    <mergeCell ref="D22:H22"/>
    <mergeCell ref="D23:H23"/>
    <mergeCell ref="D25:H25"/>
    <mergeCell ref="D26:H26"/>
    <mergeCell ref="D16:H16"/>
    <mergeCell ref="D17:H17"/>
    <mergeCell ref="D11:H11"/>
    <mergeCell ref="D12:H12"/>
    <mergeCell ref="D13:H13"/>
    <mergeCell ref="D14:H14"/>
  </mergeCells>
  <phoneticPr fontId="13" type="noConversion"/>
  <pageMargins left="0.78740157480314965" right="0.78740157480314965" top="0.98425196850393704" bottom="0.98425196850393704" header="0.51181102362204722" footer="0.51181102362204722"/>
  <pageSetup paperSize="9" scale="77" orientation="portrait" blackAndWhite="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X201"/>
  <sheetViews>
    <sheetView zoomScaleNormal="100" workbookViewId="0"/>
  </sheetViews>
  <sheetFormatPr defaultColWidth="8.140625" defaultRowHeight="12.75" x14ac:dyDescent="0.2"/>
  <cols>
    <col min="1" max="1" width="9.140625" style="97" customWidth="1"/>
    <col min="2" max="2" width="2.42578125" style="97" customWidth="1"/>
    <col min="3" max="3" width="3" style="97" customWidth="1"/>
    <col min="4" max="5" width="15.5703125" style="97" customWidth="1"/>
    <col min="6" max="6" width="6.42578125" style="97" customWidth="1"/>
    <col min="7" max="7" width="5.42578125" style="97" customWidth="1"/>
    <col min="8" max="8" width="3" style="97" customWidth="1"/>
    <col min="9" max="9" width="13.28515625" style="97" customWidth="1"/>
    <col min="10" max="11" width="13.7109375" style="97" customWidth="1"/>
    <col min="12" max="12" width="13.28515625" style="97" customWidth="1"/>
    <col min="13" max="13" width="1.5703125" style="97" customWidth="1"/>
    <col min="14" max="14" width="2.42578125" style="97" customWidth="1"/>
    <col min="15" max="16384" width="8.140625" style="97"/>
  </cols>
  <sheetData>
    <row r="1" spans="1:24" x14ac:dyDescent="0.2">
      <c r="A1" s="82"/>
      <c r="B1" s="94"/>
      <c r="C1" s="95" t="s">
        <v>210</v>
      </c>
      <c r="D1" s="96"/>
      <c r="E1" s="96"/>
      <c r="F1" s="96"/>
      <c r="G1" s="96"/>
      <c r="H1" s="96"/>
      <c r="I1" s="96"/>
      <c r="J1" s="96"/>
      <c r="K1" s="96"/>
      <c r="L1" s="96"/>
      <c r="M1" s="96"/>
      <c r="N1" s="94"/>
      <c r="O1" s="103"/>
    </row>
    <row r="2" spans="1:24" x14ac:dyDescent="0.2">
      <c r="A2" s="93"/>
      <c r="B2" s="94"/>
      <c r="C2" s="82"/>
      <c r="D2" s="82"/>
      <c r="E2" s="82"/>
      <c r="F2" s="82"/>
      <c r="G2" s="82"/>
      <c r="H2" s="82"/>
      <c r="I2" s="82"/>
      <c r="J2" s="82"/>
      <c r="K2" s="82"/>
      <c r="L2" s="82"/>
      <c r="M2" s="82"/>
      <c r="N2" s="94"/>
      <c r="O2" s="98"/>
    </row>
    <row r="3" spans="1:24" x14ac:dyDescent="0.2">
      <c r="A3" s="93"/>
      <c r="B3" s="94"/>
      <c r="C3" s="82"/>
      <c r="D3" s="99"/>
      <c r="E3" s="82"/>
      <c r="F3" s="82"/>
      <c r="G3" s="82"/>
      <c r="H3" s="82"/>
      <c r="I3" s="82"/>
      <c r="J3" s="82"/>
      <c r="K3" s="82"/>
      <c r="L3" s="82"/>
      <c r="M3" s="82"/>
      <c r="N3" s="94"/>
      <c r="O3" s="98"/>
    </row>
    <row r="4" spans="1:24" ht="12" customHeight="1" x14ac:dyDescent="0.2">
      <c r="A4" s="93"/>
      <c r="B4" s="94"/>
      <c r="C4" s="82"/>
      <c r="D4" s="82"/>
      <c r="E4" s="82"/>
      <c r="F4" s="82"/>
      <c r="G4" s="82"/>
      <c r="H4" s="82"/>
      <c r="I4" s="82"/>
      <c r="J4" s="82"/>
      <c r="K4" s="82"/>
      <c r="L4" s="82"/>
      <c r="M4" s="82"/>
      <c r="N4" s="94"/>
      <c r="O4" s="98"/>
    </row>
    <row r="5" spans="1:24" s="82" customFormat="1" ht="12.75" customHeight="1" x14ac:dyDescent="0.2">
      <c r="A5" s="161"/>
      <c r="B5" s="101"/>
      <c r="C5" s="101"/>
      <c r="D5" s="101"/>
      <c r="E5" s="101"/>
      <c r="F5" s="101"/>
      <c r="G5" s="101"/>
      <c r="H5" s="101"/>
      <c r="I5" s="101"/>
      <c r="J5" s="101"/>
      <c r="K5" s="101"/>
      <c r="L5" s="101"/>
      <c r="M5" s="101"/>
      <c r="N5" s="101"/>
      <c r="O5" s="103"/>
    </row>
    <row r="6" spans="1:24" ht="18" customHeight="1" x14ac:dyDescent="0.2">
      <c r="A6" s="102" t="s">
        <v>105</v>
      </c>
      <c r="B6" s="101"/>
      <c r="C6" s="162"/>
      <c r="D6" s="163" t="str">
        <f>CONCATENATE("KWARTAALSTAAT ZVW ", jaar_id)</f>
        <v>KWARTAALSTAAT ZVW 2023</v>
      </c>
      <c r="E6" s="162"/>
      <c r="F6" s="162"/>
      <c r="G6" s="162"/>
      <c r="H6" s="162"/>
      <c r="I6" s="162"/>
      <c r="J6" s="162"/>
      <c r="K6" s="162"/>
      <c r="L6" s="162"/>
      <c r="M6" s="162"/>
      <c r="N6" s="101"/>
      <c r="O6" s="103"/>
    </row>
    <row r="7" spans="1:24" ht="18" customHeight="1" x14ac:dyDescent="0.2">
      <c r="A7" s="82"/>
      <c r="B7" s="101"/>
      <c r="C7" s="163"/>
      <c r="D7" s="163" t="s">
        <v>210</v>
      </c>
      <c r="E7" s="164"/>
      <c r="F7" s="164"/>
      <c r="G7" s="163"/>
      <c r="H7" s="163"/>
      <c r="I7" s="163"/>
      <c r="J7" s="163"/>
      <c r="K7" s="162"/>
      <c r="L7" s="162"/>
      <c r="M7" s="163"/>
      <c r="N7" s="101"/>
      <c r="O7" s="103"/>
    </row>
    <row r="8" spans="1:24" ht="18" customHeight="1" x14ac:dyDescent="0.2">
      <c r="A8" s="93"/>
      <c r="B8" s="101"/>
      <c r="C8" s="40"/>
      <c r="D8" s="41" t="str">
        <f>IF(naw_uzovi_zorgverzekeraar&lt;&gt;"0000",CONCATENATE(UPPER(naw_naam_zorgverzekeraar),", ",UPPER(naw_plaats_zorgverzekeraar)),"")</f>
        <v/>
      </c>
      <c r="E8" s="41"/>
      <c r="F8" s="41"/>
      <c r="G8" s="41"/>
      <c r="H8" s="41"/>
      <c r="I8" s="41"/>
      <c r="J8" s="41"/>
      <c r="K8" s="41"/>
      <c r="L8" s="42" t="str">
        <f>CONCATENATE("UZOVI: ",naw_uzovi_zorgverzekeraar)</f>
        <v>UZOVI: 0000</v>
      </c>
      <c r="M8" s="41"/>
      <c r="N8" s="101"/>
      <c r="O8" s="98"/>
    </row>
    <row r="9" spans="1:24" s="82" customFormat="1" ht="18" customHeight="1" x14ac:dyDescent="0.2">
      <c r="B9" s="101"/>
      <c r="C9" s="162"/>
      <c r="D9" s="165" t="s">
        <v>201</v>
      </c>
      <c r="E9" s="162"/>
      <c r="F9" s="162"/>
      <c r="G9" s="162"/>
      <c r="H9" s="162"/>
      <c r="I9" s="162"/>
      <c r="J9" s="40"/>
      <c r="K9" s="77"/>
      <c r="L9" s="77"/>
      <c r="M9" s="162"/>
      <c r="N9" s="101"/>
      <c r="O9" s="103"/>
      <c r="P9" s="97"/>
      <c r="Q9" s="97"/>
      <c r="R9" s="97"/>
    </row>
    <row r="10" spans="1:24" ht="18" customHeight="1" x14ac:dyDescent="0.2">
      <c r="A10" s="82"/>
      <c r="B10" s="101"/>
      <c r="C10" s="163"/>
      <c r="D10" s="756" t="s">
        <v>204</v>
      </c>
      <c r="E10" s="757"/>
      <c r="F10" s="757"/>
      <c r="G10" s="757"/>
      <c r="H10" s="757"/>
      <c r="I10" s="758"/>
      <c r="J10" s="754" t="s">
        <v>1799</v>
      </c>
      <c r="K10" s="77"/>
      <c r="L10" s="77"/>
      <c r="M10" s="163"/>
      <c r="N10" s="101"/>
      <c r="O10" s="103"/>
    </row>
    <row r="11" spans="1:24" ht="18" customHeight="1" x14ac:dyDescent="0.2">
      <c r="A11" s="82"/>
      <c r="B11" s="101"/>
      <c r="C11" s="163"/>
      <c r="D11" s="759"/>
      <c r="E11" s="760"/>
      <c r="F11" s="760"/>
      <c r="G11" s="760"/>
      <c r="H11" s="760"/>
      <c r="I11" s="761"/>
      <c r="J11" s="755"/>
      <c r="K11" s="77"/>
      <c r="L11" s="77"/>
      <c r="M11" s="163"/>
      <c r="N11" s="101"/>
      <c r="O11" s="103"/>
    </row>
    <row r="12" spans="1:24" ht="18" customHeight="1" x14ac:dyDescent="0.2">
      <c r="A12" s="82"/>
      <c r="B12" s="101"/>
      <c r="C12" s="163"/>
      <c r="D12" s="762" t="s">
        <v>172</v>
      </c>
      <c r="E12" s="763"/>
      <c r="F12" s="763"/>
      <c r="G12" s="763"/>
      <c r="H12" s="763"/>
      <c r="I12" s="764"/>
      <c r="J12" s="418">
        <f>'Specifieke informatie A'!L79</f>
        <v>0</v>
      </c>
      <c r="K12" s="77"/>
      <c r="L12" s="77"/>
      <c r="M12" s="163"/>
      <c r="N12" s="101"/>
      <c r="O12" s="103"/>
    </row>
    <row r="13" spans="1:24" ht="18" customHeight="1" x14ac:dyDescent="0.2">
      <c r="A13" s="82"/>
      <c r="B13" s="101"/>
      <c r="C13" s="163"/>
      <c r="D13" s="762" t="s">
        <v>173</v>
      </c>
      <c r="E13" s="763"/>
      <c r="F13" s="763"/>
      <c r="G13" s="763"/>
      <c r="H13" s="763"/>
      <c r="I13" s="764"/>
      <c r="J13" s="418">
        <f>'Specifieke informatie A'!L86</f>
        <v>0</v>
      </c>
      <c r="K13" s="77"/>
      <c r="L13" s="77"/>
      <c r="M13" s="163"/>
      <c r="N13" s="101"/>
      <c r="O13" s="103"/>
    </row>
    <row r="14" spans="1:24" ht="18" customHeight="1" x14ac:dyDescent="0.2">
      <c r="A14" s="82"/>
      <c r="B14" s="101"/>
      <c r="C14" s="162"/>
      <c r="D14" s="771" t="s">
        <v>174</v>
      </c>
      <c r="E14" s="772"/>
      <c r="F14" s="772"/>
      <c r="G14" s="772"/>
      <c r="H14" s="772"/>
      <c r="I14" s="773"/>
      <c r="J14" s="419" t="str">
        <f>IF(J12&lt;&gt;J13,J12-J13,"")</f>
        <v/>
      </c>
      <c r="K14" s="77"/>
      <c r="L14" s="77"/>
      <c r="M14" s="166"/>
      <c r="N14" s="101"/>
      <c r="O14" s="103"/>
    </row>
    <row r="15" spans="1:24" s="82" customFormat="1" ht="12" customHeight="1" x14ac:dyDescent="0.2">
      <c r="B15" s="101"/>
      <c r="C15" s="162"/>
      <c r="D15" s="162"/>
      <c r="E15" s="162"/>
      <c r="F15" s="162"/>
      <c r="G15" s="162"/>
      <c r="H15" s="162"/>
      <c r="I15" s="162"/>
      <c r="J15" s="162"/>
      <c r="K15" s="162"/>
      <c r="L15" s="162"/>
      <c r="M15" s="162"/>
      <c r="N15" s="101"/>
      <c r="O15" s="103"/>
      <c r="P15" s="97"/>
      <c r="Q15" s="97"/>
      <c r="R15" s="97"/>
    </row>
    <row r="16" spans="1:24" s="82" customFormat="1" ht="18" customHeight="1" x14ac:dyDescent="0.2">
      <c r="B16" s="101"/>
      <c r="C16" s="162"/>
      <c r="D16" s="765" t="s">
        <v>171</v>
      </c>
      <c r="E16" s="766"/>
      <c r="F16" s="766"/>
      <c r="G16" s="766"/>
      <c r="H16" s="766"/>
      <c r="I16" s="767"/>
      <c r="J16" s="784" t="s">
        <v>166</v>
      </c>
      <c r="K16" s="786" t="s">
        <v>250</v>
      </c>
      <c r="L16" s="782" t="s">
        <v>167</v>
      </c>
      <c r="M16" s="166"/>
      <c r="N16" s="101"/>
      <c r="O16" s="103"/>
      <c r="P16" s="97"/>
      <c r="Q16" s="97"/>
      <c r="R16" s="97"/>
      <c r="S16" s="97"/>
      <c r="T16" s="97"/>
      <c r="U16" s="97"/>
      <c r="V16" s="97"/>
      <c r="W16" s="97"/>
      <c r="X16" s="97"/>
    </row>
    <row r="17" spans="2:24" s="82" customFormat="1" ht="18" customHeight="1" x14ac:dyDescent="0.2">
      <c r="B17" s="101"/>
      <c r="C17" s="162"/>
      <c r="D17" s="768"/>
      <c r="E17" s="769"/>
      <c r="F17" s="769"/>
      <c r="G17" s="769"/>
      <c r="H17" s="769"/>
      <c r="I17" s="770"/>
      <c r="J17" s="785"/>
      <c r="K17" s="787"/>
      <c r="L17" s="783"/>
      <c r="M17" s="166"/>
      <c r="N17" s="101"/>
      <c r="O17" s="103"/>
      <c r="P17" s="97"/>
      <c r="Q17" s="97"/>
      <c r="R17" s="97"/>
      <c r="S17" s="97"/>
      <c r="T17" s="97"/>
      <c r="U17" s="97"/>
      <c r="V17" s="97"/>
      <c r="W17" s="97"/>
      <c r="X17" s="97"/>
    </row>
    <row r="18" spans="2:24" s="82" customFormat="1" ht="24" customHeight="1" x14ac:dyDescent="0.2">
      <c r="B18" s="101"/>
      <c r="C18" s="162"/>
      <c r="D18" s="774" t="s">
        <v>64</v>
      </c>
      <c r="E18" s="775"/>
      <c r="F18" s="775"/>
      <c r="G18" s="775"/>
      <c r="H18" s="776"/>
      <c r="I18" s="777"/>
      <c r="J18" s="231">
        <f>Kostenverzamelstaat!I146</f>
        <v>0</v>
      </c>
      <c r="K18" s="231">
        <f>'Specifieke informatie A'!K17</f>
        <v>0</v>
      </c>
      <c r="L18" s="232" t="str">
        <f>IF(J18&lt;&gt;K18,J18-K18,"")</f>
        <v/>
      </c>
      <c r="M18" s="166"/>
      <c r="N18" s="101"/>
      <c r="O18" s="103"/>
      <c r="P18" s="97"/>
      <c r="Q18" s="97"/>
      <c r="R18" s="97"/>
    </row>
    <row r="19" spans="2:24" s="82" customFormat="1" ht="12" customHeight="1" x14ac:dyDescent="0.2">
      <c r="B19" s="101"/>
      <c r="C19" s="162"/>
      <c r="D19" s="162"/>
      <c r="E19" s="162"/>
      <c r="F19" s="162"/>
      <c r="G19" s="162"/>
      <c r="H19" s="162"/>
      <c r="I19" s="162"/>
      <c r="J19" s="162"/>
      <c r="K19" s="162"/>
      <c r="L19" s="162"/>
      <c r="M19" s="162"/>
      <c r="N19" s="101"/>
      <c r="O19" s="103"/>
      <c r="P19" s="97"/>
      <c r="Q19" s="97"/>
      <c r="R19" s="97"/>
    </row>
    <row r="20" spans="2:24" s="82" customFormat="1" ht="18" customHeight="1" x14ac:dyDescent="0.2">
      <c r="B20" s="101"/>
      <c r="C20" s="162"/>
      <c r="D20" s="778" t="s">
        <v>262</v>
      </c>
      <c r="E20" s="779"/>
      <c r="F20" s="779"/>
      <c r="G20" s="779"/>
      <c r="H20" s="779"/>
      <c r="I20" s="779"/>
      <c r="J20" s="752" t="str">
        <f>CONCATENATE("Kosten balanspost  ", jaar_id-2)</f>
        <v>Kosten balanspost  2021</v>
      </c>
      <c r="K20" s="752" t="str">
        <f>CONCATENATE("Kosten balanspost  ", jaar_id-1)</f>
        <v>Kosten balanspost  2022</v>
      </c>
      <c r="L20" s="750" t="str">
        <f>CONCATENATE("Kosten balanspost  ", jaar_id)</f>
        <v>Kosten balanspost  2023</v>
      </c>
      <c r="M20" s="166"/>
      <c r="N20" s="101"/>
      <c r="O20" s="103"/>
      <c r="P20" s="97"/>
      <c r="Q20" s="97"/>
      <c r="R20" s="97"/>
    </row>
    <row r="21" spans="2:24" s="82" customFormat="1" ht="18" customHeight="1" x14ac:dyDescent="0.2">
      <c r="B21" s="101"/>
      <c r="C21" s="162"/>
      <c r="D21" s="780"/>
      <c r="E21" s="781"/>
      <c r="F21" s="781"/>
      <c r="G21" s="781"/>
      <c r="H21" s="781"/>
      <c r="I21" s="781"/>
      <c r="J21" s="753"/>
      <c r="K21" s="753"/>
      <c r="L21" s="751"/>
      <c r="M21" s="166"/>
      <c r="N21" s="101"/>
      <c r="O21" s="103"/>
      <c r="P21" s="97"/>
      <c r="Q21" s="97"/>
      <c r="R21" s="97"/>
    </row>
    <row r="22" spans="2:24" s="170" customFormat="1" ht="17.100000000000001" customHeight="1" x14ac:dyDescent="0.15">
      <c r="B22" s="167"/>
      <c r="C22" s="163"/>
      <c r="D22" s="701" t="s">
        <v>168</v>
      </c>
      <c r="E22" s="702"/>
      <c r="F22" s="702"/>
      <c r="G22" s="702"/>
      <c r="H22" s="702"/>
      <c r="I22" s="702"/>
      <c r="J22" s="233">
        <f>Kostenverzamelstaat!M16-Kostenverzamelstaat!N16</f>
        <v>0</v>
      </c>
      <c r="K22" s="233">
        <f>Kostenverzamelstaat!K16-Kostenverzamelstaat!L16</f>
        <v>0</v>
      </c>
      <c r="L22" s="234">
        <f>Kostenverzamelstaat!I16-Kostenverzamelstaat!J16</f>
        <v>0</v>
      </c>
      <c r="M22" s="163"/>
      <c r="N22" s="167"/>
      <c r="O22" s="168"/>
      <c r="P22" s="169"/>
      <c r="Q22" s="169"/>
      <c r="R22" s="169"/>
    </row>
    <row r="23" spans="2:24" s="170" customFormat="1" ht="17.100000000000001" customHeight="1" x14ac:dyDescent="0.15">
      <c r="B23" s="167"/>
      <c r="C23" s="163"/>
      <c r="D23" s="701" t="s">
        <v>169</v>
      </c>
      <c r="E23" s="702"/>
      <c r="F23" s="702"/>
      <c r="G23" s="702"/>
      <c r="H23" s="702"/>
      <c r="I23" s="702"/>
      <c r="J23" s="233">
        <f>(Kostenverzamelstaat!M17+'Specifieke informatie B'!I15)-(Kostenverzamelstaat!N17+'Specifieke informatie B'!J15)</f>
        <v>0</v>
      </c>
      <c r="K23" s="233">
        <f>Kostenverzamelstaat!K17-Kostenverzamelstaat!L17</f>
        <v>0</v>
      </c>
      <c r="L23" s="234">
        <f>Kostenverzamelstaat!I17-Kostenverzamelstaat!J17</f>
        <v>0</v>
      </c>
      <c r="M23" s="163"/>
      <c r="N23" s="167"/>
      <c r="O23" s="168"/>
      <c r="P23" s="169"/>
      <c r="Q23" s="169"/>
      <c r="R23" s="169"/>
    </row>
    <row r="24" spans="2:24" s="170" customFormat="1" ht="17.100000000000001" customHeight="1" x14ac:dyDescent="0.15">
      <c r="B24" s="167"/>
      <c r="C24" s="163"/>
      <c r="D24" s="701" t="s">
        <v>263</v>
      </c>
      <c r="E24" s="702"/>
      <c r="F24" s="702"/>
      <c r="G24" s="702"/>
      <c r="H24" s="702"/>
      <c r="I24" s="702"/>
      <c r="J24" s="233">
        <f>Kostenverzamelstaat!M18-Kostenverzamelstaat!N18</f>
        <v>0</v>
      </c>
      <c r="K24" s="233">
        <f>Kostenverzamelstaat!K18-Kostenverzamelstaat!L18</f>
        <v>0</v>
      </c>
      <c r="L24" s="234">
        <f>Kostenverzamelstaat!I18-Kostenverzamelstaat!J18</f>
        <v>0</v>
      </c>
      <c r="M24" s="163"/>
      <c r="N24" s="167"/>
      <c r="O24" s="168"/>
      <c r="P24" s="169"/>
      <c r="Q24" s="169"/>
      <c r="R24" s="169"/>
    </row>
    <row r="25" spans="2:24" s="170" customFormat="1" ht="17.100000000000001" customHeight="1" x14ac:dyDescent="0.15">
      <c r="B25" s="167"/>
      <c r="C25" s="163"/>
      <c r="D25" s="701" t="s">
        <v>170</v>
      </c>
      <c r="E25" s="702"/>
      <c r="F25" s="702"/>
      <c r="G25" s="702"/>
      <c r="H25" s="702"/>
      <c r="I25" s="702"/>
      <c r="J25" s="233">
        <f>(Kostenverzamelstaat!M19+'Specifieke informatie B'!I16)-(Kostenverzamelstaat!N19+'Specifieke informatie B'!J16)</f>
        <v>0</v>
      </c>
      <c r="K25" s="233">
        <f>Kostenverzamelstaat!K19-Kostenverzamelstaat!L19</f>
        <v>0</v>
      </c>
      <c r="L25" s="234">
        <f>Kostenverzamelstaat!I19-Kostenverzamelstaat!J19</f>
        <v>0</v>
      </c>
      <c r="M25" s="163"/>
      <c r="N25" s="167"/>
      <c r="O25" s="168"/>
      <c r="P25" s="169"/>
      <c r="Q25" s="169"/>
      <c r="R25" s="169"/>
    </row>
    <row r="26" spans="2:24" s="170" customFormat="1" ht="17.100000000000001" customHeight="1" x14ac:dyDescent="0.15">
      <c r="B26" s="167"/>
      <c r="C26" s="163"/>
      <c r="D26" s="701" t="s">
        <v>10</v>
      </c>
      <c r="E26" s="702"/>
      <c r="F26" s="702"/>
      <c r="G26" s="702"/>
      <c r="H26" s="702"/>
      <c r="I26" s="702"/>
      <c r="J26" s="233">
        <f>(Kostenverzamelstaat!M20+'Specifieke informatie B'!I17)-(Kostenverzamelstaat!N20+'Specifieke informatie B'!J17)</f>
        <v>0</v>
      </c>
      <c r="K26" s="233">
        <f>Kostenverzamelstaat!K20-Kostenverzamelstaat!L20</f>
        <v>0</v>
      </c>
      <c r="L26" s="234">
        <f>Kostenverzamelstaat!I20-Kostenverzamelstaat!J20</f>
        <v>0</v>
      </c>
      <c r="M26" s="163"/>
      <c r="N26" s="167"/>
      <c r="O26" s="168"/>
      <c r="P26" s="169"/>
      <c r="Q26" s="169"/>
      <c r="R26" s="169"/>
    </row>
    <row r="27" spans="2:24" s="170" customFormat="1" ht="17.100000000000001" customHeight="1" x14ac:dyDescent="0.15">
      <c r="B27" s="167"/>
      <c r="C27" s="163"/>
      <c r="D27" s="701" t="s">
        <v>11</v>
      </c>
      <c r="E27" s="702"/>
      <c r="F27" s="702"/>
      <c r="G27" s="702"/>
      <c r="H27" s="702"/>
      <c r="I27" s="702"/>
      <c r="J27" s="233">
        <f>Kostenverzamelstaat!M21-Kostenverzamelstaat!N21</f>
        <v>0</v>
      </c>
      <c r="K27" s="233">
        <f>Kostenverzamelstaat!K21-Kostenverzamelstaat!L21</f>
        <v>0</v>
      </c>
      <c r="L27" s="234">
        <f>Kostenverzamelstaat!I21-Kostenverzamelstaat!J21</f>
        <v>0</v>
      </c>
      <c r="M27" s="163"/>
      <c r="N27" s="167"/>
      <c r="O27" s="168"/>
      <c r="P27" s="169"/>
      <c r="Q27" s="169"/>
      <c r="R27" s="169"/>
    </row>
    <row r="28" spans="2:24" s="170" customFormat="1" ht="17.100000000000001" customHeight="1" x14ac:dyDescent="0.15">
      <c r="B28" s="167"/>
      <c r="C28" s="163"/>
      <c r="D28" s="701" t="s">
        <v>12</v>
      </c>
      <c r="E28" s="702"/>
      <c r="F28" s="702"/>
      <c r="G28" s="702"/>
      <c r="H28" s="702"/>
      <c r="I28" s="702"/>
      <c r="J28" s="233">
        <f>(Kostenverzamelstaat!M22+'Specifieke informatie B'!I18)-(Kostenverzamelstaat!N22+'Specifieke informatie B'!J18)</f>
        <v>0</v>
      </c>
      <c r="K28" s="233">
        <f>Kostenverzamelstaat!K22-Kostenverzamelstaat!L22</f>
        <v>0</v>
      </c>
      <c r="L28" s="234">
        <f>Kostenverzamelstaat!I22-Kostenverzamelstaat!J22</f>
        <v>0</v>
      </c>
      <c r="M28" s="163"/>
      <c r="N28" s="167"/>
      <c r="O28" s="168"/>
      <c r="P28" s="169"/>
      <c r="Q28" s="169"/>
      <c r="R28" s="169"/>
    </row>
    <row r="29" spans="2:24" s="170" customFormat="1" ht="17.100000000000001" customHeight="1" x14ac:dyDescent="0.15">
      <c r="B29" s="167"/>
      <c r="C29" s="163"/>
      <c r="D29" s="701" t="s">
        <v>13</v>
      </c>
      <c r="E29" s="702"/>
      <c r="F29" s="702"/>
      <c r="G29" s="702"/>
      <c r="H29" s="702"/>
      <c r="I29" s="702"/>
      <c r="J29" s="233">
        <f>Kostenverzamelstaat!M23-Kostenverzamelstaat!N23</f>
        <v>0</v>
      </c>
      <c r="K29" s="233">
        <f>Kostenverzamelstaat!K23-Kostenverzamelstaat!L23</f>
        <v>0</v>
      </c>
      <c r="L29" s="234">
        <f>Kostenverzamelstaat!I23-Kostenverzamelstaat!J23</f>
        <v>0</v>
      </c>
      <c r="M29" s="163"/>
      <c r="N29" s="167"/>
      <c r="O29" s="168"/>
      <c r="P29" s="169"/>
      <c r="Q29" s="169"/>
      <c r="R29" s="169"/>
    </row>
    <row r="30" spans="2:24" s="170" customFormat="1" ht="17.100000000000001" customHeight="1" x14ac:dyDescent="0.15">
      <c r="B30" s="167"/>
      <c r="C30" s="163"/>
      <c r="D30" s="701" t="s">
        <v>2151</v>
      </c>
      <c r="E30" s="702"/>
      <c r="F30" s="702"/>
      <c r="G30" s="702"/>
      <c r="H30" s="702"/>
      <c r="I30" s="702"/>
      <c r="J30" s="233">
        <f>Kostenverzamelstaat!M24-Kostenverzamelstaat!N24</f>
        <v>0</v>
      </c>
      <c r="K30" s="239"/>
      <c r="L30" s="240"/>
      <c r="M30" s="163"/>
      <c r="N30" s="167"/>
      <c r="O30" s="168"/>
      <c r="P30" s="169"/>
      <c r="Q30" s="169"/>
      <c r="R30" s="169"/>
    </row>
    <row r="31" spans="2:24" s="170" customFormat="1" ht="17.100000000000001" customHeight="1" x14ac:dyDescent="0.15">
      <c r="B31" s="167"/>
      <c r="C31" s="163"/>
      <c r="D31" s="701" t="s">
        <v>264</v>
      </c>
      <c r="E31" s="702"/>
      <c r="F31" s="702"/>
      <c r="G31" s="702"/>
      <c r="H31" s="702"/>
      <c r="I31" s="702"/>
      <c r="J31" s="233">
        <f>Kostenverzamelstaat!M27-Kostenverzamelstaat!N27</f>
        <v>0</v>
      </c>
      <c r="K31" s="233">
        <f>Kostenverzamelstaat!K27-Kostenverzamelstaat!L27</f>
        <v>0</v>
      </c>
      <c r="L31" s="234">
        <f>Kostenverzamelstaat!I27-Kostenverzamelstaat!J27</f>
        <v>0</v>
      </c>
      <c r="M31" s="163"/>
      <c r="N31" s="167"/>
      <c r="O31" s="168"/>
      <c r="P31" s="169"/>
      <c r="Q31" s="169"/>
      <c r="R31" s="169"/>
    </row>
    <row r="32" spans="2:24" s="170" customFormat="1" ht="17.100000000000001" customHeight="1" x14ac:dyDescent="0.15">
      <c r="B32" s="167"/>
      <c r="C32" s="163"/>
      <c r="D32" s="703" t="s">
        <v>2152</v>
      </c>
      <c r="E32" s="704"/>
      <c r="F32" s="704"/>
      <c r="G32" s="704"/>
      <c r="H32" s="704"/>
      <c r="I32" s="705"/>
      <c r="J32" s="233">
        <f>Kostenverzamelstaat!M28-Kostenverzamelstaat!N28</f>
        <v>0</v>
      </c>
      <c r="K32" s="239"/>
      <c r="L32" s="240"/>
      <c r="M32" s="163"/>
      <c r="N32" s="167"/>
      <c r="O32" s="168"/>
      <c r="P32" s="169"/>
      <c r="Q32" s="169"/>
      <c r="R32" s="169"/>
    </row>
    <row r="33" spans="2:18" s="170" customFormat="1" ht="17.100000000000001" customHeight="1" x14ac:dyDescent="0.15">
      <c r="B33" s="167"/>
      <c r="C33" s="163"/>
      <c r="D33" s="701" t="s">
        <v>14</v>
      </c>
      <c r="E33" s="702"/>
      <c r="F33" s="702"/>
      <c r="G33" s="702"/>
      <c r="H33" s="702"/>
      <c r="I33" s="702"/>
      <c r="J33" s="233">
        <f>(Kostenverzamelstaat!M31+'Specifieke informatie B'!I26)-(Kostenverzamelstaat!N31+'Specifieke informatie B'!J26)</f>
        <v>0</v>
      </c>
      <c r="K33" s="233">
        <f>Kostenverzamelstaat!K31-Kostenverzamelstaat!L31</f>
        <v>0</v>
      </c>
      <c r="L33" s="234">
        <f>Kostenverzamelstaat!I31-Kostenverzamelstaat!J31</f>
        <v>0</v>
      </c>
      <c r="M33" s="163"/>
      <c r="N33" s="167"/>
      <c r="O33" s="168"/>
      <c r="P33" s="169"/>
      <c r="Q33" s="169"/>
      <c r="R33" s="169"/>
    </row>
    <row r="34" spans="2:18" s="170" customFormat="1" ht="17.100000000000001" customHeight="1" x14ac:dyDescent="0.15">
      <c r="B34" s="167"/>
      <c r="C34" s="163"/>
      <c r="D34" s="701" t="s">
        <v>2143</v>
      </c>
      <c r="E34" s="702"/>
      <c r="F34" s="702"/>
      <c r="G34" s="702"/>
      <c r="H34" s="702"/>
      <c r="I34" s="702"/>
      <c r="J34" s="239"/>
      <c r="K34" s="233">
        <f>Kostenverzamelstaat!K32-Kostenverzamelstaat!L32</f>
        <v>0</v>
      </c>
      <c r="L34" s="240"/>
      <c r="M34" s="163"/>
      <c r="N34" s="167"/>
      <c r="O34" s="168"/>
      <c r="P34" s="169"/>
      <c r="Q34" s="169"/>
      <c r="R34" s="169"/>
    </row>
    <row r="35" spans="2:18" s="170" customFormat="1" ht="17.100000000000001" customHeight="1" x14ac:dyDescent="0.15">
      <c r="B35" s="167"/>
      <c r="C35" s="163"/>
      <c r="D35" s="701" t="s">
        <v>2153</v>
      </c>
      <c r="E35" s="702"/>
      <c r="F35" s="702"/>
      <c r="G35" s="702"/>
      <c r="H35" s="702"/>
      <c r="I35" s="702"/>
      <c r="J35" s="233">
        <f>Kostenverzamelstaat!M33-Kostenverzamelstaat!N33</f>
        <v>0</v>
      </c>
      <c r="K35" s="239"/>
      <c r="L35" s="240"/>
      <c r="M35" s="163"/>
      <c r="N35" s="167"/>
      <c r="O35" s="168"/>
      <c r="P35" s="169"/>
      <c r="Q35" s="169"/>
      <c r="R35" s="169"/>
    </row>
    <row r="36" spans="2:18" s="170" customFormat="1" ht="17.100000000000001" customHeight="1" x14ac:dyDescent="0.15">
      <c r="B36" s="167"/>
      <c r="C36" s="163"/>
      <c r="D36" s="701" t="s">
        <v>355</v>
      </c>
      <c r="E36" s="702"/>
      <c r="F36" s="702"/>
      <c r="G36" s="702"/>
      <c r="H36" s="702"/>
      <c r="I36" s="702"/>
      <c r="J36" s="233">
        <f>Kostenverzamelstaat!M59-Kostenverzamelstaat!N59</f>
        <v>0</v>
      </c>
      <c r="K36" s="233">
        <f>Kostenverzamelstaat!K59-Kostenverzamelstaat!L59</f>
        <v>0</v>
      </c>
      <c r="L36" s="234">
        <f>Kostenverzamelstaat!I59-Kostenverzamelstaat!J59</f>
        <v>0</v>
      </c>
      <c r="M36" s="163"/>
      <c r="N36" s="167"/>
      <c r="O36" s="168"/>
      <c r="P36" s="169"/>
      <c r="Q36" s="169"/>
      <c r="R36" s="169"/>
    </row>
    <row r="37" spans="2:18" s="170" customFormat="1" ht="17.100000000000001" customHeight="1" x14ac:dyDescent="0.15">
      <c r="B37" s="167"/>
      <c r="C37" s="163"/>
      <c r="D37" s="701" t="s">
        <v>326</v>
      </c>
      <c r="E37" s="702"/>
      <c r="F37" s="702"/>
      <c r="G37" s="702"/>
      <c r="H37" s="702"/>
      <c r="I37" s="702"/>
      <c r="J37" s="233">
        <f>Kostenverzamelstaat!M36-Kostenverzamelstaat!N36</f>
        <v>0</v>
      </c>
      <c r="K37" s="233">
        <f>Kostenverzamelstaat!K36-Kostenverzamelstaat!L36</f>
        <v>0</v>
      </c>
      <c r="L37" s="234">
        <f>Kostenverzamelstaat!I36-Kostenverzamelstaat!J36</f>
        <v>0</v>
      </c>
      <c r="M37" s="163"/>
      <c r="N37" s="167"/>
      <c r="O37" s="168"/>
      <c r="P37" s="169"/>
      <c r="Q37" s="169"/>
      <c r="R37" s="169"/>
    </row>
    <row r="38" spans="2:18" s="170" customFormat="1" ht="17.100000000000001" customHeight="1" x14ac:dyDescent="0.15">
      <c r="B38" s="167"/>
      <c r="C38" s="163"/>
      <c r="D38" s="701" t="s">
        <v>327</v>
      </c>
      <c r="E38" s="702"/>
      <c r="F38" s="702"/>
      <c r="G38" s="702"/>
      <c r="H38" s="702"/>
      <c r="I38" s="702"/>
      <c r="J38" s="233">
        <f>Kostenverzamelstaat!M37-Kostenverzamelstaat!N37</f>
        <v>0</v>
      </c>
      <c r="K38" s="233">
        <f>Kostenverzamelstaat!K37-Kostenverzamelstaat!L37</f>
        <v>0</v>
      </c>
      <c r="L38" s="234">
        <f>Kostenverzamelstaat!I37-Kostenverzamelstaat!J37</f>
        <v>0</v>
      </c>
      <c r="M38" s="163"/>
      <c r="N38" s="167"/>
      <c r="O38" s="168"/>
      <c r="P38" s="169"/>
      <c r="Q38" s="169"/>
      <c r="R38" s="169"/>
    </row>
    <row r="39" spans="2:18" s="170" customFormat="1" ht="17.100000000000001" customHeight="1" x14ac:dyDescent="0.15">
      <c r="B39" s="167"/>
      <c r="C39" s="163"/>
      <c r="D39" s="701" t="s">
        <v>265</v>
      </c>
      <c r="E39" s="702"/>
      <c r="F39" s="702"/>
      <c r="G39" s="702"/>
      <c r="H39" s="702"/>
      <c r="I39" s="702"/>
      <c r="J39" s="233">
        <f>Kostenverzamelstaat!M38-Kostenverzamelstaat!N38</f>
        <v>0</v>
      </c>
      <c r="K39" s="233">
        <f>Kostenverzamelstaat!K38-Kostenverzamelstaat!L38</f>
        <v>0</v>
      </c>
      <c r="L39" s="234">
        <f>Kostenverzamelstaat!I38-Kostenverzamelstaat!J38</f>
        <v>0</v>
      </c>
      <c r="M39" s="163"/>
      <c r="N39" s="167"/>
      <c r="O39" s="168"/>
      <c r="P39" s="169"/>
      <c r="Q39" s="169"/>
      <c r="R39" s="169"/>
    </row>
    <row r="40" spans="2:18" s="170" customFormat="1" ht="17.100000000000001" customHeight="1" x14ac:dyDescent="0.15">
      <c r="B40" s="167"/>
      <c r="C40" s="163"/>
      <c r="D40" s="701" t="s">
        <v>2154</v>
      </c>
      <c r="E40" s="702"/>
      <c r="F40" s="702"/>
      <c r="G40" s="702"/>
      <c r="H40" s="702"/>
      <c r="I40" s="702"/>
      <c r="J40" s="233">
        <f>Kostenverzamelstaat!M39-Kostenverzamelstaat!N39</f>
        <v>0</v>
      </c>
      <c r="K40" s="239"/>
      <c r="L40" s="240"/>
      <c r="M40" s="163"/>
      <c r="N40" s="167"/>
      <c r="O40" s="168"/>
      <c r="P40" s="169"/>
      <c r="Q40" s="169"/>
      <c r="R40" s="169"/>
    </row>
    <row r="41" spans="2:18" s="170" customFormat="1" ht="17.100000000000001" customHeight="1" x14ac:dyDescent="0.15">
      <c r="B41" s="167"/>
      <c r="C41" s="163"/>
      <c r="D41" s="701" t="s">
        <v>266</v>
      </c>
      <c r="E41" s="702"/>
      <c r="F41" s="702"/>
      <c r="G41" s="702"/>
      <c r="H41" s="702"/>
      <c r="I41" s="702"/>
      <c r="J41" s="233">
        <f>Kostenverzamelstaat!M42-Kostenverzamelstaat!N42</f>
        <v>0</v>
      </c>
      <c r="K41" s="233">
        <f>Kostenverzamelstaat!K42-Kostenverzamelstaat!L42</f>
        <v>0</v>
      </c>
      <c r="L41" s="234">
        <f>Kostenverzamelstaat!I42-Kostenverzamelstaat!J42</f>
        <v>0</v>
      </c>
      <c r="M41" s="163"/>
      <c r="N41" s="167"/>
      <c r="O41" s="168"/>
      <c r="P41" s="169"/>
      <c r="Q41" s="169"/>
      <c r="R41" s="169"/>
    </row>
    <row r="42" spans="2:18" s="170" customFormat="1" ht="17.100000000000001" customHeight="1" x14ac:dyDescent="0.15">
      <c r="B42" s="167"/>
      <c r="C42" s="163"/>
      <c r="D42" s="701" t="s">
        <v>1013</v>
      </c>
      <c r="E42" s="702"/>
      <c r="F42" s="702"/>
      <c r="G42" s="702"/>
      <c r="H42" s="702"/>
      <c r="I42" s="702"/>
      <c r="J42" s="233">
        <f>Kostenverzamelstaat!M43-Kostenverzamelstaat!N43</f>
        <v>0</v>
      </c>
      <c r="K42" s="233">
        <f>Kostenverzamelstaat!K43-Kostenverzamelstaat!L43</f>
        <v>0</v>
      </c>
      <c r="L42" s="234">
        <f>Kostenverzamelstaat!I43-Kostenverzamelstaat!J43</f>
        <v>0</v>
      </c>
      <c r="M42" s="163"/>
      <c r="N42" s="167"/>
      <c r="O42" s="168"/>
      <c r="P42" s="169"/>
      <c r="Q42" s="169"/>
      <c r="R42" s="169"/>
    </row>
    <row r="43" spans="2:18" s="170" customFormat="1" ht="17.100000000000001" customHeight="1" x14ac:dyDescent="0.15">
      <c r="B43" s="167"/>
      <c r="C43" s="163"/>
      <c r="D43" s="701" t="s">
        <v>2155</v>
      </c>
      <c r="E43" s="702"/>
      <c r="F43" s="702"/>
      <c r="G43" s="702"/>
      <c r="H43" s="702"/>
      <c r="I43" s="702"/>
      <c r="J43" s="233">
        <f>Kostenverzamelstaat!M44-Kostenverzamelstaat!N44</f>
        <v>0</v>
      </c>
      <c r="K43" s="239"/>
      <c r="L43" s="240"/>
      <c r="M43" s="163"/>
      <c r="N43" s="167"/>
      <c r="O43" s="168"/>
      <c r="P43" s="169"/>
      <c r="Q43" s="169"/>
      <c r="R43" s="169"/>
    </row>
    <row r="44" spans="2:18" s="170" customFormat="1" ht="17.100000000000001" customHeight="1" x14ac:dyDescent="0.15">
      <c r="B44" s="167"/>
      <c r="C44" s="163"/>
      <c r="D44" s="701" t="s">
        <v>252</v>
      </c>
      <c r="E44" s="702"/>
      <c r="F44" s="702"/>
      <c r="G44" s="702"/>
      <c r="H44" s="702"/>
      <c r="I44" s="702"/>
      <c r="J44" s="233">
        <f>Kostenverzamelstaat!M60-Kostenverzamelstaat!N60</f>
        <v>0</v>
      </c>
      <c r="K44" s="233">
        <f>Kostenverzamelstaat!K60-Kostenverzamelstaat!L60</f>
        <v>0</v>
      </c>
      <c r="L44" s="240"/>
      <c r="M44" s="163"/>
      <c r="N44" s="167"/>
      <c r="O44" s="168"/>
      <c r="P44" s="169"/>
      <c r="Q44" s="169"/>
      <c r="R44" s="169"/>
    </row>
    <row r="45" spans="2:18" s="170" customFormat="1" ht="17.100000000000001" customHeight="1" x14ac:dyDescent="0.15">
      <c r="B45" s="167"/>
      <c r="C45" s="163"/>
      <c r="D45" s="701" t="s">
        <v>1771</v>
      </c>
      <c r="E45" s="702"/>
      <c r="F45" s="702"/>
      <c r="G45" s="702"/>
      <c r="H45" s="702"/>
      <c r="I45" s="702"/>
      <c r="J45" s="239"/>
      <c r="K45" s="239"/>
      <c r="L45" s="233">
        <f>Kostenverzamelstaat!I61-Kostenverzamelstaat!J61</f>
        <v>0</v>
      </c>
      <c r="M45" s="163"/>
      <c r="N45" s="167"/>
      <c r="O45" s="168"/>
      <c r="P45" s="169"/>
      <c r="Q45" s="169"/>
      <c r="R45" s="169"/>
    </row>
    <row r="46" spans="2:18" s="170" customFormat="1" ht="30" customHeight="1" x14ac:dyDescent="0.15">
      <c r="B46" s="167"/>
      <c r="C46" s="163"/>
      <c r="D46" s="701" t="s">
        <v>1770</v>
      </c>
      <c r="E46" s="702"/>
      <c r="F46" s="702"/>
      <c r="G46" s="702"/>
      <c r="H46" s="702"/>
      <c r="I46" s="702"/>
      <c r="J46" s="239"/>
      <c r="K46" s="239"/>
      <c r="L46" s="233">
        <f>Kostenverzamelstaat!I62-Kostenverzamelstaat!J62</f>
        <v>0</v>
      </c>
      <c r="M46" s="163"/>
      <c r="N46" s="167"/>
      <c r="O46" s="168"/>
      <c r="P46" s="169"/>
      <c r="Q46" s="169"/>
      <c r="R46" s="169"/>
    </row>
    <row r="47" spans="2:18" s="170" customFormat="1" ht="17.100000000000001" customHeight="1" x14ac:dyDescent="0.15">
      <c r="B47" s="167"/>
      <c r="C47" s="163"/>
      <c r="D47" s="701" t="s">
        <v>49</v>
      </c>
      <c r="E47" s="702"/>
      <c r="F47" s="702"/>
      <c r="G47" s="702"/>
      <c r="H47" s="702"/>
      <c r="I47" s="702"/>
      <c r="J47" s="233">
        <f>Kostenverzamelstaat!M63-Kostenverzamelstaat!N63</f>
        <v>0</v>
      </c>
      <c r="K47" s="233">
        <f>Kostenverzamelstaat!K63-Kostenverzamelstaat!L63</f>
        <v>0</v>
      </c>
      <c r="L47" s="234">
        <f>Kostenverzamelstaat!I63-Kostenverzamelstaat!J63</f>
        <v>0</v>
      </c>
      <c r="M47" s="163"/>
      <c r="N47" s="167"/>
      <c r="O47" s="168"/>
      <c r="P47" s="169"/>
      <c r="Q47" s="169"/>
      <c r="R47" s="169"/>
    </row>
    <row r="48" spans="2:18" s="170" customFormat="1" ht="17.100000000000001" customHeight="1" x14ac:dyDescent="0.15">
      <c r="B48" s="167"/>
      <c r="C48" s="163"/>
      <c r="D48" s="701" t="s">
        <v>422</v>
      </c>
      <c r="E48" s="712"/>
      <c r="F48" s="712"/>
      <c r="G48" s="712"/>
      <c r="H48" s="712"/>
      <c r="I48" s="712"/>
      <c r="J48" s="233">
        <f>Kostenverzamelstaat!M64-Kostenverzamelstaat!N64</f>
        <v>0</v>
      </c>
      <c r="K48" s="233">
        <f>Kostenverzamelstaat!K64-Kostenverzamelstaat!L64</f>
        <v>0</v>
      </c>
      <c r="L48" s="234">
        <f>Kostenverzamelstaat!I64-Kostenverzamelstaat!J64</f>
        <v>0</v>
      </c>
      <c r="M48" s="163"/>
      <c r="N48" s="167"/>
      <c r="O48" s="168"/>
      <c r="P48" s="169"/>
      <c r="Q48" s="169"/>
      <c r="R48" s="169"/>
    </row>
    <row r="49" spans="1:18" s="170" customFormat="1" ht="17.100000000000001" customHeight="1" x14ac:dyDescent="0.15">
      <c r="B49" s="167"/>
      <c r="C49" s="163"/>
      <c r="D49" s="701" t="s">
        <v>1009</v>
      </c>
      <c r="E49" s="712"/>
      <c r="F49" s="712"/>
      <c r="G49" s="712"/>
      <c r="H49" s="712"/>
      <c r="I49" s="712"/>
      <c r="J49" s="233">
        <f>(Kostenverzamelstaat!M65+'Specifieke informatie B'!I48)-(Kostenverzamelstaat!N65+'Specifieke informatie B'!J48)</f>
        <v>0</v>
      </c>
      <c r="K49" s="233">
        <f>Kostenverzamelstaat!K65-Kostenverzamelstaat!L65</f>
        <v>0</v>
      </c>
      <c r="L49" s="234">
        <f>Kostenverzamelstaat!I65-Kostenverzamelstaat!J65</f>
        <v>0</v>
      </c>
      <c r="M49" s="163"/>
      <c r="N49" s="167"/>
      <c r="O49" s="168"/>
      <c r="P49" s="169"/>
      <c r="Q49" s="169"/>
      <c r="R49" s="169"/>
    </row>
    <row r="50" spans="1:18" s="170" customFormat="1" ht="17.100000000000001" customHeight="1" x14ac:dyDescent="0.15">
      <c r="B50" s="167"/>
      <c r="C50" s="163"/>
      <c r="D50" s="701" t="s">
        <v>15</v>
      </c>
      <c r="E50" s="702"/>
      <c r="F50" s="702"/>
      <c r="G50" s="702"/>
      <c r="H50" s="702"/>
      <c r="I50" s="702"/>
      <c r="J50" s="233">
        <f>(Kostenverzamelstaat!M66+'Specifieke informatie B'!I49)-(Kostenverzamelstaat!N66+'Specifieke informatie B'!J49)</f>
        <v>0</v>
      </c>
      <c r="K50" s="233">
        <f>Kostenverzamelstaat!K66-Kostenverzamelstaat!L66</f>
        <v>0</v>
      </c>
      <c r="L50" s="234">
        <f>Kostenverzamelstaat!I66-Kostenverzamelstaat!J66</f>
        <v>0</v>
      </c>
      <c r="M50" s="163"/>
      <c r="N50" s="167"/>
      <c r="O50" s="168"/>
      <c r="P50" s="169"/>
      <c r="Q50" s="169"/>
      <c r="R50" s="169"/>
    </row>
    <row r="51" spans="1:18" s="170" customFormat="1" ht="17.100000000000001" customHeight="1" x14ac:dyDescent="0.15">
      <c r="B51" s="167"/>
      <c r="C51" s="163"/>
      <c r="D51" s="713" t="s">
        <v>16</v>
      </c>
      <c r="E51" s="714"/>
      <c r="F51" s="714"/>
      <c r="G51" s="714"/>
      <c r="H51" s="714"/>
      <c r="I51" s="715"/>
      <c r="J51" s="233">
        <f>(Kostenverzamelstaat!M67+'Specifieke informatie B'!I50)-(Kostenverzamelstaat!N67+'Specifieke informatie B'!J50)</f>
        <v>0</v>
      </c>
      <c r="K51" s="233">
        <f>Kostenverzamelstaat!K67-Kostenverzamelstaat!L67</f>
        <v>0</v>
      </c>
      <c r="L51" s="234">
        <f>Kostenverzamelstaat!I67-Kostenverzamelstaat!J67</f>
        <v>0</v>
      </c>
      <c r="M51" s="163"/>
      <c r="N51" s="167"/>
      <c r="O51" s="168"/>
      <c r="P51" s="169"/>
      <c r="Q51" s="169"/>
      <c r="R51" s="169"/>
    </row>
    <row r="52" spans="1:18" s="170" customFormat="1" ht="17.100000000000001" customHeight="1" x14ac:dyDescent="0.15">
      <c r="B52" s="167"/>
      <c r="C52" s="163"/>
      <c r="D52" s="713" t="s">
        <v>356</v>
      </c>
      <c r="E52" s="714"/>
      <c r="F52" s="714"/>
      <c r="G52" s="714"/>
      <c r="H52" s="714"/>
      <c r="I52" s="715"/>
      <c r="J52" s="233">
        <f>Kostenverzamelstaat!M68-Kostenverzamelstaat!N68</f>
        <v>0</v>
      </c>
      <c r="K52" s="233">
        <f>Kostenverzamelstaat!K68-Kostenverzamelstaat!L68</f>
        <v>0</v>
      </c>
      <c r="L52" s="234">
        <f>Kostenverzamelstaat!I68-Kostenverzamelstaat!J68</f>
        <v>0</v>
      </c>
      <c r="M52" s="163"/>
      <c r="N52" s="167"/>
      <c r="O52" s="168"/>
      <c r="P52" s="169"/>
      <c r="Q52" s="169"/>
      <c r="R52" s="169"/>
    </row>
    <row r="53" spans="1:18" s="170" customFormat="1" ht="17.100000000000001" customHeight="1" x14ac:dyDescent="0.15">
      <c r="B53" s="167"/>
      <c r="C53" s="163"/>
      <c r="D53" s="703" t="s">
        <v>2144</v>
      </c>
      <c r="E53" s="704"/>
      <c r="F53" s="704"/>
      <c r="G53" s="704"/>
      <c r="H53" s="704"/>
      <c r="I53" s="705"/>
      <c r="J53" s="239"/>
      <c r="K53" s="233">
        <f>Kostenverzamelstaat!K69-Kostenverzamelstaat!L69</f>
        <v>0</v>
      </c>
      <c r="L53" s="240"/>
      <c r="M53" s="163"/>
      <c r="N53" s="167"/>
      <c r="O53" s="168"/>
      <c r="P53" s="169"/>
      <c r="Q53" s="169"/>
      <c r="R53" s="169"/>
    </row>
    <row r="54" spans="1:18" s="170" customFormat="1" ht="17.100000000000001" customHeight="1" x14ac:dyDescent="0.15">
      <c r="B54" s="167"/>
      <c r="C54" s="163"/>
      <c r="D54" s="703" t="s">
        <v>2145</v>
      </c>
      <c r="E54" s="704"/>
      <c r="F54" s="704"/>
      <c r="G54" s="704"/>
      <c r="H54" s="704"/>
      <c r="I54" s="705"/>
      <c r="J54" s="239"/>
      <c r="K54" s="233">
        <f>Kostenverzamelstaat!K70-Kostenverzamelstaat!L70</f>
        <v>0</v>
      </c>
      <c r="L54" s="234">
        <f>Kostenverzamelstaat!I70-Kostenverzamelstaat!J70</f>
        <v>0</v>
      </c>
      <c r="M54" s="163"/>
      <c r="N54" s="167"/>
      <c r="O54" s="168"/>
      <c r="P54" s="169"/>
      <c r="Q54" s="169"/>
      <c r="R54" s="169"/>
    </row>
    <row r="55" spans="1:18" s="170" customFormat="1" ht="17.100000000000001" customHeight="1" x14ac:dyDescent="0.15">
      <c r="B55" s="167"/>
      <c r="C55" s="163"/>
      <c r="D55" s="701" t="s">
        <v>2156</v>
      </c>
      <c r="E55" s="702"/>
      <c r="F55" s="702"/>
      <c r="G55" s="702"/>
      <c r="H55" s="702"/>
      <c r="I55" s="702"/>
      <c r="J55" s="233">
        <f>Kostenverzamelstaat!M71-Kostenverzamelstaat!N71</f>
        <v>0</v>
      </c>
      <c r="K55" s="239"/>
      <c r="L55" s="240"/>
      <c r="M55" s="163"/>
      <c r="N55" s="167"/>
      <c r="O55" s="168"/>
      <c r="P55" s="169"/>
      <c r="Q55" s="169"/>
      <c r="R55" s="169"/>
    </row>
    <row r="56" spans="1:18" s="170" customFormat="1" ht="17.100000000000001" customHeight="1" x14ac:dyDescent="0.15">
      <c r="B56" s="167"/>
      <c r="C56" s="163"/>
      <c r="D56" s="713" t="s">
        <v>267</v>
      </c>
      <c r="E56" s="714"/>
      <c r="F56" s="714"/>
      <c r="G56" s="714"/>
      <c r="H56" s="714"/>
      <c r="I56" s="715"/>
      <c r="J56" s="233">
        <f>(Kostenverzamelstaat!M74+'Specifieke informatie B'!I55)-(Kostenverzamelstaat!N74+'Specifieke informatie B'!J55)</f>
        <v>0</v>
      </c>
      <c r="K56" s="233">
        <f>Kostenverzamelstaat!K74-Kostenverzamelstaat!L74</f>
        <v>0</v>
      </c>
      <c r="L56" s="234">
        <f>Kostenverzamelstaat!I74-Kostenverzamelstaat!J74</f>
        <v>0</v>
      </c>
      <c r="M56" s="163"/>
      <c r="N56" s="167"/>
      <c r="O56" s="168"/>
      <c r="P56" s="169"/>
      <c r="Q56" s="169"/>
      <c r="R56" s="169"/>
    </row>
    <row r="57" spans="1:18" s="170" customFormat="1" ht="17.100000000000001" customHeight="1" x14ac:dyDescent="0.15">
      <c r="B57" s="167"/>
      <c r="C57" s="163"/>
      <c r="D57" s="713" t="s">
        <v>268</v>
      </c>
      <c r="E57" s="714"/>
      <c r="F57" s="714"/>
      <c r="G57" s="714"/>
      <c r="H57" s="714"/>
      <c r="I57" s="715"/>
      <c r="J57" s="233">
        <f>(Kostenverzamelstaat!M75+'Specifieke informatie B'!I56)-(Kostenverzamelstaat!N75+'Specifieke informatie B'!J56)</f>
        <v>0</v>
      </c>
      <c r="K57" s="233">
        <f>Kostenverzamelstaat!K75-Kostenverzamelstaat!L75</f>
        <v>0</v>
      </c>
      <c r="L57" s="234">
        <f>Kostenverzamelstaat!I75-Kostenverzamelstaat!J75</f>
        <v>0</v>
      </c>
      <c r="M57" s="163"/>
      <c r="N57" s="167"/>
      <c r="O57" s="168"/>
      <c r="P57" s="169"/>
      <c r="Q57" s="169"/>
      <c r="R57" s="169"/>
    </row>
    <row r="58" spans="1:18" s="170" customFormat="1" ht="17.100000000000001" customHeight="1" x14ac:dyDescent="0.15">
      <c r="B58" s="167"/>
      <c r="C58" s="163"/>
      <c r="D58" s="716" t="s">
        <v>269</v>
      </c>
      <c r="E58" s="717"/>
      <c r="F58" s="717"/>
      <c r="G58" s="717"/>
      <c r="H58" s="717"/>
      <c r="I58" s="718"/>
      <c r="J58" s="235">
        <f>(Kostenverzamelstaat!M76+'Specifieke informatie B'!I57)-(Kostenverzamelstaat!N76+'Specifieke informatie B'!J57)</f>
        <v>0</v>
      </c>
      <c r="K58" s="235">
        <f>Kostenverzamelstaat!K76-Kostenverzamelstaat!L76</f>
        <v>0</v>
      </c>
      <c r="L58" s="232">
        <f>Kostenverzamelstaat!I76-Kostenverzamelstaat!J76</f>
        <v>0</v>
      </c>
      <c r="M58" s="163"/>
      <c r="N58" s="167"/>
      <c r="O58" s="168"/>
      <c r="P58" s="169"/>
      <c r="Q58" s="169"/>
      <c r="R58" s="169"/>
    </row>
    <row r="59" spans="1:18" s="170" customFormat="1" ht="17.100000000000001" customHeight="1" x14ac:dyDescent="0.15">
      <c r="B59" s="167"/>
      <c r="C59" s="163"/>
      <c r="D59" s="163"/>
      <c r="E59" s="163"/>
      <c r="F59" s="163"/>
      <c r="G59" s="163"/>
      <c r="H59" s="163"/>
      <c r="I59" s="163"/>
      <c r="J59" s="163"/>
      <c r="K59" s="163"/>
      <c r="L59" s="163"/>
      <c r="M59" s="163"/>
      <c r="N59" s="167"/>
      <c r="O59" s="168"/>
      <c r="P59" s="169"/>
      <c r="Q59" s="169"/>
      <c r="R59" s="169"/>
    </row>
    <row r="60" spans="1:18" s="170" customFormat="1" ht="17.100000000000001" customHeight="1" x14ac:dyDescent="0.15">
      <c r="B60" s="167"/>
      <c r="C60" s="163"/>
      <c r="D60" s="163"/>
      <c r="E60" s="163"/>
      <c r="F60" s="163"/>
      <c r="G60" s="163"/>
      <c r="H60" s="163"/>
      <c r="I60" s="163"/>
      <c r="J60" s="163"/>
      <c r="K60" s="163"/>
      <c r="L60" s="163"/>
      <c r="M60" s="163"/>
      <c r="N60" s="167"/>
      <c r="O60" s="168"/>
      <c r="P60" s="169"/>
      <c r="Q60" s="169"/>
      <c r="R60" s="169"/>
    </row>
    <row r="61" spans="1:18" s="170" customFormat="1" ht="17.100000000000001" customHeight="1" x14ac:dyDescent="0.15">
      <c r="B61" s="167"/>
      <c r="C61" s="163"/>
      <c r="D61" s="163"/>
      <c r="E61" s="163"/>
      <c r="F61" s="163"/>
      <c r="G61" s="163"/>
      <c r="H61" s="163"/>
      <c r="I61" s="163"/>
      <c r="J61" s="163"/>
      <c r="K61" s="163"/>
      <c r="L61" s="163"/>
      <c r="M61" s="163"/>
      <c r="N61" s="167"/>
      <c r="O61" s="168"/>
      <c r="P61" s="169"/>
      <c r="Q61" s="169"/>
      <c r="R61" s="169"/>
    </row>
    <row r="62" spans="1:18" s="170" customFormat="1" ht="17.100000000000001" customHeight="1" x14ac:dyDescent="0.15">
      <c r="B62" s="167"/>
      <c r="C62" s="163"/>
      <c r="D62" s="163"/>
      <c r="E62" s="163"/>
      <c r="F62" s="163"/>
      <c r="G62" s="163"/>
      <c r="H62" s="163"/>
      <c r="I62" s="163"/>
      <c r="J62" s="163"/>
      <c r="K62" s="163"/>
      <c r="L62" s="163"/>
      <c r="M62" s="163"/>
      <c r="N62" s="167"/>
      <c r="O62" s="168"/>
      <c r="P62" s="169"/>
      <c r="Q62" s="169"/>
      <c r="R62" s="169"/>
    </row>
    <row r="63" spans="1:18" s="170" customFormat="1" ht="11.1" customHeight="1" x14ac:dyDescent="0.15">
      <c r="B63" s="167"/>
      <c r="C63" s="163"/>
      <c r="D63" s="171">
        <f ca="1">NOW()</f>
        <v>45015.406624768519</v>
      </c>
      <c r="E63" s="163"/>
      <c r="F63" s="163"/>
      <c r="G63" s="163"/>
      <c r="H63" s="163"/>
      <c r="I63" s="163"/>
      <c r="J63" s="163"/>
      <c r="K63" s="163"/>
      <c r="L63" s="172" t="str">
        <f>CONCATENATE("Controleoverzicht ",LOWER(A6))</f>
        <v>Controleoverzicht pagina 1</v>
      </c>
      <c r="M63" s="163"/>
      <c r="N63" s="167"/>
      <c r="O63" s="168"/>
      <c r="P63" s="169"/>
      <c r="Q63" s="169"/>
      <c r="R63" s="169"/>
    </row>
    <row r="64" spans="1:18" s="82" customFormat="1" ht="12.75" customHeight="1" x14ac:dyDescent="0.2">
      <c r="A64" s="161"/>
      <c r="B64" s="101"/>
      <c r="C64" s="101"/>
      <c r="D64" s="101"/>
      <c r="E64" s="101"/>
      <c r="F64" s="101"/>
      <c r="G64" s="101"/>
      <c r="H64" s="101"/>
      <c r="I64" s="101"/>
      <c r="J64" s="101"/>
      <c r="K64" s="101"/>
      <c r="L64" s="101"/>
      <c r="M64" s="101"/>
      <c r="N64" s="101"/>
      <c r="O64" s="103"/>
    </row>
    <row r="65" spans="1:18" ht="18" customHeight="1" x14ac:dyDescent="0.2">
      <c r="A65" s="102" t="s">
        <v>108</v>
      </c>
      <c r="B65" s="101"/>
      <c r="C65" s="162"/>
      <c r="D65" s="163" t="str">
        <f>CONCATENATE("KWARTAALSTAAT ZVW ", jaar_id," ",kwartaal_id,"E KWARTAAL")</f>
        <v>KWARTAALSTAAT ZVW 2023 1E KWARTAAL</v>
      </c>
      <c r="E65" s="162"/>
      <c r="F65" s="162"/>
      <c r="G65" s="162"/>
      <c r="H65" s="162"/>
      <c r="I65" s="162"/>
      <c r="J65" s="162"/>
      <c r="K65" s="162"/>
      <c r="L65" s="162"/>
      <c r="M65" s="162"/>
      <c r="N65" s="101"/>
      <c r="O65" s="103"/>
    </row>
    <row r="66" spans="1:18" ht="18" customHeight="1" x14ac:dyDescent="0.2">
      <c r="A66" s="82"/>
      <c r="B66" s="101"/>
      <c r="C66" s="163"/>
      <c r="D66" s="163" t="s">
        <v>210</v>
      </c>
      <c r="E66" s="164"/>
      <c r="F66" s="164"/>
      <c r="G66" s="163"/>
      <c r="H66" s="163"/>
      <c r="I66" s="163"/>
      <c r="J66" s="163"/>
      <c r="K66" s="162"/>
      <c r="L66" s="162"/>
      <c r="M66" s="163"/>
      <c r="N66" s="101"/>
      <c r="O66" s="103"/>
    </row>
    <row r="67" spans="1:18" ht="18" customHeight="1" x14ac:dyDescent="0.2">
      <c r="A67" s="93"/>
      <c r="B67" s="101"/>
      <c r="C67" s="40"/>
      <c r="D67" s="41" t="str">
        <f>IF(naw_uzovi_zorgverzekeraar&lt;&gt;"0000",CONCATENATE(UPPER(naw_naam_zorgverzekeraar),", ",UPPER(naw_plaats_zorgverzekeraar)),"")</f>
        <v/>
      </c>
      <c r="E67" s="41"/>
      <c r="F67" s="41"/>
      <c r="G67" s="41"/>
      <c r="H67" s="41"/>
      <c r="I67" s="41"/>
      <c r="J67" s="41"/>
      <c r="K67" s="41"/>
      <c r="L67" s="42" t="str">
        <f>CONCATENATE("UZOVI: ",naw_uzovi_zorgverzekeraar)</f>
        <v>UZOVI: 0000</v>
      </c>
      <c r="M67" s="41"/>
      <c r="N67" s="101"/>
      <c r="O67" s="98"/>
    </row>
    <row r="68" spans="1:18" s="82" customFormat="1" ht="18" customHeight="1" x14ac:dyDescent="0.2">
      <c r="B68" s="101"/>
      <c r="C68" s="162"/>
      <c r="D68" s="165" t="s">
        <v>330</v>
      </c>
      <c r="E68" s="162"/>
      <c r="F68" s="162"/>
      <c r="G68" s="162"/>
      <c r="H68" s="162"/>
      <c r="I68" s="162"/>
      <c r="J68" s="40"/>
      <c r="K68" s="40"/>
      <c r="L68" s="40"/>
      <c r="M68" s="162"/>
      <c r="N68" s="101"/>
      <c r="O68" s="103"/>
      <c r="P68" s="97"/>
      <c r="Q68" s="97"/>
      <c r="R68" s="97"/>
    </row>
    <row r="69" spans="1:18" s="82" customFormat="1" ht="18" customHeight="1" x14ac:dyDescent="0.2">
      <c r="B69" s="101"/>
      <c r="C69" s="162"/>
      <c r="D69" s="706" t="s">
        <v>262</v>
      </c>
      <c r="E69" s="707"/>
      <c r="F69" s="707"/>
      <c r="G69" s="707"/>
      <c r="H69" s="707"/>
      <c r="I69" s="708"/>
      <c r="J69" s="752" t="str">
        <f>CONCATENATE("Kosten balanspost  ", jaar_id-2)</f>
        <v>Kosten balanspost  2021</v>
      </c>
      <c r="K69" s="752" t="str">
        <f>CONCATENATE("Kosten balanspost  ", jaar_id-1)</f>
        <v>Kosten balanspost  2022</v>
      </c>
      <c r="L69" s="750" t="str">
        <f>CONCATENATE("Kosten balanspost  ", jaar_id)</f>
        <v>Kosten balanspost  2023</v>
      </c>
      <c r="M69" s="166"/>
      <c r="N69" s="101"/>
      <c r="O69" s="103"/>
      <c r="P69" s="97"/>
      <c r="Q69" s="97"/>
      <c r="R69" s="97"/>
    </row>
    <row r="70" spans="1:18" s="82" customFormat="1" ht="18" customHeight="1" x14ac:dyDescent="0.2">
      <c r="B70" s="101"/>
      <c r="C70" s="162"/>
      <c r="D70" s="709"/>
      <c r="E70" s="710"/>
      <c r="F70" s="710"/>
      <c r="G70" s="710"/>
      <c r="H70" s="710"/>
      <c r="I70" s="711"/>
      <c r="J70" s="753"/>
      <c r="K70" s="753"/>
      <c r="L70" s="751"/>
      <c r="M70" s="166"/>
      <c r="N70" s="101"/>
      <c r="O70" s="103"/>
      <c r="P70" s="97"/>
      <c r="Q70" s="97"/>
      <c r="R70" s="97"/>
    </row>
    <row r="71" spans="1:18" s="82" customFormat="1" ht="18" customHeight="1" x14ac:dyDescent="0.2">
      <c r="B71" s="101"/>
      <c r="C71" s="163"/>
      <c r="D71" s="721" t="s">
        <v>270</v>
      </c>
      <c r="E71" s="722"/>
      <c r="F71" s="722"/>
      <c r="G71" s="722"/>
      <c r="H71" s="722"/>
      <c r="I71" s="723"/>
      <c r="J71" s="344">
        <f>(Kostenverzamelstaat!M77+'Specifieke informatie B'!I58)-(Kostenverzamelstaat!N77+'Specifieke informatie B'!J58)</f>
        <v>0</v>
      </c>
      <c r="K71" s="344">
        <f>Kostenverzamelstaat!K77-Kostenverzamelstaat!L77</f>
        <v>0</v>
      </c>
      <c r="L71" s="345">
        <f>Kostenverzamelstaat!I77-Kostenverzamelstaat!J77</f>
        <v>0</v>
      </c>
      <c r="M71" s="163"/>
      <c r="N71" s="101"/>
      <c r="O71" s="103"/>
      <c r="P71" s="97"/>
      <c r="Q71" s="97"/>
      <c r="R71" s="97"/>
    </row>
    <row r="72" spans="1:18" s="82" customFormat="1" ht="18" customHeight="1" x14ac:dyDescent="0.2">
      <c r="B72" s="101"/>
      <c r="C72" s="163"/>
      <c r="D72" s="721" t="s">
        <v>34</v>
      </c>
      <c r="E72" s="722"/>
      <c r="F72" s="722"/>
      <c r="G72" s="722"/>
      <c r="H72" s="722"/>
      <c r="I72" s="723"/>
      <c r="J72" s="344">
        <f>(Kostenverzamelstaat!M78+'Specifieke informatie B'!I59)-(Kostenverzamelstaat!N78+'Specifieke informatie B'!J59)</f>
        <v>0</v>
      </c>
      <c r="K72" s="344">
        <f>Kostenverzamelstaat!K78-Kostenverzamelstaat!L78</f>
        <v>0</v>
      </c>
      <c r="L72" s="345">
        <f>Kostenverzamelstaat!I78-Kostenverzamelstaat!J78</f>
        <v>0</v>
      </c>
      <c r="M72" s="163"/>
      <c r="N72" s="101"/>
      <c r="O72" s="103"/>
      <c r="P72" s="97"/>
      <c r="Q72" s="97"/>
      <c r="R72" s="97"/>
    </row>
    <row r="73" spans="1:18" s="82" customFormat="1" ht="18" customHeight="1" x14ac:dyDescent="0.2">
      <c r="B73" s="101"/>
      <c r="C73" s="163"/>
      <c r="D73" s="721" t="s">
        <v>1010</v>
      </c>
      <c r="E73" s="722"/>
      <c r="F73" s="722"/>
      <c r="G73" s="722"/>
      <c r="H73" s="722"/>
      <c r="I73" s="723"/>
      <c r="J73" s="344">
        <f>Kostenverzamelstaat!M79-Kostenverzamelstaat!N79</f>
        <v>0</v>
      </c>
      <c r="K73" s="344">
        <f>Kostenverzamelstaat!K79-Kostenverzamelstaat!L79</f>
        <v>0</v>
      </c>
      <c r="L73" s="345">
        <f>Kostenverzamelstaat!I79-Kostenverzamelstaat!J79</f>
        <v>0</v>
      </c>
      <c r="M73" s="163"/>
      <c r="N73" s="101"/>
      <c r="O73" s="103"/>
      <c r="P73" s="97"/>
      <c r="Q73" s="97"/>
      <c r="R73" s="97"/>
    </row>
    <row r="74" spans="1:18" s="170" customFormat="1" ht="17.100000000000001" customHeight="1" x14ac:dyDescent="0.15">
      <c r="B74" s="167"/>
      <c r="C74" s="163"/>
      <c r="D74" s="719" t="s">
        <v>2157</v>
      </c>
      <c r="E74" s="720"/>
      <c r="F74" s="720"/>
      <c r="G74" s="720"/>
      <c r="H74" s="720"/>
      <c r="I74" s="720"/>
      <c r="J74" s="344">
        <f>Kostenverzamelstaat!M80-Kostenverzamelstaat!N80</f>
        <v>0</v>
      </c>
      <c r="K74" s="239"/>
      <c r="L74" s="240"/>
      <c r="M74" s="163"/>
      <c r="N74" s="167"/>
      <c r="O74" s="168"/>
      <c r="P74" s="169"/>
      <c r="Q74" s="169"/>
      <c r="R74" s="169"/>
    </row>
    <row r="75" spans="1:18" s="82" customFormat="1" ht="18" customHeight="1" x14ac:dyDescent="0.2">
      <c r="B75" s="101"/>
      <c r="C75" s="163"/>
      <c r="D75" s="721" t="s">
        <v>324</v>
      </c>
      <c r="E75" s="722"/>
      <c r="F75" s="722"/>
      <c r="G75" s="722"/>
      <c r="H75" s="722"/>
      <c r="I75" s="723"/>
      <c r="J75" s="344">
        <f>Kostenverzamelstaat!M83-Kostenverzamelstaat!N83</f>
        <v>0</v>
      </c>
      <c r="K75" s="344">
        <f>Kostenverzamelstaat!K83-Kostenverzamelstaat!L83</f>
        <v>0</v>
      </c>
      <c r="L75" s="345">
        <f>Kostenverzamelstaat!I83-Kostenverzamelstaat!J83</f>
        <v>0</v>
      </c>
      <c r="M75" s="163"/>
      <c r="N75" s="101"/>
      <c r="O75" s="103"/>
      <c r="P75" s="97"/>
      <c r="Q75" s="97"/>
      <c r="R75" s="97"/>
    </row>
    <row r="76" spans="1:18" s="170" customFormat="1" ht="17.100000000000001" customHeight="1" x14ac:dyDescent="0.15">
      <c r="B76" s="167"/>
      <c r="C76" s="163"/>
      <c r="D76" s="719" t="s">
        <v>2158</v>
      </c>
      <c r="E76" s="720"/>
      <c r="F76" s="720"/>
      <c r="G76" s="720"/>
      <c r="H76" s="720"/>
      <c r="I76" s="720"/>
      <c r="J76" s="344">
        <f>Kostenverzamelstaat!M84-Kostenverzamelstaat!N84</f>
        <v>0</v>
      </c>
      <c r="K76" s="239"/>
      <c r="L76" s="240"/>
      <c r="M76" s="163"/>
      <c r="N76" s="167"/>
      <c r="O76" s="168"/>
      <c r="P76" s="169"/>
      <c r="Q76" s="169"/>
      <c r="R76" s="169"/>
    </row>
    <row r="77" spans="1:18" s="82" customFormat="1" ht="18" customHeight="1" x14ac:dyDescent="0.2">
      <c r="B77" s="101"/>
      <c r="C77" s="163"/>
      <c r="D77" s="721" t="s">
        <v>325</v>
      </c>
      <c r="E77" s="722"/>
      <c r="F77" s="722"/>
      <c r="G77" s="722"/>
      <c r="H77" s="722"/>
      <c r="I77" s="723"/>
      <c r="J77" s="344">
        <f>(Kostenverzamelstaat!M87+'Specifieke informatie B'!I66)-(Kostenverzamelstaat!N87+'Specifieke informatie B'!J66)</f>
        <v>0</v>
      </c>
      <c r="K77" s="344">
        <f>Kostenverzamelstaat!K87-Kostenverzamelstaat!L87</f>
        <v>0</v>
      </c>
      <c r="L77" s="345">
        <f>Kostenverzamelstaat!I87-Kostenverzamelstaat!J87</f>
        <v>0</v>
      </c>
      <c r="M77" s="163"/>
      <c r="N77" s="101"/>
      <c r="O77" s="103"/>
      <c r="P77" s="97"/>
      <c r="Q77" s="97"/>
      <c r="R77" s="97"/>
    </row>
    <row r="78" spans="1:18" s="82" customFormat="1" ht="18" customHeight="1" x14ac:dyDescent="0.2">
      <c r="B78" s="101"/>
      <c r="C78" s="163"/>
      <c r="D78" s="721" t="s">
        <v>1393</v>
      </c>
      <c r="E78" s="722"/>
      <c r="F78" s="722"/>
      <c r="G78" s="722"/>
      <c r="H78" s="722"/>
      <c r="I78" s="723"/>
      <c r="J78" s="344">
        <f>Kostenverzamelstaat!M88-Kostenverzamelstaat!N88</f>
        <v>0</v>
      </c>
      <c r="K78" s="344">
        <f>Kostenverzamelstaat!K88-Kostenverzamelstaat!L88</f>
        <v>0</v>
      </c>
      <c r="L78" s="345">
        <f>Kostenverzamelstaat!I88-Kostenverzamelstaat!J88</f>
        <v>0</v>
      </c>
      <c r="M78" s="163"/>
      <c r="N78" s="101"/>
      <c r="O78" s="103"/>
      <c r="P78" s="97"/>
      <c r="Q78" s="97"/>
      <c r="R78" s="97"/>
    </row>
    <row r="79" spans="1:18" s="82" customFormat="1" ht="18" customHeight="1" x14ac:dyDescent="0.2">
      <c r="B79" s="101"/>
      <c r="C79" s="163"/>
      <c r="D79" s="721" t="s">
        <v>329</v>
      </c>
      <c r="E79" s="722"/>
      <c r="F79" s="722"/>
      <c r="G79" s="722"/>
      <c r="H79" s="722"/>
      <c r="I79" s="723"/>
      <c r="J79" s="344">
        <f>Kostenverzamelstaat!M89-Kostenverzamelstaat!N89</f>
        <v>0</v>
      </c>
      <c r="K79" s="344">
        <f>Kostenverzamelstaat!K89-Kostenverzamelstaat!L89</f>
        <v>0</v>
      </c>
      <c r="L79" s="345">
        <f>Kostenverzamelstaat!I89-Kostenverzamelstaat!J89</f>
        <v>0</v>
      </c>
      <c r="M79" s="163"/>
      <c r="N79" s="101"/>
      <c r="O79" s="103"/>
      <c r="P79" s="97"/>
      <c r="Q79" s="97"/>
      <c r="R79" s="97"/>
    </row>
    <row r="80" spans="1:18" s="170" customFormat="1" ht="17.100000000000001" customHeight="1" x14ac:dyDescent="0.15">
      <c r="B80" s="167"/>
      <c r="C80" s="163"/>
      <c r="D80" s="719" t="s">
        <v>2159</v>
      </c>
      <c r="E80" s="720"/>
      <c r="F80" s="720"/>
      <c r="G80" s="720"/>
      <c r="H80" s="720"/>
      <c r="I80" s="720"/>
      <c r="J80" s="344">
        <f>Kostenverzamelstaat!M90-Kostenverzamelstaat!N90</f>
        <v>0</v>
      </c>
      <c r="K80" s="239"/>
      <c r="L80" s="240"/>
      <c r="M80" s="163"/>
      <c r="N80" s="167"/>
      <c r="O80" s="168"/>
      <c r="P80" s="169"/>
      <c r="Q80" s="169"/>
      <c r="R80" s="169"/>
    </row>
    <row r="81" spans="2:18" s="82" customFormat="1" ht="18" customHeight="1" x14ac:dyDescent="0.2">
      <c r="B81" s="101"/>
      <c r="C81" s="163"/>
      <c r="D81" s="721" t="s">
        <v>17</v>
      </c>
      <c r="E81" s="722"/>
      <c r="F81" s="722"/>
      <c r="G81" s="722"/>
      <c r="H81" s="722"/>
      <c r="I81" s="723"/>
      <c r="J81" s="344">
        <f>Kostenverzamelstaat!M105-Kostenverzamelstaat!N105</f>
        <v>0</v>
      </c>
      <c r="K81" s="239"/>
      <c r="L81" s="353"/>
      <c r="M81" s="163"/>
      <c r="N81" s="101"/>
      <c r="O81" s="103"/>
      <c r="P81" s="97"/>
      <c r="Q81" s="97"/>
      <c r="R81" s="97"/>
    </row>
    <row r="82" spans="2:18" s="82" customFormat="1" ht="18" customHeight="1" x14ac:dyDescent="0.2">
      <c r="B82" s="101"/>
      <c r="C82" s="163"/>
      <c r="D82" s="721" t="s">
        <v>18</v>
      </c>
      <c r="E82" s="722"/>
      <c r="F82" s="722"/>
      <c r="G82" s="722"/>
      <c r="H82" s="722"/>
      <c r="I82" s="723"/>
      <c r="J82" s="344">
        <f>Kostenverzamelstaat!M106-Kostenverzamelstaat!N106</f>
        <v>0</v>
      </c>
      <c r="K82" s="239"/>
      <c r="L82" s="353"/>
      <c r="M82" s="163"/>
      <c r="N82" s="101"/>
      <c r="O82" s="103"/>
      <c r="P82" s="97"/>
      <c r="Q82" s="97"/>
      <c r="R82" s="97"/>
    </row>
    <row r="83" spans="2:18" s="82" customFormat="1" ht="18" customHeight="1" x14ac:dyDescent="0.2">
      <c r="B83" s="101"/>
      <c r="C83" s="163"/>
      <c r="D83" s="721" t="s">
        <v>19</v>
      </c>
      <c r="E83" s="722"/>
      <c r="F83" s="722"/>
      <c r="G83" s="722"/>
      <c r="H83" s="722"/>
      <c r="I83" s="723"/>
      <c r="J83" s="344">
        <f>Kostenverzamelstaat!M107-Kostenverzamelstaat!N107</f>
        <v>0</v>
      </c>
      <c r="K83" s="239"/>
      <c r="L83" s="353"/>
      <c r="M83" s="163"/>
      <c r="N83" s="101"/>
      <c r="O83" s="103"/>
      <c r="P83" s="97"/>
      <c r="Q83" s="97"/>
      <c r="R83" s="97"/>
    </row>
    <row r="84" spans="2:18" s="82" customFormat="1" ht="18" customHeight="1" x14ac:dyDescent="0.2">
      <c r="B84" s="101"/>
      <c r="C84" s="163"/>
      <c r="D84" s="721" t="s">
        <v>1398</v>
      </c>
      <c r="E84" s="722"/>
      <c r="F84" s="722"/>
      <c r="G84" s="722"/>
      <c r="H84" s="722"/>
      <c r="I84" s="723"/>
      <c r="J84" s="344">
        <f>Kostenverzamelstaat!M108-Kostenverzamelstaat!N108</f>
        <v>0</v>
      </c>
      <c r="K84" s="239"/>
      <c r="L84" s="353"/>
      <c r="M84" s="163"/>
      <c r="N84" s="101"/>
      <c r="O84" s="103"/>
      <c r="P84" s="97"/>
      <c r="Q84" s="97"/>
      <c r="R84" s="97"/>
    </row>
    <row r="85" spans="2:18" s="82" customFormat="1" ht="18" customHeight="1" x14ac:dyDescent="0.2">
      <c r="B85" s="101"/>
      <c r="C85" s="163"/>
      <c r="D85" s="721" t="s">
        <v>2167</v>
      </c>
      <c r="E85" s="722"/>
      <c r="F85" s="722"/>
      <c r="G85" s="722"/>
      <c r="H85" s="722"/>
      <c r="I85" s="723"/>
      <c r="J85" s="239"/>
      <c r="K85" s="344">
        <f>Kostenverzamelstaat!K109-Kostenverzamelstaat!L109</f>
        <v>0</v>
      </c>
      <c r="L85" s="345">
        <f>Kostenverzamelstaat!I109-Kostenverzamelstaat!J109</f>
        <v>0</v>
      </c>
      <c r="M85" s="163"/>
      <c r="N85" s="101"/>
      <c r="O85" s="103"/>
      <c r="P85" s="97"/>
      <c r="Q85" s="97"/>
      <c r="R85" s="97"/>
    </row>
    <row r="86" spans="2:18" s="82" customFormat="1" ht="18" customHeight="1" x14ac:dyDescent="0.2">
      <c r="B86" s="101"/>
      <c r="C86" s="163"/>
      <c r="D86" s="721" t="s">
        <v>1394</v>
      </c>
      <c r="E86" s="722"/>
      <c r="F86" s="722"/>
      <c r="G86" s="722"/>
      <c r="H86" s="722"/>
      <c r="I86" s="723"/>
      <c r="J86" s="239"/>
      <c r="K86" s="344">
        <f>Kostenverzamelstaat!K110-Kostenverzamelstaat!L110</f>
        <v>0</v>
      </c>
      <c r="L86" s="345">
        <f>Kostenverzamelstaat!I110-Kostenverzamelstaat!J110</f>
        <v>0</v>
      </c>
      <c r="M86" s="163"/>
      <c r="N86" s="101"/>
      <c r="O86" s="103"/>
      <c r="P86" s="97"/>
      <c r="Q86" s="97"/>
      <c r="R86" s="97"/>
    </row>
    <row r="87" spans="2:18" s="82" customFormat="1" ht="18" customHeight="1" x14ac:dyDescent="0.2">
      <c r="B87" s="101"/>
      <c r="C87" s="163"/>
      <c r="D87" s="721" t="s">
        <v>1395</v>
      </c>
      <c r="E87" s="722"/>
      <c r="F87" s="722"/>
      <c r="G87" s="722"/>
      <c r="H87" s="722"/>
      <c r="I87" s="723"/>
      <c r="J87" s="239"/>
      <c r="K87" s="344">
        <f>Kostenverzamelstaat!K111-Kostenverzamelstaat!L111</f>
        <v>0</v>
      </c>
      <c r="L87" s="345">
        <f>Kostenverzamelstaat!I111-Kostenverzamelstaat!J111</f>
        <v>0</v>
      </c>
      <c r="M87" s="163"/>
      <c r="N87" s="101"/>
      <c r="O87" s="103"/>
      <c r="P87" s="97"/>
      <c r="Q87" s="97"/>
      <c r="R87" s="97"/>
    </row>
    <row r="88" spans="2:18" s="170" customFormat="1" ht="17.100000000000001" customHeight="1" x14ac:dyDescent="0.15">
      <c r="B88" s="167"/>
      <c r="C88" s="163"/>
      <c r="D88" s="719" t="s">
        <v>2146</v>
      </c>
      <c r="E88" s="720"/>
      <c r="F88" s="720"/>
      <c r="G88" s="720"/>
      <c r="H88" s="720"/>
      <c r="I88" s="720"/>
      <c r="J88" s="239"/>
      <c r="K88" s="344">
        <f>Kostenverzamelstaat!K112-Kostenverzamelstaat!L112</f>
        <v>0</v>
      </c>
      <c r="L88" s="353"/>
      <c r="M88" s="163"/>
      <c r="N88" s="167"/>
      <c r="O88" s="168"/>
      <c r="P88" s="169"/>
      <c r="Q88" s="169"/>
      <c r="R88" s="169"/>
    </row>
    <row r="89" spans="2:18" s="170" customFormat="1" ht="17.100000000000001" customHeight="1" x14ac:dyDescent="0.15">
      <c r="B89" s="167"/>
      <c r="C89" s="163"/>
      <c r="D89" s="719" t="s">
        <v>2160</v>
      </c>
      <c r="E89" s="720"/>
      <c r="F89" s="720"/>
      <c r="G89" s="720"/>
      <c r="H89" s="720"/>
      <c r="I89" s="720"/>
      <c r="J89" s="344">
        <f>Kostenverzamelstaat!M113-Kostenverzamelstaat!N113</f>
        <v>0</v>
      </c>
      <c r="K89" s="239"/>
      <c r="L89" s="353"/>
      <c r="M89" s="163"/>
      <c r="N89" s="167"/>
      <c r="O89" s="168"/>
      <c r="P89" s="169"/>
      <c r="Q89" s="169"/>
      <c r="R89" s="169"/>
    </row>
    <row r="90" spans="2:18" s="82" customFormat="1" ht="18" customHeight="1" x14ac:dyDescent="0.2">
      <c r="B90" s="101"/>
      <c r="C90" s="163"/>
      <c r="D90" s="721" t="s">
        <v>278</v>
      </c>
      <c r="E90" s="722"/>
      <c r="F90" s="722"/>
      <c r="G90" s="722"/>
      <c r="H90" s="722"/>
      <c r="I90" s="723"/>
      <c r="J90" s="344">
        <f>(Kostenverzamelstaat!M116+'Specifieke informatie B'!I84)-(Kostenverzamelstaat!N116+'Specifieke informatie B'!J84)</f>
        <v>0</v>
      </c>
      <c r="K90" s="344">
        <f>Kostenverzamelstaat!K116-Kostenverzamelstaat!L116</f>
        <v>0</v>
      </c>
      <c r="L90" s="345">
        <f>Kostenverzamelstaat!I116-Kostenverzamelstaat!J116</f>
        <v>0</v>
      </c>
      <c r="M90" s="163"/>
      <c r="N90" s="101"/>
      <c r="O90" s="103"/>
      <c r="P90" s="97"/>
      <c r="Q90" s="97"/>
      <c r="R90" s="97"/>
    </row>
    <row r="91" spans="2:18" s="170" customFormat="1" ht="17.100000000000001" customHeight="1" x14ac:dyDescent="0.15">
      <c r="B91" s="167"/>
      <c r="C91" s="163"/>
      <c r="D91" s="719" t="s">
        <v>2161</v>
      </c>
      <c r="E91" s="720"/>
      <c r="F91" s="720"/>
      <c r="G91" s="720"/>
      <c r="H91" s="720"/>
      <c r="I91" s="720"/>
      <c r="J91" s="344">
        <f>Kostenverzamelstaat!M117-Kostenverzamelstaat!N117</f>
        <v>0</v>
      </c>
      <c r="K91" s="239"/>
      <c r="L91" s="353"/>
      <c r="M91" s="163"/>
      <c r="N91" s="167"/>
      <c r="O91" s="168"/>
      <c r="P91" s="169"/>
      <c r="Q91" s="169"/>
      <c r="R91" s="169"/>
    </row>
    <row r="92" spans="2:18" s="82" customFormat="1" ht="18" customHeight="1" x14ac:dyDescent="0.2">
      <c r="B92" s="101"/>
      <c r="C92" s="163"/>
      <c r="D92" s="724" t="s">
        <v>2147</v>
      </c>
      <c r="E92" s="704"/>
      <c r="F92" s="704"/>
      <c r="G92" s="704"/>
      <c r="H92" s="704"/>
      <c r="I92" s="705"/>
      <c r="J92" s="239"/>
      <c r="K92" s="344">
        <f>Kostenverzamelstaat!K118-Kostenverzamelstaat!L118</f>
        <v>0</v>
      </c>
      <c r="L92" s="353"/>
      <c r="M92" s="163"/>
      <c r="N92" s="101"/>
      <c r="O92" s="103"/>
      <c r="P92" s="97"/>
      <c r="Q92" s="97"/>
      <c r="R92" s="97"/>
    </row>
    <row r="93" spans="2:18" s="82" customFormat="1" ht="18" customHeight="1" x14ac:dyDescent="0.2">
      <c r="B93" s="101"/>
      <c r="C93" s="163"/>
      <c r="D93" s="721" t="s">
        <v>1014</v>
      </c>
      <c r="E93" s="722"/>
      <c r="F93" s="722"/>
      <c r="G93" s="722"/>
      <c r="H93" s="722"/>
      <c r="I93" s="723"/>
      <c r="J93" s="344">
        <f>(Kostenverzamelstaat!M119+'Specifieke informatie B'!I85)-(Kostenverzamelstaat!N119+'Specifieke informatie B'!J85)</f>
        <v>0</v>
      </c>
      <c r="K93" s="344">
        <f>Kostenverzamelstaat!K119-Kostenverzamelstaat!L119</f>
        <v>0</v>
      </c>
      <c r="L93" s="345">
        <f>Kostenverzamelstaat!I119-Kostenverzamelstaat!J119</f>
        <v>0</v>
      </c>
      <c r="M93" s="163"/>
      <c r="N93" s="101"/>
      <c r="O93" s="103"/>
      <c r="P93" s="97"/>
      <c r="Q93" s="97"/>
      <c r="R93" s="97"/>
    </row>
    <row r="94" spans="2:18" s="170" customFormat="1" ht="17.100000000000001" customHeight="1" x14ac:dyDescent="0.15">
      <c r="B94" s="167"/>
      <c r="C94" s="163"/>
      <c r="D94" s="719" t="s">
        <v>2162</v>
      </c>
      <c r="E94" s="720"/>
      <c r="F94" s="720"/>
      <c r="G94" s="720"/>
      <c r="H94" s="720"/>
      <c r="I94" s="720"/>
      <c r="J94" s="344">
        <f>Kostenverzamelstaat!M120-Kostenverzamelstaat!N120</f>
        <v>0</v>
      </c>
      <c r="K94" s="239"/>
      <c r="L94" s="353"/>
      <c r="M94" s="163"/>
      <c r="N94" s="167"/>
      <c r="O94" s="168"/>
      <c r="P94" s="169"/>
      <c r="Q94" s="169"/>
      <c r="R94" s="169"/>
    </row>
    <row r="95" spans="2:18" s="170" customFormat="1" ht="17.100000000000001" customHeight="1" x14ac:dyDescent="0.15">
      <c r="B95" s="167"/>
      <c r="C95" s="163"/>
      <c r="D95" s="724" t="s">
        <v>2148</v>
      </c>
      <c r="E95" s="704"/>
      <c r="F95" s="704"/>
      <c r="G95" s="704"/>
      <c r="H95" s="704"/>
      <c r="I95" s="705"/>
      <c r="J95" s="239"/>
      <c r="K95" s="344">
        <f>Kostenverzamelstaat!K121-Kostenverzamelstaat!L121</f>
        <v>0</v>
      </c>
      <c r="L95" s="353"/>
      <c r="M95" s="163"/>
      <c r="N95" s="167"/>
      <c r="O95" s="168"/>
      <c r="P95" s="169"/>
      <c r="Q95" s="169"/>
      <c r="R95" s="169"/>
    </row>
    <row r="96" spans="2:18" s="82" customFormat="1" ht="18" customHeight="1" x14ac:dyDescent="0.2">
      <c r="B96" s="101"/>
      <c r="C96" s="163"/>
      <c r="D96" s="721" t="s">
        <v>1015</v>
      </c>
      <c r="E96" s="722"/>
      <c r="F96" s="722"/>
      <c r="G96" s="722"/>
      <c r="H96" s="722"/>
      <c r="I96" s="723"/>
      <c r="J96" s="344">
        <f>Kostenverzamelstaat!M122-Kostenverzamelstaat!N122</f>
        <v>0</v>
      </c>
      <c r="K96" s="344">
        <f>Kostenverzamelstaat!K122-Kostenverzamelstaat!L122</f>
        <v>0</v>
      </c>
      <c r="L96" s="345">
        <f>Kostenverzamelstaat!I122-Kostenverzamelstaat!J122</f>
        <v>0</v>
      </c>
      <c r="M96" s="163"/>
      <c r="N96" s="101"/>
      <c r="O96" s="103"/>
      <c r="P96" s="97"/>
      <c r="Q96" s="97"/>
      <c r="R96" s="97"/>
    </row>
    <row r="97" spans="1:18" s="170" customFormat="1" ht="17.100000000000001" customHeight="1" x14ac:dyDescent="0.15">
      <c r="B97" s="167"/>
      <c r="C97" s="163"/>
      <c r="D97" s="719" t="s">
        <v>2163</v>
      </c>
      <c r="E97" s="720"/>
      <c r="F97" s="720"/>
      <c r="G97" s="720"/>
      <c r="H97" s="720"/>
      <c r="I97" s="720"/>
      <c r="J97" s="344">
        <f>Kostenverzamelstaat!M123-Kostenverzamelstaat!N123</f>
        <v>0</v>
      </c>
      <c r="K97" s="239"/>
      <c r="L97" s="353"/>
      <c r="M97" s="163"/>
      <c r="N97" s="167"/>
      <c r="O97" s="168"/>
      <c r="P97" s="169"/>
      <c r="Q97" s="169"/>
      <c r="R97" s="169"/>
    </row>
    <row r="98" spans="1:18" s="170" customFormat="1" ht="17.100000000000001" customHeight="1" x14ac:dyDescent="0.15">
      <c r="B98" s="167"/>
      <c r="C98" s="163"/>
      <c r="D98" s="719" t="s">
        <v>2166</v>
      </c>
      <c r="E98" s="720"/>
      <c r="F98" s="720"/>
      <c r="G98" s="720"/>
      <c r="H98" s="720"/>
      <c r="I98" s="720"/>
      <c r="J98" s="239"/>
      <c r="K98" s="344">
        <f>Kostenverzamelstaat!K124-Kostenverzamelstaat!L124</f>
        <v>0</v>
      </c>
      <c r="L98" s="353"/>
      <c r="M98" s="163"/>
      <c r="N98" s="167"/>
      <c r="O98" s="168"/>
      <c r="P98" s="169"/>
      <c r="Q98" s="169"/>
      <c r="R98" s="169"/>
    </row>
    <row r="99" spans="1:18" s="82" customFormat="1" ht="18" customHeight="1" x14ac:dyDescent="0.2">
      <c r="B99" s="101"/>
      <c r="C99" s="163"/>
      <c r="D99" s="721" t="s">
        <v>328</v>
      </c>
      <c r="E99" s="722"/>
      <c r="F99" s="722"/>
      <c r="G99" s="722"/>
      <c r="H99" s="722"/>
      <c r="I99" s="723"/>
      <c r="J99" s="344">
        <f>Kostenverzamelstaat!M127-Kostenverzamelstaat!N127</f>
        <v>0</v>
      </c>
      <c r="K99" s="344">
        <f>Kostenverzamelstaat!K127-Kostenverzamelstaat!L127</f>
        <v>0</v>
      </c>
      <c r="L99" s="345">
        <f>Kostenverzamelstaat!I127-Kostenverzamelstaat!J127</f>
        <v>0</v>
      </c>
      <c r="M99" s="163"/>
      <c r="N99" s="101"/>
      <c r="O99" s="103"/>
      <c r="P99" s="97"/>
      <c r="Q99" s="97"/>
      <c r="R99" s="97"/>
    </row>
    <row r="100" spans="1:18" s="82" customFormat="1" ht="18" customHeight="1" x14ac:dyDescent="0.2">
      <c r="B100" s="167"/>
      <c r="C100" s="163"/>
      <c r="D100" s="719" t="s">
        <v>2149</v>
      </c>
      <c r="E100" s="720"/>
      <c r="F100" s="720"/>
      <c r="G100" s="720"/>
      <c r="H100" s="720"/>
      <c r="I100" s="720"/>
      <c r="J100" s="239"/>
      <c r="K100" s="344">
        <f>Kostenverzamelstaat!K128-Kostenverzamelstaat!L128</f>
        <v>0</v>
      </c>
      <c r="L100" s="353"/>
      <c r="M100" s="163"/>
      <c r="N100" s="167"/>
      <c r="O100" s="103"/>
      <c r="P100" s="97"/>
      <c r="Q100" s="97"/>
      <c r="R100" s="97"/>
    </row>
    <row r="101" spans="1:18" s="170" customFormat="1" ht="17.100000000000001" customHeight="1" x14ac:dyDescent="0.15">
      <c r="B101" s="167"/>
      <c r="C101" s="163"/>
      <c r="D101" s="719" t="s">
        <v>2164</v>
      </c>
      <c r="E101" s="720"/>
      <c r="F101" s="720"/>
      <c r="G101" s="720"/>
      <c r="H101" s="720"/>
      <c r="I101" s="720"/>
      <c r="J101" s="344">
        <f>Kostenverzamelstaat!M129-Kostenverzamelstaat!N129</f>
        <v>0</v>
      </c>
      <c r="K101" s="239"/>
      <c r="L101" s="353"/>
      <c r="M101" s="163"/>
      <c r="N101" s="167"/>
      <c r="O101" s="168"/>
      <c r="P101" s="169"/>
      <c r="Q101" s="169"/>
      <c r="R101" s="169"/>
    </row>
    <row r="102" spans="1:18" s="82" customFormat="1" ht="18" customHeight="1" x14ac:dyDescent="0.2">
      <c r="B102" s="101"/>
      <c r="C102" s="163"/>
      <c r="D102" s="721" t="s">
        <v>38</v>
      </c>
      <c r="E102" s="722"/>
      <c r="F102" s="722"/>
      <c r="G102" s="722"/>
      <c r="H102" s="722"/>
      <c r="I102" s="723"/>
      <c r="J102" s="344">
        <f>Kostenverzamelstaat!M132-Kostenverzamelstaat!N132</f>
        <v>0</v>
      </c>
      <c r="K102" s="344">
        <f>Kostenverzamelstaat!K132-Kostenverzamelstaat!L132</f>
        <v>0</v>
      </c>
      <c r="L102" s="345">
        <f>Kostenverzamelstaat!I132-Kostenverzamelstaat!J132</f>
        <v>0</v>
      </c>
      <c r="M102" s="163"/>
      <c r="N102" s="101"/>
      <c r="O102" s="103"/>
      <c r="P102" s="97"/>
      <c r="Q102" s="97"/>
      <c r="R102" s="97"/>
    </row>
    <row r="103" spans="1:18" s="82" customFormat="1" ht="18" customHeight="1" x14ac:dyDescent="0.2">
      <c r="B103" s="101"/>
      <c r="C103" s="163"/>
      <c r="D103" s="721" t="s">
        <v>281</v>
      </c>
      <c r="E103" s="722"/>
      <c r="F103" s="722"/>
      <c r="G103" s="722"/>
      <c r="H103" s="722"/>
      <c r="I103" s="723"/>
      <c r="J103" s="344">
        <f>Kostenverzamelstaat!M133-Kostenverzamelstaat!N133</f>
        <v>0</v>
      </c>
      <c r="K103" s="344">
        <f>Kostenverzamelstaat!K133-Kostenverzamelstaat!L133</f>
        <v>0</v>
      </c>
      <c r="L103" s="345">
        <f>Kostenverzamelstaat!I133-Kostenverzamelstaat!J133</f>
        <v>0</v>
      </c>
      <c r="M103" s="163"/>
      <c r="N103" s="101"/>
      <c r="O103" s="103"/>
      <c r="P103" s="97"/>
      <c r="Q103" s="97"/>
      <c r="R103" s="97"/>
    </row>
    <row r="104" spans="1:18" s="82" customFormat="1" ht="18" customHeight="1" x14ac:dyDescent="0.2">
      <c r="B104" s="101"/>
      <c r="C104" s="163"/>
      <c r="D104" s="721" t="s">
        <v>20</v>
      </c>
      <c r="E104" s="722"/>
      <c r="F104" s="722"/>
      <c r="G104" s="722"/>
      <c r="H104" s="722"/>
      <c r="I104" s="723"/>
      <c r="J104" s="344">
        <f>Kostenverzamelstaat!M134-Kostenverzamelstaat!N134</f>
        <v>0</v>
      </c>
      <c r="K104" s="344">
        <f>Kostenverzamelstaat!K134-Kostenverzamelstaat!L134</f>
        <v>0</v>
      </c>
      <c r="L104" s="345">
        <f>Kostenverzamelstaat!I134-Kostenverzamelstaat!J134</f>
        <v>0</v>
      </c>
      <c r="M104" s="163"/>
      <c r="N104" s="101"/>
      <c r="O104" s="103"/>
      <c r="P104" s="97"/>
      <c r="Q104" s="97"/>
      <c r="R104" s="97"/>
    </row>
    <row r="105" spans="1:18" s="82" customFormat="1" ht="18" customHeight="1" x14ac:dyDescent="0.2">
      <c r="B105" s="101"/>
      <c r="C105" s="163"/>
      <c r="D105" s="721" t="s">
        <v>1560</v>
      </c>
      <c r="E105" s="722"/>
      <c r="F105" s="722"/>
      <c r="G105" s="722"/>
      <c r="H105" s="722"/>
      <c r="I105" s="723"/>
      <c r="J105" s="239"/>
      <c r="K105" s="239"/>
      <c r="L105" s="345">
        <f>Kostenverzamelstaat!I135-Kostenverzamelstaat!J135</f>
        <v>0</v>
      </c>
      <c r="M105" s="163"/>
      <c r="N105" s="101"/>
      <c r="O105" s="103"/>
      <c r="P105" s="97"/>
      <c r="Q105" s="97"/>
      <c r="R105" s="97"/>
    </row>
    <row r="106" spans="1:18" s="82" customFormat="1" ht="18" customHeight="1" x14ac:dyDescent="0.2">
      <c r="B106" s="167"/>
      <c r="C106" s="163"/>
      <c r="D106" s="719" t="s">
        <v>2150</v>
      </c>
      <c r="E106" s="720"/>
      <c r="F106" s="720"/>
      <c r="G106" s="720"/>
      <c r="H106" s="720"/>
      <c r="I106" s="720"/>
      <c r="J106" s="239"/>
      <c r="K106" s="344">
        <f>Kostenverzamelstaat!K136-Kostenverzamelstaat!L136</f>
        <v>0</v>
      </c>
      <c r="L106" s="353"/>
      <c r="M106" s="163"/>
      <c r="N106" s="167"/>
      <c r="O106" s="103"/>
      <c r="P106" s="97"/>
      <c r="Q106" s="97"/>
      <c r="R106" s="97"/>
    </row>
    <row r="107" spans="1:18" s="170" customFormat="1" ht="17.100000000000001" customHeight="1" x14ac:dyDescent="0.15">
      <c r="B107" s="167"/>
      <c r="C107" s="163"/>
      <c r="D107" s="719" t="s">
        <v>2165</v>
      </c>
      <c r="E107" s="720"/>
      <c r="F107" s="720"/>
      <c r="G107" s="720"/>
      <c r="H107" s="720"/>
      <c r="I107" s="720"/>
      <c r="J107" s="344">
        <f>Kostenverzamelstaat!M137-Kostenverzamelstaat!N137</f>
        <v>0</v>
      </c>
      <c r="K107" s="239"/>
      <c r="L107" s="353"/>
      <c r="M107" s="163"/>
      <c r="N107" s="167"/>
      <c r="O107" s="168"/>
      <c r="P107" s="169"/>
      <c r="Q107" s="169"/>
      <c r="R107" s="169"/>
    </row>
    <row r="108" spans="1:18" s="82" customFormat="1" ht="18" customHeight="1" x14ac:dyDescent="0.2">
      <c r="B108" s="101"/>
      <c r="C108" s="163"/>
      <c r="D108" s="721" t="s">
        <v>1012</v>
      </c>
      <c r="E108" s="722"/>
      <c r="F108" s="722"/>
      <c r="G108" s="722"/>
      <c r="H108" s="722"/>
      <c r="I108" s="723"/>
      <c r="J108" s="344">
        <f>Kostenverzamelstaat!M140-Kostenverzamelstaat!N140</f>
        <v>0</v>
      </c>
      <c r="K108" s="344">
        <f>Kostenverzamelstaat!K140-Kostenverzamelstaat!L140</f>
        <v>0</v>
      </c>
      <c r="L108" s="345">
        <f>Kostenverzamelstaat!I140-Kostenverzamelstaat!J140</f>
        <v>0</v>
      </c>
      <c r="M108" s="163"/>
      <c r="N108" s="101"/>
      <c r="O108" s="103"/>
      <c r="P108" s="97"/>
      <c r="Q108" s="97"/>
      <c r="R108" s="97"/>
    </row>
    <row r="109" spans="1:18" s="82" customFormat="1" ht="18" customHeight="1" x14ac:dyDescent="0.2">
      <c r="B109" s="101"/>
      <c r="C109" s="163"/>
      <c r="D109" s="721" t="s">
        <v>1011</v>
      </c>
      <c r="E109" s="722"/>
      <c r="F109" s="722"/>
      <c r="G109" s="722"/>
      <c r="H109" s="722"/>
      <c r="I109" s="723"/>
      <c r="J109" s="344">
        <f>Kostenverzamelstaat!M141-Kostenverzamelstaat!N141</f>
        <v>0</v>
      </c>
      <c r="K109" s="344">
        <f>Kostenverzamelstaat!K141-Kostenverzamelstaat!L141</f>
        <v>0</v>
      </c>
      <c r="L109" s="345">
        <f>Kostenverzamelstaat!I141-Kostenverzamelstaat!J141</f>
        <v>0</v>
      </c>
      <c r="M109" s="163"/>
      <c r="N109" s="101"/>
      <c r="O109" s="103"/>
      <c r="P109" s="97"/>
      <c r="Q109" s="97"/>
      <c r="R109" s="97"/>
    </row>
    <row r="110" spans="1:18" s="82" customFormat="1" ht="18" customHeight="1" x14ac:dyDescent="0.2">
      <c r="B110" s="101"/>
      <c r="C110" s="163"/>
      <c r="D110" s="746" t="s">
        <v>282</v>
      </c>
      <c r="E110" s="747"/>
      <c r="F110" s="747"/>
      <c r="G110" s="747"/>
      <c r="H110" s="747"/>
      <c r="I110" s="748"/>
      <c r="J110" s="346">
        <f>Kostenverzamelstaat!M144-Kostenverzamelstaat!N144</f>
        <v>0</v>
      </c>
      <c r="K110" s="346">
        <f>Kostenverzamelstaat!K144-Kostenverzamelstaat!L144</f>
        <v>0</v>
      </c>
      <c r="L110" s="347">
        <f>Kostenverzamelstaat!I144-Kostenverzamelstaat!J144</f>
        <v>0</v>
      </c>
      <c r="M110" s="163"/>
      <c r="N110" s="101"/>
      <c r="O110" s="103"/>
      <c r="P110" s="97"/>
      <c r="Q110" s="97"/>
      <c r="R110" s="97"/>
    </row>
    <row r="111" spans="1:18" s="82" customFormat="1" ht="18" customHeight="1" x14ac:dyDescent="0.2">
      <c r="B111" s="101"/>
      <c r="C111" s="163"/>
      <c r="D111" s="163"/>
      <c r="E111" s="163"/>
      <c r="F111" s="163"/>
      <c r="G111" s="163"/>
      <c r="H111" s="163"/>
      <c r="I111" s="163"/>
      <c r="J111" s="163"/>
      <c r="K111" s="163"/>
      <c r="L111" s="163"/>
      <c r="M111" s="163"/>
      <c r="N111" s="101"/>
      <c r="O111" s="103"/>
      <c r="P111" s="97"/>
      <c r="Q111" s="97"/>
      <c r="R111" s="97"/>
    </row>
    <row r="112" spans="1:18" ht="18" customHeight="1" x14ac:dyDescent="0.2">
      <c r="A112" s="93"/>
      <c r="B112" s="101"/>
      <c r="C112" s="40"/>
      <c r="D112" s="165" t="s">
        <v>251</v>
      </c>
      <c r="E112" s="173"/>
      <c r="F112" s="163"/>
      <c r="G112" s="163"/>
      <c r="H112" s="163"/>
      <c r="I112" s="163"/>
      <c r="J112" s="41"/>
      <c r="K112" s="41"/>
      <c r="L112" s="41"/>
      <c r="M112" s="41"/>
      <c r="N112" s="101"/>
      <c r="O112" s="98"/>
    </row>
    <row r="113" spans="1:18" ht="24" customHeight="1" x14ac:dyDescent="0.2">
      <c r="A113" s="93"/>
      <c r="B113" s="101"/>
      <c r="C113" s="40"/>
      <c r="D113" s="734" t="s">
        <v>3210</v>
      </c>
      <c r="E113" s="790"/>
      <c r="F113" s="790"/>
      <c r="G113" s="790"/>
      <c r="H113" s="790"/>
      <c r="I113" s="791"/>
      <c r="J113" s="804" t="s">
        <v>342</v>
      </c>
      <c r="K113" s="804" t="s">
        <v>343</v>
      </c>
      <c r="L113" s="802" t="s">
        <v>167</v>
      </c>
      <c r="M113" s="41"/>
      <c r="N113" s="101"/>
      <c r="O113" s="98"/>
    </row>
    <row r="114" spans="1:18" ht="24" customHeight="1" x14ac:dyDescent="0.2">
      <c r="A114" s="93"/>
      <c r="B114" s="101"/>
      <c r="C114" s="40"/>
      <c r="D114" s="792"/>
      <c r="E114" s="738"/>
      <c r="F114" s="738"/>
      <c r="G114" s="738"/>
      <c r="H114" s="738"/>
      <c r="I114" s="739"/>
      <c r="J114" s="789"/>
      <c r="K114" s="789"/>
      <c r="L114" s="803"/>
      <c r="M114" s="41"/>
      <c r="N114" s="101"/>
      <c r="O114" s="98"/>
    </row>
    <row r="115" spans="1:18" ht="32.1" customHeight="1" x14ac:dyDescent="0.2">
      <c r="A115" s="93"/>
      <c r="B115" s="101"/>
      <c r="C115" s="40"/>
      <c r="D115" s="749" t="s">
        <v>1770</v>
      </c>
      <c r="E115" s="741"/>
      <c r="F115" s="741"/>
      <c r="G115" s="741"/>
      <c r="H115" s="741"/>
      <c r="I115" s="742"/>
      <c r="J115" s="473"/>
      <c r="K115" s="473"/>
      <c r="L115" s="474"/>
      <c r="M115" s="41"/>
      <c r="N115" s="101"/>
      <c r="O115" s="98"/>
    </row>
    <row r="116" spans="1:18" ht="18" customHeight="1" x14ac:dyDescent="0.2">
      <c r="A116" s="93"/>
      <c r="B116" s="101"/>
      <c r="C116" s="40"/>
      <c r="D116" s="749" t="s">
        <v>46</v>
      </c>
      <c r="E116" s="741"/>
      <c r="F116" s="741"/>
      <c r="G116" s="741"/>
      <c r="H116" s="741"/>
      <c r="I116" s="742"/>
      <c r="J116" s="473"/>
      <c r="K116" s="473"/>
      <c r="L116" s="474"/>
      <c r="M116" s="41"/>
      <c r="N116" s="101"/>
      <c r="O116" s="98"/>
    </row>
    <row r="117" spans="1:18" ht="18" customHeight="1" x14ac:dyDescent="0.2">
      <c r="A117" s="93"/>
      <c r="B117" s="101"/>
      <c r="C117" s="40"/>
      <c r="D117" s="749" t="s">
        <v>422</v>
      </c>
      <c r="E117" s="741"/>
      <c r="F117" s="741"/>
      <c r="G117" s="741"/>
      <c r="H117" s="741"/>
      <c r="I117" s="742"/>
      <c r="J117" s="473"/>
      <c r="K117" s="473"/>
      <c r="L117" s="474"/>
      <c r="M117" s="41"/>
      <c r="N117" s="101"/>
      <c r="O117" s="98"/>
    </row>
    <row r="118" spans="1:18" ht="18" customHeight="1" x14ac:dyDescent="0.2">
      <c r="A118" s="93"/>
      <c r="B118" s="101"/>
      <c r="C118" s="40"/>
      <c r="D118" s="749" t="s">
        <v>423</v>
      </c>
      <c r="E118" s="741"/>
      <c r="F118" s="741"/>
      <c r="G118" s="741"/>
      <c r="H118" s="741"/>
      <c r="I118" s="742"/>
      <c r="J118" s="473"/>
      <c r="K118" s="473"/>
      <c r="L118" s="474"/>
      <c r="M118" s="41"/>
      <c r="N118" s="101"/>
      <c r="O118" s="98"/>
    </row>
    <row r="119" spans="1:18" ht="18" customHeight="1" x14ac:dyDescent="0.2">
      <c r="A119" s="93"/>
      <c r="B119" s="101"/>
      <c r="C119" s="40"/>
      <c r="D119" s="749" t="s">
        <v>21</v>
      </c>
      <c r="E119" s="741"/>
      <c r="F119" s="741"/>
      <c r="G119" s="741"/>
      <c r="H119" s="741"/>
      <c r="I119" s="742"/>
      <c r="J119" s="473"/>
      <c r="K119" s="473"/>
      <c r="L119" s="474"/>
      <c r="M119" s="41"/>
      <c r="N119" s="101"/>
      <c r="O119" s="98"/>
    </row>
    <row r="120" spans="1:18" ht="18" customHeight="1" x14ac:dyDescent="0.2">
      <c r="A120" s="93"/>
      <c r="B120" s="101"/>
      <c r="C120" s="40"/>
      <c r="D120" s="809" t="s">
        <v>22</v>
      </c>
      <c r="E120" s="810"/>
      <c r="F120" s="810"/>
      <c r="G120" s="810"/>
      <c r="H120" s="810"/>
      <c r="I120" s="811"/>
      <c r="J120" s="475"/>
      <c r="K120" s="475"/>
      <c r="L120" s="476"/>
      <c r="M120" s="41"/>
      <c r="N120" s="101"/>
      <c r="O120" s="98"/>
    </row>
    <row r="121" spans="1:18" ht="18" customHeight="1" x14ac:dyDescent="0.2">
      <c r="A121" s="93"/>
      <c r="B121" s="101"/>
      <c r="C121" s="40"/>
      <c r="D121" s="40"/>
      <c r="E121" s="40"/>
      <c r="F121" s="40"/>
      <c r="G121" s="40"/>
      <c r="H121" s="40"/>
      <c r="I121" s="40"/>
      <c r="J121" s="40"/>
      <c r="K121" s="40"/>
      <c r="L121" s="40"/>
      <c r="M121" s="41"/>
      <c r="N121" s="101"/>
      <c r="O121" s="98"/>
    </row>
    <row r="122" spans="1:18" s="82" customFormat="1" ht="18" customHeight="1" x14ac:dyDescent="0.2">
      <c r="B122" s="101"/>
      <c r="C122" s="162"/>
      <c r="D122" s="174">
        <f ca="1">NOW()</f>
        <v>45015.406624768519</v>
      </c>
      <c r="E122" s="162"/>
      <c r="F122" s="162"/>
      <c r="G122" s="162"/>
      <c r="H122" s="162"/>
      <c r="I122" s="162"/>
      <c r="J122" s="162"/>
      <c r="K122" s="162"/>
      <c r="L122" s="172" t="str">
        <f>CONCATENATE("Controleoverzicht ",LOWER(A65))</f>
        <v>Controleoverzicht pagina 2</v>
      </c>
      <c r="M122" s="162"/>
      <c r="N122" s="101"/>
      <c r="O122" s="103"/>
      <c r="P122" s="97"/>
      <c r="Q122" s="97"/>
      <c r="R122" s="97"/>
    </row>
    <row r="123" spans="1:18" s="82" customFormat="1" ht="12.75" customHeight="1" x14ac:dyDescent="0.2">
      <c r="A123" s="161"/>
      <c r="B123" s="101"/>
      <c r="C123" s="101"/>
      <c r="D123" s="101"/>
      <c r="E123" s="101"/>
      <c r="F123" s="101"/>
      <c r="G123" s="101"/>
      <c r="H123" s="101"/>
      <c r="I123" s="101"/>
      <c r="J123" s="101"/>
      <c r="K123" s="101"/>
      <c r="L123" s="101"/>
      <c r="M123" s="101"/>
      <c r="N123" s="101"/>
      <c r="O123" s="103"/>
    </row>
    <row r="124" spans="1:18" ht="18" customHeight="1" x14ac:dyDescent="0.2">
      <c r="A124" s="102" t="s">
        <v>136</v>
      </c>
      <c r="B124" s="101"/>
      <c r="C124" s="162"/>
      <c r="D124" s="163" t="str">
        <f>CONCATENATE("KWARTAALSTAAT ZVW ", jaar_id," ",kwartaal_id,"E KWARTAAL")</f>
        <v>KWARTAALSTAAT ZVW 2023 1E KWARTAAL</v>
      </c>
      <c r="E124" s="162"/>
      <c r="F124" s="162"/>
      <c r="G124" s="162"/>
      <c r="H124" s="162"/>
      <c r="I124" s="162"/>
      <c r="J124" s="162"/>
      <c r="K124" s="162"/>
      <c r="L124" s="162"/>
      <c r="M124" s="162"/>
      <c r="N124" s="101"/>
      <c r="O124" s="103"/>
    </row>
    <row r="125" spans="1:18" ht="18" customHeight="1" x14ac:dyDescent="0.2">
      <c r="A125" s="82"/>
      <c r="B125" s="101"/>
      <c r="C125" s="163"/>
      <c r="D125" s="163" t="s">
        <v>210</v>
      </c>
      <c r="E125" s="164"/>
      <c r="F125" s="164"/>
      <c r="G125" s="163"/>
      <c r="H125" s="163"/>
      <c r="I125" s="163"/>
      <c r="J125" s="163"/>
      <c r="K125" s="162"/>
      <c r="L125" s="162"/>
      <c r="M125" s="163"/>
      <c r="N125" s="101"/>
      <c r="O125" s="103"/>
    </row>
    <row r="126" spans="1:18" ht="18" customHeight="1" x14ac:dyDescent="0.2">
      <c r="A126" s="93"/>
      <c r="B126" s="101"/>
      <c r="C126" s="40"/>
      <c r="D126" s="41" t="str">
        <f>IF(naw_uzovi_zorgverzekeraar&lt;&gt;"0000",CONCATENATE(UPPER(naw_naam_zorgverzekeraar),", ",UPPER(naw_plaats_zorgverzekeraar)),"")</f>
        <v/>
      </c>
      <c r="E126" s="41"/>
      <c r="F126" s="41"/>
      <c r="G126" s="41"/>
      <c r="H126" s="41"/>
      <c r="I126" s="41"/>
      <c r="J126" s="41"/>
      <c r="K126" s="41"/>
      <c r="L126" s="42" t="str">
        <f>CONCATENATE("UZOVI: ",naw_uzovi_zorgverzekeraar)</f>
        <v>UZOVI: 0000</v>
      </c>
      <c r="M126" s="41"/>
      <c r="N126" s="101"/>
      <c r="O126" s="103"/>
    </row>
    <row r="127" spans="1:18" ht="18" customHeight="1" x14ac:dyDescent="0.2">
      <c r="A127" s="93"/>
      <c r="B127" s="101"/>
      <c r="C127" s="40"/>
      <c r="D127" s="43"/>
      <c r="E127" s="41"/>
      <c r="F127" s="41"/>
      <c r="G127" s="41"/>
      <c r="H127" s="41"/>
      <c r="I127" s="41"/>
      <c r="J127" s="41"/>
      <c r="K127" s="41"/>
      <c r="L127" s="41"/>
      <c r="M127" s="41"/>
      <c r="N127" s="101"/>
      <c r="O127" s="103"/>
    </row>
    <row r="128" spans="1:18" s="82" customFormat="1" ht="18" customHeight="1" x14ac:dyDescent="0.2">
      <c r="B128" s="101"/>
      <c r="C128" s="163"/>
      <c r="D128" s="165" t="s">
        <v>283</v>
      </c>
      <c r="E128" s="173"/>
      <c r="F128" s="163"/>
      <c r="G128" s="163"/>
      <c r="H128" s="163"/>
      <c r="I128" s="163"/>
      <c r="J128" s="41"/>
      <c r="K128" s="41"/>
      <c r="L128" s="41"/>
      <c r="M128" s="163"/>
      <c r="N128" s="101"/>
      <c r="O128" s="103"/>
      <c r="P128" s="97"/>
      <c r="Q128" s="97"/>
      <c r="R128" s="97"/>
    </row>
    <row r="129" spans="1:18" ht="24" customHeight="1" x14ac:dyDescent="0.2">
      <c r="A129" s="93"/>
      <c r="B129" s="101"/>
      <c r="C129" s="40"/>
      <c r="D129" s="728" t="s">
        <v>3209</v>
      </c>
      <c r="E129" s="729"/>
      <c r="F129" s="729"/>
      <c r="G129" s="729"/>
      <c r="H129" s="729"/>
      <c r="I129" s="730"/>
      <c r="J129" s="788" t="s">
        <v>342</v>
      </c>
      <c r="K129" s="788" t="s">
        <v>343</v>
      </c>
      <c r="L129" s="793" t="s">
        <v>167</v>
      </c>
      <c r="M129" s="41"/>
      <c r="N129" s="101"/>
      <c r="O129" s="98"/>
    </row>
    <row r="130" spans="1:18" ht="24" customHeight="1" x14ac:dyDescent="0.2">
      <c r="A130" s="93"/>
      <c r="B130" s="101"/>
      <c r="C130" s="40"/>
      <c r="D130" s="731"/>
      <c r="E130" s="732"/>
      <c r="F130" s="732"/>
      <c r="G130" s="732"/>
      <c r="H130" s="732"/>
      <c r="I130" s="733"/>
      <c r="J130" s="789"/>
      <c r="K130" s="789"/>
      <c r="L130" s="794"/>
      <c r="M130" s="41"/>
      <c r="N130" s="101"/>
      <c r="O130" s="98"/>
    </row>
    <row r="131" spans="1:18" s="82" customFormat="1" ht="18" customHeight="1" x14ac:dyDescent="0.2">
      <c r="B131" s="101"/>
      <c r="C131" s="163"/>
      <c r="D131" s="740" t="s">
        <v>281</v>
      </c>
      <c r="E131" s="741"/>
      <c r="F131" s="741"/>
      <c r="G131" s="741"/>
      <c r="H131" s="741"/>
      <c r="I131" s="742"/>
      <c r="J131" s="473"/>
      <c r="K131" s="473"/>
      <c r="L131" s="477"/>
      <c r="M131" s="163"/>
      <c r="N131" s="101"/>
      <c r="O131" s="103"/>
      <c r="P131" s="97"/>
      <c r="Q131" s="97"/>
      <c r="R131" s="97"/>
    </row>
    <row r="132" spans="1:18" s="82" customFormat="1" ht="18" customHeight="1" x14ac:dyDescent="0.2">
      <c r="B132" s="101"/>
      <c r="C132" s="163"/>
      <c r="D132" s="743" t="s">
        <v>20</v>
      </c>
      <c r="E132" s="744"/>
      <c r="F132" s="744"/>
      <c r="G132" s="744"/>
      <c r="H132" s="744"/>
      <c r="I132" s="745"/>
      <c r="J132" s="478"/>
      <c r="K132" s="478"/>
      <c r="L132" s="479"/>
      <c r="M132" s="163"/>
      <c r="N132" s="101"/>
      <c r="O132" s="103"/>
      <c r="P132" s="97"/>
      <c r="Q132" s="97"/>
      <c r="R132" s="97"/>
    </row>
    <row r="133" spans="1:18" s="82" customFormat="1" ht="18" customHeight="1" x14ac:dyDescent="0.2">
      <c r="B133" s="101"/>
      <c r="C133" s="163"/>
      <c r="D133" s="163"/>
      <c r="E133" s="163"/>
      <c r="F133" s="163"/>
      <c r="G133" s="163"/>
      <c r="H133" s="163"/>
      <c r="I133" s="163"/>
      <c r="J133" s="163"/>
      <c r="K133" s="163"/>
      <c r="L133" s="163"/>
      <c r="M133" s="163"/>
      <c r="N133" s="101"/>
      <c r="O133" s="103"/>
      <c r="P133" s="97"/>
      <c r="Q133" s="97"/>
      <c r="R133" s="97"/>
    </row>
    <row r="134" spans="1:18" s="82" customFormat="1" ht="24" customHeight="1" x14ac:dyDescent="0.2">
      <c r="B134" s="101"/>
      <c r="C134" s="162"/>
      <c r="D134" s="728" t="s">
        <v>1535</v>
      </c>
      <c r="E134" s="729"/>
      <c r="F134" s="729"/>
      <c r="G134" s="729"/>
      <c r="H134" s="729"/>
      <c r="I134" s="730"/>
      <c r="J134" s="788" t="s">
        <v>342</v>
      </c>
      <c r="K134" s="788" t="s">
        <v>343</v>
      </c>
      <c r="L134" s="793" t="s">
        <v>167</v>
      </c>
      <c r="M134" s="162"/>
      <c r="N134" s="101"/>
      <c r="O134" s="103"/>
      <c r="P134" s="97"/>
      <c r="Q134" s="97"/>
      <c r="R134" s="97"/>
    </row>
    <row r="135" spans="1:18" s="82" customFormat="1" ht="24" customHeight="1" x14ac:dyDescent="0.2">
      <c r="B135" s="101"/>
      <c r="C135" s="162"/>
      <c r="D135" s="731"/>
      <c r="E135" s="732"/>
      <c r="F135" s="732"/>
      <c r="G135" s="732"/>
      <c r="H135" s="732"/>
      <c r="I135" s="733"/>
      <c r="J135" s="789"/>
      <c r="K135" s="789"/>
      <c r="L135" s="794"/>
      <c r="M135" s="162"/>
      <c r="N135" s="101"/>
      <c r="O135" s="103"/>
      <c r="P135" s="97"/>
      <c r="Q135" s="97"/>
      <c r="R135" s="97"/>
    </row>
    <row r="136" spans="1:18" ht="32.1" customHeight="1" x14ac:dyDescent="0.2">
      <c r="A136" s="93"/>
      <c r="B136" s="101"/>
      <c r="C136" s="40"/>
      <c r="D136" s="749" t="s">
        <v>1770</v>
      </c>
      <c r="E136" s="741"/>
      <c r="F136" s="741"/>
      <c r="G136" s="741"/>
      <c r="H136" s="741"/>
      <c r="I136" s="742"/>
      <c r="J136" s="473"/>
      <c r="K136" s="473"/>
      <c r="L136" s="474"/>
      <c r="M136" s="41"/>
      <c r="N136" s="101"/>
      <c r="O136" s="98"/>
    </row>
    <row r="137" spans="1:18" s="82" customFormat="1" ht="18" customHeight="1" x14ac:dyDescent="0.2">
      <c r="B137" s="101"/>
      <c r="C137" s="162"/>
      <c r="D137" s="740" t="s">
        <v>46</v>
      </c>
      <c r="E137" s="741"/>
      <c r="F137" s="741"/>
      <c r="G137" s="741"/>
      <c r="H137" s="741"/>
      <c r="I137" s="742"/>
      <c r="J137" s="473"/>
      <c r="K137" s="473"/>
      <c r="L137" s="477"/>
      <c r="M137" s="162"/>
      <c r="N137" s="101"/>
      <c r="O137" s="103"/>
      <c r="P137" s="97"/>
      <c r="Q137" s="97"/>
      <c r="R137" s="97"/>
    </row>
    <row r="138" spans="1:18" s="82" customFormat="1" ht="18" customHeight="1" x14ac:dyDescent="0.2">
      <c r="B138" s="101"/>
      <c r="C138" s="162"/>
      <c r="D138" s="740" t="s">
        <v>422</v>
      </c>
      <c r="E138" s="741"/>
      <c r="F138" s="741"/>
      <c r="G138" s="741"/>
      <c r="H138" s="741"/>
      <c r="I138" s="742"/>
      <c r="J138" s="473"/>
      <c r="K138" s="473"/>
      <c r="L138" s="477"/>
      <c r="M138" s="162"/>
      <c r="N138" s="101"/>
      <c r="O138" s="103"/>
      <c r="P138" s="97"/>
      <c r="Q138" s="97"/>
      <c r="R138" s="97"/>
    </row>
    <row r="139" spans="1:18" s="82" customFormat="1" ht="18" customHeight="1" x14ac:dyDescent="0.2">
      <c r="B139" s="101"/>
      <c r="C139" s="162"/>
      <c r="D139" s="740" t="s">
        <v>423</v>
      </c>
      <c r="E139" s="741"/>
      <c r="F139" s="741"/>
      <c r="G139" s="741"/>
      <c r="H139" s="741"/>
      <c r="I139" s="742"/>
      <c r="J139" s="473"/>
      <c r="K139" s="473"/>
      <c r="L139" s="477"/>
      <c r="M139" s="162"/>
      <c r="N139" s="101"/>
      <c r="O139" s="103"/>
      <c r="P139" s="97"/>
      <c r="Q139" s="97"/>
      <c r="R139" s="97"/>
    </row>
    <row r="140" spans="1:18" s="82" customFormat="1" ht="18" customHeight="1" x14ac:dyDescent="0.2">
      <c r="B140" s="101"/>
      <c r="C140" s="162"/>
      <c r="D140" s="740" t="s">
        <v>21</v>
      </c>
      <c r="E140" s="741"/>
      <c r="F140" s="741"/>
      <c r="G140" s="741"/>
      <c r="H140" s="741"/>
      <c r="I140" s="742"/>
      <c r="J140" s="473"/>
      <c r="K140" s="473"/>
      <c r="L140" s="477"/>
      <c r="M140" s="162"/>
      <c r="N140" s="101"/>
      <c r="O140" s="103"/>
      <c r="P140" s="97"/>
      <c r="Q140" s="97"/>
      <c r="R140" s="97"/>
    </row>
    <row r="141" spans="1:18" s="82" customFormat="1" ht="18" customHeight="1" x14ac:dyDescent="0.2">
      <c r="B141" s="101"/>
      <c r="C141" s="162"/>
      <c r="D141" s="743" t="s">
        <v>22</v>
      </c>
      <c r="E141" s="744"/>
      <c r="F141" s="744"/>
      <c r="G141" s="744"/>
      <c r="H141" s="744"/>
      <c r="I141" s="745"/>
      <c r="J141" s="478"/>
      <c r="K141" s="478"/>
      <c r="L141" s="479"/>
      <c r="M141" s="162"/>
      <c r="N141" s="101"/>
      <c r="O141" s="103"/>
      <c r="P141" s="97"/>
      <c r="Q141" s="97"/>
      <c r="R141" s="97"/>
    </row>
    <row r="142" spans="1:18" s="82" customFormat="1" ht="18" customHeight="1" x14ac:dyDescent="0.2">
      <c r="B142" s="101"/>
      <c r="C142" s="162"/>
      <c r="D142" s="165"/>
      <c r="E142" s="175"/>
      <c r="F142" s="175"/>
      <c r="G142" s="175"/>
      <c r="H142" s="175"/>
      <c r="I142" s="175"/>
      <c r="J142" s="78"/>
      <c r="K142" s="78"/>
      <c r="L142" s="78"/>
      <c r="M142" s="162"/>
      <c r="N142" s="101"/>
      <c r="O142" s="103"/>
      <c r="P142" s="97"/>
      <c r="Q142" s="97"/>
      <c r="R142" s="97"/>
    </row>
    <row r="143" spans="1:18" s="82" customFormat="1" ht="24" customHeight="1" x14ac:dyDescent="0.2">
      <c r="B143" s="101"/>
      <c r="C143" s="163"/>
      <c r="D143" s="728" t="s">
        <v>3211</v>
      </c>
      <c r="E143" s="729"/>
      <c r="F143" s="729"/>
      <c r="G143" s="729"/>
      <c r="H143" s="729"/>
      <c r="I143" s="730"/>
      <c r="J143" s="788" t="s">
        <v>342</v>
      </c>
      <c r="K143" s="788" t="s">
        <v>343</v>
      </c>
      <c r="L143" s="793" t="s">
        <v>167</v>
      </c>
      <c r="M143" s="163"/>
      <c r="N143" s="101"/>
      <c r="O143" s="103"/>
      <c r="P143" s="97"/>
      <c r="Q143" s="97"/>
      <c r="R143" s="97"/>
    </row>
    <row r="144" spans="1:18" s="82" customFormat="1" ht="24" customHeight="1" x14ac:dyDescent="0.2">
      <c r="B144" s="101"/>
      <c r="C144" s="163"/>
      <c r="D144" s="731"/>
      <c r="E144" s="732"/>
      <c r="F144" s="732"/>
      <c r="G144" s="732"/>
      <c r="H144" s="732"/>
      <c r="I144" s="733"/>
      <c r="J144" s="789"/>
      <c r="K144" s="789"/>
      <c r="L144" s="794"/>
      <c r="M144" s="163"/>
      <c r="N144" s="101"/>
      <c r="O144" s="103"/>
      <c r="P144" s="97"/>
      <c r="Q144" s="97"/>
      <c r="R144" s="97"/>
    </row>
    <row r="145" spans="1:18" s="82" customFormat="1" ht="18" customHeight="1" x14ac:dyDescent="0.2">
      <c r="B145" s="101"/>
      <c r="C145" s="163"/>
      <c r="D145" s="740" t="s">
        <v>252</v>
      </c>
      <c r="E145" s="741"/>
      <c r="F145" s="741"/>
      <c r="G145" s="741"/>
      <c r="H145" s="741"/>
      <c r="I145" s="742"/>
      <c r="J145" s="473"/>
      <c r="K145" s="473"/>
      <c r="L145" s="477"/>
      <c r="M145" s="163"/>
      <c r="N145" s="101"/>
      <c r="O145" s="103"/>
      <c r="P145" s="97"/>
      <c r="Q145" s="97"/>
      <c r="R145" s="97"/>
    </row>
    <row r="146" spans="1:18" s="82" customFormat="1" ht="18" customHeight="1" x14ac:dyDescent="0.2">
      <c r="B146" s="101"/>
      <c r="C146" s="163"/>
      <c r="D146" s="740" t="s">
        <v>46</v>
      </c>
      <c r="E146" s="741"/>
      <c r="F146" s="741"/>
      <c r="G146" s="741"/>
      <c r="H146" s="741"/>
      <c r="I146" s="742"/>
      <c r="J146" s="473"/>
      <c r="K146" s="473"/>
      <c r="L146" s="477"/>
      <c r="M146" s="163"/>
      <c r="N146" s="101"/>
      <c r="O146" s="103"/>
      <c r="P146" s="97"/>
      <c r="Q146" s="97"/>
      <c r="R146" s="97"/>
    </row>
    <row r="147" spans="1:18" s="82" customFormat="1" ht="18" customHeight="1" x14ac:dyDescent="0.2">
      <c r="B147" s="101"/>
      <c r="C147" s="162"/>
      <c r="D147" s="740" t="s">
        <v>422</v>
      </c>
      <c r="E147" s="741"/>
      <c r="F147" s="741"/>
      <c r="G147" s="741"/>
      <c r="H147" s="741"/>
      <c r="I147" s="742"/>
      <c r="J147" s="473"/>
      <c r="K147" s="473"/>
      <c r="L147" s="477"/>
      <c r="M147" s="162"/>
      <c r="N147" s="101"/>
      <c r="O147" s="103"/>
      <c r="P147" s="97"/>
      <c r="Q147" s="97"/>
      <c r="R147" s="97"/>
    </row>
    <row r="148" spans="1:18" s="82" customFormat="1" ht="18" customHeight="1" x14ac:dyDescent="0.2">
      <c r="B148" s="101"/>
      <c r="C148" s="162"/>
      <c r="D148" s="740" t="s">
        <v>423</v>
      </c>
      <c r="E148" s="741"/>
      <c r="F148" s="741"/>
      <c r="G148" s="741"/>
      <c r="H148" s="741"/>
      <c r="I148" s="742"/>
      <c r="J148" s="473"/>
      <c r="K148" s="473"/>
      <c r="L148" s="477"/>
      <c r="M148" s="162"/>
      <c r="N148" s="101"/>
      <c r="O148" s="103"/>
      <c r="P148" s="97"/>
      <c r="Q148" s="97"/>
      <c r="R148" s="97"/>
    </row>
    <row r="149" spans="1:18" ht="18" customHeight="1" x14ac:dyDescent="0.2">
      <c r="A149" s="82"/>
      <c r="B149" s="101"/>
      <c r="C149" s="163"/>
      <c r="D149" s="740" t="s">
        <v>21</v>
      </c>
      <c r="E149" s="741"/>
      <c r="F149" s="741"/>
      <c r="G149" s="741"/>
      <c r="H149" s="741"/>
      <c r="I149" s="742"/>
      <c r="J149" s="473"/>
      <c r="K149" s="473"/>
      <c r="L149" s="477"/>
      <c r="M149" s="163"/>
      <c r="N149" s="101"/>
      <c r="O149" s="103"/>
    </row>
    <row r="150" spans="1:18" ht="18" customHeight="1" x14ac:dyDescent="0.2">
      <c r="A150" s="82"/>
      <c r="B150" s="101"/>
      <c r="C150" s="163"/>
      <c r="D150" s="743" t="s">
        <v>22</v>
      </c>
      <c r="E150" s="744"/>
      <c r="F150" s="744"/>
      <c r="G150" s="744"/>
      <c r="H150" s="744"/>
      <c r="I150" s="745"/>
      <c r="J150" s="478"/>
      <c r="K150" s="478"/>
      <c r="L150" s="479"/>
      <c r="M150" s="163"/>
      <c r="N150" s="101"/>
      <c r="O150" s="103"/>
    </row>
    <row r="151" spans="1:18" s="82" customFormat="1" ht="18" customHeight="1" x14ac:dyDescent="0.2">
      <c r="B151" s="101"/>
      <c r="C151" s="162"/>
      <c r="D151" s="165"/>
      <c r="E151" s="175"/>
      <c r="F151" s="175"/>
      <c r="G151" s="175"/>
      <c r="H151" s="175"/>
      <c r="I151" s="175"/>
      <c r="J151" s="78"/>
      <c r="K151" s="78"/>
      <c r="L151" s="78"/>
      <c r="M151" s="162"/>
      <c r="N151" s="101"/>
      <c r="O151" s="103"/>
      <c r="P151" s="97"/>
      <c r="Q151" s="97"/>
      <c r="R151" s="97"/>
    </row>
    <row r="152" spans="1:18" s="82" customFormat="1" ht="18" customHeight="1" x14ac:dyDescent="0.2">
      <c r="B152" s="101"/>
      <c r="C152" s="162"/>
      <c r="D152" s="174">
        <f ca="1">NOW()</f>
        <v>45015.406624768519</v>
      </c>
      <c r="E152" s="162"/>
      <c r="F152" s="162"/>
      <c r="G152" s="162"/>
      <c r="H152" s="162"/>
      <c r="I152" s="162"/>
      <c r="J152" s="162"/>
      <c r="K152" s="162"/>
      <c r="L152" s="172" t="str">
        <f>CONCATENATE("Controleoverzicht ",LOWER(A124))</f>
        <v>Controleoverzicht pagina 3</v>
      </c>
      <c r="M152" s="162"/>
      <c r="N152" s="101"/>
      <c r="O152" s="103"/>
      <c r="P152" s="97"/>
      <c r="Q152" s="97"/>
      <c r="R152" s="97"/>
    </row>
    <row r="153" spans="1:18" s="82" customFormat="1" ht="12.75" customHeight="1" x14ac:dyDescent="0.2">
      <c r="A153" s="161"/>
      <c r="B153" s="101"/>
      <c r="C153" s="101"/>
      <c r="D153" s="101"/>
      <c r="E153" s="101"/>
      <c r="F153" s="101"/>
      <c r="G153" s="101"/>
      <c r="H153" s="101"/>
      <c r="I153" s="101"/>
      <c r="J153" s="101"/>
      <c r="K153" s="101"/>
      <c r="L153" s="101"/>
      <c r="M153" s="101"/>
      <c r="N153" s="101"/>
      <c r="O153" s="103"/>
    </row>
    <row r="154" spans="1:18" ht="18" customHeight="1" x14ac:dyDescent="0.2">
      <c r="A154" s="102" t="s">
        <v>137</v>
      </c>
      <c r="B154" s="101"/>
      <c r="C154" s="162"/>
      <c r="D154" s="163" t="str">
        <f>CONCATENATE("KWARTAALSTAAT ZVW ", jaar_id," ",kwartaal_id,"E KWARTAAL")</f>
        <v>KWARTAALSTAAT ZVW 2023 1E KWARTAAL</v>
      </c>
      <c r="E154" s="162"/>
      <c r="F154" s="162"/>
      <c r="G154" s="162"/>
      <c r="H154" s="162"/>
      <c r="I154" s="162"/>
      <c r="J154" s="162"/>
      <c r="K154" s="162"/>
      <c r="L154" s="162"/>
      <c r="M154" s="162"/>
      <c r="N154" s="101"/>
    </row>
    <row r="155" spans="1:18" ht="18" customHeight="1" x14ac:dyDescent="0.2">
      <c r="A155" s="82"/>
      <c r="B155" s="101"/>
      <c r="C155" s="163"/>
      <c r="D155" s="163" t="s">
        <v>210</v>
      </c>
      <c r="E155" s="164"/>
      <c r="F155" s="164"/>
      <c r="G155" s="163"/>
      <c r="H155" s="163"/>
      <c r="I155" s="163"/>
      <c r="J155" s="163"/>
      <c r="K155" s="162"/>
      <c r="L155" s="162"/>
      <c r="M155" s="163"/>
      <c r="N155" s="101"/>
    </row>
    <row r="156" spans="1:18" ht="18" customHeight="1" x14ac:dyDescent="0.2">
      <c r="A156" s="93"/>
      <c r="B156" s="101"/>
      <c r="C156" s="40"/>
      <c r="D156" s="41" t="str">
        <f>IF(naw_uzovi_zorgverzekeraar&lt;&gt;"0000",CONCATENATE(UPPER(naw_naam_zorgverzekeraar),", ",UPPER(naw_plaats_zorgverzekeraar)),"")</f>
        <v/>
      </c>
      <c r="E156" s="41"/>
      <c r="F156" s="41"/>
      <c r="G156" s="41"/>
      <c r="H156" s="41"/>
      <c r="I156" s="41"/>
      <c r="J156" s="41"/>
      <c r="K156" s="41"/>
      <c r="L156" s="42" t="str">
        <f>CONCATENATE("UZOVI: ",naw_uzovi_zorgverzekeraar)</f>
        <v>UZOVI: 0000</v>
      </c>
      <c r="M156" s="41"/>
      <c r="N156" s="101"/>
    </row>
    <row r="157" spans="1:18" ht="18" customHeight="1" x14ac:dyDescent="0.2">
      <c r="A157" s="93"/>
      <c r="B157" s="101"/>
      <c r="C157" s="40"/>
      <c r="D157" s="43"/>
      <c r="E157" s="41"/>
      <c r="F157" s="41"/>
      <c r="G157" s="41"/>
      <c r="H157" s="41"/>
      <c r="I157" s="41"/>
      <c r="J157" s="41"/>
      <c r="K157" s="41"/>
      <c r="L157" s="41"/>
      <c r="M157" s="41"/>
      <c r="N157" s="101"/>
    </row>
    <row r="158" spans="1:18" ht="18" customHeight="1" x14ac:dyDescent="0.2">
      <c r="A158" s="93"/>
      <c r="B158" s="101"/>
      <c r="C158" s="40"/>
      <c r="D158" s="43"/>
      <c r="E158" s="41"/>
      <c r="F158" s="41"/>
      <c r="G158" s="41"/>
      <c r="H158" s="41"/>
      <c r="I158" s="41"/>
      <c r="J158" s="41"/>
      <c r="K158" s="41"/>
      <c r="L158" s="41"/>
      <c r="M158" s="41"/>
      <c r="N158" s="101"/>
    </row>
    <row r="159" spans="1:18" ht="18" customHeight="1" x14ac:dyDescent="0.2">
      <c r="A159" s="93"/>
      <c r="B159" s="101"/>
      <c r="C159" s="40"/>
      <c r="D159" s="165" t="s">
        <v>283</v>
      </c>
      <c r="E159" s="41"/>
      <c r="F159" s="41"/>
      <c r="G159" s="41"/>
      <c r="H159" s="41"/>
      <c r="I159" s="41"/>
      <c r="J159" s="41"/>
      <c r="K159" s="41"/>
      <c r="L159" s="41"/>
      <c r="M159" s="41"/>
      <c r="N159" s="101"/>
    </row>
    <row r="160" spans="1:18" ht="24" customHeight="1" x14ac:dyDescent="0.2">
      <c r="A160" s="82"/>
      <c r="B160" s="101"/>
      <c r="C160" s="162"/>
      <c r="D160" s="728" t="s">
        <v>3212</v>
      </c>
      <c r="E160" s="729"/>
      <c r="F160" s="729"/>
      <c r="G160" s="729"/>
      <c r="H160" s="729"/>
      <c r="I160" s="730"/>
      <c r="J160" s="788" t="s">
        <v>342</v>
      </c>
      <c r="K160" s="788" t="s">
        <v>343</v>
      </c>
      <c r="L160" s="793" t="s">
        <v>167</v>
      </c>
      <c r="M160" s="162"/>
      <c r="N160" s="101"/>
    </row>
    <row r="161" spans="1:18" ht="24" customHeight="1" x14ac:dyDescent="0.2">
      <c r="A161" s="82"/>
      <c r="B161" s="101"/>
      <c r="C161" s="162"/>
      <c r="D161" s="731"/>
      <c r="E161" s="732"/>
      <c r="F161" s="732"/>
      <c r="G161" s="732"/>
      <c r="H161" s="732"/>
      <c r="I161" s="733"/>
      <c r="J161" s="789"/>
      <c r="K161" s="789"/>
      <c r="L161" s="794"/>
      <c r="M161" s="162"/>
      <c r="N161" s="101"/>
    </row>
    <row r="162" spans="1:18" ht="18" customHeight="1" x14ac:dyDescent="0.2">
      <c r="A162" s="82"/>
      <c r="B162" s="101"/>
      <c r="C162" s="162"/>
      <c r="D162" s="740" t="s">
        <v>252</v>
      </c>
      <c r="E162" s="741"/>
      <c r="F162" s="741"/>
      <c r="G162" s="741"/>
      <c r="H162" s="741"/>
      <c r="I162" s="742"/>
      <c r="J162" s="473"/>
      <c r="K162" s="473"/>
      <c r="L162" s="477"/>
      <c r="M162" s="162"/>
      <c r="N162" s="101"/>
    </row>
    <row r="163" spans="1:18" ht="18" customHeight="1" x14ac:dyDescent="0.2">
      <c r="A163" s="82"/>
      <c r="B163" s="101"/>
      <c r="C163" s="162"/>
      <c r="D163" s="740" t="s">
        <v>46</v>
      </c>
      <c r="E163" s="741"/>
      <c r="F163" s="741"/>
      <c r="G163" s="741"/>
      <c r="H163" s="741"/>
      <c r="I163" s="742"/>
      <c r="J163" s="473"/>
      <c r="K163" s="473"/>
      <c r="L163" s="477"/>
      <c r="M163" s="162"/>
      <c r="N163" s="101"/>
    </row>
    <row r="164" spans="1:18" ht="18" customHeight="1" x14ac:dyDescent="0.2">
      <c r="A164" s="82"/>
      <c r="B164" s="101"/>
      <c r="C164" s="162"/>
      <c r="D164" s="740" t="s">
        <v>422</v>
      </c>
      <c r="E164" s="741"/>
      <c r="F164" s="741"/>
      <c r="G164" s="741"/>
      <c r="H164" s="741"/>
      <c r="I164" s="742"/>
      <c r="J164" s="473"/>
      <c r="K164" s="473"/>
      <c r="L164" s="477"/>
      <c r="M164" s="162"/>
      <c r="N164" s="101"/>
    </row>
    <row r="165" spans="1:18" ht="18" customHeight="1" x14ac:dyDescent="0.2">
      <c r="A165" s="82"/>
      <c r="B165" s="101"/>
      <c r="C165" s="162"/>
      <c r="D165" s="740" t="s">
        <v>423</v>
      </c>
      <c r="E165" s="741"/>
      <c r="F165" s="741"/>
      <c r="G165" s="741"/>
      <c r="H165" s="741"/>
      <c r="I165" s="742"/>
      <c r="J165" s="473"/>
      <c r="K165" s="473"/>
      <c r="L165" s="477"/>
      <c r="M165" s="162"/>
      <c r="N165" s="101"/>
    </row>
    <row r="166" spans="1:18" ht="18" customHeight="1" x14ac:dyDescent="0.2">
      <c r="A166" s="82"/>
      <c r="B166" s="101"/>
      <c r="C166" s="162"/>
      <c r="D166" s="740" t="s">
        <v>21</v>
      </c>
      <c r="E166" s="741"/>
      <c r="F166" s="741"/>
      <c r="G166" s="741"/>
      <c r="H166" s="741"/>
      <c r="I166" s="742"/>
      <c r="J166" s="473"/>
      <c r="K166" s="473"/>
      <c r="L166" s="477"/>
      <c r="M166" s="162"/>
      <c r="N166" s="101"/>
    </row>
    <row r="167" spans="1:18" ht="18" customHeight="1" x14ac:dyDescent="0.2">
      <c r="A167" s="82"/>
      <c r="B167" s="101"/>
      <c r="C167" s="163"/>
      <c r="D167" s="743" t="s">
        <v>22</v>
      </c>
      <c r="E167" s="744"/>
      <c r="F167" s="744"/>
      <c r="G167" s="744"/>
      <c r="H167" s="744"/>
      <c r="I167" s="745"/>
      <c r="J167" s="478"/>
      <c r="K167" s="478"/>
      <c r="L167" s="479"/>
      <c r="M167" s="163"/>
      <c r="N167" s="101"/>
      <c r="O167" s="103"/>
    </row>
    <row r="168" spans="1:18" ht="18" customHeight="1" x14ac:dyDescent="0.2">
      <c r="A168" s="82"/>
      <c r="B168" s="101"/>
      <c r="C168" s="162"/>
      <c r="D168" s="165"/>
      <c r="E168" s="175"/>
      <c r="F168" s="175"/>
      <c r="G168" s="175"/>
      <c r="H168" s="175"/>
      <c r="I168" s="175"/>
      <c r="J168" s="78"/>
      <c r="K168" s="78"/>
      <c r="L168" s="78"/>
      <c r="M168" s="162"/>
      <c r="N168" s="101"/>
    </row>
    <row r="169" spans="1:18" s="82" customFormat="1" ht="24" customHeight="1" x14ac:dyDescent="0.2">
      <c r="B169" s="101"/>
      <c r="C169" s="163"/>
      <c r="D169" s="728" t="s">
        <v>1536</v>
      </c>
      <c r="E169" s="729"/>
      <c r="F169" s="729"/>
      <c r="G169" s="729"/>
      <c r="H169" s="729"/>
      <c r="I169" s="730"/>
      <c r="J169" s="788" t="s">
        <v>342</v>
      </c>
      <c r="K169" s="788" t="s">
        <v>343</v>
      </c>
      <c r="L169" s="793" t="s">
        <v>167</v>
      </c>
      <c r="M169" s="163"/>
      <c r="N169" s="101"/>
      <c r="O169" s="103"/>
      <c r="P169" s="97"/>
      <c r="Q169" s="97"/>
      <c r="R169" s="97"/>
    </row>
    <row r="170" spans="1:18" s="82" customFormat="1" ht="24" customHeight="1" x14ac:dyDescent="0.2">
      <c r="B170" s="101"/>
      <c r="C170" s="163"/>
      <c r="D170" s="731"/>
      <c r="E170" s="732"/>
      <c r="F170" s="732"/>
      <c r="G170" s="732"/>
      <c r="H170" s="732"/>
      <c r="I170" s="733"/>
      <c r="J170" s="789"/>
      <c r="K170" s="789"/>
      <c r="L170" s="794"/>
      <c r="M170" s="163"/>
      <c r="N170" s="101"/>
      <c r="O170" s="103"/>
      <c r="P170" s="97"/>
      <c r="Q170" s="97"/>
      <c r="R170" s="97"/>
    </row>
    <row r="171" spans="1:18" s="82" customFormat="1" ht="18" customHeight="1" x14ac:dyDescent="0.2">
      <c r="B171" s="101"/>
      <c r="C171" s="163"/>
      <c r="D171" s="740" t="s">
        <v>252</v>
      </c>
      <c r="E171" s="741"/>
      <c r="F171" s="741"/>
      <c r="G171" s="741"/>
      <c r="H171" s="741"/>
      <c r="I171" s="742"/>
      <c r="J171" s="473"/>
      <c r="K171" s="473"/>
      <c r="L171" s="477"/>
      <c r="M171" s="163"/>
      <c r="N171" s="101"/>
      <c r="O171" s="103"/>
      <c r="P171" s="97"/>
      <c r="Q171" s="97"/>
      <c r="R171" s="97"/>
    </row>
    <row r="172" spans="1:18" s="82" customFormat="1" ht="18" customHeight="1" x14ac:dyDescent="0.2">
      <c r="B172" s="101"/>
      <c r="C172" s="163"/>
      <c r="D172" s="740" t="s">
        <v>46</v>
      </c>
      <c r="E172" s="741"/>
      <c r="F172" s="741"/>
      <c r="G172" s="741"/>
      <c r="H172" s="741"/>
      <c r="I172" s="742"/>
      <c r="J172" s="473"/>
      <c r="K172" s="473"/>
      <c r="L172" s="477"/>
      <c r="M172" s="163"/>
      <c r="N172" s="101"/>
      <c r="O172" s="103"/>
      <c r="P172" s="97"/>
      <c r="Q172" s="97"/>
      <c r="R172" s="97"/>
    </row>
    <row r="173" spans="1:18" s="82" customFormat="1" ht="18" customHeight="1" x14ac:dyDescent="0.2">
      <c r="B173" s="101"/>
      <c r="C173" s="163"/>
      <c r="D173" s="740" t="s">
        <v>422</v>
      </c>
      <c r="E173" s="741"/>
      <c r="F173" s="741"/>
      <c r="G173" s="741"/>
      <c r="H173" s="741"/>
      <c r="I173" s="742"/>
      <c r="J173" s="473"/>
      <c r="K173" s="473"/>
      <c r="L173" s="477"/>
      <c r="M173" s="163"/>
      <c r="N173" s="101"/>
      <c r="O173" s="103"/>
      <c r="P173" s="97"/>
      <c r="Q173" s="97"/>
      <c r="R173" s="97"/>
    </row>
    <row r="174" spans="1:18" s="82" customFormat="1" ht="18" customHeight="1" x14ac:dyDescent="0.2">
      <c r="B174" s="101"/>
      <c r="C174" s="163"/>
      <c r="D174" s="740" t="s">
        <v>423</v>
      </c>
      <c r="E174" s="741"/>
      <c r="F174" s="741"/>
      <c r="G174" s="741"/>
      <c r="H174" s="741"/>
      <c r="I174" s="742"/>
      <c r="J174" s="473"/>
      <c r="K174" s="473"/>
      <c r="L174" s="477"/>
      <c r="M174" s="163"/>
      <c r="N174" s="101"/>
      <c r="O174" s="103"/>
      <c r="P174" s="97"/>
      <c r="Q174" s="97"/>
      <c r="R174" s="97"/>
    </row>
    <row r="175" spans="1:18" ht="18" customHeight="1" x14ac:dyDescent="0.2">
      <c r="A175" s="82"/>
      <c r="B175" s="101"/>
      <c r="C175" s="163"/>
      <c r="D175" s="740" t="s">
        <v>21</v>
      </c>
      <c r="E175" s="741"/>
      <c r="F175" s="741"/>
      <c r="G175" s="741"/>
      <c r="H175" s="741"/>
      <c r="I175" s="742"/>
      <c r="J175" s="473"/>
      <c r="K175" s="473"/>
      <c r="L175" s="477"/>
      <c r="M175" s="163"/>
      <c r="N175" s="101"/>
      <c r="O175" s="103"/>
    </row>
    <row r="176" spans="1:18" ht="18" customHeight="1" x14ac:dyDescent="0.2">
      <c r="A176" s="82"/>
      <c r="B176" s="101"/>
      <c r="C176" s="163"/>
      <c r="D176" s="743" t="s">
        <v>22</v>
      </c>
      <c r="E176" s="744"/>
      <c r="F176" s="744"/>
      <c r="G176" s="744"/>
      <c r="H176" s="744"/>
      <c r="I176" s="745"/>
      <c r="J176" s="478"/>
      <c r="K176" s="478"/>
      <c r="L176" s="479"/>
      <c r="M176" s="163"/>
      <c r="N176" s="101"/>
      <c r="O176" s="103"/>
    </row>
    <row r="177" spans="1:15" ht="18" customHeight="1" x14ac:dyDescent="0.2">
      <c r="A177" s="82"/>
      <c r="B177" s="101"/>
      <c r="C177" s="163"/>
      <c r="D177" s="165"/>
      <c r="E177" s="173"/>
      <c r="F177" s="163"/>
      <c r="G177" s="163"/>
      <c r="H177" s="163"/>
      <c r="I177" s="163"/>
      <c r="J177" s="41"/>
      <c r="K177" s="41"/>
      <c r="L177" s="41"/>
      <c r="M177" s="163"/>
      <c r="N177" s="101"/>
    </row>
    <row r="178" spans="1:15" ht="24" customHeight="1" x14ac:dyDescent="0.2">
      <c r="A178" s="82"/>
      <c r="B178" s="101"/>
      <c r="C178" s="162"/>
      <c r="D178" s="728" t="s">
        <v>3213</v>
      </c>
      <c r="E178" s="729"/>
      <c r="F178" s="729"/>
      <c r="G178" s="729"/>
      <c r="H178" s="729"/>
      <c r="I178" s="730"/>
      <c r="J178" s="788" t="s">
        <v>342</v>
      </c>
      <c r="K178" s="788" t="s">
        <v>343</v>
      </c>
      <c r="L178" s="793" t="s">
        <v>167</v>
      </c>
      <c r="M178" s="162"/>
      <c r="N178" s="101"/>
    </row>
    <row r="179" spans="1:15" ht="24" customHeight="1" x14ac:dyDescent="0.2">
      <c r="A179" s="82"/>
      <c r="B179" s="101"/>
      <c r="C179" s="162"/>
      <c r="D179" s="731"/>
      <c r="E179" s="732"/>
      <c r="F179" s="732"/>
      <c r="G179" s="732"/>
      <c r="H179" s="732"/>
      <c r="I179" s="733"/>
      <c r="J179" s="789"/>
      <c r="K179" s="789"/>
      <c r="L179" s="794"/>
      <c r="M179" s="162"/>
      <c r="N179" s="101"/>
    </row>
    <row r="180" spans="1:15" ht="18" customHeight="1" x14ac:dyDescent="0.2">
      <c r="A180" s="82"/>
      <c r="B180" s="101"/>
      <c r="C180" s="162"/>
      <c r="D180" s="740" t="s">
        <v>252</v>
      </c>
      <c r="E180" s="741"/>
      <c r="F180" s="741"/>
      <c r="G180" s="741"/>
      <c r="H180" s="741"/>
      <c r="I180" s="742"/>
      <c r="J180" s="473"/>
      <c r="K180" s="473"/>
      <c r="L180" s="477"/>
      <c r="M180" s="162"/>
      <c r="N180" s="101"/>
    </row>
    <row r="181" spans="1:15" ht="18" customHeight="1" x14ac:dyDescent="0.2">
      <c r="A181" s="82"/>
      <c r="B181" s="101"/>
      <c r="C181" s="162"/>
      <c r="D181" s="740" t="s">
        <v>46</v>
      </c>
      <c r="E181" s="741"/>
      <c r="F181" s="741"/>
      <c r="G181" s="741"/>
      <c r="H181" s="741"/>
      <c r="I181" s="742"/>
      <c r="J181" s="473"/>
      <c r="K181" s="473"/>
      <c r="L181" s="477"/>
      <c r="M181" s="162"/>
      <c r="N181" s="101"/>
    </row>
    <row r="182" spans="1:15" ht="18" customHeight="1" x14ac:dyDescent="0.2">
      <c r="A182" s="82"/>
      <c r="B182" s="101"/>
      <c r="C182" s="162"/>
      <c r="D182" s="740" t="s">
        <v>422</v>
      </c>
      <c r="E182" s="741"/>
      <c r="F182" s="741"/>
      <c r="G182" s="741"/>
      <c r="H182" s="741"/>
      <c r="I182" s="742"/>
      <c r="J182" s="473"/>
      <c r="K182" s="473"/>
      <c r="L182" s="477"/>
      <c r="M182" s="162"/>
      <c r="N182" s="101"/>
    </row>
    <row r="183" spans="1:15" ht="18" customHeight="1" x14ac:dyDescent="0.2">
      <c r="A183" s="82"/>
      <c r="B183" s="101"/>
      <c r="C183" s="162"/>
      <c r="D183" s="740" t="s">
        <v>423</v>
      </c>
      <c r="E183" s="741"/>
      <c r="F183" s="741"/>
      <c r="G183" s="741"/>
      <c r="H183" s="741"/>
      <c r="I183" s="742"/>
      <c r="J183" s="473"/>
      <c r="K183" s="473"/>
      <c r="L183" s="477"/>
      <c r="M183" s="162"/>
      <c r="N183" s="101"/>
    </row>
    <row r="184" spans="1:15" ht="18" customHeight="1" x14ac:dyDescent="0.2">
      <c r="A184" s="82"/>
      <c r="B184" s="101"/>
      <c r="C184" s="162"/>
      <c r="D184" s="740" t="s">
        <v>21</v>
      </c>
      <c r="E184" s="741"/>
      <c r="F184" s="741"/>
      <c r="G184" s="741"/>
      <c r="H184" s="741"/>
      <c r="I184" s="742"/>
      <c r="J184" s="473"/>
      <c r="K184" s="473"/>
      <c r="L184" s="477"/>
      <c r="M184" s="162"/>
      <c r="N184" s="101"/>
    </row>
    <row r="185" spans="1:15" ht="18" customHeight="1" x14ac:dyDescent="0.2">
      <c r="A185" s="82"/>
      <c r="B185" s="101"/>
      <c r="C185" s="163"/>
      <c r="D185" s="743" t="s">
        <v>22</v>
      </c>
      <c r="E185" s="744"/>
      <c r="F185" s="744"/>
      <c r="G185" s="744"/>
      <c r="H185" s="744"/>
      <c r="I185" s="745"/>
      <c r="J185" s="478"/>
      <c r="K185" s="478"/>
      <c r="L185" s="479"/>
      <c r="M185" s="163"/>
      <c r="N185" s="101"/>
      <c r="O185" s="103"/>
    </row>
    <row r="186" spans="1:15" ht="18" customHeight="1" x14ac:dyDescent="0.2">
      <c r="A186" s="82"/>
      <c r="B186" s="101"/>
      <c r="C186" s="162"/>
      <c r="D186" s="165"/>
      <c r="E186" s="175"/>
      <c r="F186" s="175"/>
      <c r="G186" s="175"/>
      <c r="H186" s="175"/>
      <c r="I186" s="175"/>
      <c r="J186" s="78"/>
      <c r="K186" s="78"/>
      <c r="L186" s="78"/>
      <c r="M186" s="162"/>
      <c r="N186" s="101"/>
    </row>
    <row r="187" spans="1:15" ht="18" customHeight="1" x14ac:dyDescent="0.2">
      <c r="A187" s="93"/>
      <c r="B187" s="101"/>
      <c r="C187" s="40"/>
      <c r="D187" s="798" t="s">
        <v>344</v>
      </c>
      <c r="E187" s="799"/>
      <c r="F187" s="799"/>
      <c r="G187" s="799"/>
      <c r="H187" s="799"/>
      <c r="I187" s="799"/>
      <c r="J187" s="800"/>
      <c r="K187" s="801"/>
      <c r="L187" s="480">
        <f>Kostenverzamelstaat!I18</f>
        <v>0</v>
      </c>
      <c r="M187" s="41"/>
      <c r="N187" s="101"/>
    </row>
    <row r="188" spans="1:15" ht="18" customHeight="1" x14ac:dyDescent="0.2">
      <c r="A188" s="93"/>
      <c r="B188" s="101"/>
      <c r="C188" s="40"/>
      <c r="D188" s="724" t="s">
        <v>345</v>
      </c>
      <c r="E188" s="795"/>
      <c r="F188" s="795"/>
      <c r="G188" s="795"/>
      <c r="H188" s="795"/>
      <c r="I188" s="795"/>
      <c r="J188" s="796"/>
      <c r="K188" s="797"/>
      <c r="L188" s="418">
        <f>IF(L187&lt;&gt;0,(L187/J12),0)</f>
        <v>0</v>
      </c>
      <c r="M188" s="41"/>
      <c r="N188" s="101"/>
    </row>
    <row r="189" spans="1:15" ht="18" customHeight="1" x14ac:dyDescent="0.2">
      <c r="A189" s="93"/>
      <c r="B189" s="101"/>
      <c r="C189" s="40"/>
      <c r="D189" s="806" t="str">
        <f>IF(OR(L188&gt;kwartaal_id*112),"Attentiebericht: Kosten per verzekerde liggen buiten het verwachte bereik. Controleer de kostenverzamelstaat!","")</f>
        <v/>
      </c>
      <c r="E189" s="807"/>
      <c r="F189" s="807"/>
      <c r="G189" s="807"/>
      <c r="H189" s="807"/>
      <c r="I189" s="807"/>
      <c r="J189" s="807"/>
      <c r="K189" s="807"/>
      <c r="L189" s="808"/>
      <c r="M189" s="41"/>
      <c r="N189" s="101"/>
    </row>
    <row r="190" spans="1:15" ht="18" customHeight="1" x14ac:dyDescent="0.2">
      <c r="A190" s="93"/>
      <c r="B190" s="101"/>
      <c r="C190" s="40"/>
      <c r="D190" s="40"/>
      <c r="E190" s="40"/>
      <c r="F190" s="40"/>
      <c r="G190" s="40"/>
      <c r="H190" s="40"/>
      <c r="I190" s="40"/>
      <c r="J190" s="40"/>
      <c r="K190" s="40"/>
      <c r="L190" s="40"/>
      <c r="M190" s="41"/>
      <c r="N190" s="101"/>
    </row>
    <row r="191" spans="1:15" ht="18" customHeight="1" x14ac:dyDescent="0.2">
      <c r="A191" s="93"/>
      <c r="B191" s="101"/>
      <c r="C191" s="40"/>
      <c r="D191" s="165" t="s">
        <v>373</v>
      </c>
      <c r="E191" s="40"/>
      <c r="F191" s="40"/>
      <c r="G191" s="40"/>
      <c r="H191" s="40"/>
      <c r="I191" s="40"/>
      <c r="J191" s="40"/>
      <c r="K191" s="40"/>
      <c r="L191" s="40"/>
      <c r="M191" s="41"/>
      <c r="N191" s="101"/>
    </row>
    <row r="192" spans="1:15" ht="24" customHeight="1" x14ac:dyDescent="0.2">
      <c r="A192" s="93"/>
      <c r="B192" s="101"/>
      <c r="C192" s="40"/>
      <c r="D192" s="734" t="s">
        <v>1537</v>
      </c>
      <c r="E192" s="735"/>
      <c r="F192" s="735"/>
      <c r="G192" s="735"/>
      <c r="H192" s="735"/>
      <c r="I192" s="736"/>
      <c r="J192" s="804" t="s">
        <v>342</v>
      </c>
      <c r="K192" s="804" t="s">
        <v>380</v>
      </c>
      <c r="L192" s="802" t="s">
        <v>167</v>
      </c>
      <c r="M192" s="41"/>
      <c r="N192" s="101"/>
    </row>
    <row r="193" spans="1:14" ht="24" customHeight="1" x14ac:dyDescent="0.2">
      <c r="A193" s="93"/>
      <c r="B193" s="101"/>
      <c r="C193" s="40"/>
      <c r="D193" s="737"/>
      <c r="E193" s="738"/>
      <c r="F193" s="738"/>
      <c r="G193" s="738"/>
      <c r="H193" s="738"/>
      <c r="I193" s="739"/>
      <c r="J193" s="805"/>
      <c r="K193" s="805"/>
      <c r="L193" s="803"/>
      <c r="M193" s="41"/>
      <c r="N193" s="101"/>
    </row>
    <row r="194" spans="1:14" ht="18" customHeight="1" x14ac:dyDescent="0.2">
      <c r="A194" s="93"/>
      <c r="B194" s="101"/>
      <c r="C194" s="40"/>
      <c r="D194" s="725" t="s">
        <v>1773</v>
      </c>
      <c r="E194" s="726"/>
      <c r="F194" s="726"/>
      <c r="G194" s="726"/>
      <c r="H194" s="726"/>
      <c r="I194" s="727"/>
      <c r="J194" s="481"/>
      <c r="K194" s="481"/>
      <c r="L194" s="482"/>
      <c r="M194" s="41"/>
      <c r="N194" s="101"/>
    </row>
    <row r="195" spans="1:14" ht="18" customHeight="1" x14ac:dyDescent="0.2">
      <c r="A195" s="93"/>
      <c r="B195" s="101"/>
      <c r="C195" s="40"/>
      <c r="D195" s="725" t="s">
        <v>1774</v>
      </c>
      <c r="E195" s="726"/>
      <c r="F195" s="726"/>
      <c r="G195" s="726"/>
      <c r="H195" s="726"/>
      <c r="I195" s="727"/>
      <c r="J195" s="481"/>
      <c r="K195" s="481"/>
      <c r="L195" s="482"/>
      <c r="M195" s="41"/>
      <c r="N195" s="101"/>
    </row>
    <row r="196" spans="1:14" ht="18" customHeight="1" x14ac:dyDescent="0.2">
      <c r="A196" s="93"/>
      <c r="B196" s="101"/>
      <c r="C196" s="40"/>
      <c r="D196" s="725" t="s">
        <v>374</v>
      </c>
      <c r="E196" s="726"/>
      <c r="F196" s="726"/>
      <c r="G196" s="726"/>
      <c r="H196" s="726"/>
      <c r="I196" s="727"/>
      <c r="J196" s="481"/>
      <c r="K196" s="481"/>
      <c r="L196" s="482"/>
      <c r="M196" s="41"/>
      <c r="N196" s="101"/>
    </row>
    <row r="197" spans="1:14" ht="18" customHeight="1" x14ac:dyDescent="0.2">
      <c r="A197" s="93"/>
      <c r="B197" s="101"/>
      <c r="C197" s="40"/>
      <c r="D197" s="725" t="s">
        <v>1775</v>
      </c>
      <c r="E197" s="726"/>
      <c r="F197" s="726"/>
      <c r="G197" s="726"/>
      <c r="H197" s="726"/>
      <c r="I197" s="727"/>
      <c r="J197" s="481"/>
      <c r="K197" s="481"/>
      <c r="L197" s="482"/>
      <c r="M197" s="41"/>
      <c r="N197" s="101"/>
    </row>
    <row r="198" spans="1:14" ht="18" customHeight="1" x14ac:dyDescent="0.2">
      <c r="A198" s="93"/>
      <c r="B198" s="101"/>
      <c r="C198" s="40"/>
      <c r="D198" s="725" t="s">
        <v>375</v>
      </c>
      <c r="E198" s="726"/>
      <c r="F198" s="726"/>
      <c r="G198" s="726"/>
      <c r="H198" s="726"/>
      <c r="I198" s="727"/>
      <c r="J198" s="481"/>
      <c r="K198" s="481"/>
      <c r="L198" s="482"/>
      <c r="M198" s="41"/>
      <c r="N198" s="101"/>
    </row>
    <row r="199" spans="1:14" ht="36" customHeight="1" x14ac:dyDescent="0.2">
      <c r="A199" s="93"/>
      <c r="B199" s="101"/>
      <c r="C199" s="40"/>
      <c r="D199" s="698" t="s">
        <v>1772</v>
      </c>
      <c r="E199" s="699"/>
      <c r="F199" s="699"/>
      <c r="G199" s="699"/>
      <c r="H199" s="699"/>
      <c r="I199" s="700"/>
      <c r="J199" s="483"/>
      <c r="K199" s="483"/>
      <c r="L199" s="484"/>
      <c r="M199" s="41"/>
      <c r="N199" s="101"/>
    </row>
    <row r="200" spans="1:14" ht="30" customHeight="1" x14ac:dyDescent="0.2">
      <c r="A200" s="82"/>
      <c r="B200" s="101"/>
      <c r="C200" s="162"/>
      <c r="D200" s="174">
        <f ca="1">NOW()</f>
        <v>45015.406624768519</v>
      </c>
      <c r="E200" s="162"/>
      <c r="F200" s="162"/>
      <c r="G200" s="162"/>
      <c r="H200" s="162"/>
      <c r="I200" s="162"/>
      <c r="J200" s="162"/>
      <c r="K200" s="162"/>
      <c r="L200" s="172" t="str">
        <f>CONCATENATE("Controleoverzicht ",LOWER(A154))</f>
        <v>Controleoverzicht pagina 4</v>
      </c>
      <c r="M200" s="162"/>
      <c r="N200" s="101"/>
    </row>
    <row r="201" spans="1:14" x14ac:dyDescent="0.2">
      <c r="A201" s="161"/>
      <c r="B201" s="101"/>
      <c r="C201" s="101"/>
      <c r="D201" s="101"/>
      <c r="E201" s="101"/>
      <c r="F201" s="101"/>
      <c r="G201" s="101"/>
      <c r="H201" s="101"/>
      <c r="I201" s="101"/>
      <c r="J201" s="101"/>
      <c r="K201" s="101"/>
      <c r="L201" s="101"/>
      <c r="M201" s="101"/>
      <c r="N201" s="101"/>
    </row>
  </sheetData>
  <sheetProtection algorithmName="SHA-512" hashValue="XH0Yk0IWaBIfleovjHUNeXtVGYEYYu6y8dFXR9uLn17FwEjzxwzW9XyJwUi5AaYqvqjtiv9h+dMmY38nWCBE6A==" saltValue="+MOwwjTj7GX4prQfCs+wQg==" spinCount="100000" sheet="1" objects="1" scenarios="1"/>
  <mergeCells count="174">
    <mergeCell ref="J160:J161"/>
    <mergeCell ref="K160:K161"/>
    <mergeCell ref="L160:L161"/>
    <mergeCell ref="D162:I162"/>
    <mergeCell ref="D163:I163"/>
    <mergeCell ref="D164:I164"/>
    <mergeCell ref="D165:I165"/>
    <mergeCell ref="D166:I166"/>
    <mergeCell ref="D167:I167"/>
    <mergeCell ref="D103:I103"/>
    <mergeCell ref="D87:I87"/>
    <mergeCell ref="D99:I99"/>
    <mergeCell ref="D101:I101"/>
    <mergeCell ref="D97:I97"/>
    <mergeCell ref="D96:I96"/>
    <mergeCell ref="D83:I83"/>
    <mergeCell ref="D81:I81"/>
    <mergeCell ref="D93:I93"/>
    <mergeCell ref="D82:I82"/>
    <mergeCell ref="D98:I98"/>
    <mergeCell ref="D92:I92"/>
    <mergeCell ref="D88:I88"/>
    <mergeCell ref="D89:I89"/>
    <mergeCell ref="D100:I100"/>
    <mergeCell ref="D91:I91"/>
    <mergeCell ref="D86:I86"/>
    <mergeCell ref="L113:L114"/>
    <mergeCell ref="J129:J130"/>
    <mergeCell ref="D138:I138"/>
    <mergeCell ref="J113:J114"/>
    <mergeCell ref="D120:I120"/>
    <mergeCell ref="K113:K114"/>
    <mergeCell ref="D129:I130"/>
    <mergeCell ref="K129:K130"/>
    <mergeCell ref="D118:I118"/>
    <mergeCell ref="D134:I135"/>
    <mergeCell ref="D115:I115"/>
    <mergeCell ref="D136:I136"/>
    <mergeCell ref="D117:I117"/>
    <mergeCell ref="D132:I132"/>
    <mergeCell ref="D131:I131"/>
    <mergeCell ref="D137:I137"/>
    <mergeCell ref="D116:I116"/>
    <mergeCell ref="J178:J179"/>
    <mergeCell ref="D188:K188"/>
    <mergeCell ref="D178:I179"/>
    <mergeCell ref="D187:K187"/>
    <mergeCell ref="L192:L193"/>
    <mergeCell ref="L178:L179"/>
    <mergeCell ref="K178:K179"/>
    <mergeCell ref="D171:I171"/>
    <mergeCell ref="K143:K144"/>
    <mergeCell ref="D149:I149"/>
    <mergeCell ref="D146:I146"/>
    <mergeCell ref="D145:I145"/>
    <mergeCell ref="J192:J193"/>
    <mergeCell ref="K192:K193"/>
    <mergeCell ref="D147:I147"/>
    <mergeCell ref="D148:I148"/>
    <mergeCell ref="D189:L189"/>
    <mergeCell ref="D183:I183"/>
    <mergeCell ref="L143:L144"/>
    <mergeCell ref="L169:L170"/>
    <mergeCell ref="K169:K170"/>
    <mergeCell ref="J169:J170"/>
    <mergeCell ref="D172:I172"/>
    <mergeCell ref="D160:I161"/>
    <mergeCell ref="L16:L17"/>
    <mergeCell ref="J16:J17"/>
    <mergeCell ref="K16:K17"/>
    <mergeCell ref="D44:I44"/>
    <mergeCell ref="D48:I48"/>
    <mergeCell ref="D140:I140"/>
    <mergeCell ref="J143:J144"/>
    <mergeCell ref="J134:J135"/>
    <mergeCell ref="D90:I90"/>
    <mergeCell ref="D113:I114"/>
    <mergeCell ref="L134:L135"/>
    <mergeCell ref="K134:K135"/>
    <mergeCell ref="D143:I144"/>
    <mergeCell ref="D139:I139"/>
    <mergeCell ref="D75:I75"/>
    <mergeCell ref="D76:I76"/>
    <mergeCell ref="D78:I78"/>
    <mergeCell ref="D141:I141"/>
    <mergeCell ref="L129:L130"/>
    <mergeCell ref="L69:L70"/>
    <mergeCell ref="D52:I52"/>
    <mergeCell ref="D71:I71"/>
    <mergeCell ref="D73:I73"/>
    <mergeCell ref="D74:I74"/>
    <mergeCell ref="J10:J11"/>
    <mergeCell ref="D10:I11"/>
    <mergeCell ref="D12:I12"/>
    <mergeCell ref="D16:I17"/>
    <mergeCell ref="D13:I13"/>
    <mergeCell ref="D14:I14"/>
    <mergeCell ref="D31:I31"/>
    <mergeCell ref="D33:I33"/>
    <mergeCell ref="D29:I29"/>
    <mergeCell ref="D25:I25"/>
    <mergeCell ref="D27:I27"/>
    <mergeCell ref="D24:I24"/>
    <mergeCell ref="D26:I26"/>
    <mergeCell ref="D18:I18"/>
    <mergeCell ref="D20:I21"/>
    <mergeCell ref="D28:I28"/>
    <mergeCell ref="D23:I23"/>
    <mergeCell ref="D32:I32"/>
    <mergeCell ref="L20:L21"/>
    <mergeCell ref="J20:J21"/>
    <mergeCell ref="K20:K21"/>
    <mergeCell ref="D22:I22"/>
    <mergeCell ref="K69:K70"/>
    <mergeCell ref="J69:J70"/>
    <mergeCell ref="D38:I38"/>
    <mergeCell ref="D47:I47"/>
    <mergeCell ref="D77:I77"/>
    <mergeCell ref="D39:I39"/>
    <mergeCell ref="D72:I72"/>
    <mergeCell ref="D41:I41"/>
    <mergeCell ref="D36:I36"/>
    <mergeCell ref="D37:I37"/>
    <mergeCell ref="D34:I34"/>
    <mergeCell ref="D35:I35"/>
    <mergeCell ref="D30:I30"/>
    <mergeCell ref="D106:I106"/>
    <mergeCell ref="D43:I43"/>
    <mergeCell ref="D107:I107"/>
    <mergeCell ref="D198:I198"/>
    <mergeCell ref="D109:I109"/>
    <mergeCell ref="D169:I170"/>
    <mergeCell ref="D192:I193"/>
    <mergeCell ref="D175:I175"/>
    <mergeCell ref="D182:I182"/>
    <mergeCell ref="D185:I185"/>
    <mergeCell ref="D184:I184"/>
    <mergeCell ref="D181:I181"/>
    <mergeCell ref="D180:I180"/>
    <mergeCell ref="D176:I176"/>
    <mergeCell ref="D173:I173"/>
    <mergeCell ref="D110:I110"/>
    <mergeCell ref="D119:I119"/>
    <mergeCell ref="D196:I196"/>
    <mergeCell ref="D174:I174"/>
    <mergeCell ref="D150:I150"/>
    <mergeCell ref="D194:I194"/>
    <mergeCell ref="D195:I195"/>
    <mergeCell ref="D197:I197"/>
    <mergeCell ref="D79:I79"/>
    <mergeCell ref="D199:I199"/>
    <mergeCell ref="D40:I40"/>
    <mergeCell ref="D53:I53"/>
    <mergeCell ref="D54:I54"/>
    <mergeCell ref="D55:I55"/>
    <mergeCell ref="D69:I70"/>
    <mergeCell ref="D49:I49"/>
    <mergeCell ref="D57:I57"/>
    <mergeCell ref="D58:I58"/>
    <mergeCell ref="D56:I56"/>
    <mergeCell ref="D42:I42"/>
    <mergeCell ref="D50:I50"/>
    <mergeCell ref="D51:I51"/>
    <mergeCell ref="D46:I46"/>
    <mergeCell ref="D45:I45"/>
    <mergeCell ref="D80:I80"/>
    <mergeCell ref="D84:I84"/>
    <mergeCell ref="D85:I85"/>
    <mergeCell ref="D108:I108"/>
    <mergeCell ref="D102:I102"/>
    <mergeCell ref="D104:I104"/>
    <mergeCell ref="D95:I95"/>
    <mergeCell ref="D94:I94"/>
    <mergeCell ref="D105:I105"/>
  </mergeCells>
  <phoneticPr fontId="5" type="noConversion"/>
  <conditionalFormatting sqref="J75:L75 J33:L33 J36:L37 J77:L77 J99:L99 J56:L56 K58 J102:L104 J108:L110 J31:L31 J30 J41:L42 J40 J43 J74 J76 J80:J83 J89 J91 K95 J101 K34 K57:L57 J57:J58 J93:L93 J90:L90 K92 J107 L105 J22:L29 J96:J97 J94 J115:L120 J136:L137">
    <cfRule type="cellIs" dxfId="106" priority="337" stopIfTrue="1" operator="lessThan">
      <formula>0</formula>
    </cfRule>
  </conditionalFormatting>
  <conditionalFormatting sqref="J44:K44">
    <cfRule type="cellIs" dxfId="105" priority="324" stopIfTrue="1" operator="lessThan">
      <formula>0</formula>
    </cfRule>
  </conditionalFormatting>
  <conditionalFormatting sqref="J71:L73">
    <cfRule type="cellIs" dxfId="104" priority="323" stopIfTrue="1" operator="lessThan">
      <formula>0</formula>
    </cfRule>
  </conditionalFormatting>
  <conditionalFormatting sqref="J78:L79">
    <cfRule type="cellIs" dxfId="103" priority="232" stopIfTrue="1" operator="lessThan">
      <formula>0</formula>
    </cfRule>
  </conditionalFormatting>
  <conditionalFormatting sqref="J55 J47:L52 K53:K54">
    <cfRule type="cellIs" dxfId="102" priority="246" stopIfTrue="1" operator="lessThan">
      <formula>0</formula>
    </cfRule>
  </conditionalFormatting>
  <conditionalFormatting sqref="J38:L39">
    <cfRule type="cellIs" dxfId="101" priority="256" stopIfTrue="1" operator="lessThan">
      <formula>0</formula>
    </cfRule>
  </conditionalFormatting>
  <conditionalFormatting sqref="K96:L96 K98">
    <cfRule type="cellIs" dxfId="100" priority="215" stopIfTrue="1" operator="lessThan">
      <formula>0</formula>
    </cfRule>
  </conditionalFormatting>
  <conditionalFormatting sqref="J34">
    <cfRule type="cellIs" dxfId="99" priority="170" stopIfTrue="1" operator="lessThan">
      <formula>0</formula>
    </cfRule>
  </conditionalFormatting>
  <conditionalFormatting sqref="L30">
    <cfRule type="cellIs" dxfId="98" priority="169" stopIfTrue="1" operator="lessThan">
      <formula>0</formula>
    </cfRule>
  </conditionalFormatting>
  <conditionalFormatting sqref="J32">
    <cfRule type="cellIs" dxfId="97" priority="168" stopIfTrue="1" operator="lessThan">
      <formula>0</formula>
    </cfRule>
  </conditionalFormatting>
  <conditionalFormatting sqref="L32">
    <cfRule type="cellIs" dxfId="96" priority="167" stopIfTrue="1" operator="lessThan">
      <formula>0</formula>
    </cfRule>
  </conditionalFormatting>
  <conditionalFormatting sqref="J35">
    <cfRule type="cellIs" dxfId="95" priority="166" stopIfTrue="1" operator="lessThan">
      <formula>0</formula>
    </cfRule>
  </conditionalFormatting>
  <conditionalFormatting sqref="L40">
    <cfRule type="cellIs" dxfId="94" priority="159" stopIfTrue="1" operator="lessThan">
      <formula>0</formula>
    </cfRule>
  </conditionalFormatting>
  <conditionalFormatting sqref="L55">
    <cfRule type="cellIs" dxfId="93" priority="156" stopIfTrue="1" operator="lessThan">
      <formula>0</formula>
    </cfRule>
  </conditionalFormatting>
  <conditionalFormatting sqref="J84 K85:K88">
    <cfRule type="cellIs" dxfId="92" priority="141" stopIfTrue="1" operator="lessThan">
      <formula>0</formula>
    </cfRule>
  </conditionalFormatting>
  <conditionalFormatting sqref="L81:L83">
    <cfRule type="cellIs" dxfId="91" priority="143" stopIfTrue="1" operator="lessThan">
      <formula>0</formula>
    </cfRule>
  </conditionalFormatting>
  <conditionalFormatting sqref="L84">
    <cfRule type="cellIs" dxfId="90" priority="140" stopIfTrue="1" operator="lessThan">
      <formula>0</formula>
    </cfRule>
  </conditionalFormatting>
  <conditionalFormatting sqref="L85:L87">
    <cfRule type="cellIs" dxfId="89" priority="137" stopIfTrue="1" operator="lessThan">
      <formula>0</formula>
    </cfRule>
  </conditionalFormatting>
  <conditionalFormatting sqref="J85:J87">
    <cfRule type="cellIs" dxfId="88" priority="139" stopIfTrue="1" operator="lessThan">
      <formula>0</formula>
    </cfRule>
  </conditionalFormatting>
  <conditionalFormatting sqref="J12:J13">
    <cfRule type="cellIs" dxfId="87" priority="98" stopIfTrue="1" operator="lessThan">
      <formula>0</formula>
    </cfRule>
  </conditionalFormatting>
  <conditionalFormatting sqref="J14">
    <cfRule type="cellIs" dxfId="86" priority="95" stopIfTrue="1" operator="lessThan">
      <formula>0</formula>
    </cfRule>
  </conditionalFormatting>
  <conditionalFormatting sqref="J131:L132">
    <cfRule type="cellIs" dxfId="85" priority="93" stopIfTrue="1" operator="lessThan">
      <formula>0</formula>
    </cfRule>
  </conditionalFormatting>
  <conditionalFormatting sqref="L187:L188">
    <cfRule type="cellIs" dxfId="84" priority="84" stopIfTrue="1" operator="lessThan">
      <formula>0</formula>
    </cfRule>
  </conditionalFormatting>
  <conditionalFormatting sqref="J139:L141">
    <cfRule type="cellIs" dxfId="83" priority="81" stopIfTrue="1" operator="lessThan">
      <formula>0</formula>
    </cfRule>
  </conditionalFormatting>
  <conditionalFormatting sqref="J138:L138">
    <cfRule type="cellIs" dxfId="82" priority="80" stopIfTrue="1" operator="lessThan">
      <formula>0</formula>
    </cfRule>
  </conditionalFormatting>
  <conditionalFormatting sqref="J145:L146 J148:L150">
    <cfRule type="cellIs" dxfId="81" priority="76" stopIfTrue="1" operator="lessThan">
      <formula>0</formula>
    </cfRule>
  </conditionalFormatting>
  <conditionalFormatting sqref="J147:L147">
    <cfRule type="cellIs" dxfId="80" priority="75" stopIfTrue="1" operator="lessThan">
      <formula>0</formula>
    </cfRule>
  </conditionalFormatting>
  <conditionalFormatting sqref="J171:L172 J174:L176">
    <cfRule type="cellIs" dxfId="79" priority="74" stopIfTrue="1" operator="lessThan">
      <formula>0</formula>
    </cfRule>
  </conditionalFormatting>
  <conditionalFormatting sqref="J173:L173">
    <cfRule type="cellIs" dxfId="78" priority="73" stopIfTrue="1" operator="lessThan">
      <formula>0</formula>
    </cfRule>
  </conditionalFormatting>
  <conditionalFormatting sqref="J180:L181 J183:L185">
    <cfRule type="cellIs" dxfId="77" priority="72" stopIfTrue="1" operator="lessThan">
      <formula>0</formula>
    </cfRule>
  </conditionalFormatting>
  <conditionalFormatting sqref="J182:L182">
    <cfRule type="cellIs" dxfId="76" priority="71" stopIfTrue="1" operator="lessThan">
      <formula>0</formula>
    </cfRule>
  </conditionalFormatting>
  <conditionalFormatting sqref="K30">
    <cfRule type="cellIs" dxfId="75" priority="70" stopIfTrue="1" operator="lessThan">
      <formula>0</formula>
    </cfRule>
  </conditionalFormatting>
  <conditionalFormatting sqref="K32">
    <cfRule type="cellIs" dxfId="74" priority="69" stopIfTrue="1" operator="lessThan">
      <formula>0</formula>
    </cfRule>
  </conditionalFormatting>
  <conditionalFormatting sqref="K40">
    <cfRule type="cellIs" dxfId="73" priority="68" stopIfTrue="1" operator="lessThan">
      <formula>0</formula>
    </cfRule>
  </conditionalFormatting>
  <conditionalFormatting sqref="L43">
    <cfRule type="cellIs" dxfId="72" priority="67" stopIfTrue="1" operator="lessThan">
      <formula>0</formula>
    </cfRule>
  </conditionalFormatting>
  <conditionalFormatting sqref="K43">
    <cfRule type="cellIs" dxfId="71" priority="66" stopIfTrue="1" operator="lessThan">
      <formula>0</formula>
    </cfRule>
  </conditionalFormatting>
  <conditionalFormatting sqref="L53">
    <cfRule type="cellIs" dxfId="70" priority="65" stopIfTrue="1" operator="lessThan">
      <formula>0</formula>
    </cfRule>
  </conditionalFormatting>
  <conditionalFormatting sqref="K55">
    <cfRule type="cellIs" dxfId="69" priority="64" stopIfTrue="1" operator="lessThan">
      <formula>0</formula>
    </cfRule>
  </conditionalFormatting>
  <conditionalFormatting sqref="L74">
    <cfRule type="cellIs" dxfId="68" priority="63" stopIfTrue="1" operator="lessThan">
      <formula>0</formula>
    </cfRule>
  </conditionalFormatting>
  <conditionalFormatting sqref="K74">
    <cfRule type="cellIs" dxfId="67" priority="62" stopIfTrue="1" operator="lessThan">
      <formula>0</formula>
    </cfRule>
  </conditionalFormatting>
  <conditionalFormatting sqref="L76">
    <cfRule type="cellIs" dxfId="66" priority="61" stopIfTrue="1" operator="lessThan">
      <formula>0</formula>
    </cfRule>
  </conditionalFormatting>
  <conditionalFormatting sqref="K76">
    <cfRule type="cellIs" dxfId="65" priority="60" stopIfTrue="1" operator="lessThan">
      <formula>0</formula>
    </cfRule>
  </conditionalFormatting>
  <conditionalFormatting sqref="L80">
    <cfRule type="cellIs" dxfId="64" priority="59" stopIfTrue="1" operator="lessThan">
      <formula>0</formula>
    </cfRule>
  </conditionalFormatting>
  <conditionalFormatting sqref="K80">
    <cfRule type="cellIs" dxfId="63" priority="58" stopIfTrue="1" operator="lessThan">
      <formula>0</formula>
    </cfRule>
  </conditionalFormatting>
  <conditionalFormatting sqref="K81:K84">
    <cfRule type="cellIs" dxfId="62" priority="57" stopIfTrue="1" operator="lessThan">
      <formula>0</formula>
    </cfRule>
  </conditionalFormatting>
  <conditionalFormatting sqref="J88">
    <cfRule type="cellIs" dxfId="61" priority="56" stopIfTrue="1" operator="lessThan">
      <formula>0</formula>
    </cfRule>
  </conditionalFormatting>
  <conditionalFormatting sqref="L89">
    <cfRule type="cellIs" dxfId="60" priority="55" stopIfTrue="1" operator="lessThan">
      <formula>0</formula>
    </cfRule>
  </conditionalFormatting>
  <conditionalFormatting sqref="K89">
    <cfRule type="cellIs" dxfId="59" priority="54" stopIfTrue="1" operator="lessThan">
      <formula>0</formula>
    </cfRule>
  </conditionalFormatting>
  <conditionalFormatting sqref="L91">
    <cfRule type="cellIs" dxfId="58" priority="53" stopIfTrue="1" operator="lessThan">
      <formula>0</formula>
    </cfRule>
  </conditionalFormatting>
  <conditionalFormatting sqref="K91">
    <cfRule type="cellIs" dxfId="57" priority="52" stopIfTrue="1" operator="lessThan">
      <formula>0</formula>
    </cfRule>
  </conditionalFormatting>
  <conditionalFormatting sqref="J95">
    <cfRule type="cellIs" dxfId="56" priority="51" stopIfTrue="1" operator="lessThan">
      <formula>0</formula>
    </cfRule>
  </conditionalFormatting>
  <conditionalFormatting sqref="L95">
    <cfRule type="cellIs" dxfId="55" priority="50" stopIfTrue="1" operator="lessThan">
      <formula>0</formula>
    </cfRule>
  </conditionalFormatting>
  <conditionalFormatting sqref="L94">
    <cfRule type="cellIs" dxfId="54" priority="49" stopIfTrue="1" operator="lessThan">
      <formula>0</formula>
    </cfRule>
  </conditionalFormatting>
  <conditionalFormatting sqref="K94">
    <cfRule type="cellIs" dxfId="53" priority="48" stopIfTrue="1" operator="lessThan">
      <formula>0</formula>
    </cfRule>
  </conditionalFormatting>
  <conditionalFormatting sqref="L97">
    <cfRule type="cellIs" dxfId="52" priority="44" stopIfTrue="1" operator="lessThan">
      <formula>0</formula>
    </cfRule>
  </conditionalFormatting>
  <conditionalFormatting sqref="J98">
    <cfRule type="cellIs" dxfId="51" priority="46" stopIfTrue="1" operator="lessThan">
      <formula>0</formula>
    </cfRule>
  </conditionalFormatting>
  <conditionalFormatting sqref="K97">
    <cfRule type="cellIs" dxfId="50" priority="43" stopIfTrue="1" operator="lessThan">
      <formula>0</formula>
    </cfRule>
  </conditionalFormatting>
  <conditionalFormatting sqref="L98">
    <cfRule type="cellIs" dxfId="49" priority="45" stopIfTrue="1" operator="lessThan">
      <formula>0</formula>
    </cfRule>
  </conditionalFormatting>
  <conditionalFormatting sqref="L101">
    <cfRule type="cellIs" dxfId="48" priority="42" stopIfTrue="1" operator="lessThan">
      <formula>0</formula>
    </cfRule>
  </conditionalFormatting>
  <conditionalFormatting sqref="K101">
    <cfRule type="cellIs" dxfId="47" priority="41" stopIfTrue="1" operator="lessThan">
      <formula>0</formula>
    </cfRule>
  </conditionalFormatting>
  <conditionalFormatting sqref="K105">
    <cfRule type="cellIs" dxfId="46" priority="38" stopIfTrue="1" operator="lessThan">
      <formula>0</formula>
    </cfRule>
  </conditionalFormatting>
  <conditionalFormatting sqref="K107">
    <cfRule type="cellIs" dxfId="45" priority="36" stopIfTrue="1" operator="lessThan">
      <formula>0</formula>
    </cfRule>
  </conditionalFormatting>
  <conditionalFormatting sqref="L107">
    <cfRule type="cellIs" dxfId="44" priority="37" stopIfTrue="1" operator="lessThan">
      <formula>0</formula>
    </cfRule>
  </conditionalFormatting>
  <conditionalFormatting sqref="L34">
    <cfRule type="cellIs" dxfId="43" priority="35" stopIfTrue="1" operator="lessThan">
      <formula>0</formula>
    </cfRule>
  </conditionalFormatting>
  <conditionalFormatting sqref="L35">
    <cfRule type="cellIs" dxfId="42" priority="34" stopIfTrue="1" operator="lessThan">
      <formula>0</formula>
    </cfRule>
  </conditionalFormatting>
  <conditionalFormatting sqref="K35">
    <cfRule type="cellIs" dxfId="41" priority="33" stopIfTrue="1" operator="lessThan">
      <formula>0</formula>
    </cfRule>
  </conditionalFormatting>
  <conditionalFormatting sqref="L44">
    <cfRule type="cellIs" dxfId="40" priority="32" stopIfTrue="1" operator="lessThan">
      <formula>0</formula>
    </cfRule>
  </conditionalFormatting>
  <conditionalFormatting sqref="L88">
    <cfRule type="cellIs" dxfId="39" priority="21" stopIfTrue="1" operator="lessThan">
      <formula>0</formula>
    </cfRule>
  </conditionalFormatting>
  <conditionalFormatting sqref="L46">
    <cfRule type="cellIs" dxfId="38" priority="31" stopIfTrue="1" operator="lessThan">
      <formula>0</formula>
    </cfRule>
  </conditionalFormatting>
  <conditionalFormatting sqref="L45">
    <cfRule type="cellIs" dxfId="37" priority="28" stopIfTrue="1" operator="lessThan">
      <formula>0</formula>
    </cfRule>
  </conditionalFormatting>
  <conditionalFormatting sqref="K45">
    <cfRule type="cellIs" dxfId="36" priority="27" stopIfTrue="1" operator="lessThan">
      <formula>0</formula>
    </cfRule>
  </conditionalFormatting>
  <conditionalFormatting sqref="K46">
    <cfRule type="cellIs" dxfId="35" priority="26" stopIfTrue="1" operator="lessThan">
      <formula>0</formula>
    </cfRule>
  </conditionalFormatting>
  <conditionalFormatting sqref="J45">
    <cfRule type="cellIs" dxfId="34" priority="25" stopIfTrue="1" operator="lessThan">
      <formula>0</formula>
    </cfRule>
  </conditionalFormatting>
  <conditionalFormatting sqref="J46">
    <cfRule type="cellIs" dxfId="33" priority="24" stopIfTrue="1" operator="lessThan">
      <formula>0</formula>
    </cfRule>
  </conditionalFormatting>
  <conditionalFormatting sqref="J53">
    <cfRule type="cellIs" dxfId="32" priority="23" stopIfTrue="1" operator="lessThan">
      <formula>0</formula>
    </cfRule>
  </conditionalFormatting>
  <conditionalFormatting sqref="J54">
    <cfRule type="cellIs" dxfId="31" priority="22" stopIfTrue="1" operator="lessThan">
      <formula>0</formula>
    </cfRule>
  </conditionalFormatting>
  <conditionalFormatting sqref="J92">
    <cfRule type="cellIs" dxfId="30" priority="19" stopIfTrue="1" operator="lessThan">
      <formula>0</formula>
    </cfRule>
  </conditionalFormatting>
  <conditionalFormatting sqref="L92">
    <cfRule type="cellIs" dxfId="29" priority="18" stopIfTrue="1" operator="lessThan">
      <formula>0</formula>
    </cfRule>
  </conditionalFormatting>
  <conditionalFormatting sqref="J105">
    <cfRule type="cellIs" dxfId="28" priority="17" stopIfTrue="1" operator="lessThan">
      <formula>0</formula>
    </cfRule>
  </conditionalFormatting>
  <conditionalFormatting sqref="J194:L195">
    <cfRule type="cellIs" dxfId="27" priority="15" stopIfTrue="1" operator="lessThan">
      <formula>0</formula>
    </cfRule>
  </conditionalFormatting>
  <conditionalFormatting sqref="J197:L197">
    <cfRule type="cellIs" dxfId="26" priority="14" stopIfTrue="1" operator="lessThan">
      <formula>0</formula>
    </cfRule>
  </conditionalFormatting>
  <conditionalFormatting sqref="J196:L196">
    <cfRule type="cellIs" dxfId="25" priority="10" stopIfTrue="1" operator="lessThan">
      <formula>0</formula>
    </cfRule>
  </conditionalFormatting>
  <conditionalFormatting sqref="J198:L199">
    <cfRule type="cellIs" dxfId="24" priority="11" stopIfTrue="1" operator="lessThan">
      <formula>0</formula>
    </cfRule>
  </conditionalFormatting>
  <conditionalFormatting sqref="L54">
    <cfRule type="cellIs" dxfId="23" priority="9" stopIfTrue="1" operator="lessThan">
      <formula>0</formula>
    </cfRule>
  </conditionalFormatting>
  <conditionalFormatting sqref="K100">
    <cfRule type="cellIs" dxfId="22" priority="8" stopIfTrue="1" operator="lessThan">
      <formula>0</formula>
    </cfRule>
  </conditionalFormatting>
  <conditionalFormatting sqref="J100">
    <cfRule type="cellIs" dxfId="21" priority="7" stopIfTrue="1" operator="lessThan">
      <formula>0</formula>
    </cfRule>
  </conditionalFormatting>
  <conditionalFormatting sqref="L100">
    <cfRule type="cellIs" dxfId="20" priority="6" stopIfTrue="1" operator="lessThan">
      <formula>0</formula>
    </cfRule>
  </conditionalFormatting>
  <conditionalFormatting sqref="K106">
    <cfRule type="cellIs" dxfId="19" priority="5" stopIfTrue="1" operator="lessThan">
      <formula>0</formula>
    </cfRule>
  </conditionalFormatting>
  <conditionalFormatting sqref="J106">
    <cfRule type="cellIs" dxfId="18" priority="4" stopIfTrue="1" operator="lessThan">
      <formula>0</formula>
    </cfRule>
  </conditionalFormatting>
  <conditionalFormatting sqref="L106">
    <cfRule type="cellIs" dxfId="17" priority="3" stopIfTrue="1" operator="lessThan">
      <formula>0</formula>
    </cfRule>
  </conditionalFormatting>
  <conditionalFormatting sqref="J162:L163 J165:L167">
    <cfRule type="cellIs" dxfId="16" priority="2" stopIfTrue="1" operator="lessThan">
      <formula>0</formula>
    </cfRule>
  </conditionalFormatting>
  <conditionalFormatting sqref="J164:L164">
    <cfRule type="cellIs" dxfId="15" priority="1" stopIfTrue="1" operator="lessThan">
      <formula>0</formula>
    </cfRule>
  </conditionalFormatting>
  <pageMargins left="0" right="0" top="0.16" bottom="0" header="0" footer="0"/>
  <pageSetup paperSize="9" scale="89" orientation="portrait" blackAndWhite="1" r:id="rId1"/>
  <headerFooter alignWithMargins="0"/>
  <rowBreaks count="2" manualBreakCount="2">
    <brk id="63" max="16383" man="1"/>
    <brk id="122"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AGA934"/>
  <sheetViews>
    <sheetView topLeftCell="H688" workbookViewId="0">
      <selection activeCell="H707" sqref="H707"/>
    </sheetView>
  </sheetViews>
  <sheetFormatPr defaultColWidth="8.85546875" defaultRowHeight="12.75" x14ac:dyDescent="0.2"/>
  <cols>
    <col min="1" max="1" width="8.85546875" style="16" customWidth="1"/>
    <col min="2" max="2" width="10" style="16" customWidth="1"/>
    <col min="3" max="4" width="8.85546875" style="16" customWidth="1"/>
    <col min="5" max="6" width="31.85546875" style="216" bestFit="1" customWidth="1"/>
    <col min="7" max="7" width="42.85546875" style="216" bestFit="1" customWidth="1"/>
    <col min="8" max="8" width="177" style="16" bestFit="1" customWidth="1"/>
    <col min="9" max="11" width="18.28515625" style="16" customWidth="1"/>
    <col min="12" max="12" width="17.85546875" style="16" customWidth="1"/>
    <col min="13" max="14" width="18.28515625" style="16" customWidth="1"/>
    <col min="15" max="15" width="18.7109375" style="16" customWidth="1"/>
    <col min="16" max="16" width="16.7109375" style="16" customWidth="1"/>
    <col min="17" max="17" width="17.7109375" style="16" customWidth="1"/>
    <col min="18" max="16384" width="8.85546875" style="16"/>
  </cols>
  <sheetData>
    <row r="1" spans="1:17" x14ac:dyDescent="0.2">
      <c r="A1"/>
    </row>
    <row r="12" spans="1:17" ht="14.1" customHeight="1" x14ac:dyDescent="0.2">
      <c r="E12" s="218" t="s">
        <v>424</v>
      </c>
      <c r="F12" s="218" t="s">
        <v>425</v>
      </c>
      <c r="G12" s="218" t="s">
        <v>426</v>
      </c>
      <c r="H12" s="217" t="s">
        <v>427</v>
      </c>
      <c r="I12" s="217" t="s">
        <v>428</v>
      </c>
      <c r="J12" s="217" t="s">
        <v>429</v>
      </c>
      <c r="K12" s="217" t="s">
        <v>430</v>
      </c>
      <c r="L12" s="217" t="s">
        <v>431</v>
      </c>
      <c r="M12" s="217" t="s">
        <v>432</v>
      </c>
      <c r="N12" s="217" t="s">
        <v>433</v>
      </c>
      <c r="O12" s="217" t="s">
        <v>434</v>
      </c>
      <c r="P12" s="217" t="s">
        <v>435</v>
      </c>
      <c r="Q12" s="217" t="s">
        <v>436</v>
      </c>
    </row>
    <row r="13" spans="1:17" ht="14.1" customHeight="1" x14ac:dyDescent="0.2">
      <c r="E13" s="218" t="s">
        <v>437</v>
      </c>
      <c r="F13" s="218" t="s">
        <v>2196</v>
      </c>
      <c r="G13" s="348" t="s">
        <v>2136</v>
      </c>
      <c r="H13" s="217" t="s">
        <v>438</v>
      </c>
      <c r="I13" s="217" t="s">
        <v>838</v>
      </c>
      <c r="J13" s="217" t="s">
        <v>839</v>
      </c>
      <c r="K13" s="217" t="s">
        <v>840</v>
      </c>
      <c r="L13" s="217" t="s">
        <v>449</v>
      </c>
      <c r="M13" s="217" t="s">
        <v>449</v>
      </c>
      <c r="N13" s="218"/>
      <c r="O13" s="217" t="s">
        <v>998</v>
      </c>
      <c r="P13" s="217" t="s">
        <v>449</v>
      </c>
      <c r="Q13" s="218"/>
    </row>
    <row r="14" spans="1:17" ht="14.1" customHeight="1" x14ac:dyDescent="0.2">
      <c r="E14" s="218" t="s">
        <v>439</v>
      </c>
      <c r="F14" s="218" t="s">
        <v>2196</v>
      </c>
      <c r="G14" s="218">
        <v>20230331</v>
      </c>
      <c r="H14" s="217" t="s">
        <v>440</v>
      </c>
      <c r="I14" s="217" t="s">
        <v>838</v>
      </c>
      <c r="J14" s="217" t="s">
        <v>839</v>
      </c>
      <c r="K14" s="217" t="s">
        <v>841</v>
      </c>
      <c r="L14" s="217" t="s">
        <v>449</v>
      </c>
      <c r="M14" s="217" t="s">
        <v>449</v>
      </c>
      <c r="N14" s="218"/>
      <c r="O14" s="217" t="s">
        <v>998</v>
      </c>
      <c r="P14" s="217" t="s">
        <v>449</v>
      </c>
      <c r="Q14" s="218"/>
    </row>
    <row r="15" spans="1:17" ht="14.1" customHeight="1" x14ac:dyDescent="0.2">
      <c r="E15" s="218" t="s">
        <v>441</v>
      </c>
      <c r="F15" s="218" t="s">
        <v>2196</v>
      </c>
      <c r="G15" s="218" t="s">
        <v>2197</v>
      </c>
      <c r="H15" s="217" t="s">
        <v>442</v>
      </c>
      <c r="I15" s="217" t="s">
        <v>838</v>
      </c>
      <c r="J15" s="217" t="s">
        <v>842</v>
      </c>
      <c r="K15" s="217" t="s">
        <v>843</v>
      </c>
      <c r="L15" s="217" t="s">
        <v>449</v>
      </c>
      <c r="M15" s="217" t="s">
        <v>449</v>
      </c>
      <c r="N15" s="218"/>
      <c r="O15" s="217" t="s">
        <v>998</v>
      </c>
      <c r="P15" s="217" t="s">
        <v>449</v>
      </c>
      <c r="Q15" s="218"/>
    </row>
    <row r="16" spans="1:17" ht="14.1" customHeight="1" x14ac:dyDescent="0.2">
      <c r="E16" s="218" t="s">
        <v>443</v>
      </c>
      <c r="F16" s="218" t="s">
        <v>2196</v>
      </c>
      <c r="G16" s="218" t="s">
        <v>2198</v>
      </c>
      <c r="H16" s="217" t="s">
        <v>444</v>
      </c>
      <c r="I16" s="217" t="s">
        <v>838</v>
      </c>
      <c r="J16" s="217" t="s">
        <v>842</v>
      </c>
      <c r="K16" s="217" t="s">
        <v>840</v>
      </c>
      <c r="L16" s="217" t="s">
        <v>449</v>
      </c>
      <c r="M16" s="217" t="s">
        <v>449</v>
      </c>
      <c r="N16" s="218"/>
      <c r="O16" s="217" t="s">
        <v>998</v>
      </c>
      <c r="P16" s="217" t="s">
        <v>449</v>
      </c>
      <c r="Q16" s="218"/>
    </row>
    <row r="17" spans="5:17" ht="14.1" customHeight="1" x14ac:dyDescent="0.2">
      <c r="E17" s="218" t="s">
        <v>445</v>
      </c>
      <c r="F17" s="218" t="s">
        <v>2196</v>
      </c>
      <c r="G17" s="218" t="s">
        <v>446</v>
      </c>
      <c r="H17" s="217" t="s">
        <v>447</v>
      </c>
      <c r="I17" s="217" t="s">
        <v>838</v>
      </c>
      <c r="J17" s="217" t="s">
        <v>842</v>
      </c>
      <c r="K17" s="217" t="s">
        <v>844</v>
      </c>
      <c r="L17" s="217" t="s">
        <v>449</v>
      </c>
      <c r="M17" s="217" t="s">
        <v>449</v>
      </c>
      <c r="N17" s="218"/>
      <c r="O17" s="217" t="s">
        <v>998</v>
      </c>
      <c r="P17" s="217" t="s">
        <v>449</v>
      </c>
      <c r="Q17" s="218"/>
    </row>
    <row r="18" spans="5:17" ht="14.1" customHeight="1" x14ac:dyDescent="0.2">
      <c r="E18" s="338" t="s">
        <v>481</v>
      </c>
      <c r="F18" s="338" t="s">
        <v>2199</v>
      </c>
      <c r="G18" s="340" t="s">
        <v>449</v>
      </c>
      <c r="H18" s="329" t="s">
        <v>482</v>
      </c>
      <c r="I18" s="329" t="s">
        <v>845</v>
      </c>
      <c r="J18" s="329" t="s">
        <v>857</v>
      </c>
      <c r="K18" s="329" t="s">
        <v>449</v>
      </c>
      <c r="L18" s="329" t="s">
        <v>847</v>
      </c>
      <c r="M18" s="329" t="s">
        <v>999</v>
      </c>
      <c r="N18" s="340"/>
      <c r="O18" s="329" t="s">
        <v>1000</v>
      </c>
      <c r="P18" s="329" t="s">
        <v>449</v>
      </c>
      <c r="Q18" s="340">
        <v>1</v>
      </c>
    </row>
    <row r="19" spans="5:17" ht="14.1" customHeight="1" x14ac:dyDescent="0.2">
      <c r="E19" s="338" t="s">
        <v>448</v>
      </c>
      <c r="F19" s="338" t="s">
        <v>2200</v>
      </c>
      <c r="G19" s="340" t="s">
        <v>449</v>
      </c>
      <c r="H19" s="329" t="s">
        <v>450</v>
      </c>
      <c r="I19" s="329" t="s">
        <v>845</v>
      </c>
      <c r="J19" s="329" t="s">
        <v>846</v>
      </c>
      <c r="K19" s="329" t="s">
        <v>449</v>
      </c>
      <c r="L19" s="329" t="s">
        <v>847</v>
      </c>
      <c r="M19" s="329" t="s">
        <v>999</v>
      </c>
      <c r="N19" s="340"/>
      <c r="O19" s="329" t="s">
        <v>1000</v>
      </c>
      <c r="P19" s="329" t="s">
        <v>449</v>
      </c>
      <c r="Q19" s="340">
        <v>1</v>
      </c>
    </row>
    <row r="20" spans="5:17" ht="14.1" customHeight="1" x14ac:dyDescent="0.2">
      <c r="E20" s="338" t="s">
        <v>483</v>
      </c>
      <c r="F20" s="338" t="s">
        <v>2201</v>
      </c>
      <c r="G20" s="340" t="s">
        <v>449</v>
      </c>
      <c r="H20" s="329" t="s">
        <v>482</v>
      </c>
      <c r="I20" s="329" t="s">
        <v>845</v>
      </c>
      <c r="J20" s="329" t="s">
        <v>857</v>
      </c>
      <c r="K20" s="329" t="s">
        <v>449</v>
      </c>
      <c r="L20" s="329" t="s">
        <v>848</v>
      </c>
      <c r="M20" s="329" t="s">
        <v>999</v>
      </c>
      <c r="N20" s="340"/>
      <c r="O20" s="329" t="s">
        <v>1000</v>
      </c>
      <c r="P20" s="329" t="s">
        <v>449</v>
      </c>
      <c r="Q20" s="340">
        <v>1</v>
      </c>
    </row>
    <row r="21" spans="5:17" ht="14.1" customHeight="1" x14ac:dyDescent="0.2">
      <c r="E21" s="340" t="s">
        <v>451</v>
      </c>
      <c r="F21" s="338" t="s">
        <v>2202</v>
      </c>
      <c r="G21" s="340" t="s">
        <v>449</v>
      </c>
      <c r="H21" s="329" t="s">
        <v>450</v>
      </c>
      <c r="I21" s="329" t="s">
        <v>845</v>
      </c>
      <c r="J21" s="329" t="s">
        <v>846</v>
      </c>
      <c r="K21" s="329" t="s">
        <v>449</v>
      </c>
      <c r="L21" s="329" t="s">
        <v>848</v>
      </c>
      <c r="M21" s="329" t="s">
        <v>999</v>
      </c>
      <c r="N21" s="340"/>
      <c r="O21" s="329" t="s">
        <v>1000</v>
      </c>
      <c r="P21" s="329" t="s">
        <v>449</v>
      </c>
      <c r="Q21" s="340">
        <v>1</v>
      </c>
    </row>
    <row r="22" spans="5:17" ht="14.1" customHeight="1" x14ac:dyDescent="0.2">
      <c r="E22" s="338" t="s">
        <v>484</v>
      </c>
      <c r="F22" s="338" t="s">
        <v>2203</v>
      </c>
      <c r="G22" s="340" t="s">
        <v>449</v>
      </c>
      <c r="H22" s="329" t="s">
        <v>482</v>
      </c>
      <c r="I22" s="329" t="s">
        <v>845</v>
      </c>
      <c r="J22" s="329" t="s">
        <v>857</v>
      </c>
      <c r="K22" s="329" t="s">
        <v>449</v>
      </c>
      <c r="L22" s="329" t="s">
        <v>849</v>
      </c>
      <c r="M22" s="329" t="s">
        <v>999</v>
      </c>
      <c r="N22" s="340"/>
      <c r="O22" s="329" t="s">
        <v>1000</v>
      </c>
      <c r="P22" s="329" t="s">
        <v>449</v>
      </c>
      <c r="Q22" s="340">
        <v>1</v>
      </c>
    </row>
    <row r="23" spans="5:17" ht="14.1" customHeight="1" x14ac:dyDescent="0.2">
      <c r="E23" s="340" t="s">
        <v>452</v>
      </c>
      <c r="F23" s="338" t="s">
        <v>2204</v>
      </c>
      <c r="G23" s="340" t="s">
        <v>449</v>
      </c>
      <c r="H23" s="329" t="s">
        <v>450</v>
      </c>
      <c r="I23" s="329" t="s">
        <v>845</v>
      </c>
      <c r="J23" s="329" t="s">
        <v>846</v>
      </c>
      <c r="K23" s="329" t="s">
        <v>449</v>
      </c>
      <c r="L23" s="329" t="s">
        <v>849</v>
      </c>
      <c r="M23" s="329" t="s">
        <v>999</v>
      </c>
      <c r="N23" s="340"/>
      <c r="O23" s="329" t="s">
        <v>1000</v>
      </c>
      <c r="P23" s="329" t="s">
        <v>449</v>
      </c>
      <c r="Q23" s="340">
        <v>1</v>
      </c>
    </row>
    <row r="24" spans="5:17" ht="14.1" customHeight="1" x14ac:dyDescent="0.2">
      <c r="E24" s="338" t="s">
        <v>485</v>
      </c>
      <c r="F24" s="338" t="s">
        <v>2205</v>
      </c>
      <c r="G24" s="340" t="s">
        <v>449</v>
      </c>
      <c r="H24" s="329" t="s">
        <v>486</v>
      </c>
      <c r="I24" s="329" t="s">
        <v>845</v>
      </c>
      <c r="J24" s="329" t="s">
        <v>858</v>
      </c>
      <c r="K24" s="329" t="s">
        <v>449</v>
      </c>
      <c r="L24" s="329" t="s">
        <v>847</v>
      </c>
      <c r="M24" s="329" t="s">
        <v>999</v>
      </c>
      <c r="N24" s="340"/>
      <c r="O24" s="329" t="s">
        <v>1000</v>
      </c>
      <c r="P24" s="329" t="s">
        <v>449</v>
      </c>
      <c r="Q24" s="340">
        <v>1</v>
      </c>
    </row>
    <row r="25" spans="5:17" ht="14.1" customHeight="1" x14ac:dyDescent="0.2">
      <c r="E25" s="338" t="s">
        <v>453</v>
      </c>
      <c r="F25" s="338" t="s">
        <v>2206</v>
      </c>
      <c r="G25" s="340" t="s">
        <v>449</v>
      </c>
      <c r="H25" s="329" t="s">
        <v>454</v>
      </c>
      <c r="I25" s="329" t="s">
        <v>845</v>
      </c>
      <c r="J25" s="329" t="s">
        <v>850</v>
      </c>
      <c r="K25" s="329" t="s">
        <v>449</v>
      </c>
      <c r="L25" s="329" t="s">
        <v>847</v>
      </c>
      <c r="M25" s="329" t="s">
        <v>999</v>
      </c>
      <c r="N25" s="340"/>
      <c r="O25" s="329" t="s">
        <v>1000</v>
      </c>
      <c r="P25" s="329" t="s">
        <v>449</v>
      </c>
      <c r="Q25" s="340">
        <v>1</v>
      </c>
    </row>
    <row r="26" spans="5:17" ht="14.1" customHeight="1" x14ac:dyDescent="0.2">
      <c r="E26" s="338" t="s">
        <v>487</v>
      </c>
      <c r="F26" s="338" t="s">
        <v>2207</v>
      </c>
      <c r="G26" s="340" t="s">
        <v>449</v>
      </c>
      <c r="H26" s="329" t="s">
        <v>486</v>
      </c>
      <c r="I26" s="329" t="s">
        <v>845</v>
      </c>
      <c r="J26" s="329" t="s">
        <v>858</v>
      </c>
      <c r="K26" s="329" t="s">
        <v>449</v>
      </c>
      <c r="L26" s="329" t="s">
        <v>848</v>
      </c>
      <c r="M26" s="329" t="s">
        <v>999</v>
      </c>
      <c r="N26" s="340"/>
      <c r="O26" s="329" t="s">
        <v>1000</v>
      </c>
      <c r="P26" s="329" t="s">
        <v>449</v>
      </c>
      <c r="Q26" s="340">
        <v>1</v>
      </c>
    </row>
    <row r="27" spans="5:17" ht="14.1" customHeight="1" x14ac:dyDescent="0.2">
      <c r="E27" s="340" t="s">
        <v>455</v>
      </c>
      <c r="F27" s="338" t="s">
        <v>2208</v>
      </c>
      <c r="G27" s="340" t="s">
        <v>449</v>
      </c>
      <c r="H27" s="329" t="s">
        <v>454</v>
      </c>
      <c r="I27" s="329" t="s">
        <v>845</v>
      </c>
      <c r="J27" s="329" t="s">
        <v>850</v>
      </c>
      <c r="K27" s="329" t="s">
        <v>449</v>
      </c>
      <c r="L27" s="329" t="s">
        <v>848</v>
      </c>
      <c r="M27" s="329" t="s">
        <v>999</v>
      </c>
      <c r="N27" s="340"/>
      <c r="O27" s="329" t="s">
        <v>1000</v>
      </c>
      <c r="P27" s="329" t="s">
        <v>449</v>
      </c>
      <c r="Q27" s="340">
        <v>1</v>
      </c>
    </row>
    <row r="28" spans="5:17" ht="14.1" customHeight="1" x14ac:dyDescent="0.2">
      <c r="E28" s="338" t="s">
        <v>488</v>
      </c>
      <c r="F28" s="338" t="s">
        <v>2209</v>
      </c>
      <c r="G28" s="340" t="s">
        <v>449</v>
      </c>
      <c r="H28" s="329" t="s">
        <v>486</v>
      </c>
      <c r="I28" s="329" t="s">
        <v>845</v>
      </c>
      <c r="J28" s="329" t="s">
        <v>858</v>
      </c>
      <c r="K28" s="329" t="s">
        <v>449</v>
      </c>
      <c r="L28" s="329" t="s">
        <v>849</v>
      </c>
      <c r="M28" s="329" t="s">
        <v>999</v>
      </c>
      <c r="N28" s="340"/>
      <c r="O28" s="329" t="s">
        <v>1000</v>
      </c>
      <c r="P28" s="329" t="s">
        <v>449</v>
      </c>
      <c r="Q28" s="340">
        <v>1</v>
      </c>
    </row>
    <row r="29" spans="5:17" ht="14.1" customHeight="1" x14ac:dyDescent="0.2">
      <c r="E29" s="340" t="s">
        <v>456</v>
      </c>
      <c r="F29" s="338" t="s">
        <v>2210</v>
      </c>
      <c r="G29" s="340" t="s">
        <v>449</v>
      </c>
      <c r="H29" s="329" t="s">
        <v>454</v>
      </c>
      <c r="I29" s="329" t="s">
        <v>845</v>
      </c>
      <c r="J29" s="329" t="s">
        <v>850</v>
      </c>
      <c r="K29" s="329" t="s">
        <v>449</v>
      </c>
      <c r="L29" s="329" t="s">
        <v>849</v>
      </c>
      <c r="M29" s="329" t="s">
        <v>999</v>
      </c>
      <c r="N29" s="340"/>
      <c r="O29" s="329" t="s">
        <v>1000</v>
      </c>
      <c r="P29" s="329" t="s">
        <v>449</v>
      </c>
      <c r="Q29" s="340">
        <v>1</v>
      </c>
    </row>
    <row r="30" spans="5:17" ht="14.1" customHeight="1" x14ac:dyDescent="0.2">
      <c r="E30" s="338" t="s">
        <v>489</v>
      </c>
      <c r="F30" s="338" t="s">
        <v>2211</v>
      </c>
      <c r="G30" s="340" t="s">
        <v>449</v>
      </c>
      <c r="H30" s="329" t="s">
        <v>490</v>
      </c>
      <c r="I30" s="329" t="s">
        <v>845</v>
      </c>
      <c r="J30" s="329" t="s">
        <v>859</v>
      </c>
      <c r="K30" s="329" t="s">
        <v>449</v>
      </c>
      <c r="L30" s="329" t="s">
        <v>847</v>
      </c>
      <c r="M30" s="329" t="s">
        <v>999</v>
      </c>
      <c r="N30" s="340"/>
      <c r="O30" s="329" t="s">
        <v>1000</v>
      </c>
      <c r="P30" s="329" t="s">
        <v>449</v>
      </c>
      <c r="Q30" s="340">
        <v>1</v>
      </c>
    </row>
    <row r="31" spans="5:17" ht="14.1" customHeight="1" x14ac:dyDescent="0.2">
      <c r="E31" s="338" t="s">
        <v>457</v>
      </c>
      <c r="F31" s="338" t="s">
        <v>2212</v>
      </c>
      <c r="G31" s="340" t="s">
        <v>449</v>
      </c>
      <c r="H31" s="329" t="s">
        <v>458</v>
      </c>
      <c r="I31" s="329" t="s">
        <v>845</v>
      </c>
      <c r="J31" s="329" t="s">
        <v>851</v>
      </c>
      <c r="K31" s="329" t="s">
        <v>449</v>
      </c>
      <c r="L31" s="329" t="s">
        <v>847</v>
      </c>
      <c r="M31" s="329" t="s">
        <v>999</v>
      </c>
      <c r="N31" s="340"/>
      <c r="O31" s="329" t="s">
        <v>1000</v>
      </c>
      <c r="P31" s="329" t="s">
        <v>449</v>
      </c>
      <c r="Q31" s="340">
        <v>1</v>
      </c>
    </row>
    <row r="32" spans="5:17" ht="14.1" customHeight="1" x14ac:dyDescent="0.2">
      <c r="E32" s="338" t="s">
        <v>491</v>
      </c>
      <c r="F32" s="338" t="s">
        <v>2213</v>
      </c>
      <c r="G32" s="340" t="s">
        <v>449</v>
      </c>
      <c r="H32" s="329" t="s">
        <v>490</v>
      </c>
      <c r="I32" s="329" t="s">
        <v>845</v>
      </c>
      <c r="J32" s="329" t="s">
        <v>859</v>
      </c>
      <c r="K32" s="329" t="s">
        <v>449</v>
      </c>
      <c r="L32" s="329" t="s">
        <v>848</v>
      </c>
      <c r="M32" s="329" t="s">
        <v>999</v>
      </c>
      <c r="N32" s="340"/>
      <c r="O32" s="329" t="s">
        <v>1000</v>
      </c>
      <c r="P32" s="329" t="s">
        <v>449</v>
      </c>
      <c r="Q32" s="340">
        <v>1</v>
      </c>
    </row>
    <row r="33" spans="5:17" ht="14.1" customHeight="1" x14ac:dyDescent="0.2">
      <c r="E33" s="340" t="s">
        <v>459</v>
      </c>
      <c r="F33" s="338" t="s">
        <v>2214</v>
      </c>
      <c r="G33" s="340" t="s">
        <v>449</v>
      </c>
      <c r="H33" s="329" t="s">
        <v>458</v>
      </c>
      <c r="I33" s="329" t="s">
        <v>845</v>
      </c>
      <c r="J33" s="329" t="s">
        <v>851</v>
      </c>
      <c r="K33" s="329" t="s">
        <v>449</v>
      </c>
      <c r="L33" s="329" t="s">
        <v>848</v>
      </c>
      <c r="M33" s="329" t="s">
        <v>999</v>
      </c>
      <c r="N33" s="340"/>
      <c r="O33" s="329" t="s">
        <v>1000</v>
      </c>
      <c r="P33" s="329" t="s">
        <v>449</v>
      </c>
      <c r="Q33" s="340">
        <v>1</v>
      </c>
    </row>
    <row r="34" spans="5:17" ht="14.1" customHeight="1" x14ac:dyDescent="0.2">
      <c r="E34" s="338" t="s">
        <v>492</v>
      </c>
      <c r="F34" s="338" t="s">
        <v>2215</v>
      </c>
      <c r="G34" s="340" t="s">
        <v>449</v>
      </c>
      <c r="H34" s="329" t="s">
        <v>490</v>
      </c>
      <c r="I34" s="329" t="s">
        <v>845</v>
      </c>
      <c r="J34" s="329" t="s">
        <v>859</v>
      </c>
      <c r="K34" s="329" t="s">
        <v>449</v>
      </c>
      <c r="L34" s="329" t="s">
        <v>849</v>
      </c>
      <c r="M34" s="329" t="s">
        <v>999</v>
      </c>
      <c r="N34" s="340"/>
      <c r="O34" s="329" t="s">
        <v>1000</v>
      </c>
      <c r="P34" s="329" t="s">
        <v>449</v>
      </c>
      <c r="Q34" s="340">
        <v>1</v>
      </c>
    </row>
    <row r="35" spans="5:17" ht="14.1" customHeight="1" x14ac:dyDescent="0.2">
      <c r="E35" s="340" t="s">
        <v>460</v>
      </c>
      <c r="F35" s="338" t="s">
        <v>2216</v>
      </c>
      <c r="G35" s="340" t="s">
        <v>449</v>
      </c>
      <c r="H35" s="329" t="s">
        <v>458</v>
      </c>
      <c r="I35" s="329" t="s">
        <v>845</v>
      </c>
      <c r="J35" s="329" t="s">
        <v>851</v>
      </c>
      <c r="K35" s="329" t="s">
        <v>449</v>
      </c>
      <c r="L35" s="329" t="s">
        <v>849</v>
      </c>
      <c r="M35" s="329" t="s">
        <v>999</v>
      </c>
      <c r="N35" s="340"/>
      <c r="O35" s="329" t="s">
        <v>1000</v>
      </c>
      <c r="P35" s="329" t="s">
        <v>449</v>
      </c>
      <c r="Q35" s="340">
        <v>1</v>
      </c>
    </row>
    <row r="36" spans="5:17" ht="14.1" customHeight="1" x14ac:dyDescent="0.2">
      <c r="E36" s="338" t="s">
        <v>493</v>
      </c>
      <c r="F36" s="338" t="s">
        <v>2217</v>
      </c>
      <c r="G36" s="340" t="s">
        <v>449</v>
      </c>
      <c r="H36" s="329" t="s">
        <v>494</v>
      </c>
      <c r="I36" s="329" t="s">
        <v>845</v>
      </c>
      <c r="J36" s="329" t="s">
        <v>860</v>
      </c>
      <c r="K36" s="329" t="s">
        <v>449</v>
      </c>
      <c r="L36" s="329" t="s">
        <v>847</v>
      </c>
      <c r="M36" s="329" t="s">
        <v>999</v>
      </c>
      <c r="N36" s="340"/>
      <c r="O36" s="329" t="s">
        <v>1000</v>
      </c>
      <c r="P36" s="329" t="s">
        <v>449</v>
      </c>
      <c r="Q36" s="340">
        <v>1</v>
      </c>
    </row>
    <row r="37" spans="5:17" ht="14.1" customHeight="1" x14ac:dyDescent="0.2">
      <c r="E37" s="338" t="s">
        <v>461</v>
      </c>
      <c r="F37" s="338" t="s">
        <v>2218</v>
      </c>
      <c r="G37" s="340" t="s">
        <v>449</v>
      </c>
      <c r="H37" s="329" t="s">
        <v>462</v>
      </c>
      <c r="I37" s="329" t="s">
        <v>845</v>
      </c>
      <c r="J37" s="329" t="s">
        <v>852</v>
      </c>
      <c r="K37" s="329" t="s">
        <v>449</v>
      </c>
      <c r="L37" s="329" t="s">
        <v>847</v>
      </c>
      <c r="M37" s="329" t="s">
        <v>999</v>
      </c>
      <c r="N37" s="340"/>
      <c r="O37" s="329" t="s">
        <v>1000</v>
      </c>
      <c r="P37" s="329" t="s">
        <v>449</v>
      </c>
      <c r="Q37" s="340">
        <v>1</v>
      </c>
    </row>
    <row r="38" spans="5:17" ht="14.1" customHeight="1" x14ac:dyDescent="0.2">
      <c r="E38" s="338" t="s">
        <v>495</v>
      </c>
      <c r="F38" s="338" t="s">
        <v>2219</v>
      </c>
      <c r="G38" s="340" t="s">
        <v>449</v>
      </c>
      <c r="H38" s="329" t="s">
        <v>494</v>
      </c>
      <c r="I38" s="329" t="s">
        <v>845</v>
      </c>
      <c r="J38" s="329" t="s">
        <v>860</v>
      </c>
      <c r="K38" s="329" t="s">
        <v>449</v>
      </c>
      <c r="L38" s="329" t="s">
        <v>848</v>
      </c>
      <c r="M38" s="329" t="s">
        <v>999</v>
      </c>
      <c r="N38" s="340"/>
      <c r="O38" s="329" t="s">
        <v>1000</v>
      </c>
      <c r="P38" s="329" t="s">
        <v>449</v>
      </c>
      <c r="Q38" s="340">
        <v>1</v>
      </c>
    </row>
    <row r="39" spans="5:17" ht="14.1" customHeight="1" x14ac:dyDescent="0.2">
      <c r="E39" s="340" t="s">
        <v>463</v>
      </c>
      <c r="F39" s="338" t="s">
        <v>2220</v>
      </c>
      <c r="G39" s="340" t="s">
        <v>449</v>
      </c>
      <c r="H39" s="329" t="s">
        <v>462</v>
      </c>
      <c r="I39" s="329" t="s">
        <v>845</v>
      </c>
      <c r="J39" s="329" t="s">
        <v>852</v>
      </c>
      <c r="K39" s="329" t="s">
        <v>449</v>
      </c>
      <c r="L39" s="329" t="s">
        <v>848</v>
      </c>
      <c r="M39" s="329" t="s">
        <v>999</v>
      </c>
      <c r="N39" s="340"/>
      <c r="O39" s="329" t="s">
        <v>1000</v>
      </c>
      <c r="P39" s="329" t="s">
        <v>449</v>
      </c>
      <c r="Q39" s="340">
        <v>1</v>
      </c>
    </row>
    <row r="40" spans="5:17" ht="14.1" customHeight="1" x14ac:dyDescent="0.2">
      <c r="E40" s="338" t="s">
        <v>496</v>
      </c>
      <c r="F40" s="338" t="s">
        <v>2221</v>
      </c>
      <c r="G40" s="340" t="s">
        <v>449</v>
      </c>
      <c r="H40" s="329" t="s">
        <v>494</v>
      </c>
      <c r="I40" s="329" t="s">
        <v>845</v>
      </c>
      <c r="J40" s="329" t="s">
        <v>860</v>
      </c>
      <c r="K40" s="329" t="s">
        <v>449</v>
      </c>
      <c r="L40" s="329" t="s">
        <v>849</v>
      </c>
      <c r="M40" s="329" t="s">
        <v>999</v>
      </c>
      <c r="N40" s="340"/>
      <c r="O40" s="329" t="s">
        <v>1000</v>
      </c>
      <c r="P40" s="329" t="s">
        <v>449</v>
      </c>
      <c r="Q40" s="340">
        <v>1</v>
      </c>
    </row>
    <row r="41" spans="5:17" ht="14.1" customHeight="1" x14ac:dyDescent="0.2">
      <c r="E41" s="340" t="s">
        <v>464</v>
      </c>
      <c r="F41" s="338" t="s">
        <v>2222</v>
      </c>
      <c r="G41" s="340" t="s">
        <v>449</v>
      </c>
      <c r="H41" s="329" t="s">
        <v>462</v>
      </c>
      <c r="I41" s="329" t="s">
        <v>845</v>
      </c>
      <c r="J41" s="329" t="s">
        <v>852</v>
      </c>
      <c r="K41" s="329" t="s">
        <v>449</v>
      </c>
      <c r="L41" s="329" t="s">
        <v>849</v>
      </c>
      <c r="M41" s="329" t="s">
        <v>999</v>
      </c>
      <c r="N41" s="340"/>
      <c r="O41" s="329" t="s">
        <v>1000</v>
      </c>
      <c r="P41" s="329" t="s">
        <v>449</v>
      </c>
      <c r="Q41" s="340">
        <v>1</v>
      </c>
    </row>
    <row r="42" spans="5:17" ht="14.1" customHeight="1" x14ac:dyDescent="0.2">
      <c r="E42" s="338" t="s">
        <v>497</v>
      </c>
      <c r="F42" s="338" t="s">
        <v>2223</v>
      </c>
      <c r="G42" s="340" t="s">
        <v>449</v>
      </c>
      <c r="H42" s="329" t="s">
        <v>498</v>
      </c>
      <c r="I42" s="329" t="s">
        <v>845</v>
      </c>
      <c r="J42" s="329" t="s">
        <v>861</v>
      </c>
      <c r="K42" s="329" t="s">
        <v>449</v>
      </c>
      <c r="L42" s="329" t="s">
        <v>847</v>
      </c>
      <c r="M42" s="329" t="s">
        <v>999</v>
      </c>
      <c r="N42" s="340"/>
      <c r="O42" s="329" t="s">
        <v>1000</v>
      </c>
      <c r="P42" s="329" t="s">
        <v>449</v>
      </c>
      <c r="Q42" s="340">
        <v>1</v>
      </c>
    </row>
    <row r="43" spans="5:17" ht="14.1" customHeight="1" x14ac:dyDescent="0.2">
      <c r="E43" s="338" t="s">
        <v>465</v>
      </c>
      <c r="F43" s="338" t="s">
        <v>2224</v>
      </c>
      <c r="G43" s="340" t="s">
        <v>449</v>
      </c>
      <c r="H43" s="329" t="s">
        <v>466</v>
      </c>
      <c r="I43" s="329" t="s">
        <v>845</v>
      </c>
      <c r="J43" s="329" t="s">
        <v>853</v>
      </c>
      <c r="K43" s="329" t="s">
        <v>449</v>
      </c>
      <c r="L43" s="329" t="s">
        <v>847</v>
      </c>
      <c r="M43" s="329" t="s">
        <v>999</v>
      </c>
      <c r="N43" s="340"/>
      <c r="O43" s="329" t="s">
        <v>1000</v>
      </c>
      <c r="P43" s="329" t="s">
        <v>449</v>
      </c>
      <c r="Q43" s="340">
        <v>1</v>
      </c>
    </row>
    <row r="44" spans="5:17" ht="14.1" customHeight="1" x14ac:dyDescent="0.2">
      <c r="E44" s="338" t="s">
        <v>499</v>
      </c>
      <c r="F44" s="338" t="s">
        <v>2225</v>
      </c>
      <c r="G44" s="340" t="s">
        <v>449</v>
      </c>
      <c r="H44" s="329" t="s">
        <v>498</v>
      </c>
      <c r="I44" s="329" t="s">
        <v>845</v>
      </c>
      <c r="J44" s="329" t="s">
        <v>861</v>
      </c>
      <c r="K44" s="329" t="s">
        <v>449</v>
      </c>
      <c r="L44" s="329" t="s">
        <v>848</v>
      </c>
      <c r="M44" s="329" t="s">
        <v>999</v>
      </c>
      <c r="N44" s="340"/>
      <c r="O44" s="329" t="s">
        <v>1000</v>
      </c>
      <c r="P44" s="329" t="s">
        <v>449</v>
      </c>
      <c r="Q44" s="340">
        <v>1</v>
      </c>
    </row>
    <row r="45" spans="5:17" ht="14.1" customHeight="1" x14ac:dyDescent="0.2">
      <c r="E45" s="340" t="s">
        <v>467</v>
      </c>
      <c r="F45" s="338" t="s">
        <v>2226</v>
      </c>
      <c r="G45" s="340" t="s">
        <v>449</v>
      </c>
      <c r="H45" s="329" t="s">
        <v>466</v>
      </c>
      <c r="I45" s="329" t="s">
        <v>845</v>
      </c>
      <c r="J45" s="329" t="s">
        <v>853</v>
      </c>
      <c r="K45" s="329" t="s">
        <v>449</v>
      </c>
      <c r="L45" s="329" t="s">
        <v>848</v>
      </c>
      <c r="M45" s="329" t="s">
        <v>999</v>
      </c>
      <c r="N45" s="340"/>
      <c r="O45" s="329" t="s">
        <v>1000</v>
      </c>
      <c r="P45" s="329" t="s">
        <v>449</v>
      </c>
      <c r="Q45" s="340">
        <v>1</v>
      </c>
    </row>
    <row r="46" spans="5:17" ht="14.1" customHeight="1" x14ac:dyDescent="0.2">
      <c r="E46" s="338" t="s">
        <v>500</v>
      </c>
      <c r="F46" s="338" t="s">
        <v>2227</v>
      </c>
      <c r="G46" s="340" t="s">
        <v>449</v>
      </c>
      <c r="H46" s="329" t="s">
        <v>498</v>
      </c>
      <c r="I46" s="329" t="s">
        <v>845</v>
      </c>
      <c r="J46" s="329" t="s">
        <v>861</v>
      </c>
      <c r="K46" s="329" t="s">
        <v>449</v>
      </c>
      <c r="L46" s="329" t="s">
        <v>849</v>
      </c>
      <c r="M46" s="329" t="s">
        <v>999</v>
      </c>
      <c r="N46" s="340"/>
      <c r="O46" s="329" t="s">
        <v>1000</v>
      </c>
      <c r="P46" s="329" t="s">
        <v>449</v>
      </c>
      <c r="Q46" s="340">
        <v>1</v>
      </c>
    </row>
    <row r="47" spans="5:17" ht="14.1" customHeight="1" x14ac:dyDescent="0.2">
      <c r="E47" s="340" t="s">
        <v>468</v>
      </c>
      <c r="F47" s="338" t="s">
        <v>2228</v>
      </c>
      <c r="G47" s="340" t="s">
        <v>449</v>
      </c>
      <c r="H47" s="329" t="s">
        <v>466</v>
      </c>
      <c r="I47" s="329" t="s">
        <v>845</v>
      </c>
      <c r="J47" s="329" t="s">
        <v>853</v>
      </c>
      <c r="K47" s="329" t="s">
        <v>449</v>
      </c>
      <c r="L47" s="329" t="s">
        <v>849</v>
      </c>
      <c r="M47" s="329" t="s">
        <v>999</v>
      </c>
      <c r="N47" s="340"/>
      <c r="O47" s="329" t="s">
        <v>1000</v>
      </c>
      <c r="P47" s="329" t="s">
        <v>449</v>
      </c>
      <c r="Q47" s="340">
        <v>1</v>
      </c>
    </row>
    <row r="48" spans="5:17" ht="14.1" customHeight="1" x14ac:dyDescent="0.2">
      <c r="E48" s="338" t="s">
        <v>501</v>
      </c>
      <c r="F48" s="338" t="s">
        <v>2229</v>
      </c>
      <c r="G48" s="340" t="s">
        <v>449</v>
      </c>
      <c r="H48" s="329" t="s">
        <v>502</v>
      </c>
      <c r="I48" s="329" t="s">
        <v>845</v>
      </c>
      <c r="J48" s="329" t="s">
        <v>862</v>
      </c>
      <c r="K48" s="329" t="s">
        <v>449</v>
      </c>
      <c r="L48" s="329" t="s">
        <v>847</v>
      </c>
      <c r="M48" s="329" t="s">
        <v>999</v>
      </c>
      <c r="N48" s="340"/>
      <c r="O48" s="329" t="s">
        <v>1000</v>
      </c>
      <c r="P48" s="329" t="s">
        <v>449</v>
      </c>
      <c r="Q48" s="340">
        <v>1</v>
      </c>
    </row>
    <row r="49" spans="5:17" ht="14.1" customHeight="1" x14ac:dyDescent="0.2">
      <c r="E49" s="338" t="s">
        <v>469</v>
      </c>
      <c r="F49" s="338" t="s">
        <v>2230</v>
      </c>
      <c r="G49" s="340" t="s">
        <v>449</v>
      </c>
      <c r="H49" s="329" t="s">
        <v>470</v>
      </c>
      <c r="I49" s="329" t="s">
        <v>845</v>
      </c>
      <c r="J49" s="329" t="s">
        <v>854</v>
      </c>
      <c r="K49" s="329" t="s">
        <v>449</v>
      </c>
      <c r="L49" s="329" t="s">
        <v>847</v>
      </c>
      <c r="M49" s="329" t="s">
        <v>999</v>
      </c>
      <c r="N49" s="340"/>
      <c r="O49" s="329" t="s">
        <v>1000</v>
      </c>
      <c r="P49" s="329" t="s">
        <v>449</v>
      </c>
      <c r="Q49" s="340">
        <v>1</v>
      </c>
    </row>
    <row r="50" spans="5:17" ht="14.1" customHeight="1" x14ac:dyDescent="0.2">
      <c r="E50" s="338" t="s">
        <v>503</v>
      </c>
      <c r="F50" s="338" t="s">
        <v>2231</v>
      </c>
      <c r="G50" s="340" t="s">
        <v>449</v>
      </c>
      <c r="H50" s="329" t="s">
        <v>502</v>
      </c>
      <c r="I50" s="329" t="s">
        <v>845</v>
      </c>
      <c r="J50" s="329" t="s">
        <v>862</v>
      </c>
      <c r="K50" s="329" t="s">
        <v>449</v>
      </c>
      <c r="L50" s="329" t="s">
        <v>848</v>
      </c>
      <c r="M50" s="329" t="s">
        <v>999</v>
      </c>
      <c r="N50" s="340"/>
      <c r="O50" s="329" t="s">
        <v>1000</v>
      </c>
      <c r="P50" s="329" t="s">
        <v>449</v>
      </c>
      <c r="Q50" s="340">
        <v>1</v>
      </c>
    </row>
    <row r="51" spans="5:17" ht="14.1" customHeight="1" x14ac:dyDescent="0.2">
      <c r="E51" s="340" t="s">
        <v>471</v>
      </c>
      <c r="F51" s="338" t="s">
        <v>2232</v>
      </c>
      <c r="G51" s="340" t="s">
        <v>449</v>
      </c>
      <c r="H51" s="329" t="s">
        <v>470</v>
      </c>
      <c r="I51" s="329" t="s">
        <v>845</v>
      </c>
      <c r="J51" s="329" t="s">
        <v>854</v>
      </c>
      <c r="K51" s="329" t="s">
        <v>449</v>
      </c>
      <c r="L51" s="329" t="s">
        <v>848</v>
      </c>
      <c r="M51" s="329" t="s">
        <v>999</v>
      </c>
      <c r="N51" s="340"/>
      <c r="O51" s="329" t="s">
        <v>1000</v>
      </c>
      <c r="P51" s="329" t="s">
        <v>449</v>
      </c>
      <c r="Q51" s="340">
        <v>1</v>
      </c>
    </row>
    <row r="52" spans="5:17" ht="14.1" customHeight="1" x14ac:dyDescent="0.2">
      <c r="E52" s="338" t="s">
        <v>504</v>
      </c>
      <c r="F52" s="338" t="s">
        <v>2233</v>
      </c>
      <c r="G52" s="340" t="s">
        <v>449</v>
      </c>
      <c r="H52" s="329" t="s">
        <v>502</v>
      </c>
      <c r="I52" s="329" t="s">
        <v>845</v>
      </c>
      <c r="J52" s="329" t="s">
        <v>862</v>
      </c>
      <c r="K52" s="329" t="s">
        <v>449</v>
      </c>
      <c r="L52" s="329" t="s">
        <v>849</v>
      </c>
      <c r="M52" s="329" t="s">
        <v>999</v>
      </c>
      <c r="N52" s="340"/>
      <c r="O52" s="329" t="s">
        <v>1000</v>
      </c>
      <c r="P52" s="329" t="s">
        <v>449</v>
      </c>
      <c r="Q52" s="340">
        <v>1</v>
      </c>
    </row>
    <row r="53" spans="5:17" ht="14.1" customHeight="1" x14ac:dyDescent="0.2">
      <c r="E53" s="340" t="s">
        <v>472</v>
      </c>
      <c r="F53" s="338" t="s">
        <v>2234</v>
      </c>
      <c r="G53" s="340" t="s">
        <v>449</v>
      </c>
      <c r="H53" s="329" t="s">
        <v>470</v>
      </c>
      <c r="I53" s="329" t="s">
        <v>845</v>
      </c>
      <c r="J53" s="329" t="s">
        <v>854</v>
      </c>
      <c r="K53" s="329" t="s">
        <v>449</v>
      </c>
      <c r="L53" s="329" t="s">
        <v>849</v>
      </c>
      <c r="M53" s="329" t="s">
        <v>999</v>
      </c>
      <c r="N53" s="340"/>
      <c r="O53" s="329" t="s">
        <v>1000</v>
      </c>
      <c r="P53" s="329" t="s">
        <v>449</v>
      </c>
      <c r="Q53" s="340">
        <v>1</v>
      </c>
    </row>
    <row r="54" spans="5:17" ht="14.1" customHeight="1" x14ac:dyDescent="0.2">
      <c r="E54" s="338" t="s">
        <v>505</v>
      </c>
      <c r="F54" s="338" t="s">
        <v>2235</v>
      </c>
      <c r="G54" s="340" t="s">
        <v>449</v>
      </c>
      <c r="H54" s="329" t="s">
        <v>506</v>
      </c>
      <c r="I54" s="329" t="s">
        <v>845</v>
      </c>
      <c r="J54" s="329" t="s">
        <v>863</v>
      </c>
      <c r="K54" s="329" t="s">
        <v>449</v>
      </c>
      <c r="L54" s="329" t="s">
        <v>847</v>
      </c>
      <c r="M54" s="329" t="s">
        <v>999</v>
      </c>
      <c r="N54" s="340"/>
      <c r="O54" s="329" t="s">
        <v>1000</v>
      </c>
      <c r="P54" s="329" t="s">
        <v>449</v>
      </c>
      <c r="Q54" s="340">
        <v>1</v>
      </c>
    </row>
    <row r="55" spans="5:17" ht="14.1" customHeight="1" x14ac:dyDescent="0.2">
      <c r="E55" s="338" t="s">
        <v>473</v>
      </c>
      <c r="F55" s="338" t="s">
        <v>2236</v>
      </c>
      <c r="G55" s="340" t="s">
        <v>449</v>
      </c>
      <c r="H55" s="329" t="s">
        <v>474</v>
      </c>
      <c r="I55" s="329" t="s">
        <v>845</v>
      </c>
      <c r="J55" s="329" t="s">
        <v>855</v>
      </c>
      <c r="K55" s="329" t="s">
        <v>449</v>
      </c>
      <c r="L55" s="329" t="s">
        <v>847</v>
      </c>
      <c r="M55" s="329" t="s">
        <v>999</v>
      </c>
      <c r="N55" s="340"/>
      <c r="O55" s="329" t="s">
        <v>1000</v>
      </c>
      <c r="P55" s="329" t="s">
        <v>449</v>
      </c>
      <c r="Q55" s="340">
        <v>1</v>
      </c>
    </row>
    <row r="56" spans="5:17" ht="14.1" customHeight="1" x14ac:dyDescent="0.2">
      <c r="E56" s="338" t="s">
        <v>507</v>
      </c>
      <c r="F56" s="338" t="s">
        <v>2237</v>
      </c>
      <c r="G56" s="340" t="s">
        <v>449</v>
      </c>
      <c r="H56" s="329" t="s">
        <v>506</v>
      </c>
      <c r="I56" s="329" t="s">
        <v>845</v>
      </c>
      <c r="J56" s="329" t="s">
        <v>863</v>
      </c>
      <c r="K56" s="329" t="s">
        <v>449</v>
      </c>
      <c r="L56" s="329" t="s">
        <v>848</v>
      </c>
      <c r="M56" s="329" t="s">
        <v>999</v>
      </c>
      <c r="N56" s="340"/>
      <c r="O56" s="329" t="s">
        <v>1000</v>
      </c>
      <c r="P56" s="329" t="s">
        <v>449</v>
      </c>
      <c r="Q56" s="340">
        <v>1</v>
      </c>
    </row>
    <row r="57" spans="5:17" ht="14.1" customHeight="1" x14ac:dyDescent="0.2">
      <c r="E57" s="340" t="s">
        <v>475</v>
      </c>
      <c r="F57" s="338" t="s">
        <v>2238</v>
      </c>
      <c r="G57" s="340" t="s">
        <v>449</v>
      </c>
      <c r="H57" s="329" t="s">
        <v>474</v>
      </c>
      <c r="I57" s="329" t="s">
        <v>845</v>
      </c>
      <c r="J57" s="329" t="s">
        <v>855</v>
      </c>
      <c r="K57" s="329" t="s">
        <v>449</v>
      </c>
      <c r="L57" s="329" t="s">
        <v>848</v>
      </c>
      <c r="M57" s="329" t="s">
        <v>999</v>
      </c>
      <c r="N57" s="340"/>
      <c r="O57" s="329" t="s">
        <v>1000</v>
      </c>
      <c r="P57" s="329" t="s">
        <v>449</v>
      </c>
      <c r="Q57" s="340">
        <v>1</v>
      </c>
    </row>
    <row r="58" spans="5:17" ht="14.1" customHeight="1" x14ac:dyDescent="0.2">
      <c r="E58" s="338" t="s">
        <v>508</v>
      </c>
      <c r="F58" s="338" t="s">
        <v>2239</v>
      </c>
      <c r="G58" s="340" t="s">
        <v>449</v>
      </c>
      <c r="H58" s="329" t="s">
        <v>506</v>
      </c>
      <c r="I58" s="329" t="s">
        <v>845</v>
      </c>
      <c r="J58" s="329" t="s">
        <v>863</v>
      </c>
      <c r="K58" s="329" t="s">
        <v>449</v>
      </c>
      <c r="L58" s="329" t="s">
        <v>849</v>
      </c>
      <c r="M58" s="329" t="s">
        <v>999</v>
      </c>
      <c r="N58" s="340"/>
      <c r="O58" s="329" t="s">
        <v>1000</v>
      </c>
      <c r="P58" s="329" t="s">
        <v>449</v>
      </c>
      <c r="Q58" s="340">
        <v>1</v>
      </c>
    </row>
    <row r="59" spans="5:17" ht="14.1" customHeight="1" x14ac:dyDescent="0.2">
      <c r="E59" s="340" t="s">
        <v>476</v>
      </c>
      <c r="F59" s="338" t="s">
        <v>2240</v>
      </c>
      <c r="G59" s="340" t="s">
        <v>449</v>
      </c>
      <c r="H59" s="329" t="s">
        <v>474</v>
      </c>
      <c r="I59" s="329" t="s">
        <v>845</v>
      </c>
      <c r="J59" s="329" t="s">
        <v>855</v>
      </c>
      <c r="K59" s="329" t="s">
        <v>449</v>
      </c>
      <c r="L59" s="329" t="s">
        <v>849</v>
      </c>
      <c r="M59" s="329" t="s">
        <v>999</v>
      </c>
      <c r="N59" s="340"/>
      <c r="O59" s="329" t="s">
        <v>1000</v>
      </c>
      <c r="P59" s="329" t="s">
        <v>449</v>
      </c>
      <c r="Q59" s="340">
        <v>1</v>
      </c>
    </row>
    <row r="60" spans="5:17" ht="14.1" customHeight="1" x14ac:dyDescent="0.2">
      <c r="E60" s="338" t="s">
        <v>509</v>
      </c>
      <c r="F60" s="338" t="s">
        <v>2241</v>
      </c>
      <c r="G60" s="340" t="s">
        <v>449</v>
      </c>
      <c r="H60" s="329" t="s">
        <v>510</v>
      </c>
      <c r="I60" s="329" t="s">
        <v>845</v>
      </c>
      <c r="J60" s="329" t="s">
        <v>864</v>
      </c>
      <c r="K60" s="329" t="s">
        <v>449</v>
      </c>
      <c r="L60" s="329" t="s">
        <v>847</v>
      </c>
      <c r="M60" s="329" t="s">
        <v>999</v>
      </c>
      <c r="N60" s="340"/>
      <c r="O60" s="329" t="s">
        <v>1000</v>
      </c>
      <c r="P60" s="329" t="s">
        <v>449</v>
      </c>
      <c r="Q60" s="340">
        <v>1</v>
      </c>
    </row>
    <row r="61" spans="5:17" ht="14.1" customHeight="1" x14ac:dyDescent="0.2">
      <c r="E61" s="338" t="s">
        <v>477</v>
      </c>
      <c r="F61" s="338" t="s">
        <v>2242</v>
      </c>
      <c r="G61" s="340" t="s">
        <v>449</v>
      </c>
      <c r="H61" s="329" t="s">
        <v>478</v>
      </c>
      <c r="I61" s="329" t="s">
        <v>845</v>
      </c>
      <c r="J61" s="329" t="s">
        <v>856</v>
      </c>
      <c r="K61" s="329" t="s">
        <v>449</v>
      </c>
      <c r="L61" s="329" t="s">
        <v>847</v>
      </c>
      <c r="M61" s="329" t="s">
        <v>999</v>
      </c>
      <c r="N61" s="340"/>
      <c r="O61" s="329" t="s">
        <v>1000</v>
      </c>
      <c r="P61" s="329" t="s">
        <v>449</v>
      </c>
      <c r="Q61" s="340">
        <v>1</v>
      </c>
    </row>
    <row r="62" spans="5:17" ht="14.1" customHeight="1" x14ac:dyDescent="0.2">
      <c r="E62" s="338" t="s">
        <v>511</v>
      </c>
      <c r="F62" s="338" t="s">
        <v>2243</v>
      </c>
      <c r="G62" s="340" t="s">
        <v>449</v>
      </c>
      <c r="H62" s="329" t="s">
        <v>510</v>
      </c>
      <c r="I62" s="329" t="s">
        <v>845</v>
      </c>
      <c r="J62" s="329" t="s">
        <v>864</v>
      </c>
      <c r="K62" s="329" t="s">
        <v>449</v>
      </c>
      <c r="L62" s="329" t="s">
        <v>848</v>
      </c>
      <c r="M62" s="329" t="s">
        <v>999</v>
      </c>
      <c r="N62" s="340"/>
      <c r="O62" s="329" t="s">
        <v>1000</v>
      </c>
      <c r="P62" s="329" t="s">
        <v>449</v>
      </c>
      <c r="Q62" s="340">
        <v>1</v>
      </c>
    </row>
    <row r="63" spans="5:17" ht="14.1" customHeight="1" x14ac:dyDescent="0.2">
      <c r="E63" s="340" t="s">
        <v>479</v>
      </c>
      <c r="F63" s="338" t="s">
        <v>2244</v>
      </c>
      <c r="G63" s="340" t="s">
        <v>449</v>
      </c>
      <c r="H63" s="329" t="s">
        <v>478</v>
      </c>
      <c r="I63" s="329" t="s">
        <v>845</v>
      </c>
      <c r="J63" s="329" t="s">
        <v>856</v>
      </c>
      <c r="K63" s="329" t="s">
        <v>449</v>
      </c>
      <c r="L63" s="329" t="s">
        <v>848</v>
      </c>
      <c r="M63" s="329" t="s">
        <v>999</v>
      </c>
      <c r="N63" s="340"/>
      <c r="O63" s="329" t="s">
        <v>1000</v>
      </c>
      <c r="P63" s="329" t="s">
        <v>449</v>
      </c>
      <c r="Q63" s="340">
        <v>1</v>
      </c>
    </row>
    <row r="64" spans="5:17" ht="14.1" customHeight="1" x14ac:dyDescent="0.2">
      <c r="E64" s="338" t="s">
        <v>512</v>
      </c>
      <c r="F64" s="338" t="s">
        <v>2245</v>
      </c>
      <c r="G64" s="340" t="s">
        <v>449</v>
      </c>
      <c r="H64" s="329" t="s">
        <v>510</v>
      </c>
      <c r="I64" s="329" t="s">
        <v>845</v>
      </c>
      <c r="J64" s="329" t="s">
        <v>864</v>
      </c>
      <c r="K64" s="329" t="s">
        <v>449</v>
      </c>
      <c r="L64" s="329" t="s">
        <v>849</v>
      </c>
      <c r="M64" s="329" t="s">
        <v>999</v>
      </c>
      <c r="N64" s="340"/>
      <c r="O64" s="329" t="s">
        <v>1000</v>
      </c>
      <c r="P64" s="329" t="s">
        <v>449</v>
      </c>
      <c r="Q64" s="340">
        <v>1</v>
      </c>
    </row>
    <row r="65" spans="5:17" ht="14.1" customHeight="1" x14ac:dyDescent="0.2">
      <c r="E65" s="338" t="s">
        <v>480</v>
      </c>
      <c r="F65" s="338" t="s">
        <v>2246</v>
      </c>
      <c r="G65" s="340" t="s">
        <v>449</v>
      </c>
      <c r="H65" s="329" t="s">
        <v>478</v>
      </c>
      <c r="I65" s="329" t="s">
        <v>845</v>
      </c>
      <c r="J65" s="329" t="s">
        <v>856</v>
      </c>
      <c r="K65" s="329" t="s">
        <v>449</v>
      </c>
      <c r="L65" s="329" t="s">
        <v>849</v>
      </c>
      <c r="M65" s="329" t="s">
        <v>999</v>
      </c>
      <c r="N65" s="340"/>
      <c r="O65" s="329" t="s">
        <v>1000</v>
      </c>
      <c r="P65" s="329" t="s">
        <v>449</v>
      </c>
      <c r="Q65" s="340">
        <v>1</v>
      </c>
    </row>
    <row r="66" spans="5:17" ht="14.1" customHeight="1" x14ac:dyDescent="0.2">
      <c r="E66" s="338" t="s">
        <v>1400</v>
      </c>
      <c r="F66" s="338" t="s">
        <v>2247</v>
      </c>
      <c r="G66" s="340"/>
      <c r="H66" s="329" t="s">
        <v>1078</v>
      </c>
      <c r="I66" s="329" t="s">
        <v>845</v>
      </c>
      <c r="J66" s="329" t="s">
        <v>1143</v>
      </c>
      <c r="K66" s="329"/>
      <c r="L66" s="329" t="s">
        <v>849</v>
      </c>
      <c r="M66" s="329" t="s">
        <v>999</v>
      </c>
      <c r="N66" s="340"/>
      <c r="O66" s="329" t="s">
        <v>1000</v>
      </c>
      <c r="P66" s="329" t="s">
        <v>449</v>
      </c>
      <c r="Q66" s="340">
        <v>1</v>
      </c>
    </row>
    <row r="67" spans="5:17" ht="14.1" customHeight="1" x14ac:dyDescent="0.2">
      <c r="E67" s="340" t="s">
        <v>1401</v>
      </c>
      <c r="F67" s="338" t="s">
        <v>2248</v>
      </c>
      <c r="G67" s="340"/>
      <c r="H67" s="329" t="s">
        <v>1073</v>
      </c>
      <c r="I67" s="329" t="s">
        <v>845</v>
      </c>
      <c r="J67" s="329" t="s">
        <v>1074</v>
      </c>
      <c r="K67" s="329"/>
      <c r="L67" s="329" t="s">
        <v>849</v>
      </c>
      <c r="M67" s="329" t="s">
        <v>999</v>
      </c>
      <c r="N67" s="340"/>
      <c r="O67" s="329" t="s">
        <v>1000</v>
      </c>
      <c r="P67" s="329" t="s">
        <v>449</v>
      </c>
      <c r="Q67" s="340">
        <v>1</v>
      </c>
    </row>
    <row r="68" spans="5:17" ht="14.1" customHeight="1" x14ac:dyDescent="0.2">
      <c r="E68" s="338" t="s">
        <v>1247</v>
      </c>
      <c r="F68" s="338" t="s">
        <v>2249</v>
      </c>
      <c r="G68" s="340"/>
      <c r="H68" s="329"/>
      <c r="I68" s="329"/>
      <c r="J68" s="329"/>
      <c r="K68" s="329"/>
      <c r="L68" s="329"/>
      <c r="M68" s="329"/>
      <c r="N68" s="340"/>
      <c r="O68" s="329"/>
      <c r="P68" s="329"/>
      <c r="Q68" s="340"/>
    </row>
    <row r="69" spans="5:17" ht="14.1" customHeight="1" x14ac:dyDescent="0.2">
      <c r="E69" s="339" t="s">
        <v>1244</v>
      </c>
      <c r="F69" s="339" t="s">
        <v>2250</v>
      </c>
      <c r="G69" s="340"/>
      <c r="H69" s="329"/>
      <c r="I69" s="329"/>
      <c r="J69" s="329"/>
      <c r="K69" s="329"/>
      <c r="L69" s="329"/>
      <c r="M69" s="329"/>
      <c r="N69" s="340"/>
      <c r="O69" s="329"/>
      <c r="P69" s="329"/>
      <c r="Q69" s="340"/>
    </row>
    <row r="70" spans="5:17" ht="14.1" customHeight="1" x14ac:dyDescent="0.2">
      <c r="E70" s="338" t="s">
        <v>1248</v>
      </c>
      <c r="F70" s="338" t="s">
        <v>2251</v>
      </c>
      <c r="G70" s="340"/>
      <c r="H70" s="329"/>
      <c r="I70" s="329"/>
      <c r="J70" s="329"/>
      <c r="K70" s="329"/>
      <c r="L70" s="329"/>
      <c r="M70" s="329"/>
      <c r="N70" s="340"/>
      <c r="O70" s="329"/>
      <c r="P70" s="329"/>
      <c r="Q70" s="340"/>
    </row>
    <row r="71" spans="5:17" ht="14.1" customHeight="1" x14ac:dyDescent="0.2">
      <c r="E71" s="339" t="s">
        <v>1245</v>
      </c>
      <c r="F71" s="339" t="s">
        <v>2252</v>
      </c>
      <c r="G71" s="340"/>
      <c r="H71" s="329"/>
      <c r="I71" s="329"/>
      <c r="J71" s="329"/>
      <c r="K71" s="329"/>
      <c r="L71" s="329"/>
      <c r="M71" s="329"/>
      <c r="N71" s="340"/>
      <c r="O71" s="329"/>
      <c r="P71" s="329"/>
      <c r="Q71" s="340"/>
    </row>
    <row r="72" spans="5:17" ht="14.1" customHeight="1" x14ac:dyDescent="0.2">
      <c r="E72" s="338" t="s">
        <v>1319</v>
      </c>
      <c r="F72" s="338" t="s">
        <v>2253</v>
      </c>
      <c r="G72" s="340"/>
      <c r="H72" s="329"/>
      <c r="I72" s="329"/>
      <c r="J72" s="329"/>
      <c r="K72" s="329"/>
      <c r="L72" s="329"/>
      <c r="M72" s="329"/>
      <c r="N72" s="340"/>
      <c r="O72" s="329"/>
      <c r="P72" s="329"/>
      <c r="Q72" s="340"/>
    </row>
    <row r="73" spans="5:17" ht="14.1" customHeight="1" x14ac:dyDescent="0.2">
      <c r="E73" s="338" t="s">
        <v>1246</v>
      </c>
      <c r="F73" s="338" t="s">
        <v>2254</v>
      </c>
      <c r="G73" s="340"/>
      <c r="H73" s="329"/>
      <c r="I73" s="329"/>
      <c r="J73" s="329"/>
      <c r="K73" s="329"/>
      <c r="L73" s="329"/>
      <c r="M73" s="329"/>
      <c r="N73" s="340"/>
      <c r="O73" s="329"/>
      <c r="P73" s="329"/>
      <c r="Q73" s="340"/>
    </row>
    <row r="74" spans="5:17" ht="14.1" customHeight="1" x14ac:dyDescent="0.2">
      <c r="E74" s="338" t="s">
        <v>517</v>
      </c>
      <c r="F74" s="338" t="s">
        <v>2255</v>
      </c>
      <c r="G74" s="340" t="s">
        <v>449</v>
      </c>
      <c r="H74" s="329" t="s">
        <v>518</v>
      </c>
      <c r="I74" s="329" t="s">
        <v>865</v>
      </c>
      <c r="J74" s="329" t="s">
        <v>867</v>
      </c>
      <c r="K74" s="329" t="s">
        <v>449</v>
      </c>
      <c r="L74" s="329" t="s">
        <v>847</v>
      </c>
      <c r="M74" s="329" t="s">
        <v>999</v>
      </c>
      <c r="N74" s="340"/>
      <c r="O74" s="329" t="s">
        <v>1000</v>
      </c>
      <c r="P74" s="329" t="s">
        <v>449</v>
      </c>
      <c r="Q74" s="340">
        <v>1</v>
      </c>
    </row>
    <row r="75" spans="5:17" ht="14.1" customHeight="1" x14ac:dyDescent="0.2">
      <c r="E75" s="338" t="s">
        <v>513</v>
      </c>
      <c r="F75" s="338" t="s">
        <v>2256</v>
      </c>
      <c r="G75" s="340" t="s">
        <v>449</v>
      </c>
      <c r="H75" s="329" t="s">
        <v>514</v>
      </c>
      <c r="I75" s="329" t="s">
        <v>865</v>
      </c>
      <c r="J75" s="329" t="s">
        <v>866</v>
      </c>
      <c r="K75" s="329" t="s">
        <v>449</v>
      </c>
      <c r="L75" s="329" t="s">
        <v>847</v>
      </c>
      <c r="M75" s="329" t="s">
        <v>999</v>
      </c>
      <c r="N75" s="340"/>
      <c r="O75" s="329" t="s">
        <v>1000</v>
      </c>
      <c r="P75" s="329" t="s">
        <v>449</v>
      </c>
      <c r="Q75" s="340">
        <v>1</v>
      </c>
    </row>
    <row r="76" spans="5:17" ht="14.1" customHeight="1" x14ac:dyDescent="0.2">
      <c r="E76" s="338" t="s">
        <v>519</v>
      </c>
      <c r="F76" s="338" t="s">
        <v>2257</v>
      </c>
      <c r="G76" s="340" t="s">
        <v>449</v>
      </c>
      <c r="H76" s="329" t="s">
        <v>518</v>
      </c>
      <c r="I76" s="329" t="s">
        <v>865</v>
      </c>
      <c r="J76" s="329" t="s">
        <v>867</v>
      </c>
      <c r="K76" s="329" t="s">
        <v>449</v>
      </c>
      <c r="L76" s="329" t="s">
        <v>848</v>
      </c>
      <c r="M76" s="329" t="s">
        <v>999</v>
      </c>
      <c r="N76" s="340"/>
      <c r="O76" s="329" t="s">
        <v>1000</v>
      </c>
      <c r="P76" s="329" t="s">
        <v>449</v>
      </c>
      <c r="Q76" s="340">
        <v>1</v>
      </c>
    </row>
    <row r="77" spans="5:17" ht="14.1" customHeight="1" x14ac:dyDescent="0.2">
      <c r="E77" s="338" t="s">
        <v>515</v>
      </c>
      <c r="F77" s="338" t="s">
        <v>2258</v>
      </c>
      <c r="G77" s="340" t="s">
        <v>449</v>
      </c>
      <c r="H77" s="329" t="s">
        <v>514</v>
      </c>
      <c r="I77" s="329" t="s">
        <v>865</v>
      </c>
      <c r="J77" s="329" t="s">
        <v>866</v>
      </c>
      <c r="K77" s="329" t="s">
        <v>449</v>
      </c>
      <c r="L77" s="329" t="s">
        <v>848</v>
      </c>
      <c r="M77" s="329" t="s">
        <v>999</v>
      </c>
      <c r="N77" s="340"/>
      <c r="O77" s="329" t="s">
        <v>1000</v>
      </c>
      <c r="P77" s="329" t="s">
        <v>449</v>
      </c>
      <c r="Q77" s="340">
        <v>1</v>
      </c>
    </row>
    <row r="78" spans="5:17" ht="14.1" customHeight="1" x14ac:dyDescent="0.2">
      <c r="E78" s="338" t="s">
        <v>520</v>
      </c>
      <c r="F78" s="338" t="s">
        <v>2259</v>
      </c>
      <c r="G78" s="340" t="s">
        <v>449</v>
      </c>
      <c r="H78" s="329" t="s">
        <v>518</v>
      </c>
      <c r="I78" s="329" t="s">
        <v>865</v>
      </c>
      <c r="J78" s="329" t="s">
        <v>867</v>
      </c>
      <c r="K78" s="329" t="s">
        <v>449</v>
      </c>
      <c r="L78" s="329" t="s">
        <v>849</v>
      </c>
      <c r="M78" s="329" t="s">
        <v>999</v>
      </c>
      <c r="N78" s="340"/>
      <c r="O78" s="329" t="s">
        <v>1000</v>
      </c>
      <c r="P78" s="329" t="s">
        <v>449</v>
      </c>
      <c r="Q78" s="340">
        <v>1</v>
      </c>
    </row>
    <row r="79" spans="5:17" ht="14.1" customHeight="1" x14ac:dyDescent="0.2">
      <c r="E79" s="338" t="s">
        <v>516</v>
      </c>
      <c r="F79" s="338" t="s">
        <v>2260</v>
      </c>
      <c r="G79" s="340" t="s">
        <v>449</v>
      </c>
      <c r="H79" s="329" t="s">
        <v>514</v>
      </c>
      <c r="I79" s="329" t="s">
        <v>865</v>
      </c>
      <c r="J79" s="329" t="s">
        <v>866</v>
      </c>
      <c r="K79" s="329" t="s">
        <v>449</v>
      </c>
      <c r="L79" s="329" t="s">
        <v>849</v>
      </c>
      <c r="M79" s="329" t="s">
        <v>999</v>
      </c>
      <c r="N79" s="340"/>
      <c r="O79" s="329" t="s">
        <v>1000</v>
      </c>
      <c r="P79" s="329" t="s">
        <v>449</v>
      </c>
      <c r="Q79" s="340">
        <v>1</v>
      </c>
    </row>
    <row r="80" spans="5:17" ht="14.1" customHeight="1" x14ac:dyDescent="0.2">
      <c r="E80" s="338" t="s">
        <v>1402</v>
      </c>
      <c r="F80" s="338" t="s">
        <v>2261</v>
      </c>
      <c r="G80" s="340"/>
      <c r="H80" s="329" t="s">
        <v>1080</v>
      </c>
      <c r="I80" s="329" t="s">
        <v>865</v>
      </c>
      <c r="J80" s="329" t="s">
        <v>1076</v>
      </c>
      <c r="K80" s="329" t="s">
        <v>449</v>
      </c>
      <c r="L80" s="329" t="s">
        <v>849</v>
      </c>
      <c r="M80" s="329" t="s">
        <v>999</v>
      </c>
      <c r="N80" s="340"/>
      <c r="O80" s="329" t="s">
        <v>1000</v>
      </c>
      <c r="P80" s="329" t="s">
        <v>449</v>
      </c>
      <c r="Q80" s="340">
        <v>1</v>
      </c>
    </row>
    <row r="81" spans="5:17" ht="14.1" customHeight="1" x14ac:dyDescent="0.2">
      <c r="E81" s="339" t="s">
        <v>1403</v>
      </c>
      <c r="F81" s="339" t="s">
        <v>2262</v>
      </c>
      <c r="G81" s="340"/>
      <c r="H81" s="329" t="s">
        <v>1079</v>
      </c>
      <c r="I81" s="329" t="s">
        <v>865</v>
      </c>
      <c r="J81" s="329" t="s">
        <v>1075</v>
      </c>
      <c r="K81" s="329" t="s">
        <v>449</v>
      </c>
      <c r="L81" s="329" t="s">
        <v>849</v>
      </c>
      <c r="M81" s="329" t="s">
        <v>999</v>
      </c>
      <c r="N81" s="340"/>
      <c r="O81" s="329" t="s">
        <v>1000</v>
      </c>
      <c r="P81" s="329" t="s">
        <v>449</v>
      </c>
      <c r="Q81" s="340">
        <v>1</v>
      </c>
    </row>
    <row r="82" spans="5:17" ht="14.1" customHeight="1" x14ac:dyDescent="0.2">
      <c r="E82" s="338" t="s">
        <v>1252</v>
      </c>
      <c r="F82" s="338" t="s">
        <v>2263</v>
      </c>
      <c r="G82" s="340"/>
      <c r="H82" s="329"/>
      <c r="I82" s="329"/>
      <c r="J82" s="329"/>
      <c r="K82" s="329"/>
      <c r="L82" s="329"/>
      <c r="M82" s="329"/>
      <c r="N82" s="340"/>
      <c r="O82" s="329"/>
      <c r="P82" s="329"/>
      <c r="Q82" s="340"/>
    </row>
    <row r="83" spans="5:17" ht="14.1" customHeight="1" x14ac:dyDescent="0.2">
      <c r="E83" s="339" t="s">
        <v>1249</v>
      </c>
      <c r="F83" s="339" t="s">
        <v>2264</v>
      </c>
      <c r="G83" s="340"/>
      <c r="H83" s="329"/>
      <c r="I83" s="329"/>
      <c r="J83" s="329"/>
      <c r="K83" s="329"/>
      <c r="L83" s="329"/>
      <c r="M83" s="329"/>
      <c r="N83" s="340"/>
      <c r="O83" s="329"/>
      <c r="P83" s="329"/>
      <c r="Q83" s="340"/>
    </row>
    <row r="84" spans="5:17" ht="14.1" customHeight="1" x14ac:dyDescent="0.2">
      <c r="E84" s="338" t="s">
        <v>1253</v>
      </c>
      <c r="F84" s="338" t="s">
        <v>2265</v>
      </c>
      <c r="G84" s="340"/>
      <c r="H84" s="329"/>
      <c r="I84" s="329"/>
      <c r="J84" s="329"/>
      <c r="K84" s="329"/>
      <c r="L84" s="329"/>
      <c r="M84" s="329"/>
      <c r="N84" s="340"/>
      <c r="O84" s="329"/>
      <c r="P84" s="329"/>
      <c r="Q84" s="340"/>
    </row>
    <row r="85" spans="5:17" ht="14.1" customHeight="1" x14ac:dyDescent="0.2">
      <c r="E85" s="339" t="s">
        <v>1250</v>
      </c>
      <c r="F85" s="339" t="s">
        <v>2266</v>
      </c>
      <c r="G85" s="340"/>
      <c r="H85" s="329"/>
      <c r="I85" s="329"/>
      <c r="J85" s="329"/>
      <c r="K85" s="329"/>
      <c r="L85" s="329"/>
      <c r="M85" s="329"/>
      <c r="N85" s="340"/>
      <c r="O85" s="329"/>
      <c r="P85" s="329"/>
      <c r="Q85" s="340"/>
    </row>
    <row r="86" spans="5:17" ht="14.1" customHeight="1" x14ac:dyDescent="0.2">
      <c r="E86" s="339" t="s">
        <v>1320</v>
      </c>
      <c r="F86" s="339" t="s">
        <v>2267</v>
      </c>
      <c r="G86" s="340"/>
      <c r="H86" s="329"/>
      <c r="I86" s="329"/>
      <c r="J86" s="329"/>
      <c r="K86" s="329"/>
      <c r="L86" s="329"/>
      <c r="M86" s="329"/>
      <c r="N86" s="340"/>
      <c r="O86" s="329"/>
      <c r="P86" s="329"/>
      <c r="Q86" s="340"/>
    </row>
    <row r="87" spans="5:17" ht="14.1" customHeight="1" x14ac:dyDescent="0.2">
      <c r="E87" s="339" t="s">
        <v>1251</v>
      </c>
      <c r="F87" s="339" t="s">
        <v>2268</v>
      </c>
      <c r="G87" s="340"/>
      <c r="H87" s="329"/>
      <c r="I87" s="329"/>
      <c r="J87" s="329"/>
      <c r="K87" s="329"/>
      <c r="L87" s="329"/>
      <c r="M87" s="329"/>
      <c r="N87" s="340"/>
      <c r="O87" s="329"/>
      <c r="P87" s="329"/>
      <c r="Q87" s="340"/>
    </row>
    <row r="88" spans="5:17" ht="14.1" customHeight="1" x14ac:dyDescent="0.2">
      <c r="E88" s="338" t="s">
        <v>525</v>
      </c>
      <c r="F88" s="338" t="s">
        <v>2269</v>
      </c>
      <c r="G88" s="340" t="s">
        <v>449</v>
      </c>
      <c r="H88" s="329" t="s">
        <v>526</v>
      </c>
      <c r="I88" s="329" t="s">
        <v>868</v>
      </c>
      <c r="J88" s="329" t="s">
        <v>870</v>
      </c>
      <c r="K88" s="329" t="s">
        <v>449</v>
      </c>
      <c r="L88" s="329" t="s">
        <v>847</v>
      </c>
      <c r="M88" s="329" t="s">
        <v>999</v>
      </c>
      <c r="N88" s="340"/>
      <c r="O88" s="329" t="s">
        <v>1000</v>
      </c>
      <c r="P88" s="329" t="s">
        <v>449</v>
      </c>
      <c r="Q88" s="340">
        <v>1</v>
      </c>
    </row>
    <row r="89" spans="5:17" ht="14.1" customHeight="1" x14ac:dyDescent="0.2">
      <c r="E89" s="338" t="s">
        <v>521</v>
      </c>
      <c r="F89" s="338" t="s">
        <v>2270</v>
      </c>
      <c r="G89" s="340" t="s">
        <v>449</v>
      </c>
      <c r="H89" s="329" t="s">
        <v>522</v>
      </c>
      <c r="I89" s="329" t="s">
        <v>868</v>
      </c>
      <c r="J89" s="329" t="s">
        <v>869</v>
      </c>
      <c r="K89" s="329" t="s">
        <v>449</v>
      </c>
      <c r="L89" s="329" t="s">
        <v>847</v>
      </c>
      <c r="M89" s="329" t="s">
        <v>999</v>
      </c>
      <c r="N89" s="340"/>
      <c r="O89" s="329" t="s">
        <v>1000</v>
      </c>
      <c r="P89" s="329" t="s">
        <v>449</v>
      </c>
      <c r="Q89" s="340">
        <v>1</v>
      </c>
    </row>
    <row r="90" spans="5:17" ht="14.1" customHeight="1" x14ac:dyDescent="0.2">
      <c r="E90" s="338" t="s">
        <v>527</v>
      </c>
      <c r="F90" s="338" t="s">
        <v>2271</v>
      </c>
      <c r="G90" s="340" t="s">
        <v>449</v>
      </c>
      <c r="H90" s="329" t="s">
        <v>526</v>
      </c>
      <c r="I90" s="329" t="s">
        <v>868</v>
      </c>
      <c r="J90" s="329" t="s">
        <v>870</v>
      </c>
      <c r="K90" s="329" t="s">
        <v>449</v>
      </c>
      <c r="L90" s="329" t="s">
        <v>848</v>
      </c>
      <c r="M90" s="329" t="s">
        <v>999</v>
      </c>
      <c r="N90" s="340"/>
      <c r="O90" s="329" t="s">
        <v>1000</v>
      </c>
      <c r="P90" s="329" t="s">
        <v>449</v>
      </c>
      <c r="Q90" s="340">
        <v>1</v>
      </c>
    </row>
    <row r="91" spans="5:17" ht="14.1" customHeight="1" x14ac:dyDescent="0.2">
      <c r="E91" s="340" t="s">
        <v>523</v>
      </c>
      <c r="F91" s="338" t="s">
        <v>2272</v>
      </c>
      <c r="G91" s="340" t="s">
        <v>449</v>
      </c>
      <c r="H91" s="329" t="s">
        <v>522</v>
      </c>
      <c r="I91" s="329" t="s">
        <v>868</v>
      </c>
      <c r="J91" s="329" t="s">
        <v>869</v>
      </c>
      <c r="K91" s="329" t="s">
        <v>449</v>
      </c>
      <c r="L91" s="329" t="s">
        <v>848</v>
      </c>
      <c r="M91" s="329" t="s">
        <v>999</v>
      </c>
      <c r="N91" s="340"/>
      <c r="O91" s="329" t="s">
        <v>1000</v>
      </c>
      <c r="P91" s="329" t="s">
        <v>449</v>
      </c>
      <c r="Q91" s="340">
        <v>1</v>
      </c>
    </row>
    <row r="92" spans="5:17" ht="14.1" customHeight="1" x14ac:dyDescent="0.2">
      <c r="E92" s="338" t="s">
        <v>528</v>
      </c>
      <c r="F92" s="338" t="s">
        <v>2273</v>
      </c>
      <c r="G92" s="340" t="s">
        <v>449</v>
      </c>
      <c r="H92" s="329" t="s">
        <v>526</v>
      </c>
      <c r="I92" s="329" t="s">
        <v>868</v>
      </c>
      <c r="J92" s="329" t="s">
        <v>870</v>
      </c>
      <c r="K92" s="329" t="s">
        <v>449</v>
      </c>
      <c r="L92" s="329" t="s">
        <v>849</v>
      </c>
      <c r="M92" s="329" t="s">
        <v>999</v>
      </c>
      <c r="N92" s="340"/>
      <c r="O92" s="329" t="s">
        <v>1000</v>
      </c>
      <c r="P92" s="329" t="s">
        <v>449</v>
      </c>
      <c r="Q92" s="340">
        <v>1</v>
      </c>
    </row>
    <row r="93" spans="5:17" ht="13.5" customHeight="1" x14ac:dyDescent="0.2">
      <c r="E93" s="340" t="s">
        <v>524</v>
      </c>
      <c r="F93" s="338" t="s">
        <v>2274</v>
      </c>
      <c r="G93" s="340" t="s">
        <v>449</v>
      </c>
      <c r="H93" s="329" t="s">
        <v>522</v>
      </c>
      <c r="I93" s="329" t="s">
        <v>868</v>
      </c>
      <c r="J93" s="329" t="s">
        <v>869</v>
      </c>
      <c r="K93" s="329" t="s">
        <v>449</v>
      </c>
      <c r="L93" s="329" t="s">
        <v>849</v>
      </c>
      <c r="M93" s="329" t="s">
        <v>999</v>
      </c>
      <c r="N93" s="340"/>
      <c r="O93" s="329" t="s">
        <v>1000</v>
      </c>
      <c r="P93" s="329" t="s">
        <v>449</v>
      </c>
      <c r="Q93" s="340">
        <v>1</v>
      </c>
    </row>
    <row r="94" spans="5:17" ht="14.1" customHeight="1" x14ac:dyDescent="0.2">
      <c r="E94" s="338" t="s">
        <v>1567</v>
      </c>
      <c r="F94" s="338" t="s">
        <v>2275</v>
      </c>
      <c r="G94" s="340"/>
      <c r="H94" s="329" t="s">
        <v>1404</v>
      </c>
      <c r="I94" s="329" t="s">
        <v>868</v>
      </c>
      <c r="J94" s="329" t="s">
        <v>1405</v>
      </c>
      <c r="K94" s="329" t="s">
        <v>449</v>
      </c>
      <c r="L94" s="329" t="s">
        <v>848</v>
      </c>
      <c r="M94" s="329" t="s">
        <v>999</v>
      </c>
      <c r="N94" s="340"/>
      <c r="O94" s="329" t="s">
        <v>1000</v>
      </c>
      <c r="P94" s="329" t="s">
        <v>449</v>
      </c>
      <c r="Q94" s="340">
        <v>1</v>
      </c>
    </row>
    <row r="95" spans="5:17" ht="14.1" customHeight="1" x14ac:dyDescent="0.2">
      <c r="E95" s="338" t="s">
        <v>1568</v>
      </c>
      <c r="F95" s="338" t="s">
        <v>2276</v>
      </c>
      <c r="G95" s="340"/>
      <c r="H95" s="329" t="s">
        <v>1406</v>
      </c>
      <c r="I95" s="329" t="s">
        <v>868</v>
      </c>
      <c r="J95" s="329" t="s">
        <v>1407</v>
      </c>
      <c r="K95" s="329" t="s">
        <v>449</v>
      </c>
      <c r="L95" s="329" t="s">
        <v>848</v>
      </c>
      <c r="M95" s="329" t="s">
        <v>999</v>
      </c>
      <c r="N95" s="340"/>
      <c r="O95" s="329" t="s">
        <v>1000</v>
      </c>
      <c r="P95" s="329" t="s">
        <v>449</v>
      </c>
      <c r="Q95" s="340">
        <v>1</v>
      </c>
    </row>
    <row r="96" spans="5:17" ht="14.1" customHeight="1" x14ac:dyDescent="0.2">
      <c r="E96" s="338" t="s">
        <v>1408</v>
      </c>
      <c r="F96" s="338" t="s">
        <v>2277</v>
      </c>
      <c r="G96" s="340"/>
      <c r="H96" s="329" t="s">
        <v>1082</v>
      </c>
      <c r="I96" s="329" t="s">
        <v>868</v>
      </c>
      <c r="J96" s="329" t="s">
        <v>1144</v>
      </c>
      <c r="K96" s="329" t="s">
        <v>449</v>
      </c>
      <c r="L96" s="329" t="s">
        <v>849</v>
      </c>
      <c r="M96" s="329" t="s">
        <v>999</v>
      </c>
      <c r="N96" s="340"/>
      <c r="O96" s="329" t="s">
        <v>1000</v>
      </c>
      <c r="P96" s="329" t="s">
        <v>449</v>
      </c>
      <c r="Q96" s="340">
        <v>1</v>
      </c>
    </row>
    <row r="97" spans="5:17" ht="14.1" customHeight="1" x14ac:dyDescent="0.2">
      <c r="E97" s="338" t="s">
        <v>1409</v>
      </c>
      <c r="F97" s="338" t="s">
        <v>2278</v>
      </c>
      <c r="G97" s="340"/>
      <c r="H97" s="329" t="s">
        <v>1081</v>
      </c>
      <c r="I97" s="329" t="s">
        <v>868</v>
      </c>
      <c r="J97" s="329" t="s">
        <v>1077</v>
      </c>
      <c r="K97" s="329" t="s">
        <v>449</v>
      </c>
      <c r="L97" s="329" t="s">
        <v>849</v>
      </c>
      <c r="M97" s="329" t="s">
        <v>999</v>
      </c>
      <c r="N97" s="340"/>
      <c r="O97" s="329" t="s">
        <v>1000</v>
      </c>
      <c r="P97" s="329" t="s">
        <v>449</v>
      </c>
      <c r="Q97" s="340">
        <v>1</v>
      </c>
    </row>
    <row r="98" spans="5:17" ht="14.1" customHeight="1" x14ac:dyDescent="0.2">
      <c r="E98" s="338" t="s">
        <v>1257</v>
      </c>
      <c r="F98" s="338" t="s">
        <v>2279</v>
      </c>
      <c r="G98" s="340"/>
      <c r="H98" s="329"/>
      <c r="I98" s="329"/>
      <c r="J98" s="329"/>
      <c r="K98" s="329"/>
      <c r="L98" s="329"/>
      <c r="M98" s="329"/>
      <c r="N98" s="340"/>
      <c r="O98" s="329"/>
      <c r="P98" s="329"/>
      <c r="Q98" s="340"/>
    </row>
    <row r="99" spans="5:17" ht="14.1" customHeight="1" x14ac:dyDescent="0.2">
      <c r="E99" s="339" t="s">
        <v>1254</v>
      </c>
      <c r="F99" s="339" t="s">
        <v>2280</v>
      </c>
      <c r="G99" s="340"/>
      <c r="H99" s="329"/>
      <c r="I99" s="329"/>
      <c r="J99" s="329"/>
      <c r="K99" s="329"/>
      <c r="L99" s="329"/>
      <c r="M99" s="329"/>
      <c r="N99" s="340"/>
      <c r="O99" s="329"/>
      <c r="P99" s="329"/>
      <c r="Q99" s="340"/>
    </row>
    <row r="100" spans="5:17" ht="14.1" customHeight="1" x14ac:dyDescent="0.2">
      <c r="E100" s="338" t="s">
        <v>1258</v>
      </c>
      <c r="F100" s="338" t="s">
        <v>2281</v>
      </c>
      <c r="G100" s="340"/>
      <c r="H100" s="329"/>
      <c r="I100" s="329"/>
      <c r="J100" s="329"/>
      <c r="K100" s="329"/>
      <c r="L100" s="329"/>
      <c r="M100" s="329"/>
      <c r="N100" s="340"/>
      <c r="O100" s="329"/>
      <c r="P100" s="329"/>
      <c r="Q100" s="340"/>
    </row>
    <row r="101" spans="5:17" ht="14.1" customHeight="1" x14ac:dyDescent="0.2">
      <c r="E101" s="339" t="s">
        <v>1255</v>
      </c>
      <c r="F101" s="339" t="s">
        <v>2282</v>
      </c>
      <c r="G101" s="340"/>
      <c r="H101" s="329"/>
      <c r="I101" s="329"/>
      <c r="J101" s="329"/>
      <c r="K101" s="329"/>
      <c r="L101" s="329"/>
      <c r="M101" s="329"/>
      <c r="N101" s="340"/>
      <c r="O101" s="329"/>
      <c r="P101" s="329"/>
      <c r="Q101" s="340"/>
    </row>
    <row r="102" spans="5:17" ht="14.1" customHeight="1" x14ac:dyDescent="0.2">
      <c r="E102" s="338" t="s">
        <v>1334</v>
      </c>
      <c r="F102" s="338" t="s">
        <v>2283</v>
      </c>
      <c r="G102" s="340"/>
      <c r="H102" s="329"/>
      <c r="I102" s="329"/>
      <c r="J102" s="329"/>
      <c r="K102" s="329"/>
      <c r="L102" s="329"/>
      <c r="M102" s="329"/>
      <c r="N102" s="340"/>
      <c r="O102" s="329"/>
      <c r="P102" s="329"/>
      <c r="Q102" s="340"/>
    </row>
    <row r="103" spans="5:17" ht="14.1" customHeight="1" x14ac:dyDescent="0.2">
      <c r="E103" s="339" t="s">
        <v>1256</v>
      </c>
      <c r="F103" s="339" t="s">
        <v>2284</v>
      </c>
      <c r="G103" s="340"/>
      <c r="H103" s="329"/>
      <c r="I103" s="329"/>
      <c r="J103" s="329"/>
      <c r="K103" s="329"/>
      <c r="L103" s="329"/>
      <c r="M103" s="329"/>
      <c r="N103" s="340"/>
      <c r="O103" s="329"/>
      <c r="P103" s="329"/>
      <c r="Q103" s="340"/>
    </row>
    <row r="104" spans="5:17" ht="14.1" customHeight="1" x14ac:dyDescent="0.2">
      <c r="E104" s="338" t="s">
        <v>541</v>
      </c>
      <c r="F104" s="338" t="s">
        <v>2285</v>
      </c>
      <c r="G104" s="340" t="s">
        <v>449</v>
      </c>
      <c r="H104" s="329" t="s">
        <v>542</v>
      </c>
      <c r="I104" s="329" t="s">
        <v>871</v>
      </c>
      <c r="J104" s="329" t="s">
        <v>875</v>
      </c>
      <c r="K104" s="329" t="s">
        <v>449</v>
      </c>
      <c r="L104" s="329" t="s">
        <v>847</v>
      </c>
      <c r="M104" s="329" t="s">
        <v>999</v>
      </c>
      <c r="N104" s="340"/>
      <c r="O104" s="329" t="s">
        <v>1000</v>
      </c>
      <c r="P104" s="329" t="s">
        <v>449</v>
      </c>
      <c r="Q104" s="340">
        <v>1</v>
      </c>
    </row>
    <row r="105" spans="5:17" ht="14.1" customHeight="1" x14ac:dyDescent="0.2">
      <c r="E105" s="338" t="s">
        <v>529</v>
      </c>
      <c r="F105" s="338" t="s">
        <v>2286</v>
      </c>
      <c r="G105" s="340" t="s">
        <v>449</v>
      </c>
      <c r="H105" s="329" t="s">
        <v>530</v>
      </c>
      <c r="I105" s="329" t="s">
        <v>871</v>
      </c>
      <c r="J105" s="329" t="s">
        <v>872</v>
      </c>
      <c r="K105" s="329" t="s">
        <v>449</v>
      </c>
      <c r="L105" s="329" t="s">
        <v>847</v>
      </c>
      <c r="M105" s="329" t="s">
        <v>999</v>
      </c>
      <c r="N105" s="340"/>
      <c r="O105" s="329" t="s">
        <v>1000</v>
      </c>
      <c r="P105" s="329" t="s">
        <v>449</v>
      </c>
      <c r="Q105" s="340">
        <v>1</v>
      </c>
    </row>
    <row r="106" spans="5:17" ht="14.1" customHeight="1" x14ac:dyDescent="0.2">
      <c r="E106" s="338" t="s">
        <v>543</v>
      </c>
      <c r="F106" s="338" t="s">
        <v>2287</v>
      </c>
      <c r="G106" s="340" t="s">
        <v>449</v>
      </c>
      <c r="H106" s="329" t="s">
        <v>542</v>
      </c>
      <c r="I106" s="329" t="s">
        <v>871</v>
      </c>
      <c r="J106" s="329" t="s">
        <v>875</v>
      </c>
      <c r="K106" s="329" t="s">
        <v>449</v>
      </c>
      <c r="L106" s="329" t="s">
        <v>848</v>
      </c>
      <c r="M106" s="329" t="s">
        <v>999</v>
      </c>
      <c r="N106" s="340"/>
      <c r="O106" s="329" t="s">
        <v>1000</v>
      </c>
      <c r="P106" s="329" t="s">
        <v>449</v>
      </c>
      <c r="Q106" s="340">
        <v>1</v>
      </c>
    </row>
    <row r="107" spans="5:17" ht="14.1" customHeight="1" x14ac:dyDescent="0.2">
      <c r="E107" s="340" t="s">
        <v>531</v>
      </c>
      <c r="F107" s="338" t="s">
        <v>2288</v>
      </c>
      <c r="G107" s="340" t="s">
        <v>449</v>
      </c>
      <c r="H107" s="329" t="s">
        <v>530</v>
      </c>
      <c r="I107" s="329" t="s">
        <v>871</v>
      </c>
      <c r="J107" s="329" t="s">
        <v>872</v>
      </c>
      <c r="K107" s="329" t="s">
        <v>449</v>
      </c>
      <c r="L107" s="329" t="s">
        <v>848</v>
      </c>
      <c r="M107" s="329" t="s">
        <v>999</v>
      </c>
      <c r="N107" s="340"/>
      <c r="O107" s="329" t="s">
        <v>1000</v>
      </c>
      <c r="P107" s="329" t="s">
        <v>449</v>
      </c>
      <c r="Q107" s="340">
        <v>1</v>
      </c>
    </row>
    <row r="108" spans="5:17" ht="14.1" customHeight="1" x14ac:dyDescent="0.2">
      <c r="E108" s="338" t="s">
        <v>544</v>
      </c>
      <c r="F108" s="338" t="s">
        <v>2289</v>
      </c>
      <c r="G108" s="340" t="s">
        <v>449</v>
      </c>
      <c r="H108" s="329" t="s">
        <v>542</v>
      </c>
      <c r="I108" s="329" t="s">
        <v>871</v>
      </c>
      <c r="J108" s="329" t="s">
        <v>875</v>
      </c>
      <c r="K108" s="329" t="s">
        <v>449</v>
      </c>
      <c r="L108" s="329" t="s">
        <v>849</v>
      </c>
      <c r="M108" s="329" t="s">
        <v>999</v>
      </c>
      <c r="N108" s="340"/>
      <c r="O108" s="329" t="s">
        <v>1000</v>
      </c>
      <c r="P108" s="329" t="s">
        <v>449</v>
      </c>
      <c r="Q108" s="340">
        <v>1</v>
      </c>
    </row>
    <row r="109" spans="5:17" ht="14.1" customHeight="1" x14ac:dyDescent="0.2">
      <c r="E109" s="340" t="s">
        <v>532</v>
      </c>
      <c r="F109" s="338" t="s">
        <v>2290</v>
      </c>
      <c r="G109" s="340" t="s">
        <v>449</v>
      </c>
      <c r="H109" s="329" t="s">
        <v>530</v>
      </c>
      <c r="I109" s="329" t="s">
        <v>871</v>
      </c>
      <c r="J109" s="329" t="s">
        <v>872</v>
      </c>
      <c r="K109" s="329" t="s">
        <v>449</v>
      </c>
      <c r="L109" s="329" t="s">
        <v>849</v>
      </c>
      <c r="M109" s="329" t="s">
        <v>999</v>
      </c>
      <c r="N109" s="340"/>
      <c r="O109" s="329" t="s">
        <v>1000</v>
      </c>
      <c r="P109" s="329" t="s">
        <v>449</v>
      </c>
      <c r="Q109" s="340">
        <v>1</v>
      </c>
    </row>
    <row r="110" spans="5:17" ht="14.1" customHeight="1" x14ac:dyDescent="0.2">
      <c r="E110" s="338" t="s">
        <v>545</v>
      </c>
      <c r="F110" s="338" t="s">
        <v>2291</v>
      </c>
      <c r="G110" s="340" t="s">
        <v>449</v>
      </c>
      <c r="H110" s="329" t="s">
        <v>546</v>
      </c>
      <c r="I110" s="329" t="s">
        <v>871</v>
      </c>
      <c r="J110" s="329" t="s">
        <v>876</v>
      </c>
      <c r="K110" s="329" t="s">
        <v>449</v>
      </c>
      <c r="L110" s="329" t="s">
        <v>847</v>
      </c>
      <c r="M110" s="329" t="s">
        <v>999</v>
      </c>
      <c r="N110" s="340"/>
      <c r="O110" s="329" t="s">
        <v>1000</v>
      </c>
      <c r="P110" s="329" t="s">
        <v>449</v>
      </c>
      <c r="Q110" s="340">
        <v>1</v>
      </c>
    </row>
    <row r="111" spans="5:17" ht="14.1" customHeight="1" x14ac:dyDescent="0.2">
      <c r="E111" s="338" t="s">
        <v>533</v>
      </c>
      <c r="F111" s="338" t="s">
        <v>2292</v>
      </c>
      <c r="G111" s="340" t="s">
        <v>449</v>
      </c>
      <c r="H111" s="329" t="s">
        <v>534</v>
      </c>
      <c r="I111" s="329" t="s">
        <v>871</v>
      </c>
      <c r="J111" s="329" t="s">
        <v>873</v>
      </c>
      <c r="K111" s="329" t="s">
        <v>449</v>
      </c>
      <c r="L111" s="329" t="s">
        <v>847</v>
      </c>
      <c r="M111" s="329" t="s">
        <v>999</v>
      </c>
      <c r="N111" s="340"/>
      <c r="O111" s="329" t="s">
        <v>1000</v>
      </c>
      <c r="P111" s="329" t="s">
        <v>449</v>
      </c>
      <c r="Q111" s="340">
        <v>1</v>
      </c>
    </row>
    <row r="112" spans="5:17" ht="14.1" customHeight="1" x14ac:dyDescent="0.2">
      <c r="E112" s="338" t="s">
        <v>547</v>
      </c>
      <c r="F112" s="338" t="s">
        <v>2293</v>
      </c>
      <c r="G112" s="340" t="s">
        <v>449</v>
      </c>
      <c r="H112" s="329" t="s">
        <v>546</v>
      </c>
      <c r="I112" s="329" t="s">
        <v>871</v>
      </c>
      <c r="J112" s="329" t="s">
        <v>876</v>
      </c>
      <c r="K112" s="329" t="s">
        <v>449</v>
      </c>
      <c r="L112" s="329" t="s">
        <v>848</v>
      </c>
      <c r="M112" s="329" t="s">
        <v>999</v>
      </c>
      <c r="N112" s="340"/>
      <c r="O112" s="329" t="s">
        <v>1000</v>
      </c>
      <c r="P112" s="329" t="s">
        <v>449</v>
      </c>
      <c r="Q112" s="340">
        <v>1</v>
      </c>
    </row>
    <row r="113" spans="5:17" ht="14.1" customHeight="1" x14ac:dyDescent="0.2">
      <c r="E113" s="340" t="s">
        <v>535</v>
      </c>
      <c r="F113" s="338" t="s">
        <v>2294</v>
      </c>
      <c r="G113" s="340" t="s">
        <v>449</v>
      </c>
      <c r="H113" s="329" t="s">
        <v>534</v>
      </c>
      <c r="I113" s="329" t="s">
        <v>871</v>
      </c>
      <c r="J113" s="329" t="s">
        <v>873</v>
      </c>
      <c r="K113" s="329" t="s">
        <v>449</v>
      </c>
      <c r="L113" s="329" t="s">
        <v>848</v>
      </c>
      <c r="M113" s="329" t="s">
        <v>999</v>
      </c>
      <c r="N113" s="340"/>
      <c r="O113" s="329" t="s">
        <v>1000</v>
      </c>
      <c r="P113" s="329" t="s">
        <v>449</v>
      </c>
      <c r="Q113" s="340">
        <v>1</v>
      </c>
    </row>
    <row r="114" spans="5:17" ht="14.1" customHeight="1" x14ac:dyDescent="0.2">
      <c r="E114" s="338" t="s">
        <v>548</v>
      </c>
      <c r="F114" s="338" t="s">
        <v>2295</v>
      </c>
      <c r="G114" s="340" t="s">
        <v>449</v>
      </c>
      <c r="H114" s="329" t="s">
        <v>546</v>
      </c>
      <c r="I114" s="329" t="s">
        <v>871</v>
      </c>
      <c r="J114" s="329" t="s">
        <v>876</v>
      </c>
      <c r="K114" s="329" t="s">
        <v>449</v>
      </c>
      <c r="L114" s="329" t="s">
        <v>849</v>
      </c>
      <c r="M114" s="329" t="s">
        <v>999</v>
      </c>
      <c r="N114" s="340"/>
      <c r="O114" s="329" t="s">
        <v>1000</v>
      </c>
      <c r="P114" s="329" t="s">
        <v>449</v>
      </c>
      <c r="Q114" s="340">
        <v>1</v>
      </c>
    </row>
    <row r="115" spans="5:17" ht="14.1" customHeight="1" x14ac:dyDescent="0.2">
      <c r="E115" s="340" t="s">
        <v>536</v>
      </c>
      <c r="F115" s="338" t="s">
        <v>2296</v>
      </c>
      <c r="G115" s="340" t="s">
        <v>449</v>
      </c>
      <c r="H115" s="329" t="s">
        <v>534</v>
      </c>
      <c r="I115" s="329" t="s">
        <v>871</v>
      </c>
      <c r="J115" s="329" t="s">
        <v>873</v>
      </c>
      <c r="K115" s="329" t="s">
        <v>449</v>
      </c>
      <c r="L115" s="329" t="s">
        <v>849</v>
      </c>
      <c r="M115" s="329" t="s">
        <v>999</v>
      </c>
      <c r="N115" s="340"/>
      <c r="O115" s="329" t="s">
        <v>1000</v>
      </c>
      <c r="P115" s="329" t="s">
        <v>449</v>
      </c>
      <c r="Q115" s="340">
        <v>1</v>
      </c>
    </row>
    <row r="116" spans="5:17" ht="14.1" customHeight="1" x14ac:dyDescent="0.2">
      <c r="E116" s="338" t="s">
        <v>549</v>
      </c>
      <c r="F116" s="338" t="s">
        <v>2297</v>
      </c>
      <c r="G116" s="340" t="s">
        <v>449</v>
      </c>
      <c r="H116" s="329" t="s">
        <v>550</v>
      </c>
      <c r="I116" s="329" t="s">
        <v>871</v>
      </c>
      <c r="J116" s="329" t="s">
        <v>877</v>
      </c>
      <c r="K116" s="329" t="s">
        <v>449</v>
      </c>
      <c r="L116" s="329" t="s">
        <v>847</v>
      </c>
      <c r="M116" s="329" t="s">
        <v>999</v>
      </c>
      <c r="N116" s="340"/>
      <c r="O116" s="329" t="s">
        <v>1000</v>
      </c>
      <c r="P116" s="329" t="s">
        <v>449</v>
      </c>
      <c r="Q116" s="340">
        <v>1</v>
      </c>
    </row>
    <row r="117" spans="5:17" ht="14.1" customHeight="1" x14ac:dyDescent="0.2">
      <c r="E117" s="338" t="s">
        <v>537</v>
      </c>
      <c r="F117" s="338" t="s">
        <v>2298</v>
      </c>
      <c r="G117" s="340" t="s">
        <v>449</v>
      </c>
      <c r="H117" s="329" t="s">
        <v>538</v>
      </c>
      <c r="I117" s="329" t="s">
        <v>871</v>
      </c>
      <c r="J117" s="329" t="s">
        <v>874</v>
      </c>
      <c r="K117" s="329" t="s">
        <v>449</v>
      </c>
      <c r="L117" s="329" t="s">
        <v>847</v>
      </c>
      <c r="M117" s="329" t="s">
        <v>999</v>
      </c>
      <c r="N117" s="340"/>
      <c r="O117" s="329" t="s">
        <v>1000</v>
      </c>
      <c r="P117" s="329" t="s">
        <v>449</v>
      </c>
      <c r="Q117" s="340">
        <v>1</v>
      </c>
    </row>
    <row r="118" spans="5:17" ht="14.1" customHeight="1" x14ac:dyDescent="0.2">
      <c r="E118" s="338" t="s">
        <v>551</v>
      </c>
      <c r="F118" s="338" t="s">
        <v>2299</v>
      </c>
      <c r="G118" s="340" t="s">
        <v>449</v>
      </c>
      <c r="H118" s="329" t="s">
        <v>550</v>
      </c>
      <c r="I118" s="329" t="s">
        <v>871</v>
      </c>
      <c r="J118" s="329" t="s">
        <v>877</v>
      </c>
      <c r="K118" s="329" t="s">
        <v>449</v>
      </c>
      <c r="L118" s="329" t="s">
        <v>848</v>
      </c>
      <c r="M118" s="329" t="s">
        <v>999</v>
      </c>
      <c r="N118" s="340"/>
      <c r="O118" s="329" t="s">
        <v>1000</v>
      </c>
      <c r="P118" s="329" t="s">
        <v>449</v>
      </c>
      <c r="Q118" s="340">
        <v>1</v>
      </c>
    </row>
    <row r="119" spans="5:17" ht="14.1" customHeight="1" x14ac:dyDescent="0.2">
      <c r="E119" s="340" t="s">
        <v>539</v>
      </c>
      <c r="F119" s="338" t="s">
        <v>2300</v>
      </c>
      <c r="G119" s="340" t="s">
        <v>449</v>
      </c>
      <c r="H119" s="329" t="s">
        <v>538</v>
      </c>
      <c r="I119" s="329" t="s">
        <v>871</v>
      </c>
      <c r="J119" s="329" t="s">
        <v>874</v>
      </c>
      <c r="K119" s="329" t="s">
        <v>449</v>
      </c>
      <c r="L119" s="329" t="s">
        <v>848</v>
      </c>
      <c r="M119" s="329" t="s">
        <v>999</v>
      </c>
      <c r="N119" s="340"/>
      <c r="O119" s="329" t="s">
        <v>1000</v>
      </c>
      <c r="P119" s="329" t="s">
        <v>449</v>
      </c>
      <c r="Q119" s="340">
        <v>1</v>
      </c>
    </row>
    <row r="120" spans="5:17" ht="14.1" customHeight="1" x14ac:dyDescent="0.2">
      <c r="E120" s="338" t="s">
        <v>552</v>
      </c>
      <c r="F120" s="338" t="s">
        <v>2301</v>
      </c>
      <c r="G120" s="340" t="s">
        <v>449</v>
      </c>
      <c r="H120" s="329" t="s">
        <v>550</v>
      </c>
      <c r="I120" s="329" t="s">
        <v>871</v>
      </c>
      <c r="J120" s="329" t="s">
        <v>877</v>
      </c>
      <c r="K120" s="329" t="s">
        <v>449</v>
      </c>
      <c r="L120" s="329" t="s">
        <v>849</v>
      </c>
      <c r="M120" s="329" t="s">
        <v>999</v>
      </c>
      <c r="N120" s="340"/>
      <c r="O120" s="329" t="s">
        <v>1000</v>
      </c>
      <c r="P120" s="329" t="s">
        <v>449</v>
      </c>
      <c r="Q120" s="340">
        <v>1</v>
      </c>
    </row>
    <row r="121" spans="5:17" ht="14.1" customHeight="1" x14ac:dyDescent="0.2">
      <c r="E121" s="342" t="s">
        <v>540</v>
      </c>
      <c r="F121" s="339" t="s">
        <v>2302</v>
      </c>
      <c r="G121" s="340" t="s">
        <v>449</v>
      </c>
      <c r="H121" s="329" t="s">
        <v>538</v>
      </c>
      <c r="I121" s="329" t="s">
        <v>871</v>
      </c>
      <c r="J121" s="329" t="s">
        <v>874</v>
      </c>
      <c r="K121" s="329" t="s">
        <v>449</v>
      </c>
      <c r="L121" s="330" t="s">
        <v>849</v>
      </c>
      <c r="M121" s="329" t="s">
        <v>999</v>
      </c>
      <c r="N121" s="340"/>
      <c r="O121" s="329" t="s">
        <v>1000</v>
      </c>
      <c r="P121" s="329" t="s">
        <v>449</v>
      </c>
      <c r="Q121" s="340">
        <v>1</v>
      </c>
    </row>
    <row r="122" spans="5:17" ht="14.1" customHeight="1" x14ac:dyDescent="0.2">
      <c r="E122" s="338" t="s">
        <v>1410</v>
      </c>
      <c r="F122" s="338" t="s">
        <v>2303</v>
      </c>
      <c r="G122" s="340"/>
      <c r="H122" s="329" t="s">
        <v>1084</v>
      </c>
      <c r="I122" s="329" t="s">
        <v>871</v>
      </c>
      <c r="J122" s="330" t="s">
        <v>1086</v>
      </c>
      <c r="K122" s="329"/>
      <c r="L122" s="329" t="s">
        <v>849</v>
      </c>
      <c r="M122" s="329" t="s">
        <v>999</v>
      </c>
      <c r="N122" s="340"/>
      <c r="O122" s="329" t="s">
        <v>1000</v>
      </c>
      <c r="P122" s="329" t="s">
        <v>449</v>
      </c>
      <c r="Q122" s="340">
        <v>1</v>
      </c>
    </row>
    <row r="123" spans="5:17" ht="14.1" customHeight="1" x14ac:dyDescent="0.2">
      <c r="E123" s="338" t="s">
        <v>1411</v>
      </c>
      <c r="F123" s="338" t="s">
        <v>2304</v>
      </c>
      <c r="G123" s="340"/>
      <c r="H123" s="329" t="s">
        <v>1083</v>
      </c>
      <c r="I123" s="329" t="s">
        <v>871</v>
      </c>
      <c r="J123" s="329" t="s">
        <v>1085</v>
      </c>
      <c r="K123" s="329"/>
      <c r="L123" s="329" t="s">
        <v>849</v>
      </c>
      <c r="M123" s="329" t="s">
        <v>999</v>
      </c>
      <c r="N123" s="340"/>
      <c r="O123" s="329" t="s">
        <v>1000</v>
      </c>
      <c r="P123" s="329" t="s">
        <v>449</v>
      </c>
      <c r="Q123" s="340">
        <v>1</v>
      </c>
    </row>
    <row r="124" spans="5:17" ht="14.1" customHeight="1" x14ac:dyDescent="0.2">
      <c r="E124" s="338" t="s">
        <v>1262</v>
      </c>
      <c r="F124" s="338" t="s">
        <v>2305</v>
      </c>
      <c r="G124" s="340"/>
      <c r="H124" s="329"/>
      <c r="I124" s="329"/>
      <c r="J124" s="329"/>
      <c r="K124" s="329"/>
      <c r="L124" s="329"/>
      <c r="M124" s="329"/>
      <c r="N124" s="340"/>
      <c r="O124" s="329"/>
      <c r="P124" s="329"/>
      <c r="Q124" s="340"/>
    </row>
    <row r="125" spans="5:17" ht="14.1" customHeight="1" x14ac:dyDescent="0.2">
      <c r="E125" s="339" t="s">
        <v>1259</v>
      </c>
      <c r="F125" s="339" t="s">
        <v>2306</v>
      </c>
      <c r="G125" s="340"/>
      <c r="H125" s="329"/>
      <c r="I125" s="329"/>
      <c r="J125" s="329"/>
      <c r="K125" s="329"/>
      <c r="L125" s="329"/>
      <c r="M125" s="329"/>
      <c r="N125" s="340"/>
      <c r="O125" s="329"/>
      <c r="P125" s="329"/>
      <c r="Q125" s="340"/>
    </row>
    <row r="126" spans="5:17" ht="14.1" customHeight="1" x14ac:dyDescent="0.2">
      <c r="E126" s="338" t="s">
        <v>1263</v>
      </c>
      <c r="F126" s="338" t="s">
        <v>2307</v>
      </c>
      <c r="G126" s="340"/>
      <c r="H126" s="329"/>
      <c r="I126" s="329"/>
      <c r="J126" s="329"/>
      <c r="K126" s="329"/>
      <c r="L126" s="329"/>
      <c r="M126" s="329"/>
      <c r="N126" s="340"/>
      <c r="O126" s="329"/>
      <c r="P126" s="329"/>
      <c r="Q126" s="340"/>
    </row>
    <row r="127" spans="5:17" ht="14.1" customHeight="1" x14ac:dyDescent="0.2">
      <c r="E127" s="339" t="s">
        <v>1260</v>
      </c>
      <c r="F127" s="339" t="s">
        <v>2308</v>
      </c>
      <c r="G127" s="340"/>
      <c r="H127" s="329"/>
      <c r="I127" s="329"/>
      <c r="J127" s="329"/>
      <c r="K127" s="329"/>
      <c r="L127" s="329"/>
      <c r="M127" s="329"/>
      <c r="N127" s="340"/>
      <c r="O127" s="329"/>
      <c r="P127" s="329"/>
      <c r="Q127" s="340"/>
    </row>
    <row r="128" spans="5:17" ht="14.1" customHeight="1" x14ac:dyDescent="0.2">
      <c r="E128" s="338" t="s">
        <v>1321</v>
      </c>
      <c r="F128" s="338" t="s">
        <v>2309</v>
      </c>
      <c r="G128" s="340"/>
      <c r="H128" s="329"/>
      <c r="I128" s="329"/>
      <c r="J128" s="329"/>
      <c r="K128" s="329"/>
      <c r="L128" s="329"/>
      <c r="M128" s="329"/>
      <c r="N128" s="340"/>
      <c r="O128" s="329"/>
      <c r="P128" s="329"/>
      <c r="Q128" s="340"/>
    </row>
    <row r="129" spans="5:17" ht="14.1" customHeight="1" x14ac:dyDescent="0.2">
      <c r="E129" s="339" t="s">
        <v>1261</v>
      </c>
      <c r="F129" s="339" t="s">
        <v>2310</v>
      </c>
      <c r="G129" s="340"/>
      <c r="H129" s="329"/>
      <c r="I129" s="329"/>
      <c r="J129" s="329"/>
      <c r="K129" s="329"/>
      <c r="L129" s="329"/>
      <c r="M129" s="329"/>
      <c r="N129" s="340"/>
      <c r="O129" s="329"/>
      <c r="P129" s="329"/>
      <c r="Q129" s="340"/>
    </row>
    <row r="130" spans="5:17" ht="14.1" customHeight="1" x14ac:dyDescent="0.2">
      <c r="E130" s="338" t="s">
        <v>557</v>
      </c>
      <c r="F130" s="338" t="s">
        <v>2311</v>
      </c>
      <c r="G130" s="340" t="s">
        <v>449</v>
      </c>
      <c r="H130" s="329" t="s">
        <v>558</v>
      </c>
      <c r="I130" s="329" t="s">
        <v>878</v>
      </c>
      <c r="J130" s="329" t="s">
        <v>880</v>
      </c>
      <c r="K130" s="329" t="s">
        <v>449</v>
      </c>
      <c r="L130" s="329" t="s">
        <v>847</v>
      </c>
      <c r="M130" s="329" t="s">
        <v>999</v>
      </c>
      <c r="N130" s="340"/>
      <c r="O130" s="329" t="s">
        <v>1000</v>
      </c>
      <c r="P130" s="329" t="s">
        <v>449</v>
      </c>
      <c r="Q130" s="340">
        <v>1</v>
      </c>
    </row>
    <row r="131" spans="5:17" ht="14.1" customHeight="1" x14ac:dyDescent="0.2">
      <c r="E131" s="338" t="s">
        <v>553</v>
      </c>
      <c r="F131" s="338" t="s">
        <v>2312</v>
      </c>
      <c r="G131" s="340" t="s">
        <v>449</v>
      </c>
      <c r="H131" s="329" t="s">
        <v>554</v>
      </c>
      <c r="I131" s="329" t="s">
        <v>878</v>
      </c>
      <c r="J131" s="329" t="s">
        <v>879</v>
      </c>
      <c r="K131" s="329" t="s">
        <v>449</v>
      </c>
      <c r="L131" s="329" t="s">
        <v>847</v>
      </c>
      <c r="M131" s="329" t="s">
        <v>999</v>
      </c>
      <c r="N131" s="340"/>
      <c r="O131" s="329" t="s">
        <v>1000</v>
      </c>
      <c r="P131" s="329" t="s">
        <v>449</v>
      </c>
      <c r="Q131" s="340">
        <v>1</v>
      </c>
    </row>
    <row r="132" spans="5:17" ht="14.1" customHeight="1" x14ac:dyDescent="0.2">
      <c r="E132" s="338" t="s">
        <v>559</v>
      </c>
      <c r="F132" s="338" t="s">
        <v>2313</v>
      </c>
      <c r="G132" s="340" t="s">
        <v>449</v>
      </c>
      <c r="H132" s="329" t="s">
        <v>558</v>
      </c>
      <c r="I132" s="329" t="s">
        <v>878</v>
      </c>
      <c r="J132" s="329" t="s">
        <v>880</v>
      </c>
      <c r="K132" s="329" t="s">
        <v>449</v>
      </c>
      <c r="L132" s="329" t="s">
        <v>848</v>
      </c>
      <c r="M132" s="329" t="s">
        <v>999</v>
      </c>
      <c r="N132" s="340"/>
      <c r="O132" s="329" t="s">
        <v>1000</v>
      </c>
      <c r="P132" s="329" t="s">
        <v>449</v>
      </c>
      <c r="Q132" s="340">
        <v>1</v>
      </c>
    </row>
    <row r="133" spans="5:17" ht="14.1" customHeight="1" x14ac:dyDescent="0.2">
      <c r="E133" s="340" t="s">
        <v>555</v>
      </c>
      <c r="F133" s="338" t="s">
        <v>2314</v>
      </c>
      <c r="G133" s="340" t="s">
        <v>449</v>
      </c>
      <c r="H133" s="329" t="s">
        <v>554</v>
      </c>
      <c r="I133" s="329" t="s">
        <v>878</v>
      </c>
      <c r="J133" s="329" t="s">
        <v>879</v>
      </c>
      <c r="K133" s="329" t="s">
        <v>449</v>
      </c>
      <c r="L133" s="329" t="s">
        <v>848</v>
      </c>
      <c r="M133" s="329" t="s">
        <v>999</v>
      </c>
      <c r="N133" s="340"/>
      <c r="O133" s="329" t="s">
        <v>1000</v>
      </c>
      <c r="P133" s="329" t="s">
        <v>449</v>
      </c>
      <c r="Q133" s="340">
        <v>1</v>
      </c>
    </row>
    <row r="134" spans="5:17" ht="14.1" customHeight="1" x14ac:dyDescent="0.2">
      <c r="E134" s="338" t="s">
        <v>560</v>
      </c>
      <c r="F134" s="338" t="s">
        <v>2315</v>
      </c>
      <c r="G134" s="340" t="s">
        <v>449</v>
      </c>
      <c r="H134" s="329" t="s">
        <v>558</v>
      </c>
      <c r="I134" s="329" t="s">
        <v>878</v>
      </c>
      <c r="J134" s="329" t="s">
        <v>880</v>
      </c>
      <c r="K134" s="329" t="s">
        <v>449</v>
      </c>
      <c r="L134" s="329" t="s">
        <v>849</v>
      </c>
      <c r="M134" s="329" t="s">
        <v>999</v>
      </c>
      <c r="N134" s="340"/>
      <c r="O134" s="329" t="s">
        <v>1000</v>
      </c>
      <c r="P134" s="329" t="s">
        <v>449</v>
      </c>
      <c r="Q134" s="340">
        <v>1</v>
      </c>
    </row>
    <row r="135" spans="5:17" ht="14.1" customHeight="1" x14ac:dyDescent="0.2">
      <c r="E135" s="340" t="s">
        <v>556</v>
      </c>
      <c r="F135" s="338" t="s">
        <v>2316</v>
      </c>
      <c r="G135" s="340" t="s">
        <v>449</v>
      </c>
      <c r="H135" s="329" t="s">
        <v>554</v>
      </c>
      <c r="I135" s="329" t="s">
        <v>878</v>
      </c>
      <c r="J135" s="329" t="s">
        <v>879</v>
      </c>
      <c r="K135" s="329" t="s">
        <v>449</v>
      </c>
      <c r="L135" s="329" t="s">
        <v>849</v>
      </c>
      <c r="M135" s="329" t="s">
        <v>999</v>
      </c>
      <c r="N135" s="340"/>
      <c r="O135" s="329" t="s">
        <v>1000</v>
      </c>
      <c r="P135" s="329" t="s">
        <v>449</v>
      </c>
      <c r="Q135" s="340">
        <v>1</v>
      </c>
    </row>
    <row r="136" spans="5:17" ht="14.1" customHeight="1" x14ac:dyDescent="0.2">
      <c r="E136" s="338" t="s">
        <v>1031</v>
      </c>
      <c r="F136" s="338" t="s">
        <v>2317</v>
      </c>
      <c r="G136" s="340" t="s">
        <v>449</v>
      </c>
      <c r="H136" s="329" t="s">
        <v>1033</v>
      </c>
      <c r="I136" s="329" t="s">
        <v>878</v>
      </c>
      <c r="J136" s="329" t="s">
        <v>1030</v>
      </c>
      <c r="K136" s="329" t="s">
        <v>449</v>
      </c>
      <c r="L136" s="329" t="s">
        <v>847</v>
      </c>
      <c r="M136" s="329" t="s">
        <v>999</v>
      </c>
      <c r="N136" s="340"/>
      <c r="O136" s="329" t="s">
        <v>1000</v>
      </c>
      <c r="P136" s="329" t="s">
        <v>449</v>
      </c>
      <c r="Q136" s="340">
        <v>1</v>
      </c>
    </row>
    <row r="137" spans="5:17" ht="14.1" customHeight="1" x14ac:dyDescent="0.2">
      <c r="E137" s="338" t="s">
        <v>1027</v>
      </c>
      <c r="F137" s="338" t="s">
        <v>2318</v>
      </c>
      <c r="G137" s="340" t="s">
        <v>449</v>
      </c>
      <c r="H137" s="329" t="s">
        <v>1029</v>
      </c>
      <c r="I137" s="329" t="s">
        <v>878</v>
      </c>
      <c r="J137" s="329" t="s">
        <v>1030</v>
      </c>
      <c r="K137" s="329" t="s">
        <v>449</v>
      </c>
      <c r="L137" s="329" t="s">
        <v>847</v>
      </c>
      <c r="M137" s="329" t="s">
        <v>999</v>
      </c>
      <c r="N137" s="340"/>
      <c r="O137" s="329" t="s">
        <v>1000</v>
      </c>
      <c r="P137" s="329" t="s">
        <v>449</v>
      </c>
      <c r="Q137" s="340">
        <v>1</v>
      </c>
    </row>
    <row r="138" spans="5:17" ht="14.1" customHeight="1" x14ac:dyDescent="0.2">
      <c r="E138" s="338" t="s">
        <v>1032</v>
      </c>
      <c r="F138" s="338" t="s">
        <v>2319</v>
      </c>
      <c r="G138" s="340" t="s">
        <v>449</v>
      </c>
      <c r="H138" s="329" t="s">
        <v>1033</v>
      </c>
      <c r="I138" s="329" t="s">
        <v>878</v>
      </c>
      <c r="J138" s="329" t="s">
        <v>1030</v>
      </c>
      <c r="K138" s="329" t="s">
        <v>449</v>
      </c>
      <c r="L138" s="329" t="s">
        <v>848</v>
      </c>
      <c r="M138" s="329" t="s">
        <v>999</v>
      </c>
      <c r="N138" s="340"/>
      <c r="O138" s="329" t="s">
        <v>1000</v>
      </c>
      <c r="P138" s="329" t="s">
        <v>449</v>
      </c>
      <c r="Q138" s="340">
        <v>1</v>
      </c>
    </row>
    <row r="139" spans="5:17" ht="14.1" customHeight="1" x14ac:dyDescent="0.2">
      <c r="E139" s="338" t="s">
        <v>1028</v>
      </c>
      <c r="F139" s="338" t="s">
        <v>2320</v>
      </c>
      <c r="G139" s="340" t="s">
        <v>449</v>
      </c>
      <c r="H139" s="329" t="s">
        <v>1029</v>
      </c>
      <c r="I139" s="329" t="s">
        <v>878</v>
      </c>
      <c r="J139" s="329" t="s">
        <v>1030</v>
      </c>
      <c r="K139" s="329" t="s">
        <v>449</v>
      </c>
      <c r="L139" s="329" t="s">
        <v>848</v>
      </c>
      <c r="M139" s="329" t="s">
        <v>999</v>
      </c>
      <c r="N139" s="340"/>
      <c r="O139" s="329" t="s">
        <v>1000</v>
      </c>
      <c r="P139" s="329" t="s">
        <v>449</v>
      </c>
      <c r="Q139" s="340">
        <v>1</v>
      </c>
    </row>
    <row r="140" spans="5:17" ht="14.1" customHeight="1" x14ac:dyDescent="0.2">
      <c r="E140" s="338" t="s">
        <v>1412</v>
      </c>
      <c r="F140" s="338" t="s">
        <v>2321</v>
      </c>
      <c r="G140" s="340" t="s">
        <v>449</v>
      </c>
      <c r="H140" s="329" t="s">
        <v>1033</v>
      </c>
      <c r="I140" s="329" t="s">
        <v>878</v>
      </c>
      <c r="J140" s="329" t="s">
        <v>1030</v>
      </c>
      <c r="K140" s="329" t="s">
        <v>449</v>
      </c>
      <c r="L140" s="329" t="s">
        <v>849</v>
      </c>
      <c r="M140" s="329" t="s">
        <v>999</v>
      </c>
      <c r="N140" s="340"/>
      <c r="O140" s="329" t="s">
        <v>1000</v>
      </c>
      <c r="P140" s="329" t="s">
        <v>449</v>
      </c>
      <c r="Q140" s="340">
        <v>1</v>
      </c>
    </row>
    <row r="141" spans="5:17" ht="14.1" customHeight="1" x14ac:dyDescent="0.2">
      <c r="E141" s="338" t="s">
        <v>1413</v>
      </c>
      <c r="F141" s="338" t="s">
        <v>2322</v>
      </c>
      <c r="G141" s="340" t="s">
        <v>449</v>
      </c>
      <c r="H141" s="329" t="s">
        <v>1029</v>
      </c>
      <c r="I141" s="329" t="s">
        <v>878</v>
      </c>
      <c r="J141" s="329" t="s">
        <v>1030</v>
      </c>
      <c r="K141" s="329" t="s">
        <v>449</v>
      </c>
      <c r="L141" s="329" t="s">
        <v>849</v>
      </c>
      <c r="M141" s="329" t="s">
        <v>999</v>
      </c>
      <c r="N141" s="340"/>
      <c r="O141" s="329" t="s">
        <v>1000</v>
      </c>
      <c r="P141" s="329" t="s">
        <v>449</v>
      </c>
      <c r="Q141" s="340">
        <v>1</v>
      </c>
    </row>
    <row r="142" spans="5:17" ht="14.1" customHeight="1" x14ac:dyDescent="0.2">
      <c r="E142" s="338" t="s">
        <v>1414</v>
      </c>
      <c r="F142" s="338" t="s">
        <v>2323</v>
      </c>
      <c r="G142" s="340"/>
      <c r="H142" s="329" t="s">
        <v>1088</v>
      </c>
      <c r="I142" s="329" t="s">
        <v>878</v>
      </c>
      <c r="J142" s="329" t="s">
        <v>1090</v>
      </c>
      <c r="K142" s="329"/>
      <c r="L142" s="329" t="s">
        <v>849</v>
      </c>
      <c r="M142" s="329" t="s">
        <v>999</v>
      </c>
      <c r="N142" s="340"/>
      <c r="O142" s="329" t="s">
        <v>1000</v>
      </c>
      <c r="P142" s="329" t="s">
        <v>449</v>
      </c>
      <c r="Q142" s="340">
        <v>1</v>
      </c>
    </row>
    <row r="143" spans="5:17" ht="14.1" customHeight="1" x14ac:dyDescent="0.2">
      <c r="E143" s="338" t="s">
        <v>1415</v>
      </c>
      <c r="F143" s="338" t="s">
        <v>2324</v>
      </c>
      <c r="G143" s="340"/>
      <c r="H143" s="329" t="s">
        <v>1087</v>
      </c>
      <c r="I143" s="329" t="s">
        <v>878</v>
      </c>
      <c r="J143" s="329" t="s">
        <v>1089</v>
      </c>
      <c r="K143" s="329"/>
      <c r="L143" s="329" t="s">
        <v>849</v>
      </c>
      <c r="M143" s="329" t="s">
        <v>999</v>
      </c>
      <c r="N143" s="340"/>
      <c r="O143" s="329" t="s">
        <v>1000</v>
      </c>
      <c r="P143" s="329" t="s">
        <v>449</v>
      </c>
      <c r="Q143" s="340">
        <v>1</v>
      </c>
    </row>
    <row r="144" spans="5:17" ht="14.1" customHeight="1" x14ac:dyDescent="0.2">
      <c r="E144" s="338" t="s">
        <v>1267</v>
      </c>
      <c r="F144" s="338" t="s">
        <v>2325</v>
      </c>
      <c r="G144" s="340"/>
      <c r="H144" s="329"/>
      <c r="I144" s="329"/>
      <c r="J144" s="329"/>
      <c r="K144" s="329"/>
      <c r="L144" s="329"/>
      <c r="M144" s="329"/>
      <c r="N144" s="340"/>
      <c r="O144" s="329"/>
      <c r="P144" s="329"/>
      <c r="Q144" s="340"/>
    </row>
    <row r="145" spans="5:17" ht="14.1" customHeight="1" x14ac:dyDescent="0.2">
      <c r="E145" s="339" t="s">
        <v>1264</v>
      </c>
      <c r="F145" s="339" t="s">
        <v>2326</v>
      </c>
      <c r="G145" s="340"/>
      <c r="H145" s="329"/>
      <c r="I145" s="329"/>
      <c r="J145" s="329"/>
      <c r="K145" s="329"/>
      <c r="L145" s="329"/>
      <c r="M145" s="329"/>
      <c r="N145" s="340"/>
      <c r="O145" s="329"/>
      <c r="P145" s="329"/>
      <c r="Q145" s="340"/>
    </row>
    <row r="146" spans="5:17" ht="14.1" customHeight="1" x14ac:dyDescent="0.2">
      <c r="E146" s="338" t="s">
        <v>1268</v>
      </c>
      <c r="F146" s="338" t="s">
        <v>2327</v>
      </c>
      <c r="G146" s="340"/>
      <c r="H146" s="329"/>
      <c r="I146" s="329"/>
      <c r="J146" s="329"/>
      <c r="K146" s="329"/>
      <c r="L146" s="329"/>
      <c r="M146" s="329"/>
      <c r="N146" s="340"/>
      <c r="O146" s="329"/>
      <c r="P146" s="329"/>
      <c r="Q146" s="340"/>
    </row>
    <row r="147" spans="5:17" ht="14.1" customHeight="1" x14ac:dyDescent="0.2">
      <c r="E147" s="339" t="s">
        <v>1265</v>
      </c>
      <c r="F147" s="339" t="s">
        <v>2328</v>
      </c>
      <c r="G147" s="340"/>
      <c r="H147" s="329"/>
      <c r="I147" s="329"/>
      <c r="J147" s="329"/>
      <c r="K147" s="329"/>
      <c r="L147" s="329"/>
      <c r="M147" s="329"/>
      <c r="N147" s="340"/>
      <c r="O147" s="329"/>
      <c r="P147" s="329"/>
      <c r="Q147" s="340"/>
    </row>
    <row r="148" spans="5:17" ht="14.1" customHeight="1" x14ac:dyDescent="0.2">
      <c r="E148" s="338" t="s">
        <v>1322</v>
      </c>
      <c r="F148" s="338" t="s">
        <v>2329</v>
      </c>
      <c r="G148" s="340"/>
      <c r="H148" s="329"/>
      <c r="I148" s="329"/>
      <c r="J148" s="329"/>
      <c r="K148" s="329"/>
      <c r="L148" s="329"/>
      <c r="M148" s="329"/>
      <c r="N148" s="340"/>
      <c r="O148" s="329"/>
      <c r="P148" s="329"/>
      <c r="Q148" s="340"/>
    </row>
    <row r="149" spans="5:17" ht="14.1" customHeight="1" x14ac:dyDescent="0.2">
      <c r="E149" s="339" t="s">
        <v>1266</v>
      </c>
      <c r="F149" s="339" t="s">
        <v>2330</v>
      </c>
      <c r="G149" s="340"/>
      <c r="H149" s="329"/>
      <c r="I149" s="329"/>
      <c r="J149" s="329"/>
      <c r="K149" s="329"/>
      <c r="L149" s="329"/>
      <c r="M149" s="329"/>
      <c r="N149" s="340"/>
      <c r="O149" s="329"/>
      <c r="P149" s="329"/>
      <c r="Q149" s="340"/>
    </row>
    <row r="150" spans="5:17" ht="14.1" customHeight="1" x14ac:dyDescent="0.2">
      <c r="E150" s="338" t="s">
        <v>587</v>
      </c>
      <c r="F150" s="338" t="s">
        <v>2331</v>
      </c>
      <c r="G150" s="340" t="s">
        <v>449</v>
      </c>
      <c r="H150" s="329" t="s">
        <v>588</v>
      </c>
      <c r="I150" s="329" t="s">
        <v>881</v>
      </c>
      <c r="J150" s="329" t="s">
        <v>890</v>
      </c>
      <c r="K150" s="329" t="s">
        <v>449</v>
      </c>
      <c r="L150" s="329" t="s">
        <v>847</v>
      </c>
      <c r="M150" s="329" t="s">
        <v>999</v>
      </c>
      <c r="N150" s="340"/>
      <c r="O150" s="329" t="s">
        <v>1000</v>
      </c>
      <c r="P150" s="329" t="s">
        <v>449</v>
      </c>
      <c r="Q150" s="340">
        <v>1</v>
      </c>
    </row>
    <row r="151" spans="5:17" ht="14.1" customHeight="1" x14ac:dyDescent="0.2">
      <c r="E151" s="338" t="s">
        <v>561</v>
      </c>
      <c r="F151" s="338" t="s">
        <v>2332</v>
      </c>
      <c r="G151" s="340" t="s">
        <v>449</v>
      </c>
      <c r="H151" s="329" t="s">
        <v>562</v>
      </c>
      <c r="I151" s="329" t="s">
        <v>881</v>
      </c>
      <c r="J151" s="329" t="s">
        <v>882</v>
      </c>
      <c r="K151" s="329" t="s">
        <v>449</v>
      </c>
      <c r="L151" s="329" t="s">
        <v>847</v>
      </c>
      <c r="M151" s="329" t="s">
        <v>999</v>
      </c>
      <c r="N151" s="340"/>
      <c r="O151" s="329" t="s">
        <v>1000</v>
      </c>
      <c r="P151" s="329" t="s">
        <v>449</v>
      </c>
      <c r="Q151" s="340">
        <v>1</v>
      </c>
    </row>
    <row r="152" spans="5:17" ht="14.1" customHeight="1" x14ac:dyDescent="0.2">
      <c r="E152" s="338" t="s">
        <v>589</v>
      </c>
      <c r="F152" s="338" t="s">
        <v>2333</v>
      </c>
      <c r="G152" s="340" t="s">
        <v>449</v>
      </c>
      <c r="H152" s="329" t="s">
        <v>588</v>
      </c>
      <c r="I152" s="329" t="s">
        <v>881</v>
      </c>
      <c r="J152" s="329" t="s">
        <v>890</v>
      </c>
      <c r="K152" s="329" t="s">
        <v>449</v>
      </c>
      <c r="L152" s="329" t="s">
        <v>848</v>
      </c>
      <c r="M152" s="329" t="s">
        <v>999</v>
      </c>
      <c r="N152" s="340"/>
      <c r="O152" s="329" t="s">
        <v>1000</v>
      </c>
      <c r="P152" s="329" t="s">
        <v>449</v>
      </c>
      <c r="Q152" s="340">
        <v>1</v>
      </c>
    </row>
    <row r="153" spans="5:17" ht="14.1" customHeight="1" x14ac:dyDescent="0.2">
      <c r="E153" s="338" t="s">
        <v>563</v>
      </c>
      <c r="F153" s="338" t="s">
        <v>2334</v>
      </c>
      <c r="G153" s="340" t="s">
        <v>449</v>
      </c>
      <c r="H153" s="329" t="s">
        <v>562</v>
      </c>
      <c r="I153" s="329" t="s">
        <v>881</v>
      </c>
      <c r="J153" s="329" t="s">
        <v>882</v>
      </c>
      <c r="K153" s="329" t="s">
        <v>449</v>
      </c>
      <c r="L153" s="329" t="s">
        <v>848</v>
      </c>
      <c r="M153" s="329" t="s">
        <v>999</v>
      </c>
      <c r="N153" s="340"/>
      <c r="O153" s="329" t="s">
        <v>1000</v>
      </c>
      <c r="P153" s="329" t="s">
        <v>449</v>
      </c>
      <c r="Q153" s="340">
        <v>1</v>
      </c>
    </row>
    <row r="154" spans="5:17" ht="14.1" customHeight="1" x14ac:dyDescent="0.2">
      <c r="E154" s="338" t="s">
        <v>590</v>
      </c>
      <c r="F154" s="338" t="s">
        <v>2335</v>
      </c>
      <c r="G154" s="340" t="s">
        <v>449</v>
      </c>
      <c r="H154" s="329" t="s">
        <v>588</v>
      </c>
      <c r="I154" s="329" t="s">
        <v>881</v>
      </c>
      <c r="J154" s="329" t="s">
        <v>890</v>
      </c>
      <c r="K154" s="329" t="s">
        <v>449</v>
      </c>
      <c r="L154" s="329" t="s">
        <v>849</v>
      </c>
      <c r="M154" s="329" t="s">
        <v>999</v>
      </c>
      <c r="N154" s="340"/>
      <c r="O154" s="329" t="s">
        <v>1000</v>
      </c>
      <c r="P154" s="329" t="s">
        <v>449</v>
      </c>
      <c r="Q154" s="340">
        <v>1</v>
      </c>
    </row>
    <row r="155" spans="5:17" ht="14.1" customHeight="1" x14ac:dyDescent="0.2">
      <c r="E155" s="338" t="s">
        <v>564</v>
      </c>
      <c r="F155" s="338" t="s">
        <v>2336</v>
      </c>
      <c r="G155" s="340" t="s">
        <v>449</v>
      </c>
      <c r="H155" s="329" t="s">
        <v>562</v>
      </c>
      <c r="I155" s="329" t="s">
        <v>881</v>
      </c>
      <c r="J155" s="329" t="s">
        <v>882</v>
      </c>
      <c r="K155" s="329" t="s">
        <v>449</v>
      </c>
      <c r="L155" s="329" t="s">
        <v>849</v>
      </c>
      <c r="M155" s="329" t="s">
        <v>999</v>
      </c>
      <c r="N155" s="340"/>
      <c r="O155" s="329" t="s">
        <v>1000</v>
      </c>
      <c r="P155" s="329" t="s">
        <v>449</v>
      </c>
      <c r="Q155" s="340">
        <v>1</v>
      </c>
    </row>
    <row r="156" spans="5:17" ht="14.1" customHeight="1" x14ac:dyDescent="0.2">
      <c r="E156" s="338" t="s">
        <v>591</v>
      </c>
      <c r="F156" s="338" t="s">
        <v>2337</v>
      </c>
      <c r="G156" s="340" t="s">
        <v>449</v>
      </c>
      <c r="H156" s="329" t="s">
        <v>592</v>
      </c>
      <c r="I156" s="329" t="s">
        <v>881</v>
      </c>
      <c r="J156" s="329" t="s">
        <v>891</v>
      </c>
      <c r="K156" s="329" t="s">
        <v>449</v>
      </c>
      <c r="L156" s="329" t="s">
        <v>847</v>
      </c>
      <c r="M156" s="329" t="s">
        <v>999</v>
      </c>
      <c r="N156" s="340"/>
      <c r="O156" s="329" t="s">
        <v>1000</v>
      </c>
      <c r="P156" s="329" t="s">
        <v>449</v>
      </c>
      <c r="Q156" s="340">
        <v>1</v>
      </c>
    </row>
    <row r="157" spans="5:17" ht="14.1" customHeight="1" x14ac:dyDescent="0.2">
      <c r="E157" s="338" t="s">
        <v>565</v>
      </c>
      <c r="F157" s="338" t="s">
        <v>2338</v>
      </c>
      <c r="G157" s="340" t="s">
        <v>449</v>
      </c>
      <c r="H157" s="329" t="s">
        <v>566</v>
      </c>
      <c r="I157" s="329" t="s">
        <v>881</v>
      </c>
      <c r="J157" s="329" t="s">
        <v>883</v>
      </c>
      <c r="K157" s="329" t="s">
        <v>449</v>
      </c>
      <c r="L157" s="329" t="s">
        <v>847</v>
      </c>
      <c r="M157" s="329" t="s">
        <v>999</v>
      </c>
      <c r="N157" s="340"/>
      <c r="O157" s="329" t="s">
        <v>1000</v>
      </c>
      <c r="P157" s="329" t="s">
        <v>449</v>
      </c>
      <c r="Q157" s="340">
        <v>1</v>
      </c>
    </row>
    <row r="158" spans="5:17" ht="14.1" customHeight="1" x14ac:dyDescent="0.2">
      <c r="E158" s="338" t="s">
        <v>593</v>
      </c>
      <c r="F158" s="338" t="s">
        <v>2339</v>
      </c>
      <c r="G158" s="340" t="s">
        <v>449</v>
      </c>
      <c r="H158" s="329" t="s">
        <v>592</v>
      </c>
      <c r="I158" s="329" t="s">
        <v>881</v>
      </c>
      <c r="J158" s="329" t="s">
        <v>891</v>
      </c>
      <c r="K158" s="329" t="s">
        <v>449</v>
      </c>
      <c r="L158" s="329" t="s">
        <v>848</v>
      </c>
      <c r="M158" s="329" t="s">
        <v>999</v>
      </c>
      <c r="N158" s="340"/>
      <c r="O158" s="329" t="s">
        <v>1000</v>
      </c>
      <c r="P158" s="329" t="s">
        <v>449</v>
      </c>
      <c r="Q158" s="340">
        <v>1</v>
      </c>
    </row>
    <row r="159" spans="5:17" ht="14.1" customHeight="1" x14ac:dyDescent="0.2">
      <c r="E159" s="338" t="s">
        <v>567</v>
      </c>
      <c r="F159" s="338" t="s">
        <v>2340</v>
      </c>
      <c r="G159" s="340" t="s">
        <v>449</v>
      </c>
      <c r="H159" s="329" t="s">
        <v>566</v>
      </c>
      <c r="I159" s="329" t="s">
        <v>881</v>
      </c>
      <c r="J159" s="329" t="s">
        <v>883</v>
      </c>
      <c r="K159" s="329" t="s">
        <v>449</v>
      </c>
      <c r="L159" s="329" t="s">
        <v>848</v>
      </c>
      <c r="M159" s="329" t="s">
        <v>999</v>
      </c>
      <c r="N159" s="340"/>
      <c r="O159" s="329" t="s">
        <v>1000</v>
      </c>
      <c r="P159" s="329" t="s">
        <v>449</v>
      </c>
      <c r="Q159" s="340">
        <v>1</v>
      </c>
    </row>
    <row r="160" spans="5:17" ht="14.1" customHeight="1" x14ac:dyDescent="0.2">
      <c r="E160" s="338" t="s">
        <v>594</v>
      </c>
      <c r="F160" s="338" t="s">
        <v>2341</v>
      </c>
      <c r="G160" s="340" t="s">
        <v>449</v>
      </c>
      <c r="H160" s="329" t="s">
        <v>592</v>
      </c>
      <c r="I160" s="329" t="s">
        <v>881</v>
      </c>
      <c r="J160" s="329" t="s">
        <v>891</v>
      </c>
      <c r="K160" s="329" t="s">
        <v>449</v>
      </c>
      <c r="L160" s="329" t="s">
        <v>849</v>
      </c>
      <c r="M160" s="329" t="s">
        <v>999</v>
      </c>
      <c r="N160" s="340"/>
      <c r="O160" s="329" t="s">
        <v>1000</v>
      </c>
      <c r="P160" s="329" t="s">
        <v>449</v>
      </c>
      <c r="Q160" s="340">
        <v>1</v>
      </c>
    </row>
    <row r="161" spans="5:17" ht="14.1" customHeight="1" x14ac:dyDescent="0.2">
      <c r="E161" s="338" t="s">
        <v>568</v>
      </c>
      <c r="F161" s="338" t="s">
        <v>2342</v>
      </c>
      <c r="G161" s="340" t="s">
        <v>449</v>
      </c>
      <c r="H161" s="329" t="s">
        <v>566</v>
      </c>
      <c r="I161" s="329" t="s">
        <v>881</v>
      </c>
      <c r="J161" s="329" t="s">
        <v>883</v>
      </c>
      <c r="K161" s="329" t="s">
        <v>449</v>
      </c>
      <c r="L161" s="329" t="s">
        <v>849</v>
      </c>
      <c r="M161" s="329" t="s">
        <v>999</v>
      </c>
      <c r="N161" s="340"/>
      <c r="O161" s="329" t="s">
        <v>1000</v>
      </c>
      <c r="P161" s="329" t="s">
        <v>449</v>
      </c>
      <c r="Q161" s="340">
        <v>1</v>
      </c>
    </row>
    <row r="162" spans="5:17" ht="14.1" customHeight="1" x14ac:dyDescent="0.2">
      <c r="E162" s="338" t="s">
        <v>1776</v>
      </c>
      <c r="F162" s="338" t="s">
        <v>2343</v>
      </c>
      <c r="G162" s="340" t="s">
        <v>449</v>
      </c>
      <c r="H162" s="329" t="s">
        <v>595</v>
      </c>
      <c r="I162" s="329" t="s">
        <v>881</v>
      </c>
      <c r="J162" s="329" t="s">
        <v>892</v>
      </c>
      <c r="K162" s="329" t="s">
        <v>449</v>
      </c>
      <c r="L162" s="329" t="s">
        <v>847</v>
      </c>
      <c r="M162" s="329" t="s">
        <v>999</v>
      </c>
      <c r="N162" s="340"/>
      <c r="O162" s="329" t="s">
        <v>1000</v>
      </c>
      <c r="P162" s="329" t="s">
        <v>449</v>
      </c>
      <c r="Q162" s="340">
        <v>1</v>
      </c>
    </row>
    <row r="163" spans="5:17" ht="14.1" customHeight="1" x14ac:dyDescent="0.2">
      <c r="E163" s="338" t="s">
        <v>1777</v>
      </c>
      <c r="F163" s="338" t="s">
        <v>2344</v>
      </c>
      <c r="G163" s="340" t="s">
        <v>449</v>
      </c>
      <c r="H163" s="329" t="s">
        <v>569</v>
      </c>
      <c r="I163" s="329" t="s">
        <v>881</v>
      </c>
      <c r="J163" s="329" t="s">
        <v>884</v>
      </c>
      <c r="K163" s="329" t="s">
        <v>449</v>
      </c>
      <c r="L163" s="329" t="s">
        <v>847</v>
      </c>
      <c r="M163" s="329" t="s">
        <v>999</v>
      </c>
      <c r="N163" s="340"/>
      <c r="O163" s="329" t="s">
        <v>1000</v>
      </c>
      <c r="P163" s="329" t="s">
        <v>449</v>
      </c>
      <c r="Q163" s="340">
        <v>1</v>
      </c>
    </row>
    <row r="164" spans="5:17" ht="14.1" customHeight="1" x14ac:dyDescent="0.2">
      <c r="E164" s="338" t="s">
        <v>1778</v>
      </c>
      <c r="F164" s="338" t="s">
        <v>2345</v>
      </c>
      <c r="G164" s="340" t="s">
        <v>449</v>
      </c>
      <c r="H164" s="329" t="s">
        <v>598</v>
      </c>
      <c r="I164" s="329" t="s">
        <v>881</v>
      </c>
      <c r="J164" s="329" t="s">
        <v>893</v>
      </c>
      <c r="K164" s="329" t="s">
        <v>449</v>
      </c>
      <c r="L164" s="329" t="s">
        <v>847</v>
      </c>
      <c r="M164" s="329" t="s">
        <v>999</v>
      </c>
      <c r="N164" s="340"/>
      <c r="O164" s="329" t="s">
        <v>1000</v>
      </c>
      <c r="P164" s="329" t="s">
        <v>449</v>
      </c>
      <c r="Q164" s="340">
        <v>1</v>
      </c>
    </row>
    <row r="165" spans="5:17" ht="14.1" customHeight="1" x14ac:dyDescent="0.2">
      <c r="E165" s="338" t="s">
        <v>1779</v>
      </c>
      <c r="F165" s="338" t="s">
        <v>2346</v>
      </c>
      <c r="G165" s="340" t="s">
        <v>449</v>
      </c>
      <c r="H165" s="329" t="s">
        <v>572</v>
      </c>
      <c r="I165" s="329" t="s">
        <v>881</v>
      </c>
      <c r="J165" s="329" t="s">
        <v>885</v>
      </c>
      <c r="K165" s="329" t="s">
        <v>449</v>
      </c>
      <c r="L165" s="329" t="s">
        <v>847</v>
      </c>
      <c r="M165" s="329" t="s">
        <v>999</v>
      </c>
      <c r="N165" s="340"/>
      <c r="O165" s="329" t="s">
        <v>1000</v>
      </c>
      <c r="P165" s="329" t="s">
        <v>449</v>
      </c>
      <c r="Q165" s="340">
        <v>1</v>
      </c>
    </row>
    <row r="166" spans="5:17" ht="14.1" customHeight="1" x14ac:dyDescent="0.2">
      <c r="E166" s="338" t="s">
        <v>596</v>
      </c>
      <c r="F166" s="338" t="s">
        <v>2347</v>
      </c>
      <c r="G166" s="340" t="s">
        <v>449</v>
      </c>
      <c r="H166" s="329" t="s">
        <v>595</v>
      </c>
      <c r="I166" s="329" t="s">
        <v>881</v>
      </c>
      <c r="J166" s="329" t="s">
        <v>892</v>
      </c>
      <c r="K166" s="329" t="s">
        <v>449</v>
      </c>
      <c r="L166" s="329" t="s">
        <v>848</v>
      </c>
      <c r="M166" s="329" t="s">
        <v>999</v>
      </c>
      <c r="N166" s="340"/>
      <c r="O166" s="329" t="s">
        <v>1000</v>
      </c>
      <c r="P166" s="329" t="s">
        <v>449</v>
      </c>
      <c r="Q166" s="340">
        <v>1</v>
      </c>
    </row>
    <row r="167" spans="5:17" ht="14.1" customHeight="1" x14ac:dyDescent="0.2">
      <c r="E167" s="338" t="s">
        <v>570</v>
      </c>
      <c r="F167" s="338" t="s">
        <v>2348</v>
      </c>
      <c r="G167" s="340" t="s">
        <v>449</v>
      </c>
      <c r="H167" s="329" t="s">
        <v>569</v>
      </c>
      <c r="I167" s="329" t="s">
        <v>881</v>
      </c>
      <c r="J167" s="329" t="s">
        <v>884</v>
      </c>
      <c r="K167" s="329" t="s">
        <v>449</v>
      </c>
      <c r="L167" s="329" t="s">
        <v>848</v>
      </c>
      <c r="M167" s="329" t="s">
        <v>999</v>
      </c>
      <c r="N167" s="340"/>
      <c r="O167" s="329" t="s">
        <v>1000</v>
      </c>
      <c r="P167" s="329" t="s">
        <v>449</v>
      </c>
      <c r="Q167" s="340">
        <v>1</v>
      </c>
    </row>
    <row r="168" spans="5:17" ht="14.1" customHeight="1" x14ac:dyDescent="0.2">
      <c r="E168" s="338" t="s">
        <v>597</v>
      </c>
      <c r="F168" s="338" t="s">
        <v>2349</v>
      </c>
      <c r="G168" s="340" t="s">
        <v>449</v>
      </c>
      <c r="H168" s="329" t="s">
        <v>595</v>
      </c>
      <c r="I168" s="329" t="s">
        <v>881</v>
      </c>
      <c r="J168" s="329" t="s">
        <v>892</v>
      </c>
      <c r="K168" s="329" t="s">
        <v>449</v>
      </c>
      <c r="L168" s="329" t="s">
        <v>849</v>
      </c>
      <c r="M168" s="329" t="s">
        <v>999</v>
      </c>
      <c r="N168" s="340"/>
      <c r="O168" s="329" t="s">
        <v>1000</v>
      </c>
      <c r="P168" s="329" t="s">
        <v>449</v>
      </c>
      <c r="Q168" s="340">
        <v>1</v>
      </c>
    </row>
    <row r="169" spans="5:17" ht="14.1" customHeight="1" x14ac:dyDescent="0.2">
      <c r="E169" s="338" t="s">
        <v>571</v>
      </c>
      <c r="F169" s="338" t="s">
        <v>2350</v>
      </c>
      <c r="G169" s="340" t="s">
        <v>449</v>
      </c>
      <c r="H169" s="329" t="s">
        <v>569</v>
      </c>
      <c r="I169" s="329" t="s">
        <v>881</v>
      </c>
      <c r="J169" s="329" t="s">
        <v>884</v>
      </c>
      <c r="K169" s="329" t="s">
        <v>449</v>
      </c>
      <c r="L169" s="329" t="s">
        <v>849</v>
      </c>
      <c r="M169" s="329" t="s">
        <v>999</v>
      </c>
      <c r="N169" s="340"/>
      <c r="O169" s="329" t="s">
        <v>1000</v>
      </c>
      <c r="P169" s="329" t="s">
        <v>449</v>
      </c>
      <c r="Q169" s="340">
        <v>1</v>
      </c>
    </row>
    <row r="170" spans="5:17" ht="14.1" customHeight="1" x14ac:dyDescent="0.2">
      <c r="E170" s="338" t="s">
        <v>1019</v>
      </c>
      <c r="F170" s="338" t="s">
        <v>2351</v>
      </c>
      <c r="G170" s="340" t="s">
        <v>449</v>
      </c>
      <c r="H170" s="329" t="s">
        <v>598</v>
      </c>
      <c r="I170" s="329" t="s">
        <v>881</v>
      </c>
      <c r="J170" s="329" t="s">
        <v>893</v>
      </c>
      <c r="K170" s="329" t="s">
        <v>449</v>
      </c>
      <c r="L170" s="329" t="s">
        <v>848</v>
      </c>
      <c r="M170" s="329" t="s">
        <v>999</v>
      </c>
      <c r="N170" s="340"/>
      <c r="O170" s="329" t="s">
        <v>1000</v>
      </c>
      <c r="P170" s="329" t="s">
        <v>449</v>
      </c>
      <c r="Q170" s="340">
        <v>1</v>
      </c>
    </row>
    <row r="171" spans="5:17" ht="14.1" customHeight="1" x14ac:dyDescent="0.2">
      <c r="E171" s="338" t="s">
        <v>1016</v>
      </c>
      <c r="F171" s="338" t="s">
        <v>2352</v>
      </c>
      <c r="G171" s="340" t="s">
        <v>449</v>
      </c>
      <c r="H171" s="329" t="s">
        <v>572</v>
      </c>
      <c r="I171" s="329" t="s">
        <v>881</v>
      </c>
      <c r="J171" s="329" t="s">
        <v>885</v>
      </c>
      <c r="K171" s="329" t="s">
        <v>449</v>
      </c>
      <c r="L171" s="329" t="s">
        <v>848</v>
      </c>
      <c r="M171" s="329" t="s">
        <v>999</v>
      </c>
      <c r="N171" s="340"/>
      <c r="O171" s="329" t="s">
        <v>1000</v>
      </c>
      <c r="P171" s="329" t="s">
        <v>449</v>
      </c>
      <c r="Q171" s="340">
        <v>1</v>
      </c>
    </row>
    <row r="172" spans="5:17" ht="14.1" customHeight="1" x14ac:dyDescent="0.2">
      <c r="E172" s="338" t="s">
        <v>1020</v>
      </c>
      <c r="F172" s="338" t="s">
        <v>2353</v>
      </c>
      <c r="G172" s="340" t="s">
        <v>449</v>
      </c>
      <c r="H172" s="329" t="s">
        <v>598</v>
      </c>
      <c r="I172" s="329" t="s">
        <v>881</v>
      </c>
      <c r="J172" s="329" t="s">
        <v>893</v>
      </c>
      <c r="K172" s="329" t="s">
        <v>449</v>
      </c>
      <c r="L172" s="329" t="s">
        <v>849</v>
      </c>
      <c r="M172" s="329" t="s">
        <v>999</v>
      </c>
      <c r="N172" s="340"/>
      <c r="O172" s="329" t="s">
        <v>1000</v>
      </c>
      <c r="P172" s="329" t="s">
        <v>449</v>
      </c>
      <c r="Q172" s="340">
        <v>1</v>
      </c>
    </row>
    <row r="173" spans="5:17" ht="14.1" customHeight="1" x14ac:dyDescent="0.2">
      <c r="E173" s="338" t="s">
        <v>1186</v>
      </c>
      <c r="F173" s="338" t="s">
        <v>2354</v>
      </c>
      <c r="G173" s="340" t="s">
        <v>449</v>
      </c>
      <c r="H173" s="329" t="s">
        <v>572</v>
      </c>
      <c r="I173" s="329" t="s">
        <v>881</v>
      </c>
      <c r="J173" s="329" t="s">
        <v>885</v>
      </c>
      <c r="K173" s="329" t="s">
        <v>449</v>
      </c>
      <c r="L173" s="329" t="s">
        <v>849</v>
      </c>
      <c r="M173" s="329" t="s">
        <v>999</v>
      </c>
      <c r="N173" s="340"/>
      <c r="O173" s="329" t="s">
        <v>1000</v>
      </c>
      <c r="P173" s="329" t="s">
        <v>449</v>
      </c>
      <c r="Q173" s="340">
        <v>1</v>
      </c>
    </row>
    <row r="174" spans="5:17" ht="14.1" customHeight="1" x14ac:dyDescent="0.2">
      <c r="E174" s="338" t="s">
        <v>599</v>
      </c>
      <c r="F174" s="338" t="s">
        <v>2355</v>
      </c>
      <c r="G174" s="340" t="s">
        <v>449</v>
      </c>
      <c r="H174" s="329" t="s">
        <v>600</v>
      </c>
      <c r="I174" s="329" t="s">
        <v>881</v>
      </c>
      <c r="J174" s="329" t="s">
        <v>894</v>
      </c>
      <c r="K174" s="329" t="s">
        <v>449</v>
      </c>
      <c r="L174" s="329" t="s">
        <v>847</v>
      </c>
      <c r="M174" s="329" t="s">
        <v>999</v>
      </c>
      <c r="N174" s="340"/>
      <c r="O174" s="329" t="s">
        <v>1000</v>
      </c>
      <c r="P174" s="329" t="s">
        <v>449</v>
      </c>
      <c r="Q174" s="340">
        <v>1</v>
      </c>
    </row>
    <row r="175" spans="5:17" ht="14.1" customHeight="1" x14ac:dyDescent="0.2">
      <c r="E175" s="338" t="s">
        <v>573</v>
      </c>
      <c r="F175" s="338" t="s">
        <v>2356</v>
      </c>
      <c r="G175" s="340" t="s">
        <v>449</v>
      </c>
      <c r="H175" s="329" t="s">
        <v>574</v>
      </c>
      <c r="I175" s="329" t="s">
        <v>881</v>
      </c>
      <c r="J175" s="329" t="s">
        <v>886</v>
      </c>
      <c r="K175" s="329" t="s">
        <v>449</v>
      </c>
      <c r="L175" s="329" t="s">
        <v>847</v>
      </c>
      <c r="M175" s="329" t="s">
        <v>999</v>
      </c>
      <c r="N175" s="340"/>
      <c r="O175" s="329" t="s">
        <v>1000</v>
      </c>
      <c r="P175" s="329" t="s">
        <v>449</v>
      </c>
      <c r="Q175" s="340">
        <v>1</v>
      </c>
    </row>
    <row r="176" spans="5:17" ht="14.1" customHeight="1" x14ac:dyDescent="0.2">
      <c r="E176" s="338" t="s">
        <v>1021</v>
      </c>
      <c r="F176" s="338" t="s">
        <v>2357</v>
      </c>
      <c r="G176" s="340" t="s">
        <v>449</v>
      </c>
      <c r="H176" s="329" t="s">
        <v>600</v>
      </c>
      <c r="I176" s="329" t="s">
        <v>881</v>
      </c>
      <c r="J176" s="329" t="s">
        <v>894</v>
      </c>
      <c r="K176" s="329" t="s">
        <v>449</v>
      </c>
      <c r="L176" s="329" t="s">
        <v>848</v>
      </c>
      <c r="M176" s="329" t="s">
        <v>999</v>
      </c>
      <c r="N176" s="340"/>
      <c r="O176" s="329" t="s">
        <v>1000</v>
      </c>
      <c r="P176" s="329" t="s">
        <v>449</v>
      </c>
      <c r="Q176" s="340">
        <v>1</v>
      </c>
    </row>
    <row r="177" spans="5:17" ht="14.1" customHeight="1" x14ac:dyDescent="0.2">
      <c r="E177" s="338" t="s">
        <v>1017</v>
      </c>
      <c r="F177" s="338" t="s">
        <v>2358</v>
      </c>
      <c r="G177" s="340" t="s">
        <v>449</v>
      </c>
      <c r="H177" s="329" t="s">
        <v>574</v>
      </c>
      <c r="I177" s="329" t="s">
        <v>881</v>
      </c>
      <c r="J177" s="329" t="s">
        <v>886</v>
      </c>
      <c r="K177" s="329" t="s">
        <v>449</v>
      </c>
      <c r="L177" s="329" t="s">
        <v>848</v>
      </c>
      <c r="M177" s="329" t="s">
        <v>999</v>
      </c>
      <c r="N177" s="340"/>
      <c r="O177" s="329" t="s">
        <v>1000</v>
      </c>
      <c r="P177" s="329" t="s">
        <v>449</v>
      </c>
      <c r="Q177" s="340">
        <v>1</v>
      </c>
    </row>
    <row r="178" spans="5:17" ht="14.1" customHeight="1" x14ac:dyDescent="0.2">
      <c r="E178" s="338" t="s">
        <v>1022</v>
      </c>
      <c r="F178" s="338" t="s">
        <v>2359</v>
      </c>
      <c r="G178" s="340" t="s">
        <v>449</v>
      </c>
      <c r="H178" s="329" t="s">
        <v>600</v>
      </c>
      <c r="I178" s="329" t="s">
        <v>881</v>
      </c>
      <c r="J178" s="329" t="s">
        <v>894</v>
      </c>
      <c r="K178" s="329" t="s">
        <v>449</v>
      </c>
      <c r="L178" s="329" t="s">
        <v>849</v>
      </c>
      <c r="M178" s="329" t="s">
        <v>999</v>
      </c>
      <c r="N178" s="340"/>
      <c r="O178" s="329" t="s">
        <v>1000</v>
      </c>
      <c r="P178" s="329" t="s">
        <v>449</v>
      </c>
      <c r="Q178" s="340">
        <v>1</v>
      </c>
    </row>
    <row r="179" spans="5:17" ht="14.1" customHeight="1" x14ac:dyDescent="0.2">
      <c r="E179" s="338" t="s">
        <v>1018</v>
      </c>
      <c r="F179" s="338" t="s">
        <v>2360</v>
      </c>
      <c r="G179" s="340" t="s">
        <v>449</v>
      </c>
      <c r="H179" s="329" t="s">
        <v>574</v>
      </c>
      <c r="I179" s="329" t="s">
        <v>881</v>
      </c>
      <c r="J179" s="329" t="s">
        <v>886</v>
      </c>
      <c r="K179" s="329" t="s">
        <v>449</v>
      </c>
      <c r="L179" s="329" t="s">
        <v>849</v>
      </c>
      <c r="M179" s="329" t="s">
        <v>999</v>
      </c>
      <c r="N179" s="340"/>
      <c r="O179" s="329" t="s">
        <v>1000</v>
      </c>
      <c r="P179" s="329" t="s">
        <v>449</v>
      </c>
      <c r="Q179" s="340">
        <v>1</v>
      </c>
    </row>
    <row r="180" spans="5:17" ht="14.1" customHeight="1" x14ac:dyDescent="0.2">
      <c r="E180" s="338" t="s">
        <v>601</v>
      </c>
      <c r="F180" s="338" t="s">
        <v>2361</v>
      </c>
      <c r="G180" s="340" t="s">
        <v>449</v>
      </c>
      <c r="H180" s="329" t="s">
        <v>602</v>
      </c>
      <c r="I180" s="329" t="s">
        <v>881</v>
      </c>
      <c r="J180" s="329" t="s">
        <v>895</v>
      </c>
      <c r="K180" s="329" t="s">
        <v>449</v>
      </c>
      <c r="L180" s="329" t="s">
        <v>847</v>
      </c>
      <c r="M180" s="329" t="s">
        <v>999</v>
      </c>
      <c r="N180" s="340"/>
      <c r="O180" s="329" t="s">
        <v>1000</v>
      </c>
      <c r="P180" s="329" t="s">
        <v>449</v>
      </c>
      <c r="Q180" s="340">
        <v>1</v>
      </c>
    </row>
    <row r="181" spans="5:17" ht="14.1" customHeight="1" x14ac:dyDescent="0.2">
      <c r="E181" s="338" t="s">
        <v>575</v>
      </c>
      <c r="F181" s="338" t="s">
        <v>2362</v>
      </c>
      <c r="G181" s="340" t="s">
        <v>449</v>
      </c>
      <c r="H181" s="329" t="s">
        <v>576</v>
      </c>
      <c r="I181" s="329" t="s">
        <v>881</v>
      </c>
      <c r="J181" s="329" t="s">
        <v>887</v>
      </c>
      <c r="K181" s="329" t="s">
        <v>449</v>
      </c>
      <c r="L181" s="329" t="s">
        <v>847</v>
      </c>
      <c r="M181" s="329" t="s">
        <v>999</v>
      </c>
      <c r="N181" s="340"/>
      <c r="O181" s="329" t="s">
        <v>1000</v>
      </c>
      <c r="P181" s="329" t="s">
        <v>449</v>
      </c>
      <c r="Q181" s="340">
        <v>1</v>
      </c>
    </row>
    <row r="182" spans="5:17" ht="14.1" customHeight="1" x14ac:dyDescent="0.2">
      <c r="E182" s="338" t="s">
        <v>603</v>
      </c>
      <c r="F182" s="338" t="s">
        <v>2363</v>
      </c>
      <c r="G182" s="340" t="s">
        <v>449</v>
      </c>
      <c r="H182" s="329" t="s">
        <v>602</v>
      </c>
      <c r="I182" s="329" t="s">
        <v>881</v>
      </c>
      <c r="J182" s="329" t="s">
        <v>895</v>
      </c>
      <c r="K182" s="329" t="s">
        <v>449</v>
      </c>
      <c r="L182" s="329" t="s">
        <v>848</v>
      </c>
      <c r="M182" s="329" t="s">
        <v>999</v>
      </c>
      <c r="N182" s="340"/>
      <c r="O182" s="329" t="s">
        <v>1000</v>
      </c>
      <c r="P182" s="329" t="s">
        <v>449</v>
      </c>
      <c r="Q182" s="340">
        <v>1</v>
      </c>
    </row>
    <row r="183" spans="5:17" ht="14.1" customHeight="1" x14ac:dyDescent="0.2">
      <c r="E183" s="338" t="s">
        <v>577</v>
      </c>
      <c r="F183" s="338" t="s">
        <v>2364</v>
      </c>
      <c r="G183" s="340" t="s">
        <v>449</v>
      </c>
      <c r="H183" s="329" t="s">
        <v>576</v>
      </c>
      <c r="I183" s="329" t="s">
        <v>881</v>
      </c>
      <c r="J183" s="329" t="s">
        <v>887</v>
      </c>
      <c r="K183" s="329" t="s">
        <v>449</v>
      </c>
      <c r="L183" s="329" t="s">
        <v>848</v>
      </c>
      <c r="M183" s="329" t="s">
        <v>999</v>
      </c>
      <c r="N183" s="340"/>
      <c r="O183" s="329" t="s">
        <v>1000</v>
      </c>
      <c r="P183" s="329" t="s">
        <v>449</v>
      </c>
      <c r="Q183" s="340">
        <v>1</v>
      </c>
    </row>
    <row r="184" spans="5:17" ht="14.1" customHeight="1" x14ac:dyDescent="0.2">
      <c r="E184" s="338" t="s">
        <v>604</v>
      </c>
      <c r="F184" s="338" t="s">
        <v>2365</v>
      </c>
      <c r="G184" s="340" t="s">
        <v>449</v>
      </c>
      <c r="H184" s="329" t="s">
        <v>602</v>
      </c>
      <c r="I184" s="329" t="s">
        <v>881</v>
      </c>
      <c r="J184" s="329" t="s">
        <v>895</v>
      </c>
      <c r="K184" s="329" t="s">
        <v>449</v>
      </c>
      <c r="L184" s="329" t="s">
        <v>849</v>
      </c>
      <c r="M184" s="329" t="s">
        <v>999</v>
      </c>
      <c r="N184" s="340"/>
      <c r="O184" s="329" t="s">
        <v>1000</v>
      </c>
      <c r="P184" s="329" t="s">
        <v>449</v>
      </c>
      <c r="Q184" s="340">
        <v>1</v>
      </c>
    </row>
    <row r="185" spans="5:17" ht="14.1" customHeight="1" x14ac:dyDescent="0.2">
      <c r="E185" s="338" t="s">
        <v>578</v>
      </c>
      <c r="F185" s="338" t="s">
        <v>2366</v>
      </c>
      <c r="G185" s="340" t="s">
        <v>449</v>
      </c>
      <c r="H185" s="329" t="s">
        <v>576</v>
      </c>
      <c r="I185" s="329" t="s">
        <v>881</v>
      </c>
      <c r="J185" s="329" t="s">
        <v>887</v>
      </c>
      <c r="K185" s="329" t="s">
        <v>449</v>
      </c>
      <c r="L185" s="329" t="s">
        <v>849</v>
      </c>
      <c r="M185" s="329" t="s">
        <v>999</v>
      </c>
      <c r="N185" s="340"/>
      <c r="O185" s="329" t="s">
        <v>1000</v>
      </c>
      <c r="P185" s="329" t="s">
        <v>449</v>
      </c>
      <c r="Q185" s="340">
        <v>1</v>
      </c>
    </row>
    <row r="186" spans="5:17" ht="14.1" customHeight="1" x14ac:dyDescent="0.2">
      <c r="E186" s="338" t="s">
        <v>605</v>
      </c>
      <c r="F186" s="338" t="s">
        <v>2367</v>
      </c>
      <c r="G186" s="340" t="s">
        <v>449</v>
      </c>
      <c r="H186" s="329" t="s">
        <v>606</v>
      </c>
      <c r="I186" s="329" t="s">
        <v>881</v>
      </c>
      <c r="J186" s="329" t="s">
        <v>896</v>
      </c>
      <c r="K186" s="329" t="s">
        <v>449</v>
      </c>
      <c r="L186" s="329" t="s">
        <v>847</v>
      </c>
      <c r="M186" s="329" t="s">
        <v>999</v>
      </c>
      <c r="N186" s="340"/>
      <c r="O186" s="329" t="s">
        <v>1000</v>
      </c>
      <c r="P186" s="329" t="s">
        <v>449</v>
      </c>
      <c r="Q186" s="340">
        <v>1</v>
      </c>
    </row>
    <row r="187" spans="5:17" ht="14.1" customHeight="1" x14ac:dyDescent="0.2">
      <c r="E187" s="338" t="s">
        <v>579</v>
      </c>
      <c r="F187" s="338" t="s">
        <v>2368</v>
      </c>
      <c r="G187" s="340" t="s">
        <v>449</v>
      </c>
      <c r="H187" s="329" t="s">
        <v>580</v>
      </c>
      <c r="I187" s="329" t="s">
        <v>881</v>
      </c>
      <c r="J187" s="329" t="s">
        <v>888</v>
      </c>
      <c r="K187" s="329" t="s">
        <v>449</v>
      </c>
      <c r="L187" s="329" t="s">
        <v>847</v>
      </c>
      <c r="M187" s="329" t="s">
        <v>999</v>
      </c>
      <c r="N187" s="340"/>
      <c r="O187" s="329" t="s">
        <v>1000</v>
      </c>
      <c r="P187" s="329" t="s">
        <v>449</v>
      </c>
      <c r="Q187" s="340">
        <v>1</v>
      </c>
    </row>
    <row r="188" spans="5:17" ht="14.1" customHeight="1" x14ac:dyDescent="0.2">
      <c r="E188" s="338" t="s">
        <v>607</v>
      </c>
      <c r="F188" s="338" t="s">
        <v>2369</v>
      </c>
      <c r="G188" s="340" t="s">
        <v>449</v>
      </c>
      <c r="H188" s="329" t="s">
        <v>606</v>
      </c>
      <c r="I188" s="329" t="s">
        <v>881</v>
      </c>
      <c r="J188" s="329" t="s">
        <v>896</v>
      </c>
      <c r="K188" s="329" t="s">
        <v>449</v>
      </c>
      <c r="L188" s="329" t="s">
        <v>848</v>
      </c>
      <c r="M188" s="329" t="s">
        <v>999</v>
      </c>
      <c r="N188" s="340"/>
      <c r="O188" s="329" t="s">
        <v>1000</v>
      </c>
      <c r="P188" s="329" t="s">
        <v>449</v>
      </c>
      <c r="Q188" s="340">
        <v>1</v>
      </c>
    </row>
    <row r="189" spans="5:17" ht="14.1" customHeight="1" x14ac:dyDescent="0.2">
      <c r="E189" s="338" t="s">
        <v>581</v>
      </c>
      <c r="F189" s="338" t="s">
        <v>2370</v>
      </c>
      <c r="G189" s="340" t="s">
        <v>449</v>
      </c>
      <c r="H189" s="329" t="s">
        <v>580</v>
      </c>
      <c r="I189" s="329" t="s">
        <v>881</v>
      </c>
      <c r="J189" s="329" t="s">
        <v>888</v>
      </c>
      <c r="K189" s="329" t="s">
        <v>449</v>
      </c>
      <c r="L189" s="329" t="s">
        <v>848</v>
      </c>
      <c r="M189" s="329" t="s">
        <v>999</v>
      </c>
      <c r="N189" s="340"/>
      <c r="O189" s="329" t="s">
        <v>1000</v>
      </c>
      <c r="P189" s="329" t="s">
        <v>449</v>
      </c>
      <c r="Q189" s="340">
        <v>1</v>
      </c>
    </row>
    <row r="190" spans="5:17" ht="14.1" customHeight="1" x14ac:dyDescent="0.2">
      <c r="E190" s="338" t="s">
        <v>608</v>
      </c>
      <c r="F190" s="338" t="s">
        <v>2371</v>
      </c>
      <c r="G190" s="340" t="s">
        <v>449</v>
      </c>
      <c r="H190" s="329" t="s">
        <v>606</v>
      </c>
      <c r="I190" s="329" t="s">
        <v>881</v>
      </c>
      <c r="J190" s="329" t="s">
        <v>896</v>
      </c>
      <c r="K190" s="329" t="s">
        <v>449</v>
      </c>
      <c r="L190" s="329" t="s">
        <v>849</v>
      </c>
      <c r="M190" s="329" t="s">
        <v>999</v>
      </c>
      <c r="N190" s="340"/>
      <c r="O190" s="329" t="s">
        <v>1000</v>
      </c>
      <c r="P190" s="329" t="s">
        <v>449</v>
      </c>
      <c r="Q190" s="340">
        <v>1</v>
      </c>
    </row>
    <row r="191" spans="5:17" ht="14.1" customHeight="1" x14ac:dyDescent="0.2">
      <c r="E191" s="338" t="s">
        <v>582</v>
      </c>
      <c r="F191" s="338" t="s">
        <v>2372</v>
      </c>
      <c r="G191" s="340" t="s">
        <v>449</v>
      </c>
      <c r="H191" s="329" t="s">
        <v>580</v>
      </c>
      <c r="I191" s="329" t="s">
        <v>881</v>
      </c>
      <c r="J191" s="329" t="s">
        <v>888</v>
      </c>
      <c r="K191" s="329" t="s">
        <v>449</v>
      </c>
      <c r="L191" s="329" t="s">
        <v>849</v>
      </c>
      <c r="M191" s="329" t="s">
        <v>999</v>
      </c>
      <c r="N191" s="340"/>
      <c r="O191" s="329" t="s">
        <v>1000</v>
      </c>
      <c r="P191" s="329" t="s">
        <v>449</v>
      </c>
      <c r="Q191" s="340">
        <v>1</v>
      </c>
    </row>
    <row r="192" spans="5:17" ht="14.1" customHeight="1" x14ac:dyDescent="0.2">
      <c r="E192" s="338" t="s">
        <v>609</v>
      </c>
      <c r="F192" s="338" t="s">
        <v>2373</v>
      </c>
      <c r="G192" s="340" t="s">
        <v>449</v>
      </c>
      <c r="H192" s="329" t="s">
        <v>610</v>
      </c>
      <c r="I192" s="329" t="s">
        <v>881</v>
      </c>
      <c r="J192" s="329" t="s">
        <v>897</v>
      </c>
      <c r="K192" s="329" t="s">
        <v>449</v>
      </c>
      <c r="L192" s="329" t="s">
        <v>847</v>
      </c>
      <c r="M192" s="329" t="s">
        <v>999</v>
      </c>
      <c r="N192" s="340"/>
      <c r="O192" s="329" t="s">
        <v>1000</v>
      </c>
      <c r="P192" s="329" t="s">
        <v>449</v>
      </c>
      <c r="Q192" s="340">
        <v>1</v>
      </c>
    </row>
    <row r="193" spans="5:17" ht="14.1" customHeight="1" x14ac:dyDescent="0.2">
      <c r="E193" s="338" t="s">
        <v>583</v>
      </c>
      <c r="F193" s="338" t="s">
        <v>2374</v>
      </c>
      <c r="G193" s="340" t="s">
        <v>449</v>
      </c>
      <c r="H193" s="329" t="s">
        <v>584</v>
      </c>
      <c r="I193" s="329" t="s">
        <v>881</v>
      </c>
      <c r="J193" s="329" t="s">
        <v>889</v>
      </c>
      <c r="K193" s="329" t="s">
        <v>449</v>
      </c>
      <c r="L193" s="329" t="s">
        <v>847</v>
      </c>
      <c r="M193" s="329" t="s">
        <v>999</v>
      </c>
      <c r="N193" s="340"/>
      <c r="O193" s="329" t="s">
        <v>1000</v>
      </c>
      <c r="P193" s="329" t="s">
        <v>449</v>
      </c>
      <c r="Q193" s="340">
        <v>1</v>
      </c>
    </row>
    <row r="194" spans="5:17" ht="14.1" customHeight="1" x14ac:dyDescent="0.2">
      <c r="E194" s="338" t="s">
        <v>611</v>
      </c>
      <c r="F194" s="338" t="s">
        <v>2375</v>
      </c>
      <c r="G194" s="340" t="s">
        <v>449</v>
      </c>
      <c r="H194" s="329" t="s">
        <v>610</v>
      </c>
      <c r="I194" s="329" t="s">
        <v>881</v>
      </c>
      <c r="J194" s="329" t="s">
        <v>897</v>
      </c>
      <c r="K194" s="329" t="s">
        <v>449</v>
      </c>
      <c r="L194" s="329" t="s">
        <v>848</v>
      </c>
      <c r="M194" s="329" t="s">
        <v>999</v>
      </c>
      <c r="N194" s="340"/>
      <c r="O194" s="329" t="s">
        <v>1000</v>
      </c>
      <c r="P194" s="329" t="s">
        <v>449</v>
      </c>
      <c r="Q194" s="340">
        <v>1</v>
      </c>
    </row>
    <row r="195" spans="5:17" ht="14.1" customHeight="1" x14ac:dyDescent="0.2">
      <c r="E195" s="338" t="s">
        <v>585</v>
      </c>
      <c r="F195" s="338" t="s">
        <v>2376</v>
      </c>
      <c r="G195" s="340" t="s">
        <v>449</v>
      </c>
      <c r="H195" s="329" t="s">
        <v>584</v>
      </c>
      <c r="I195" s="329" t="s">
        <v>881</v>
      </c>
      <c r="J195" s="329" t="s">
        <v>889</v>
      </c>
      <c r="K195" s="329" t="s">
        <v>449</v>
      </c>
      <c r="L195" s="329" t="s">
        <v>848</v>
      </c>
      <c r="M195" s="329" t="s">
        <v>999</v>
      </c>
      <c r="N195" s="340"/>
      <c r="O195" s="329" t="s">
        <v>1000</v>
      </c>
      <c r="P195" s="329" t="s">
        <v>449</v>
      </c>
      <c r="Q195" s="340">
        <v>1</v>
      </c>
    </row>
    <row r="196" spans="5:17" ht="14.1" customHeight="1" x14ac:dyDescent="0.2">
      <c r="E196" s="338" t="s">
        <v>612</v>
      </c>
      <c r="F196" s="338" t="s">
        <v>2377</v>
      </c>
      <c r="G196" s="340" t="s">
        <v>449</v>
      </c>
      <c r="H196" s="329" t="s">
        <v>610</v>
      </c>
      <c r="I196" s="329" t="s">
        <v>881</v>
      </c>
      <c r="J196" s="329" t="s">
        <v>897</v>
      </c>
      <c r="K196" s="329" t="s">
        <v>449</v>
      </c>
      <c r="L196" s="329" t="s">
        <v>849</v>
      </c>
      <c r="M196" s="329" t="s">
        <v>999</v>
      </c>
      <c r="N196" s="340"/>
      <c r="O196" s="329" t="s">
        <v>1000</v>
      </c>
      <c r="P196" s="329" t="s">
        <v>449</v>
      </c>
      <c r="Q196" s="340">
        <v>1</v>
      </c>
    </row>
    <row r="197" spans="5:17" ht="14.1" customHeight="1" x14ac:dyDescent="0.2">
      <c r="E197" s="338" t="s">
        <v>586</v>
      </c>
      <c r="F197" s="338" t="s">
        <v>2378</v>
      </c>
      <c r="G197" s="340" t="s">
        <v>449</v>
      </c>
      <c r="H197" s="329" t="s">
        <v>584</v>
      </c>
      <c r="I197" s="329" t="s">
        <v>881</v>
      </c>
      <c r="J197" s="329" t="s">
        <v>889</v>
      </c>
      <c r="K197" s="329" t="s">
        <v>449</v>
      </c>
      <c r="L197" s="329" t="s">
        <v>849</v>
      </c>
      <c r="M197" s="329" t="s">
        <v>999</v>
      </c>
      <c r="N197" s="340"/>
      <c r="O197" s="329" t="s">
        <v>1000</v>
      </c>
      <c r="P197" s="329" t="s">
        <v>449</v>
      </c>
      <c r="Q197" s="340">
        <v>1</v>
      </c>
    </row>
    <row r="198" spans="5:17" ht="14.1" customHeight="1" x14ac:dyDescent="0.2">
      <c r="E198" s="338" t="s">
        <v>1569</v>
      </c>
      <c r="F198" s="338" t="s">
        <v>2379</v>
      </c>
      <c r="G198" s="340"/>
      <c r="H198" s="329" t="s">
        <v>1231</v>
      </c>
      <c r="I198" s="329" t="s">
        <v>881</v>
      </c>
      <c r="J198" s="329" t="s">
        <v>1416</v>
      </c>
      <c r="K198" s="329"/>
      <c r="L198" s="329" t="s">
        <v>848</v>
      </c>
      <c r="M198" s="329" t="s">
        <v>999</v>
      </c>
      <c r="N198" s="340"/>
      <c r="O198" s="329" t="s">
        <v>1000</v>
      </c>
      <c r="P198" s="329" t="s">
        <v>449</v>
      </c>
      <c r="Q198" s="340">
        <v>1</v>
      </c>
    </row>
    <row r="199" spans="5:17" ht="14.1" customHeight="1" x14ac:dyDescent="0.2">
      <c r="E199" s="338" t="s">
        <v>1570</v>
      </c>
      <c r="F199" s="339" t="s">
        <v>2380</v>
      </c>
      <c r="G199" s="340"/>
      <c r="H199" s="329" t="s">
        <v>1232</v>
      </c>
      <c r="I199" s="329" t="s">
        <v>881</v>
      </c>
      <c r="J199" s="329" t="s">
        <v>1417</v>
      </c>
      <c r="K199" s="329"/>
      <c r="L199" s="329" t="s">
        <v>848</v>
      </c>
      <c r="M199" s="329" t="s">
        <v>999</v>
      </c>
      <c r="N199" s="340"/>
      <c r="O199" s="329" t="s">
        <v>1000</v>
      </c>
      <c r="P199" s="329" t="s">
        <v>449</v>
      </c>
      <c r="Q199" s="340">
        <v>1</v>
      </c>
    </row>
    <row r="200" spans="5:17" ht="14.1" customHeight="1" x14ac:dyDescent="0.2">
      <c r="E200" s="338" t="s">
        <v>2168</v>
      </c>
      <c r="F200" s="339" t="s">
        <v>2381</v>
      </c>
      <c r="G200" s="340"/>
      <c r="H200" s="329" t="s">
        <v>1231</v>
      </c>
      <c r="I200" s="329" t="s">
        <v>881</v>
      </c>
      <c r="J200" s="329" t="s">
        <v>1418</v>
      </c>
      <c r="K200" s="329"/>
      <c r="L200" s="329" t="s">
        <v>847</v>
      </c>
      <c r="M200" s="329" t="s">
        <v>999</v>
      </c>
      <c r="N200" s="340"/>
      <c r="O200" s="329" t="s">
        <v>1000</v>
      </c>
      <c r="P200" s="329" t="s">
        <v>449</v>
      </c>
      <c r="Q200" s="340">
        <v>1</v>
      </c>
    </row>
    <row r="201" spans="5:17" ht="14.1" customHeight="1" x14ac:dyDescent="0.2">
      <c r="E201" s="338" t="s">
        <v>2169</v>
      </c>
      <c r="F201" s="339" t="s">
        <v>2382</v>
      </c>
      <c r="G201" s="340"/>
      <c r="H201" s="329" t="s">
        <v>1232</v>
      </c>
      <c r="I201" s="329" t="s">
        <v>881</v>
      </c>
      <c r="J201" s="329" t="s">
        <v>1419</v>
      </c>
      <c r="K201" s="329"/>
      <c r="L201" s="329" t="s">
        <v>847</v>
      </c>
      <c r="M201" s="329" t="s">
        <v>999</v>
      </c>
      <c r="N201" s="340"/>
      <c r="O201" s="329" t="s">
        <v>1000</v>
      </c>
      <c r="P201" s="329" t="s">
        <v>449</v>
      </c>
      <c r="Q201" s="340">
        <v>1</v>
      </c>
    </row>
    <row r="202" spans="5:17" ht="14.1" customHeight="1" x14ac:dyDescent="0.2">
      <c r="E202" s="338" t="s">
        <v>1571</v>
      </c>
      <c r="F202" s="339" t="s">
        <v>2383</v>
      </c>
      <c r="G202" s="340"/>
      <c r="H202" s="329" t="s">
        <v>1231</v>
      </c>
      <c r="I202" s="329" t="s">
        <v>881</v>
      </c>
      <c r="J202" s="329" t="s">
        <v>1418</v>
      </c>
      <c r="K202" s="329"/>
      <c r="L202" s="329" t="s">
        <v>848</v>
      </c>
      <c r="M202" s="329" t="s">
        <v>999</v>
      </c>
      <c r="N202" s="340"/>
      <c r="O202" s="329" t="s">
        <v>1000</v>
      </c>
      <c r="P202" s="329" t="s">
        <v>449</v>
      </c>
      <c r="Q202" s="340">
        <v>1</v>
      </c>
    </row>
    <row r="203" spans="5:17" ht="14.1" customHeight="1" x14ac:dyDescent="0.2">
      <c r="E203" s="338" t="s">
        <v>1572</v>
      </c>
      <c r="F203" s="339" t="s">
        <v>2384</v>
      </c>
      <c r="G203" s="340"/>
      <c r="H203" s="329" t="s">
        <v>1232</v>
      </c>
      <c r="I203" s="329" t="s">
        <v>881</v>
      </c>
      <c r="J203" s="329" t="s">
        <v>1419</v>
      </c>
      <c r="K203" s="329"/>
      <c r="L203" s="329" t="s">
        <v>848</v>
      </c>
      <c r="M203" s="329" t="s">
        <v>999</v>
      </c>
      <c r="N203" s="340"/>
      <c r="O203" s="329" t="s">
        <v>1000</v>
      </c>
      <c r="P203" s="329" t="s">
        <v>449</v>
      </c>
      <c r="Q203" s="340">
        <v>1</v>
      </c>
    </row>
    <row r="204" spans="5:17" ht="14.1" customHeight="1" x14ac:dyDescent="0.2">
      <c r="E204" s="339" t="s">
        <v>1420</v>
      </c>
      <c r="F204" s="338" t="s">
        <v>2385</v>
      </c>
      <c r="G204" s="340"/>
      <c r="H204" s="329" t="s">
        <v>1092</v>
      </c>
      <c r="I204" s="329" t="s">
        <v>881</v>
      </c>
      <c r="J204" s="329" t="s">
        <v>1094</v>
      </c>
      <c r="K204" s="329"/>
      <c r="L204" s="329" t="s">
        <v>849</v>
      </c>
      <c r="M204" s="329" t="s">
        <v>999</v>
      </c>
      <c r="N204" s="340"/>
      <c r="O204" s="329" t="s">
        <v>1000</v>
      </c>
      <c r="P204" s="329" t="s">
        <v>449</v>
      </c>
      <c r="Q204" s="340">
        <v>1</v>
      </c>
    </row>
    <row r="205" spans="5:17" ht="14.1" customHeight="1" x14ac:dyDescent="0.2">
      <c r="E205" s="339" t="s">
        <v>1421</v>
      </c>
      <c r="F205" s="338" t="s">
        <v>2386</v>
      </c>
      <c r="G205" s="340"/>
      <c r="H205" s="329" t="s">
        <v>1091</v>
      </c>
      <c r="I205" s="329" t="s">
        <v>881</v>
      </c>
      <c r="J205" s="329" t="s">
        <v>1093</v>
      </c>
      <c r="K205" s="329"/>
      <c r="L205" s="329" t="s">
        <v>849</v>
      </c>
      <c r="M205" s="329" t="s">
        <v>999</v>
      </c>
      <c r="N205" s="340"/>
      <c r="O205" s="329" t="s">
        <v>1000</v>
      </c>
      <c r="P205" s="329" t="s">
        <v>449</v>
      </c>
      <c r="Q205" s="340">
        <v>1</v>
      </c>
    </row>
    <row r="206" spans="5:17" ht="14.1" customHeight="1" x14ac:dyDescent="0.2">
      <c r="E206" s="338" t="s">
        <v>1272</v>
      </c>
      <c r="F206" s="415" t="s">
        <v>2387</v>
      </c>
      <c r="G206" s="340"/>
      <c r="H206" s="329"/>
      <c r="I206" s="329"/>
      <c r="J206" s="329"/>
      <c r="K206" s="329"/>
      <c r="L206" s="329"/>
      <c r="M206" s="329"/>
      <c r="N206" s="340"/>
      <c r="O206" s="329"/>
      <c r="P206" s="329"/>
      <c r="Q206" s="340"/>
    </row>
    <row r="207" spans="5:17" ht="14.1" customHeight="1" x14ac:dyDescent="0.2">
      <c r="E207" s="339" t="s">
        <v>1269</v>
      </c>
      <c r="F207" s="415" t="s">
        <v>2388</v>
      </c>
      <c r="G207" s="340"/>
      <c r="H207" s="329"/>
      <c r="I207" s="329"/>
      <c r="J207" s="329"/>
      <c r="K207" s="329"/>
      <c r="L207" s="329"/>
      <c r="M207" s="329"/>
      <c r="N207" s="340"/>
      <c r="O207" s="329"/>
      <c r="P207" s="329"/>
      <c r="Q207" s="340"/>
    </row>
    <row r="208" spans="5:17" ht="14.1" customHeight="1" x14ac:dyDescent="0.2">
      <c r="E208" s="338" t="s">
        <v>1273</v>
      </c>
      <c r="F208" s="415" t="s">
        <v>2389</v>
      </c>
      <c r="G208" s="340"/>
      <c r="H208" s="329"/>
      <c r="I208" s="329"/>
      <c r="J208" s="329"/>
      <c r="K208" s="329"/>
      <c r="L208" s="329"/>
      <c r="M208" s="329"/>
      <c r="N208" s="340"/>
      <c r="O208" s="329"/>
      <c r="P208" s="329"/>
      <c r="Q208" s="340"/>
    </row>
    <row r="209" spans="5:17" ht="14.1" customHeight="1" x14ac:dyDescent="0.2">
      <c r="E209" s="339" t="s">
        <v>1270</v>
      </c>
      <c r="F209" s="415" t="s">
        <v>2390</v>
      </c>
      <c r="G209" s="340"/>
      <c r="H209" s="329"/>
      <c r="I209" s="329"/>
      <c r="J209" s="329"/>
      <c r="K209" s="329"/>
      <c r="L209" s="329"/>
      <c r="M209" s="329"/>
      <c r="N209" s="340"/>
      <c r="O209" s="329"/>
      <c r="P209" s="329"/>
      <c r="Q209" s="340"/>
    </row>
    <row r="210" spans="5:17" ht="14.1" customHeight="1" x14ac:dyDescent="0.2">
      <c r="E210" s="338" t="s">
        <v>1323</v>
      </c>
      <c r="F210" s="415" t="s">
        <v>2391</v>
      </c>
      <c r="G210" s="340"/>
      <c r="H210" s="329"/>
      <c r="I210" s="329"/>
      <c r="J210" s="329"/>
      <c r="K210" s="329"/>
      <c r="L210" s="329"/>
      <c r="M210" s="329"/>
      <c r="N210" s="340"/>
      <c r="O210" s="329"/>
      <c r="P210" s="329"/>
      <c r="Q210" s="340"/>
    </row>
    <row r="211" spans="5:17" ht="14.1" customHeight="1" x14ac:dyDescent="0.2">
      <c r="E211" s="338" t="s">
        <v>1271</v>
      </c>
      <c r="F211" s="415" t="s">
        <v>2392</v>
      </c>
      <c r="G211" s="340"/>
      <c r="H211" s="329"/>
      <c r="I211" s="329"/>
      <c r="J211" s="329"/>
      <c r="K211" s="329"/>
      <c r="L211" s="329"/>
      <c r="M211" s="329"/>
      <c r="N211" s="340"/>
      <c r="O211" s="329"/>
      <c r="P211" s="329"/>
      <c r="Q211" s="340"/>
    </row>
    <row r="212" spans="5:17" ht="14.1" customHeight="1" x14ac:dyDescent="0.2">
      <c r="E212" s="338" t="s">
        <v>628</v>
      </c>
      <c r="F212" s="338" t="s">
        <v>2393</v>
      </c>
      <c r="G212" s="340" t="s">
        <v>449</v>
      </c>
      <c r="H212" s="329" t="s">
        <v>1422</v>
      </c>
      <c r="I212" s="329" t="s">
        <v>898</v>
      </c>
      <c r="J212" s="329" t="s">
        <v>904</v>
      </c>
      <c r="K212" s="329" t="s">
        <v>449</v>
      </c>
      <c r="L212" s="329" t="s">
        <v>847</v>
      </c>
      <c r="M212" s="329" t="s">
        <v>999</v>
      </c>
      <c r="N212" s="340"/>
      <c r="O212" s="329" t="s">
        <v>1000</v>
      </c>
      <c r="P212" s="329" t="s">
        <v>449</v>
      </c>
      <c r="Q212" s="340">
        <v>1</v>
      </c>
    </row>
    <row r="213" spans="5:17" ht="14.1" customHeight="1" x14ac:dyDescent="0.2">
      <c r="E213" s="338" t="s">
        <v>613</v>
      </c>
      <c r="F213" s="338" t="s">
        <v>2394</v>
      </c>
      <c r="G213" s="340" t="s">
        <v>449</v>
      </c>
      <c r="H213" s="329" t="s">
        <v>1423</v>
      </c>
      <c r="I213" s="329" t="s">
        <v>898</v>
      </c>
      <c r="J213" s="329" t="s">
        <v>899</v>
      </c>
      <c r="K213" s="329" t="s">
        <v>449</v>
      </c>
      <c r="L213" s="329" t="s">
        <v>847</v>
      </c>
      <c r="M213" s="329" t="s">
        <v>999</v>
      </c>
      <c r="N213" s="340"/>
      <c r="O213" s="329" t="s">
        <v>1000</v>
      </c>
      <c r="P213" s="329" t="s">
        <v>449</v>
      </c>
      <c r="Q213" s="340">
        <v>1</v>
      </c>
    </row>
    <row r="214" spans="5:17" ht="14.1" customHeight="1" x14ac:dyDescent="0.2">
      <c r="E214" s="338" t="s">
        <v>629</v>
      </c>
      <c r="F214" s="338" t="s">
        <v>2395</v>
      </c>
      <c r="G214" s="340" t="s">
        <v>449</v>
      </c>
      <c r="H214" s="329" t="s">
        <v>1422</v>
      </c>
      <c r="I214" s="329" t="s">
        <v>898</v>
      </c>
      <c r="J214" s="329" t="s">
        <v>904</v>
      </c>
      <c r="K214" s="329" t="s">
        <v>449</v>
      </c>
      <c r="L214" s="329" t="s">
        <v>848</v>
      </c>
      <c r="M214" s="329" t="s">
        <v>999</v>
      </c>
      <c r="N214" s="340"/>
      <c r="O214" s="329" t="s">
        <v>1000</v>
      </c>
      <c r="P214" s="329" t="s">
        <v>449</v>
      </c>
      <c r="Q214" s="340">
        <v>1</v>
      </c>
    </row>
    <row r="215" spans="5:17" ht="14.1" customHeight="1" x14ac:dyDescent="0.2">
      <c r="E215" s="338" t="s">
        <v>614</v>
      </c>
      <c r="F215" s="338" t="s">
        <v>2396</v>
      </c>
      <c r="G215" s="340" t="s">
        <v>449</v>
      </c>
      <c r="H215" s="329" t="s">
        <v>1423</v>
      </c>
      <c r="I215" s="329" t="s">
        <v>898</v>
      </c>
      <c r="J215" s="329" t="s">
        <v>899</v>
      </c>
      <c r="K215" s="329" t="s">
        <v>449</v>
      </c>
      <c r="L215" s="329" t="s">
        <v>848</v>
      </c>
      <c r="M215" s="329" t="s">
        <v>999</v>
      </c>
      <c r="N215" s="340"/>
      <c r="O215" s="329" t="s">
        <v>1000</v>
      </c>
      <c r="P215" s="329" t="s">
        <v>449</v>
      </c>
      <c r="Q215" s="340">
        <v>1</v>
      </c>
    </row>
    <row r="216" spans="5:17" ht="14.1" customHeight="1" x14ac:dyDescent="0.2">
      <c r="E216" s="338" t="s">
        <v>630</v>
      </c>
      <c r="F216" s="338" t="s">
        <v>2397</v>
      </c>
      <c r="G216" s="340" t="s">
        <v>449</v>
      </c>
      <c r="H216" s="329" t="s">
        <v>1422</v>
      </c>
      <c r="I216" s="329" t="s">
        <v>898</v>
      </c>
      <c r="J216" s="329" t="s">
        <v>904</v>
      </c>
      <c r="K216" s="329" t="s">
        <v>449</v>
      </c>
      <c r="L216" s="329" t="s">
        <v>849</v>
      </c>
      <c r="M216" s="329" t="s">
        <v>999</v>
      </c>
      <c r="N216" s="340"/>
      <c r="O216" s="329" t="s">
        <v>1000</v>
      </c>
      <c r="P216" s="329" t="s">
        <v>449</v>
      </c>
      <c r="Q216" s="340">
        <v>1</v>
      </c>
    </row>
    <row r="217" spans="5:17" ht="14.1" customHeight="1" x14ac:dyDescent="0.2">
      <c r="E217" s="338" t="s">
        <v>615</v>
      </c>
      <c r="F217" s="338" t="s">
        <v>2398</v>
      </c>
      <c r="G217" s="340" t="s">
        <v>449</v>
      </c>
      <c r="H217" s="329" t="s">
        <v>1423</v>
      </c>
      <c r="I217" s="329" t="s">
        <v>898</v>
      </c>
      <c r="J217" s="329" t="s">
        <v>899</v>
      </c>
      <c r="K217" s="329" t="s">
        <v>449</v>
      </c>
      <c r="L217" s="329" t="s">
        <v>849</v>
      </c>
      <c r="M217" s="329" t="s">
        <v>999</v>
      </c>
      <c r="N217" s="340"/>
      <c r="O217" s="329" t="s">
        <v>1000</v>
      </c>
      <c r="P217" s="329" t="s">
        <v>449</v>
      </c>
      <c r="Q217" s="340">
        <v>1</v>
      </c>
    </row>
    <row r="218" spans="5:17" ht="14.1" customHeight="1" x14ac:dyDescent="0.2">
      <c r="E218" s="338" t="s">
        <v>631</v>
      </c>
      <c r="F218" s="338" t="s">
        <v>2399</v>
      </c>
      <c r="G218" s="340" t="s">
        <v>449</v>
      </c>
      <c r="H218" s="329" t="s">
        <v>1424</v>
      </c>
      <c r="I218" s="329" t="s">
        <v>898</v>
      </c>
      <c r="J218" s="329" t="s">
        <v>905</v>
      </c>
      <c r="K218" s="329" t="s">
        <v>449</v>
      </c>
      <c r="L218" s="329" t="s">
        <v>847</v>
      </c>
      <c r="M218" s="329" t="s">
        <v>999</v>
      </c>
      <c r="N218" s="340"/>
      <c r="O218" s="329" t="s">
        <v>1000</v>
      </c>
      <c r="P218" s="329" t="s">
        <v>449</v>
      </c>
      <c r="Q218" s="340">
        <v>1</v>
      </c>
    </row>
    <row r="219" spans="5:17" ht="14.1" customHeight="1" x14ac:dyDescent="0.2">
      <c r="E219" s="338" t="s">
        <v>616</v>
      </c>
      <c r="F219" s="338" t="s">
        <v>2400</v>
      </c>
      <c r="G219" s="340" t="s">
        <v>449</v>
      </c>
      <c r="H219" s="329" t="s">
        <v>1425</v>
      </c>
      <c r="I219" s="329" t="s">
        <v>898</v>
      </c>
      <c r="J219" s="329" t="s">
        <v>900</v>
      </c>
      <c r="K219" s="329" t="s">
        <v>449</v>
      </c>
      <c r="L219" s="329" t="s">
        <v>847</v>
      </c>
      <c r="M219" s="329" t="s">
        <v>999</v>
      </c>
      <c r="N219" s="340"/>
      <c r="O219" s="329" t="s">
        <v>1000</v>
      </c>
      <c r="P219" s="329" t="s">
        <v>449</v>
      </c>
      <c r="Q219" s="340">
        <v>1</v>
      </c>
    </row>
    <row r="220" spans="5:17" ht="14.1" customHeight="1" x14ac:dyDescent="0.2">
      <c r="E220" s="338" t="s">
        <v>632</v>
      </c>
      <c r="F220" s="338" t="s">
        <v>2401</v>
      </c>
      <c r="G220" s="340" t="s">
        <v>449</v>
      </c>
      <c r="H220" s="329" t="s">
        <v>1424</v>
      </c>
      <c r="I220" s="329" t="s">
        <v>898</v>
      </c>
      <c r="J220" s="329" t="s">
        <v>905</v>
      </c>
      <c r="K220" s="329" t="s">
        <v>449</v>
      </c>
      <c r="L220" s="329" t="s">
        <v>848</v>
      </c>
      <c r="M220" s="329" t="s">
        <v>999</v>
      </c>
      <c r="N220" s="340"/>
      <c r="O220" s="329" t="s">
        <v>1000</v>
      </c>
      <c r="P220" s="329" t="s">
        <v>449</v>
      </c>
      <c r="Q220" s="340">
        <v>1</v>
      </c>
    </row>
    <row r="221" spans="5:17" ht="14.1" customHeight="1" x14ac:dyDescent="0.2">
      <c r="E221" s="338" t="s">
        <v>617</v>
      </c>
      <c r="F221" s="338" t="s">
        <v>2402</v>
      </c>
      <c r="G221" s="340" t="s">
        <v>449</v>
      </c>
      <c r="H221" s="329" t="s">
        <v>1425</v>
      </c>
      <c r="I221" s="329" t="s">
        <v>898</v>
      </c>
      <c r="J221" s="329" t="s">
        <v>900</v>
      </c>
      <c r="K221" s="329" t="s">
        <v>449</v>
      </c>
      <c r="L221" s="329" t="s">
        <v>848</v>
      </c>
      <c r="M221" s="329" t="s">
        <v>999</v>
      </c>
      <c r="N221" s="340"/>
      <c r="O221" s="329" t="s">
        <v>1000</v>
      </c>
      <c r="P221" s="329" t="s">
        <v>449</v>
      </c>
      <c r="Q221" s="340">
        <v>1</v>
      </c>
    </row>
    <row r="222" spans="5:17" ht="14.1" customHeight="1" x14ac:dyDescent="0.2">
      <c r="E222" s="338" t="s">
        <v>633</v>
      </c>
      <c r="F222" s="338" t="s">
        <v>2403</v>
      </c>
      <c r="G222" s="340" t="s">
        <v>449</v>
      </c>
      <c r="H222" s="329" t="s">
        <v>1424</v>
      </c>
      <c r="I222" s="329" t="s">
        <v>898</v>
      </c>
      <c r="J222" s="329" t="s">
        <v>905</v>
      </c>
      <c r="K222" s="329" t="s">
        <v>449</v>
      </c>
      <c r="L222" s="329" t="s">
        <v>849</v>
      </c>
      <c r="M222" s="329" t="s">
        <v>999</v>
      </c>
      <c r="N222" s="340"/>
      <c r="O222" s="329" t="s">
        <v>1000</v>
      </c>
      <c r="P222" s="329" t="s">
        <v>449</v>
      </c>
      <c r="Q222" s="340">
        <v>1</v>
      </c>
    </row>
    <row r="223" spans="5:17" ht="14.1" customHeight="1" x14ac:dyDescent="0.2">
      <c r="E223" s="338" t="s">
        <v>618</v>
      </c>
      <c r="F223" s="338" t="s">
        <v>2404</v>
      </c>
      <c r="G223" s="340" t="s">
        <v>449</v>
      </c>
      <c r="H223" s="329" t="s">
        <v>1425</v>
      </c>
      <c r="I223" s="329" t="s">
        <v>898</v>
      </c>
      <c r="J223" s="329" t="s">
        <v>900</v>
      </c>
      <c r="K223" s="329" t="s">
        <v>449</v>
      </c>
      <c r="L223" s="329" t="s">
        <v>849</v>
      </c>
      <c r="M223" s="329" t="s">
        <v>999</v>
      </c>
      <c r="N223" s="340"/>
      <c r="O223" s="329" t="s">
        <v>1000</v>
      </c>
      <c r="P223" s="329" t="s">
        <v>449</v>
      </c>
      <c r="Q223" s="340">
        <v>1</v>
      </c>
    </row>
    <row r="224" spans="5:17" ht="14.1" customHeight="1" x14ac:dyDescent="0.2">
      <c r="E224" s="338" t="s">
        <v>634</v>
      </c>
      <c r="F224" s="338" t="s">
        <v>2405</v>
      </c>
      <c r="G224" s="340" t="s">
        <v>449</v>
      </c>
      <c r="H224" s="329" t="s">
        <v>1426</v>
      </c>
      <c r="I224" s="329" t="s">
        <v>898</v>
      </c>
      <c r="J224" s="329" t="s">
        <v>906</v>
      </c>
      <c r="K224" s="329" t="s">
        <v>449</v>
      </c>
      <c r="L224" s="329" t="s">
        <v>847</v>
      </c>
      <c r="M224" s="329" t="s">
        <v>999</v>
      </c>
      <c r="N224" s="340"/>
      <c r="O224" s="329" t="s">
        <v>1000</v>
      </c>
      <c r="P224" s="329" t="s">
        <v>449</v>
      </c>
      <c r="Q224" s="340">
        <v>1</v>
      </c>
    </row>
    <row r="225" spans="5:17" ht="14.1" customHeight="1" x14ac:dyDescent="0.2">
      <c r="E225" s="338" t="s">
        <v>619</v>
      </c>
      <c r="F225" s="338" t="s">
        <v>2406</v>
      </c>
      <c r="G225" s="340" t="s">
        <v>449</v>
      </c>
      <c r="H225" s="329" t="s">
        <v>1427</v>
      </c>
      <c r="I225" s="329" t="s">
        <v>898</v>
      </c>
      <c r="J225" s="329" t="s">
        <v>901</v>
      </c>
      <c r="K225" s="329" t="s">
        <v>449</v>
      </c>
      <c r="L225" s="329" t="s">
        <v>847</v>
      </c>
      <c r="M225" s="329" t="s">
        <v>999</v>
      </c>
      <c r="N225" s="340"/>
      <c r="O225" s="329" t="s">
        <v>1000</v>
      </c>
      <c r="P225" s="329" t="s">
        <v>449</v>
      </c>
      <c r="Q225" s="340">
        <v>1</v>
      </c>
    </row>
    <row r="226" spans="5:17" ht="14.1" customHeight="1" x14ac:dyDescent="0.2">
      <c r="E226" s="338" t="s">
        <v>635</v>
      </c>
      <c r="F226" s="338" t="s">
        <v>2407</v>
      </c>
      <c r="G226" s="340" t="s">
        <v>449</v>
      </c>
      <c r="H226" s="329" t="s">
        <v>1426</v>
      </c>
      <c r="I226" s="329" t="s">
        <v>898</v>
      </c>
      <c r="J226" s="329" t="s">
        <v>906</v>
      </c>
      <c r="K226" s="329" t="s">
        <v>449</v>
      </c>
      <c r="L226" s="329" t="s">
        <v>848</v>
      </c>
      <c r="M226" s="329" t="s">
        <v>999</v>
      </c>
      <c r="N226" s="340"/>
      <c r="O226" s="329" t="s">
        <v>1000</v>
      </c>
      <c r="P226" s="329" t="s">
        <v>449</v>
      </c>
      <c r="Q226" s="340">
        <v>1</v>
      </c>
    </row>
    <row r="227" spans="5:17" ht="14.1" customHeight="1" x14ac:dyDescent="0.2">
      <c r="E227" s="338" t="s">
        <v>620</v>
      </c>
      <c r="F227" s="338" t="s">
        <v>2408</v>
      </c>
      <c r="G227" s="340" t="s">
        <v>449</v>
      </c>
      <c r="H227" s="329" t="s">
        <v>1427</v>
      </c>
      <c r="I227" s="329" t="s">
        <v>898</v>
      </c>
      <c r="J227" s="329" t="s">
        <v>901</v>
      </c>
      <c r="K227" s="329" t="s">
        <v>449</v>
      </c>
      <c r="L227" s="329" t="s">
        <v>848</v>
      </c>
      <c r="M227" s="329" t="s">
        <v>999</v>
      </c>
      <c r="N227" s="340"/>
      <c r="O227" s="329" t="s">
        <v>1000</v>
      </c>
      <c r="P227" s="329" t="s">
        <v>449</v>
      </c>
      <c r="Q227" s="340">
        <v>1</v>
      </c>
    </row>
    <row r="228" spans="5:17" ht="14.1" customHeight="1" x14ac:dyDescent="0.2">
      <c r="E228" s="338" t="s">
        <v>636</v>
      </c>
      <c r="F228" s="338" t="s">
        <v>2409</v>
      </c>
      <c r="G228" s="340" t="s">
        <v>449</v>
      </c>
      <c r="H228" s="329" t="s">
        <v>1426</v>
      </c>
      <c r="I228" s="329" t="s">
        <v>898</v>
      </c>
      <c r="J228" s="329" t="s">
        <v>906</v>
      </c>
      <c r="K228" s="329" t="s">
        <v>449</v>
      </c>
      <c r="L228" s="329" t="s">
        <v>849</v>
      </c>
      <c r="M228" s="329" t="s">
        <v>999</v>
      </c>
      <c r="N228" s="340"/>
      <c r="O228" s="329" t="s">
        <v>1000</v>
      </c>
      <c r="P228" s="329" t="s">
        <v>449</v>
      </c>
      <c r="Q228" s="340">
        <v>1</v>
      </c>
    </row>
    <row r="229" spans="5:17" ht="14.1" customHeight="1" x14ac:dyDescent="0.2">
      <c r="E229" s="338" t="s">
        <v>621</v>
      </c>
      <c r="F229" s="338" t="s">
        <v>2410</v>
      </c>
      <c r="G229" s="340" t="s">
        <v>449</v>
      </c>
      <c r="H229" s="329" t="s">
        <v>1427</v>
      </c>
      <c r="I229" s="329" t="s">
        <v>898</v>
      </c>
      <c r="J229" s="329" t="s">
        <v>901</v>
      </c>
      <c r="K229" s="329" t="s">
        <v>449</v>
      </c>
      <c r="L229" s="329" t="s">
        <v>849</v>
      </c>
      <c r="M229" s="329" t="s">
        <v>999</v>
      </c>
      <c r="N229" s="340"/>
      <c r="O229" s="329" t="s">
        <v>1000</v>
      </c>
      <c r="P229" s="329" t="s">
        <v>449</v>
      </c>
      <c r="Q229" s="340">
        <v>1</v>
      </c>
    </row>
    <row r="230" spans="5:17" ht="14.1" customHeight="1" x14ac:dyDescent="0.2">
      <c r="E230" s="338" t="s">
        <v>637</v>
      </c>
      <c r="F230" s="338" t="s">
        <v>2411</v>
      </c>
      <c r="G230" s="340" t="s">
        <v>449</v>
      </c>
      <c r="H230" s="329" t="s">
        <v>1428</v>
      </c>
      <c r="I230" s="329" t="s">
        <v>898</v>
      </c>
      <c r="J230" s="329" t="s">
        <v>907</v>
      </c>
      <c r="K230" s="329" t="s">
        <v>449</v>
      </c>
      <c r="L230" s="329" t="s">
        <v>847</v>
      </c>
      <c r="M230" s="329" t="s">
        <v>999</v>
      </c>
      <c r="N230" s="340"/>
      <c r="O230" s="329" t="s">
        <v>1000</v>
      </c>
      <c r="P230" s="329" t="s">
        <v>449</v>
      </c>
      <c r="Q230" s="340">
        <v>1</v>
      </c>
    </row>
    <row r="231" spans="5:17" ht="14.1" customHeight="1" x14ac:dyDescent="0.2">
      <c r="E231" s="338" t="s">
        <v>622</v>
      </c>
      <c r="F231" s="338" t="s">
        <v>2412</v>
      </c>
      <c r="G231" s="340" t="s">
        <v>449</v>
      </c>
      <c r="H231" s="329" t="s">
        <v>1429</v>
      </c>
      <c r="I231" s="329" t="s">
        <v>898</v>
      </c>
      <c r="J231" s="329" t="s">
        <v>902</v>
      </c>
      <c r="K231" s="329" t="s">
        <v>449</v>
      </c>
      <c r="L231" s="329" t="s">
        <v>847</v>
      </c>
      <c r="M231" s="329" t="s">
        <v>999</v>
      </c>
      <c r="N231" s="340"/>
      <c r="O231" s="329" t="s">
        <v>1000</v>
      </c>
      <c r="P231" s="329" t="s">
        <v>449</v>
      </c>
      <c r="Q231" s="340">
        <v>1</v>
      </c>
    </row>
    <row r="232" spans="5:17" ht="14.1" customHeight="1" x14ac:dyDescent="0.2">
      <c r="E232" s="338" t="s">
        <v>638</v>
      </c>
      <c r="F232" s="338" t="s">
        <v>2413</v>
      </c>
      <c r="G232" s="340" t="s">
        <v>449</v>
      </c>
      <c r="H232" s="329" t="s">
        <v>1428</v>
      </c>
      <c r="I232" s="329" t="s">
        <v>898</v>
      </c>
      <c r="J232" s="329" t="s">
        <v>907</v>
      </c>
      <c r="K232" s="329" t="s">
        <v>449</v>
      </c>
      <c r="L232" s="329" t="s">
        <v>848</v>
      </c>
      <c r="M232" s="329" t="s">
        <v>999</v>
      </c>
      <c r="N232" s="340"/>
      <c r="O232" s="329" t="s">
        <v>1000</v>
      </c>
      <c r="P232" s="329" t="s">
        <v>449</v>
      </c>
      <c r="Q232" s="340">
        <v>1</v>
      </c>
    </row>
    <row r="233" spans="5:17" ht="14.1" customHeight="1" x14ac:dyDescent="0.2">
      <c r="E233" s="338" t="s">
        <v>623</v>
      </c>
      <c r="F233" s="338" t="s">
        <v>2414</v>
      </c>
      <c r="G233" s="340" t="s">
        <v>449</v>
      </c>
      <c r="H233" s="329" t="s">
        <v>1429</v>
      </c>
      <c r="I233" s="329" t="s">
        <v>898</v>
      </c>
      <c r="J233" s="329" t="s">
        <v>902</v>
      </c>
      <c r="K233" s="329" t="s">
        <v>449</v>
      </c>
      <c r="L233" s="329" t="s">
        <v>848</v>
      </c>
      <c r="M233" s="329" t="s">
        <v>999</v>
      </c>
      <c r="N233" s="340"/>
      <c r="O233" s="329" t="s">
        <v>1000</v>
      </c>
      <c r="P233" s="329" t="s">
        <v>449</v>
      </c>
      <c r="Q233" s="340">
        <v>1</v>
      </c>
    </row>
    <row r="234" spans="5:17" ht="14.1" customHeight="1" x14ac:dyDescent="0.2">
      <c r="E234" s="338" t="s">
        <v>639</v>
      </c>
      <c r="F234" s="338" t="s">
        <v>2415</v>
      </c>
      <c r="G234" s="340" t="s">
        <v>449</v>
      </c>
      <c r="H234" s="329" t="s">
        <v>1428</v>
      </c>
      <c r="I234" s="329" t="s">
        <v>898</v>
      </c>
      <c r="J234" s="329" t="s">
        <v>907</v>
      </c>
      <c r="K234" s="329" t="s">
        <v>449</v>
      </c>
      <c r="L234" s="329" t="s">
        <v>849</v>
      </c>
      <c r="M234" s="329" t="s">
        <v>999</v>
      </c>
      <c r="N234" s="340"/>
      <c r="O234" s="329" t="s">
        <v>1000</v>
      </c>
      <c r="P234" s="329" t="s">
        <v>449</v>
      </c>
      <c r="Q234" s="340">
        <v>1</v>
      </c>
    </row>
    <row r="235" spans="5:17" ht="14.1" customHeight="1" x14ac:dyDescent="0.2">
      <c r="E235" s="338" t="s">
        <v>624</v>
      </c>
      <c r="F235" s="338" t="s">
        <v>2416</v>
      </c>
      <c r="G235" s="340" t="s">
        <v>449</v>
      </c>
      <c r="H235" s="329" t="s">
        <v>1429</v>
      </c>
      <c r="I235" s="329" t="s">
        <v>898</v>
      </c>
      <c r="J235" s="329" t="s">
        <v>902</v>
      </c>
      <c r="K235" s="329" t="s">
        <v>449</v>
      </c>
      <c r="L235" s="329" t="s">
        <v>849</v>
      </c>
      <c r="M235" s="329" t="s">
        <v>999</v>
      </c>
      <c r="N235" s="340"/>
      <c r="O235" s="329" t="s">
        <v>1000</v>
      </c>
      <c r="P235" s="329" t="s">
        <v>449</v>
      </c>
      <c r="Q235" s="340">
        <v>1</v>
      </c>
    </row>
    <row r="236" spans="5:17" ht="14.1" customHeight="1" x14ac:dyDescent="0.2">
      <c r="E236" s="338" t="s">
        <v>640</v>
      </c>
      <c r="F236" s="338" t="s">
        <v>2417</v>
      </c>
      <c r="G236" s="340" t="s">
        <v>449</v>
      </c>
      <c r="H236" s="329" t="s">
        <v>1430</v>
      </c>
      <c r="I236" s="329" t="s">
        <v>898</v>
      </c>
      <c r="J236" s="329" t="s">
        <v>908</v>
      </c>
      <c r="K236" s="329" t="s">
        <v>449</v>
      </c>
      <c r="L236" s="329" t="s">
        <v>847</v>
      </c>
      <c r="M236" s="329" t="s">
        <v>999</v>
      </c>
      <c r="N236" s="340"/>
      <c r="O236" s="329" t="s">
        <v>1000</v>
      </c>
      <c r="P236" s="329" t="s">
        <v>449</v>
      </c>
      <c r="Q236" s="340">
        <v>1</v>
      </c>
    </row>
    <row r="237" spans="5:17" ht="14.1" customHeight="1" x14ac:dyDescent="0.2">
      <c r="E237" s="338" t="s">
        <v>625</v>
      </c>
      <c r="F237" s="338" t="s">
        <v>2418</v>
      </c>
      <c r="G237" s="340" t="s">
        <v>449</v>
      </c>
      <c r="H237" s="329" t="s">
        <v>1431</v>
      </c>
      <c r="I237" s="329" t="s">
        <v>898</v>
      </c>
      <c r="J237" s="329" t="s">
        <v>903</v>
      </c>
      <c r="K237" s="329" t="s">
        <v>449</v>
      </c>
      <c r="L237" s="329" t="s">
        <v>847</v>
      </c>
      <c r="M237" s="329" t="s">
        <v>999</v>
      </c>
      <c r="N237" s="340"/>
      <c r="O237" s="329" t="s">
        <v>1000</v>
      </c>
      <c r="P237" s="329" t="s">
        <v>449</v>
      </c>
      <c r="Q237" s="340">
        <v>1</v>
      </c>
    </row>
    <row r="238" spans="5:17" ht="14.1" customHeight="1" x14ac:dyDescent="0.2">
      <c r="E238" s="338" t="s">
        <v>641</v>
      </c>
      <c r="F238" s="338" t="s">
        <v>2419</v>
      </c>
      <c r="G238" s="340" t="s">
        <v>449</v>
      </c>
      <c r="H238" s="329" t="s">
        <v>1430</v>
      </c>
      <c r="I238" s="329" t="s">
        <v>898</v>
      </c>
      <c r="J238" s="329" t="s">
        <v>908</v>
      </c>
      <c r="K238" s="329" t="s">
        <v>449</v>
      </c>
      <c r="L238" s="329" t="s">
        <v>848</v>
      </c>
      <c r="M238" s="329" t="s">
        <v>999</v>
      </c>
      <c r="N238" s="340"/>
      <c r="O238" s="329" t="s">
        <v>1000</v>
      </c>
      <c r="P238" s="329" t="s">
        <v>449</v>
      </c>
      <c r="Q238" s="340">
        <v>1</v>
      </c>
    </row>
    <row r="239" spans="5:17" ht="14.1" customHeight="1" x14ac:dyDescent="0.2">
      <c r="E239" s="338" t="s">
        <v>626</v>
      </c>
      <c r="F239" s="338" t="s">
        <v>2420</v>
      </c>
      <c r="G239" s="340" t="s">
        <v>449</v>
      </c>
      <c r="H239" s="329" t="s">
        <v>1431</v>
      </c>
      <c r="I239" s="329" t="s">
        <v>898</v>
      </c>
      <c r="J239" s="329" t="s">
        <v>903</v>
      </c>
      <c r="K239" s="329" t="s">
        <v>449</v>
      </c>
      <c r="L239" s="329" t="s">
        <v>848</v>
      </c>
      <c r="M239" s="329" t="s">
        <v>999</v>
      </c>
      <c r="N239" s="340"/>
      <c r="O239" s="329" t="s">
        <v>1000</v>
      </c>
      <c r="P239" s="329" t="s">
        <v>449</v>
      </c>
      <c r="Q239" s="340">
        <v>1</v>
      </c>
    </row>
    <row r="240" spans="5:17" ht="14.1" customHeight="1" x14ac:dyDescent="0.2">
      <c r="E240" s="338" t="s">
        <v>642</v>
      </c>
      <c r="F240" s="338" t="s">
        <v>2421</v>
      </c>
      <c r="G240" s="340" t="s">
        <v>449</v>
      </c>
      <c r="H240" s="329" t="s">
        <v>1430</v>
      </c>
      <c r="I240" s="329" t="s">
        <v>898</v>
      </c>
      <c r="J240" s="329" t="s">
        <v>908</v>
      </c>
      <c r="K240" s="329" t="s">
        <v>449</v>
      </c>
      <c r="L240" s="329" t="s">
        <v>849</v>
      </c>
      <c r="M240" s="329" t="s">
        <v>999</v>
      </c>
      <c r="N240" s="340"/>
      <c r="O240" s="329" t="s">
        <v>1000</v>
      </c>
      <c r="P240" s="329" t="s">
        <v>449</v>
      </c>
      <c r="Q240" s="340">
        <v>1</v>
      </c>
    </row>
    <row r="241" spans="5:17" ht="14.1" customHeight="1" x14ac:dyDescent="0.2">
      <c r="E241" s="338" t="s">
        <v>627</v>
      </c>
      <c r="F241" s="338" t="s">
        <v>2422</v>
      </c>
      <c r="G241" s="340" t="s">
        <v>449</v>
      </c>
      <c r="H241" s="329" t="s">
        <v>1431</v>
      </c>
      <c r="I241" s="329" t="s">
        <v>898</v>
      </c>
      <c r="J241" s="329" t="s">
        <v>903</v>
      </c>
      <c r="K241" s="329" t="s">
        <v>449</v>
      </c>
      <c r="L241" s="329" t="s">
        <v>849</v>
      </c>
      <c r="M241" s="329" t="s">
        <v>999</v>
      </c>
      <c r="N241" s="340"/>
      <c r="O241" s="329" t="s">
        <v>1000</v>
      </c>
      <c r="P241" s="329" t="s">
        <v>449</v>
      </c>
      <c r="Q241" s="340">
        <v>1</v>
      </c>
    </row>
    <row r="242" spans="5:17" ht="14.1" customHeight="1" x14ac:dyDescent="0.2">
      <c r="E242" s="338" t="s">
        <v>1025</v>
      </c>
      <c r="F242" s="338" t="s">
        <v>2423</v>
      </c>
      <c r="G242" s="340" t="s">
        <v>449</v>
      </c>
      <c r="H242" s="329" t="s">
        <v>1432</v>
      </c>
      <c r="I242" s="329" t="s">
        <v>898</v>
      </c>
      <c r="J242" s="329" t="s">
        <v>1097</v>
      </c>
      <c r="K242" s="329" t="s">
        <v>449</v>
      </c>
      <c r="L242" s="329" t="s">
        <v>847</v>
      </c>
      <c r="M242" s="329" t="s">
        <v>999</v>
      </c>
      <c r="N242" s="340"/>
      <c r="O242" s="329" t="s">
        <v>1000</v>
      </c>
      <c r="P242" s="329" t="s">
        <v>449</v>
      </c>
      <c r="Q242" s="340">
        <v>1</v>
      </c>
    </row>
    <row r="243" spans="5:17" ht="14.1" customHeight="1" x14ac:dyDescent="0.2">
      <c r="E243" s="338" t="s">
        <v>1023</v>
      </c>
      <c r="F243" s="338" t="s">
        <v>2424</v>
      </c>
      <c r="G243" s="340" t="s">
        <v>449</v>
      </c>
      <c r="H243" s="329" t="s">
        <v>1433</v>
      </c>
      <c r="I243" s="329" t="s">
        <v>898</v>
      </c>
      <c r="J243" s="329" t="s">
        <v>903</v>
      </c>
      <c r="K243" s="329" t="s">
        <v>449</v>
      </c>
      <c r="L243" s="329" t="s">
        <v>847</v>
      </c>
      <c r="M243" s="329" t="s">
        <v>999</v>
      </c>
      <c r="N243" s="340"/>
      <c r="O243" s="329" t="s">
        <v>1000</v>
      </c>
      <c r="P243" s="329" t="s">
        <v>449</v>
      </c>
      <c r="Q243" s="340">
        <v>1</v>
      </c>
    </row>
    <row r="244" spans="5:17" ht="14.1" customHeight="1" x14ac:dyDescent="0.2">
      <c r="E244" s="338" t="s">
        <v>1026</v>
      </c>
      <c r="F244" s="338" t="s">
        <v>2425</v>
      </c>
      <c r="G244" s="340" t="s">
        <v>449</v>
      </c>
      <c r="H244" s="329" t="s">
        <v>1432</v>
      </c>
      <c r="I244" s="329" t="s">
        <v>898</v>
      </c>
      <c r="J244" s="329" t="s">
        <v>903</v>
      </c>
      <c r="K244" s="329" t="s">
        <v>449</v>
      </c>
      <c r="L244" s="329" t="s">
        <v>848</v>
      </c>
      <c r="M244" s="329" t="s">
        <v>999</v>
      </c>
      <c r="N244" s="340"/>
      <c r="O244" s="329" t="s">
        <v>1000</v>
      </c>
      <c r="P244" s="329" t="s">
        <v>449</v>
      </c>
      <c r="Q244" s="340">
        <v>1</v>
      </c>
    </row>
    <row r="245" spans="5:17" ht="14.1" customHeight="1" x14ac:dyDescent="0.2">
      <c r="E245" s="338" t="s">
        <v>1024</v>
      </c>
      <c r="F245" s="338" t="s">
        <v>2426</v>
      </c>
      <c r="G245" s="340" t="s">
        <v>449</v>
      </c>
      <c r="H245" s="329" t="s">
        <v>1433</v>
      </c>
      <c r="I245" s="329" t="s">
        <v>898</v>
      </c>
      <c r="J245" s="329" t="s">
        <v>903</v>
      </c>
      <c r="K245" s="329" t="s">
        <v>449</v>
      </c>
      <c r="L245" s="329" t="s">
        <v>848</v>
      </c>
      <c r="M245" s="329" t="s">
        <v>999</v>
      </c>
      <c r="N245" s="340"/>
      <c r="O245" s="329" t="s">
        <v>1000</v>
      </c>
      <c r="P245" s="329" t="s">
        <v>449</v>
      </c>
      <c r="Q245" s="340">
        <v>1</v>
      </c>
    </row>
    <row r="246" spans="5:17" ht="14.1" customHeight="1" x14ac:dyDescent="0.2">
      <c r="E246" s="338" t="s">
        <v>1434</v>
      </c>
      <c r="F246" s="338" t="s">
        <v>2427</v>
      </c>
      <c r="G246" s="340" t="s">
        <v>449</v>
      </c>
      <c r="H246" s="329" t="s">
        <v>1432</v>
      </c>
      <c r="I246" s="329" t="s">
        <v>898</v>
      </c>
      <c r="J246" s="329" t="s">
        <v>903</v>
      </c>
      <c r="K246" s="329" t="s">
        <v>449</v>
      </c>
      <c r="L246" s="329" t="s">
        <v>849</v>
      </c>
      <c r="M246" s="329" t="s">
        <v>999</v>
      </c>
      <c r="N246" s="340"/>
      <c r="O246" s="329" t="s">
        <v>1000</v>
      </c>
      <c r="P246" s="329" t="s">
        <v>449</v>
      </c>
      <c r="Q246" s="340">
        <v>1</v>
      </c>
    </row>
    <row r="247" spans="5:17" ht="14.1" customHeight="1" x14ac:dyDescent="0.2">
      <c r="E247" s="338" t="s">
        <v>1435</v>
      </c>
      <c r="F247" s="338" t="s">
        <v>2428</v>
      </c>
      <c r="G247" s="340" t="s">
        <v>449</v>
      </c>
      <c r="H247" s="329" t="s">
        <v>1433</v>
      </c>
      <c r="I247" s="329" t="s">
        <v>898</v>
      </c>
      <c r="J247" s="329" t="s">
        <v>903</v>
      </c>
      <c r="K247" s="329" t="s">
        <v>449</v>
      </c>
      <c r="L247" s="329" t="s">
        <v>849</v>
      </c>
      <c r="M247" s="329" t="s">
        <v>999</v>
      </c>
      <c r="N247" s="340"/>
      <c r="O247" s="329" t="s">
        <v>1000</v>
      </c>
      <c r="P247" s="329" t="s">
        <v>449</v>
      </c>
      <c r="Q247" s="340">
        <v>1</v>
      </c>
    </row>
    <row r="248" spans="5:17" ht="14.1" customHeight="1" x14ac:dyDescent="0.2">
      <c r="E248" s="338" t="s">
        <v>1438</v>
      </c>
      <c r="F248" s="338" t="s">
        <v>2429</v>
      </c>
      <c r="G248" s="340"/>
      <c r="H248" s="329" t="s">
        <v>1436</v>
      </c>
      <c r="I248" s="329" t="s">
        <v>898</v>
      </c>
      <c r="J248" s="329" t="s">
        <v>1096</v>
      </c>
      <c r="K248" s="329"/>
      <c r="L248" s="329" t="s">
        <v>849</v>
      </c>
      <c r="M248" s="329" t="s">
        <v>999</v>
      </c>
      <c r="N248" s="340"/>
      <c r="O248" s="329" t="s">
        <v>1000</v>
      </c>
      <c r="P248" s="329" t="s">
        <v>449</v>
      </c>
      <c r="Q248" s="340">
        <v>1</v>
      </c>
    </row>
    <row r="249" spans="5:17" ht="14.1" customHeight="1" x14ac:dyDescent="0.2">
      <c r="E249" s="338" t="s">
        <v>1439</v>
      </c>
      <c r="F249" s="339" t="s">
        <v>2430</v>
      </c>
      <c r="G249" s="340"/>
      <c r="H249" s="329" t="s">
        <v>1437</v>
      </c>
      <c r="I249" s="329" t="s">
        <v>898</v>
      </c>
      <c r="J249" s="329" t="s">
        <v>1095</v>
      </c>
      <c r="K249" s="329"/>
      <c r="L249" s="329" t="s">
        <v>849</v>
      </c>
      <c r="M249" s="329" t="s">
        <v>999</v>
      </c>
      <c r="N249" s="340"/>
      <c r="O249" s="329" t="s">
        <v>1000</v>
      </c>
      <c r="P249" s="329" t="s">
        <v>449</v>
      </c>
      <c r="Q249" s="340">
        <v>1</v>
      </c>
    </row>
    <row r="250" spans="5:17" ht="14.1" customHeight="1" x14ac:dyDescent="0.2">
      <c r="E250" s="338" t="s">
        <v>1277</v>
      </c>
      <c r="F250" s="338" t="s">
        <v>2431</v>
      </c>
      <c r="G250" s="340"/>
      <c r="H250" s="329"/>
      <c r="I250" s="329"/>
      <c r="J250" s="329"/>
      <c r="K250" s="329"/>
      <c r="L250" s="329"/>
      <c r="M250" s="329"/>
      <c r="N250" s="340"/>
      <c r="O250" s="329"/>
      <c r="P250" s="329"/>
      <c r="Q250" s="340"/>
    </row>
    <row r="251" spans="5:17" ht="14.1" customHeight="1" x14ac:dyDescent="0.2">
      <c r="E251" s="339" t="s">
        <v>1274</v>
      </c>
      <c r="F251" s="339" t="s">
        <v>2432</v>
      </c>
      <c r="G251" s="340"/>
      <c r="H251" s="329"/>
      <c r="I251" s="329"/>
      <c r="J251" s="329"/>
      <c r="K251" s="329"/>
      <c r="L251" s="329"/>
      <c r="M251" s="329"/>
      <c r="N251" s="340"/>
      <c r="O251" s="329"/>
      <c r="P251" s="329"/>
      <c r="Q251" s="340"/>
    </row>
    <row r="252" spans="5:17" ht="14.1" customHeight="1" x14ac:dyDescent="0.2">
      <c r="E252" s="338" t="s">
        <v>1278</v>
      </c>
      <c r="F252" s="338" t="s">
        <v>2433</v>
      </c>
      <c r="G252" s="340"/>
      <c r="H252" s="329"/>
      <c r="I252" s="329"/>
      <c r="J252" s="329"/>
      <c r="K252" s="329"/>
      <c r="L252" s="329"/>
      <c r="M252" s="329"/>
      <c r="N252" s="340"/>
      <c r="O252" s="329"/>
      <c r="P252" s="329"/>
      <c r="Q252" s="340"/>
    </row>
    <row r="253" spans="5:17" ht="14.1" customHeight="1" x14ac:dyDescent="0.2">
      <c r="E253" s="339" t="s">
        <v>1275</v>
      </c>
      <c r="F253" s="339" t="s">
        <v>2434</v>
      </c>
      <c r="G253" s="340"/>
      <c r="H253" s="329"/>
      <c r="I253" s="329"/>
      <c r="J253" s="329"/>
      <c r="K253" s="329"/>
      <c r="L253" s="329"/>
      <c r="M253" s="329"/>
      <c r="N253" s="340"/>
      <c r="O253" s="329"/>
      <c r="P253" s="329"/>
      <c r="Q253" s="340"/>
    </row>
    <row r="254" spans="5:17" ht="14.1" customHeight="1" x14ac:dyDescent="0.2">
      <c r="E254" s="338" t="s">
        <v>1324</v>
      </c>
      <c r="F254" s="338" t="s">
        <v>2435</v>
      </c>
      <c r="G254" s="340"/>
      <c r="H254" s="329"/>
      <c r="I254" s="329"/>
      <c r="J254" s="329"/>
      <c r="K254" s="329"/>
      <c r="L254" s="329"/>
      <c r="M254" s="329"/>
      <c r="N254" s="340"/>
      <c r="O254" s="329"/>
      <c r="P254" s="329"/>
      <c r="Q254" s="340"/>
    </row>
    <row r="255" spans="5:17" ht="14.1" customHeight="1" x14ac:dyDescent="0.2">
      <c r="E255" s="339" t="s">
        <v>1276</v>
      </c>
      <c r="F255" s="339" t="s">
        <v>2436</v>
      </c>
      <c r="G255" s="340"/>
      <c r="H255" s="329"/>
      <c r="I255" s="329"/>
      <c r="J255" s="329"/>
      <c r="K255" s="329"/>
      <c r="L255" s="329"/>
      <c r="M255" s="329"/>
      <c r="N255" s="340"/>
      <c r="O255" s="329"/>
      <c r="P255" s="329"/>
      <c r="Q255" s="340"/>
    </row>
    <row r="256" spans="5:17" ht="14.1" customHeight="1" x14ac:dyDescent="0.2">
      <c r="E256" s="338" t="s">
        <v>647</v>
      </c>
      <c r="F256" s="338" t="s">
        <v>2437</v>
      </c>
      <c r="G256" s="340" t="s">
        <v>449</v>
      </c>
      <c r="H256" s="329" t="s">
        <v>648</v>
      </c>
      <c r="I256" s="329" t="s">
        <v>909</v>
      </c>
      <c r="J256" s="329" t="s">
        <v>911</v>
      </c>
      <c r="K256" s="329" t="s">
        <v>449</v>
      </c>
      <c r="L256" s="329" t="s">
        <v>847</v>
      </c>
      <c r="M256" s="329" t="s">
        <v>999</v>
      </c>
      <c r="N256" s="340"/>
      <c r="O256" s="329" t="s">
        <v>1000</v>
      </c>
      <c r="P256" s="329" t="s">
        <v>449</v>
      </c>
      <c r="Q256" s="340">
        <v>1</v>
      </c>
    </row>
    <row r="257" spans="5:17" ht="14.1" customHeight="1" x14ac:dyDescent="0.2">
      <c r="E257" s="338" t="s">
        <v>643</v>
      </c>
      <c r="F257" s="338" t="s">
        <v>2438</v>
      </c>
      <c r="G257" s="340" t="s">
        <v>449</v>
      </c>
      <c r="H257" s="329" t="s">
        <v>644</v>
      </c>
      <c r="I257" s="329" t="s">
        <v>909</v>
      </c>
      <c r="J257" s="329" t="s">
        <v>910</v>
      </c>
      <c r="K257" s="329" t="s">
        <v>449</v>
      </c>
      <c r="L257" s="329" t="s">
        <v>847</v>
      </c>
      <c r="M257" s="329" t="s">
        <v>999</v>
      </c>
      <c r="N257" s="340"/>
      <c r="O257" s="329" t="s">
        <v>1000</v>
      </c>
      <c r="P257" s="329" t="s">
        <v>449</v>
      </c>
      <c r="Q257" s="340">
        <v>1</v>
      </c>
    </row>
    <row r="258" spans="5:17" ht="14.1" customHeight="1" x14ac:dyDescent="0.2">
      <c r="E258" s="338" t="s">
        <v>649</v>
      </c>
      <c r="F258" s="338" t="s">
        <v>2439</v>
      </c>
      <c r="G258" s="340" t="s">
        <v>449</v>
      </c>
      <c r="H258" s="329" t="s">
        <v>648</v>
      </c>
      <c r="I258" s="329" t="s">
        <v>909</v>
      </c>
      <c r="J258" s="329" t="s">
        <v>911</v>
      </c>
      <c r="K258" s="329" t="s">
        <v>449</v>
      </c>
      <c r="L258" s="329" t="s">
        <v>848</v>
      </c>
      <c r="M258" s="329" t="s">
        <v>999</v>
      </c>
      <c r="N258" s="340"/>
      <c r="O258" s="329" t="s">
        <v>1000</v>
      </c>
      <c r="P258" s="329" t="s">
        <v>449</v>
      </c>
      <c r="Q258" s="340">
        <v>1</v>
      </c>
    </row>
    <row r="259" spans="5:17" ht="14.1" customHeight="1" x14ac:dyDescent="0.2">
      <c r="E259" s="338" t="s">
        <v>645</v>
      </c>
      <c r="F259" s="338" t="s">
        <v>2440</v>
      </c>
      <c r="G259" s="340" t="s">
        <v>449</v>
      </c>
      <c r="H259" s="329" t="s">
        <v>644</v>
      </c>
      <c r="I259" s="329" t="s">
        <v>909</v>
      </c>
      <c r="J259" s="329" t="s">
        <v>910</v>
      </c>
      <c r="K259" s="329" t="s">
        <v>449</v>
      </c>
      <c r="L259" s="329" t="s">
        <v>848</v>
      </c>
      <c r="M259" s="329" t="s">
        <v>999</v>
      </c>
      <c r="N259" s="340"/>
      <c r="O259" s="329" t="s">
        <v>1000</v>
      </c>
      <c r="P259" s="329" t="s">
        <v>449</v>
      </c>
      <c r="Q259" s="340">
        <v>1</v>
      </c>
    </row>
    <row r="260" spans="5:17" ht="14.1" customHeight="1" x14ac:dyDescent="0.2">
      <c r="E260" s="338" t="s">
        <v>650</v>
      </c>
      <c r="F260" s="338" t="s">
        <v>2441</v>
      </c>
      <c r="G260" s="340" t="s">
        <v>449</v>
      </c>
      <c r="H260" s="329" t="s">
        <v>648</v>
      </c>
      <c r="I260" s="329" t="s">
        <v>909</v>
      </c>
      <c r="J260" s="329" t="s">
        <v>911</v>
      </c>
      <c r="K260" s="329" t="s">
        <v>449</v>
      </c>
      <c r="L260" s="329" t="s">
        <v>849</v>
      </c>
      <c r="M260" s="329" t="s">
        <v>999</v>
      </c>
      <c r="N260" s="340"/>
      <c r="O260" s="329" t="s">
        <v>1000</v>
      </c>
      <c r="P260" s="329" t="s">
        <v>449</v>
      </c>
      <c r="Q260" s="340">
        <v>1</v>
      </c>
    </row>
    <row r="261" spans="5:17" ht="14.1" customHeight="1" x14ac:dyDescent="0.2">
      <c r="E261" s="338" t="s">
        <v>646</v>
      </c>
      <c r="F261" s="338" t="s">
        <v>2442</v>
      </c>
      <c r="G261" s="340" t="s">
        <v>449</v>
      </c>
      <c r="H261" s="329" t="s">
        <v>644</v>
      </c>
      <c r="I261" s="329" t="s">
        <v>909</v>
      </c>
      <c r="J261" s="329" t="s">
        <v>910</v>
      </c>
      <c r="K261" s="329" t="s">
        <v>449</v>
      </c>
      <c r="L261" s="329" t="s">
        <v>849</v>
      </c>
      <c r="M261" s="329" t="s">
        <v>999</v>
      </c>
      <c r="N261" s="340"/>
      <c r="O261" s="329" t="s">
        <v>1000</v>
      </c>
      <c r="P261" s="329" t="s">
        <v>449</v>
      </c>
      <c r="Q261" s="340">
        <v>1</v>
      </c>
    </row>
    <row r="262" spans="5:17" ht="14.1" customHeight="1" x14ac:dyDescent="0.2">
      <c r="E262" s="339" t="s">
        <v>1440</v>
      </c>
      <c r="F262" s="339" t="s">
        <v>2443</v>
      </c>
      <c r="G262" s="340"/>
      <c r="H262" s="329" t="s">
        <v>1099</v>
      </c>
      <c r="I262" s="329" t="s">
        <v>909</v>
      </c>
      <c r="J262" s="329" t="s">
        <v>1101</v>
      </c>
      <c r="K262" s="329"/>
      <c r="L262" s="329" t="s">
        <v>849</v>
      </c>
      <c r="M262" s="329" t="s">
        <v>999</v>
      </c>
      <c r="N262" s="340"/>
      <c r="O262" s="329" t="s">
        <v>1000</v>
      </c>
      <c r="P262" s="329" t="s">
        <v>449</v>
      </c>
      <c r="Q262" s="340">
        <v>1</v>
      </c>
    </row>
    <row r="263" spans="5:17" ht="14.1" customHeight="1" x14ac:dyDescent="0.2">
      <c r="E263" s="339" t="s">
        <v>1441</v>
      </c>
      <c r="F263" s="339" t="s">
        <v>2444</v>
      </c>
      <c r="G263" s="340"/>
      <c r="H263" s="329" t="s">
        <v>1098</v>
      </c>
      <c r="I263" s="329" t="s">
        <v>909</v>
      </c>
      <c r="J263" s="329" t="s">
        <v>1100</v>
      </c>
      <c r="K263" s="329"/>
      <c r="L263" s="329" t="s">
        <v>849</v>
      </c>
      <c r="M263" s="329" t="s">
        <v>999</v>
      </c>
      <c r="N263" s="340"/>
      <c r="O263" s="329" t="s">
        <v>1000</v>
      </c>
      <c r="P263" s="329" t="s">
        <v>449</v>
      </c>
      <c r="Q263" s="340">
        <v>1</v>
      </c>
    </row>
    <row r="264" spans="5:17" ht="14.1" customHeight="1" x14ac:dyDescent="0.2">
      <c r="E264" s="338" t="s">
        <v>1282</v>
      </c>
      <c r="F264" s="338" t="s">
        <v>2445</v>
      </c>
      <c r="G264" s="340"/>
      <c r="H264" s="329"/>
      <c r="I264" s="329"/>
      <c r="J264" s="329"/>
      <c r="K264" s="329"/>
      <c r="L264" s="329"/>
      <c r="M264" s="329"/>
      <c r="N264" s="340"/>
      <c r="O264" s="329"/>
      <c r="P264" s="329"/>
      <c r="Q264" s="340"/>
    </row>
    <row r="265" spans="5:17" ht="14.1" customHeight="1" x14ac:dyDescent="0.2">
      <c r="E265" s="338" t="s">
        <v>1279</v>
      </c>
      <c r="F265" s="338" t="s">
        <v>2446</v>
      </c>
      <c r="G265" s="340"/>
      <c r="H265" s="329"/>
      <c r="I265" s="329"/>
      <c r="J265" s="329"/>
      <c r="K265" s="329"/>
      <c r="L265" s="329"/>
      <c r="M265" s="329"/>
      <c r="N265" s="340"/>
      <c r="O265" s="329"/>
      <c r="P265" s="329"/>
      <c r="Q265" s="340"/>
    </row>
    <row r="266" spans="5:17" ht="14.1" customHeight="1" x14ac:dyDescent="0.2">
      <c r="E266" s="338" t="s">
        <v>1283</v>
      </c>
      <c r="F266" s="338" t="s">
        <v>2447</v>
      </c>
      <c r="G266" s="340"/>
      <c r="H266" s="329"/>
      <c r="I266" s="329"/>
      <c r="J266" s="329"/>
      <c r="K266" s="329"/>
      <c r="L266" s="329"/>
      <c r="M266" s="329"/>
      <c r="N266" s="340"/>
      <c r="O266" s="329"/>
      <c r="P266" s="329"/>
      <c r="Q266" s="340"/>
    </row>
    <row r="267" spans="5:17" ht="14.1" customHeight="1" x14ac:dyDescent="0.2">
      <c r="E267" s="339" t="s">
        <v>1280</v>
      </c>
      <c r="F267" s="339" t="s">
        <v>2448</v>
      </c>
      <c r="G267" s="340"/>
      <c r="H267" s="329"/>
      <c r="I267" s="329"/>
      <c r="J267" s="329"/>
      <c r="K267" s="329"/>
      <c r="L267" s="329"/>
      <c r="M267" s="329"/>
      <c r="N267" s="340"/>
      <c r="O267" s="329"/>
      <c r="P267" s="329"/>
      <c r="Q267" s="340"/>
    </row>
    <row r="268" spans="5:17" ht="14.1" customHeight="1" x14ac:dyDescent="0.2">
      <c r="E268" s="338" t="s">
        <v>1325</v>
      </c>
      <c r="F268" s="338" t="s">
        <v>2449</v>
      </c>
      <c r="G268" s="340"/>
      <c r="H268" s="329"/>
      <c r="I268" s="329"/>
      <c r="J268" s="329"/>
      <c r="K268" s="329"/>
      <c r="L268" s="329"/>
      <c r="M268" s="329"/>
      <c r="N268" s="340"/>
      <c r="O268" s="329"/>
      <c r="P268" s="329"/>
      <c r="Q268" s="340"/>
    </row>
    <row r="269" spans="5:17" ht="14.1" customHeight="1" x14ac:dyDescent="0.2">
      <c r="E269" s="339" t="s">
        <v>1281</v>
      </c>
      <c r="F269" s="339" t="s">
        <v>2450</v>
      </c>
      <c r="G269" s="340"/>
      <c r="H269" s="329"/>
      <c r="I269" s="329"/>
      <c r="J269" s="329"/>
      <c r="K269" s="329"/>
      <c r="L269" s="329"/>
      <c r="M269" s="329"/>
      <c r="N269" s="340"/>
      <c r="O269" s="329"/>
      <c r="P269" s="329"/>
      <c r="Q269" s="340"/>
    </row>
    <row r="270" spans="5:17" ht="14.1" customHeight="1" x14ac:dyDescent="0.2">
      <c r="E270" s="338" t="s">
        <v>663</v>
      </c>
      <c r="F270" s="338" t="s">
        <v>2451</v>
      </c>
      <c r="G270" s="340" t="s">
        <v>449</v>
      </c>
      <c r="H270" s="329" t="s">
        <v>664</v>
      </c>
      <c r="I270" s="329" t="s">
        <v>912</v>
      </c>
      <c r="J270" s="329" t="s">
        <v>916</v>
      </c>
      <c r="K270" s="329" t="s">
        <v>449</v>
      </c>
      <c r="L270" s="329" t="s">
        <v>847</v>
      </c>
      <c r="M270" s="329" t="s">
        <v>999</v>
      </c>
      <c r="N270" s="340"/>
      <c r="O270" s="329" t="s">
        <v>1000</v>
      </c>
      <c r="P270" s="329" t="s">
        <v>449</v>
      </c>
      <c r="Q270" s="340">
        <v>1</v>
      </c>
    </row>
    <row r="271" spans="5:17" ht="14.1" customHeight="1" x14ac:dyDescent="0.2">
      <c r="E271" s="338" t="s">
        <v>651</v>
      </c>
      <c r="F271" s="338" t="s">
        <v>2452</v>
      </c>
      <c r="G271" s="340" t="s">
        <v>449</v>
      </c>
      <c r="H271" s="329" t="s">
        <v>652</v>
      </c>
      <c r="I271" s="329" t="s">
        <v>912</v>
      </c>
      <c r="J271" s="329" t="s">
        <v>913</v>
      </c>
      <c r="K271" s="329" t="s">
        <v>449</v>
      </c>
      <c r="L271" s="329" t="s">
        <v>847</v>
      </c>
      <c r="M271" s="329" t="s">
        <v>999</v>
      </c>
      <c r="N271" s="340"/>
      <c r="O271" s="329" t="s">
        <v>1000</v>
      </c>
      <c r="P271" s="329" t="s">
        <v>449</v>
      </c>
      <c r="Q271" s="340">
        <v>1</v>
      </c>
    </row>
    <row r="272" spans="5:17" ht="14.1" customHeight="1" x14ac:dyDescent="0.2">
      <c r="E272" s="338" t="s">
        <v>665</v>
      </c>
      <c r="F272" s="338" t="s">
        <v>2453</v>
      </c>
      <c r="G272" s="340" t="s">
        <v>449</v>
      </c>
      <c r="H272" s="329" t="s">
        <v>664</v>
      </c>
      <c r="I272" s="329" t="s">
        <v>912</v>
      </c>
      <c r="J272" s="329" t="s">
        <v>916</v>
      </c>
      <c r="K272" s="329" t="s">
        <v>449</v>
      </c>
      <c r="L272" s="329" t="s">
        <v>848</v>
      </c>
      <c r="M272" s="329" t="s">
        <v>999</v>
      </c>
      <c r="N272" s="340"/>
      <c r="O272" s="329" t="s">
        <v>1000</v>
      </c>
      <c r="P272" s="329" t="s">
        <v>449</v>
      </c>
      <c r="Q272" s="340">
        <v>1</v>
      </c>
    </row>
    <row r="273" spans="5:17" ht="14.1" customHeight="1" x14ac:dyDescent="0.2">
      <c r="E273" s="340" t="s">
        <v>653</v>
      </c>
      <c r="F273" s="338" t="s">
        <v>2454</v>
      </c>
      <c r="G273" s="340" t="s">
        <v>449</v>
      </c>
      <c r="H273" s="329" t="s">
        <v>652</v>
      </c>
      <c r="I273" s="329" t="s">
        <v>912</v>
      </c>
      <c r="J273" s="329" t="s">
        <v>913</v>
      </c>
      <c r="K273" s="329" t="s">
        <v>449</v>
      </c>
      <c r="L273" s="329" t="s">
        <v>848</v>
      </c>
      <c r="M273" s="329" t="s">
        <v>999</v>
      </c>
      <c r="N273" s="340"/>
      <c r="O273" s="329" t="s">
        <v>1000</v>
      </c>
      <c r="P273" s="329" t="s">
        <v>449</v>
      </c>
      <c r="Q273" s="340">
        <v>1</v>
      </c>
    </row>
    <row r="274" spans="5:17" ht="14.1" customHeight="1" x14ac:dyDescent="0.2">
      <c r="E274" s="338" t="s">
        <v>666</v>
      </c>
      <c r="F274" s="338" t="s">
        <v>2455</v>
      </c>
      <c r="G274" s="340" t="s">
        <v>449</v>
      </c>
      <c r="H274" s="329" t="s">
        <v>664</v>
      </c>
      <c r="I274" s="329" t="s">
        <v>912</v>
      </c>
      <c r="J274" s="329" t="s">
        <v>916</v>
      </c>
      <c r="K274" s="329" t="s">
        <v>449</v>
      </c>
      <c r="L274" s="329" t="s">
        <v>849</v>
      </c>
      <c r="M274" s="329" t="s">
        <v>999</v>
      </c>
      <c r="N274" s="340"/>
      <c r="O274" s="329" t="s">
        <v>1000</v>
      </c>
      <c r="P274" s="329" t="s">
        <v>449</v>
      </c>
      <c r="Q274" s="340">
        <v>1</v>
      </c>
    </row>
    <row r="275" spans="5:17" ht="14.1" customHeight="1" x14ac:dyDescent="0.2">
      <c r="E275" s="340" t="s">
        <v>654</v>
      </c>
      <c r="F275" s="338" t="s">
        <v>2456</v>
      </c>
      <c r="G275" s="340" t="s">
        <v>449</v>
      </c>
      <c r="H275" s="329" t="s">
        <v>652</v>
      </c>
      <c r="I275" s="329" t="s">
        <v>912</v>
      </c>
      <c r="J275" s="329" t="s">
        <v>913</v>
      </c>
      <c r="K275" s="329" t="s">
        <v>449</v>
      </c>
      <c r="L275" s="329" t="s">
        <v>849</v>
      </c>
      <c r="M275" s="329" t="s">
        <v>999</v>
      </c>
      <c r="N275" s="340"/>
      <c r="O275" s="329" t="s">
        <v>1000</v>
      </c>
      <c r="P275" s="329" t="s">
        <v>449</v>
      </c>
      <c r="Q275" s="340">
        <v>1</v>
      </c>
    </row>
    <row r="276" spans="5:17" ht="14.1" customHeight="1" x14ac:dyDescent="0.2">
      <c r="E276" s="338" t="s">
        <v>667</v>
      </c>
      <c r="F276" s="338" t="s">
        <v>2457</v>
      </c>
      <c r="G276" s="340" t="s">
        <v>449</v>
      </c>
      <c r="H276" s="329" t="s">
        <v>668</v>
      </c>
      <c r="I276" s="329" t="s">
        <v>912</v>
      </c>
      <c r="J276" s="329" t="s">
        <v>917</v>
      </c>
      <c r="K276" s="329" t="s">
        <v>449</v>
      </c>
      <c r="L276" s="329" t="s">
        <v>847</v>
      </c>
      <c r="M276" s="329" t="s">
        <v>999</v>
      </c>
      <c r="N276" s="340"/>
      <c r="O276" s="329" t="s">
        <v>1000</v>
      </c>
      <c r="P276" s="329" t="s">
        <v>449</v>
      </c>
      <c r="Q276" s="340">
        <v>1</v>
      </c>
    </row>
    <row r="277" spans="5:17" ht="14.1" customHeight="1" x14ac:dyDescent="0.2">
      <c r="E277" s="338" t="s">
        <v>655</v>
      </c>
      <c r="F277" s="338" t="s">
        <v>2458</v>
      </c>
      <c r="G277" s="340" t="s">
        <v>449</v>
      </c>
      <c r="H277" s="329" t="s">
        <v>656</v>
      </c>
      <c r="I277" s="329" t="s">
        <v>912</v>
      </c>
      <c r="J277" s="329" t="s">
        <v>914</v>
      </c>
      <c r="K277" s="329" t="s">
        <v>449</v>
      </c>
      <c r="L277" s="329" t="s">
        <v>847</v>
      </c>
      <c r="M277" s="329" t="s">
        <v>999</v>
      </c>
      <c r="N277" s="340"/>
      <c r="O277" s="329" t="s">
        <v>1000</v>
      </c>
      <c r="P277" s="329" t="s">
        <v>449</v>
      </c>
      <c r="Q277" s="340">
        <v>1</v>
      </c>
    </row>
    <row r="278" spans="5:17" ht="14.1" customHeight="1" x14ac:dyDescent="0.2">
      <c r="E278" s="338" t="s">
        <v>669</v>
      </c>
      <c r="F278" s="338" t="s">
        <v>2459</v>
      </c>
      <c r="G278" s="340" t="s">
        <v>449</v>
      </c>
      <c r="H278" s="329" t="s">
        <v>668</v>
      </c>
      <c r="I278" s="329" t="s">
        <v>912</v>
      </c>
      <c r="J278" s="329" t="s">
        <v>917</v>
      </c>
      <c r="K278" s="329" t="s">
        <v>449</v>
      </c>
      <c r="L278" s="329" t="s">
        <v>848</v>
      </c>
      <c r="M278" s="329" t="s">
        <v>999</v>
      </c>
      <c r="N278" s="340"/>
      <c r="O278" s="329" t="s">
        <v>1000</v>
      </c>
      <c r="P278" s="329" t="s">
        <v>449</v>
      </c>
      <c r="Q278" s="340">
        <v>1</v>
      </c>
    </row>
    <row r="279" spans="5:17" ht="14.1" customHeight="1" x14ac:dyDescent="0.2">
      <c r="E279" s="340" t="s">
        <v>657</v>
      </c>
      <c r="F279" s="338" t="s">
        <v>2460</v>
      </c>
      <c r="G279" s="340" t="s">
        <v>449</v>
      </c>
      <c r="H279" s="329" t="s">
        <v>656</v>
      </c>
      <c r="I279" s="329" t="s">
        <v>912</v>
      </c>
      <c r="J279" s="329" t="s">
        <v>914</v>
      </c>
      <c r="K279" s="329" t="s">
        <v>449</v>
      </c>
      <c r="L279" s="329" t="s">
        <v>848</v>
      </c>
      <c r="M279" s="329" t="s">
        <v>999</v>
      </c>
      <c r="N279" s="340"/>
      <c r="O279" s="329" t="s">
        <v>1000</v>
      </c>
      <c r="P279" s="329" t="s">
        <v>449</v>
      </c>
      <c r="Q279" s="340">
        <v>1</v>
      </c>
    </row>
    <row r="280" spans="5:17" ht="14.1" customHeight="1" x14ac:dyDescent="0.2">
      <c r="E280" s="338" t="s">
        <v>670</v>
      </c>
      <c r="F280" s="338" t="s">
        <v>2461</v>
      </c>
      <c r="G280" s="340" t="s">
        <v>449</v>
      </c>
      <c r="H280" s="329" t="s">
        <v>668</v>
      </c>
      <c r="I280" s="329" t="s">
        <v>912</v>
      </c>
      <c r="J280" s="329" t="s">
        <v>917</v>
      </c>
      <c r="K280" s="329" t="s">
        <v>449</v>
      </c>
      <c r="L280" s="329" t="s">
        <v>849</v>
      </c>
      <c r="M280" s="329" t="s">
        <v>999</v>
      </c>
      <c r="N280" s="340"/>
      <c r="O280" s="329" t="s">
        <v>1000</v>
      </c>
      <c r="P280" s="329" t="s">
        <v>449</v>
      </c>
      <c r="Q280" s="340">
        <v>1</v>
      </c>
    </row>
    <row r="281" spans="5:17" ht="14.1" customHeight="1" x14ac:dyDescent="0.2">
      <c r="E281" s="340" t="s">
        <v>658</v>
      </c>
      <c r="F281" s="338" t="s">
        <v>2462</v>
      </c>
      <c r="G281" s="340" t="s">
        <v>449</v>
      </c>
      <c r="H281" s="329" t="s">
        <v>656</v>
      </c>
      <c r="I281" s="329" t="s">
        <v>912</v>
      </c>
      <c r="J281" s="329" t="s">
        <v>914</v>
      </c>
      <c r="K281" s="329" t="s">
        <v>449</v>
      </c>
      <c r="L281" s="329" t="s">
        <v>849</v>
      </c>
      <c r="M281" s="329" t="s">
        <v>999</v>
      </c>
      <c r="N281" s="340"/>
      <c r="O281" s="329" t="s">
        <v>1000</v>
      </c>
      <c r="P281" s="329" t="s">
        <v>449</v>
      </c>
      <c r="Q281" s="340">
        <v>1</v>
      </c>
    </row>
    <row r="282" spans="5:17" ht="14.1" customHeight="1" x14ac:dyDescent="0.2">
      <c r="E282" s="338" t="s">
        <v>671</v>
      </c>
      <c r="F282" s="338" t="s">
        <v>2463</v>
      </c>
      <c r="G282" s="340" t="s">
        <v>449</v>
      </c>
      <c r="H282" s="329" t="s">
        <v>672</v>
      </c>
      <c r="I282" s="329" t="s">
        <v>912</v>
      </c>
      <c r="J282" s="329" t="s">
        <v>918</v>
      </c>
      <c r="K282" s="329" t="s">
        <v>449</v>
      </c>
      <c r="L282" s="329" t="s">
        <v>847</v>
      </c>
      <c r="M282" s="329" t="s">
        <v>999</v>
      </c>
      <c r="N282" s="340"/>
      <c r="O282" s="329" t="s">
        <v>1000</v>
      </c>
      <c r="P282" s="329" t="s">
        <v>449</v>
      </c>
      <c r="Q282" s="340">
        <v>1</v>
      </c>
    </row>
    <row r="283" spans="5:17" ht="14.1" customHeight="1" x14ac:dyDescent="0.2">
      <c r="E283" s="338" t="s">
        <v>659</v>
      </c>
      <c r="F283" s="338" t="s">
        <v>2464</v>
      </c>
      <c r="G283" s="340" t="s">
        <v>449</v>
      </c>
      <c r="H283" s="329" t="s">
        <v>660</v>
      </c>
      <c r="I283" s="329" t="s">
        <v>912</v>
      </c>
      <c r="J283" s="329" t="s">
        <v>915</v>
      </c>
      <c r="K283" s="329" t="s">
        <v>449</v>
      </c>
      <c r="L283" s="329" t="s">
        <v>847</v>
      </c>
      <c r="M283" s="329" t="s">
        <v>999</v>
      </c>
      <c r="N283" s="340"/>
      <c r="O283" s="329" t="s">
        <v>1000</v>
      </c>
      <c r="P283" s="329" t="s">
        <v>449</v>
      </c>
      <c r="Q283" s="340">
        <v>1</v>
      </c>
    </row>
    <row r="284" spans="5:17" ht="14.1" customHeight="1" x14ac:dyDescent="0.2">
      <c r="E284" s="338" t="s">
        <v>673</v>
      </c>
      <c r="F284" s="338" t="s">
        <v>2465</v>
      </c>
      <c r="G284" s="340" t="s">
        <v>449</v>
      </c>
      <c r="H284" s="329" t="s">
        <v>672</v>
      </c>
      <c r="I284" s="329" t="s">
        <v>912</v>
      </c>
      <c r="J284" s="329" t="s">
        <v>918</v>
      </c>
      <c r="K284" s="329" t="s">
        <v>449</v>
      </c>
      <c r="L284" s="329" t="s">
        <v>848</v>
      </c>
      <c r="M284" s="329" t="s">
        <v>999</v>
      </c>
      <c r="N284" s="340"/>
      <c r="O284" s="329" t="s">
        <v>1000</v>
      </c>
      <c r="P284" s="329" t="s">
        <v>449</v>
      </c>
      <c r="Q284" s="340">
        <v>1</v>
      </c>
    </row>
    <row r="285" spans="5:17" ht="14.1" customHeight="1" x14ac:dyDescent="0.2">
      <c r="E285" s="340" t="s">
        <v>661</v>
      </c>
      <c r="F285" s="338" t="s">
        <v>2466</v>
      </c>
      <c r="G285" s="340" t="s">
        <v>449</v>
      </c>
      <c r="H285" s="329" t="s">
        <v>660</v>
      </c>
      <c r="I285" s="329" t="s">
        <v>912</v>
      </c>
      <c r="J285" s="329" t="s">
        <v>915</v>
      </c>
      <c r="K285" s="329" t="s">
        <v>449</v>
      </c>
      <c r="L285" s="329" t="s">
        <v>848</v>
      </c>
      <c r="M285" s="329" t="s">
        <v>999</v>
      </c>
      <c r="N285" s="340"/>
      <c r="O285" s="329" t="s">
        <v>1000</v>
      </c>
      <c r="P285" s="329" t="s">
        <v>449</v>
      </c>
      <c r="Q285" s="340">
        <v>1</v>
      </c>
    </row>
    <row r="286" spans="5:17" ht="14.1" customHeight="1" x14ac:dyDescent="0.2">
      <c r="E286" s="338" t="s">
        <v>674</v>
      </c>
      <c r="F286" s="338" t="s">
        <v>2467</v>
      </c>
      <c r="G286" s="340" t="s">
        <v>449</v>
      </c>
      <c r="H286" s="329" t="s">
        <v>672</v>
      </c>
      <c r="I286" s="329" t="s">
        <v>912</v>
      </c>
      <c r="J286" s="329" t="s">
        <v>918</v>
      </c>
      <c r="K286" s="329" t="s">
        <v>449</v>
      </c>
      <c r="L286" s="329" t="s">
        <v>849</v>
      </c>
      <c r="M286" s="329" t="s">
        <v>999</v>
      </c>
      <c r="N286" s="340"/>
      <c r="O286" s="329" t="s">
        <v>1000</v>
      </c>
      <c r="P286" s="329" t="s">
        <v>449</v>
      </c>
      <c r="Q286" s="340">
        <v>1</v>
      </c>
    </row>
    <row r="287" spans="5:17" ht="14.1" customHeight="1" x14ac:dyDescent="0.2">
      <c r="E287" s="340" t="s">
        <v>662</v>
      </c>
      <c r="F287" s="338" t="s">
        <v>2468</v>
      </c>
      <c r="G287" s="340" t="s">
        <v>449</v>
      </c>
      <c r="H287" s="329" t="s">
        <v>660</v>
      </c>
      <c r="I287" s="329" t="s">
        <v>912</v>
      </c>
      <c r="J287" s="329" t="s">
        <v>915</v>
      </c>
      <c r="K287" s="329" t="s">
        <v>449</v>
      </c>
      <c r="L287" s="329" t="s">
        <v>849</v>
      </c>
      <c r="M287" s="329" t="s">
        <v>999</v>
      </c>
      <c r="N287" s="340"/>
      <c r="O287" s="329" t="s">
        <v>1000</v>
      </c>
      <c r="P287" s="329" t="s">
        <v>449</v>
      </c>
      <c r="Q287" s="340">
        <v>1</v>
      </c>
    </row>
    <row r="288" spans="5:17" ht="14.1" customHeight="1" x14ac:dyDescent="0.2">
      <c r="E288" s="338" t="s">
        <v>1442</v>
      </c>
      <c r="F288" s="338" t="s">
        <v>2469</v>
      </c>
      <c r="G288" s="340"/>
      <c r="H288" s="329" t="s">
        <v>1103</v>
      </c>
      <c r="I288" s="329" t="s">
        <v>912</v>
      </c>
      <c r="J288" s="329" t="s">
        <v>1105</v>
      </c>
      <c r="K288" s="329"/>
      <c r="L288" s="329" t="s">
        <v>849</v>
      </c>
      <c r="M288" s="329" t="s">
        <v>999</v>
      </c>
      <c r="N288" s="340"/>
      <c r="O288" s="329" t="s">
        <v>1000</v>
      </c>
      <c r="P288" s="329" t="s">
        <v>449</v>
      </c>
      <c r="Q288" s="340">
        <v>1</v>
      </c>
    </row>
    <row r="289" spans="5:17" ht="14.1" customHeight="1" x14ac:dyDescent="0.2">
      <c r="E289" s="338" t="s">
        <v>1443</v>
      </c>
      <c r="F289" s="338" t="s">
        <v>2470</v>
      </c>
      <c r="G289" s="340"/>
      <c r="H289" s="329" t="s">
        <v>1102</v>
      </c>
      <c r="I289" s="329" t="s">
        <v>912</v>
      </c>
      <c r="J289" s="329" t="s">
        <v>1104</v>
      </c>
      <c r="K289" s="329"/>
      <c r="L289" s="329" t="s">
        <v>849</v>
      </c>
      <c r="M289" s="329" t="s">
        <v>999</v>
      </c>
      <c r="N289" s="340"/>
      <c r="O289" s="329" t="s">
        <v>1000</v>
      </c>
      <c r="P289" s="329" t="s">
        <v>449</v>
      </c>
      <c r="Q289" s="340">
        <v>1</v>
      </c>
    </row>
    <row r="290" spans="5:17" ht="14.1" customHeight="1" x14ac:dyDescent="0.2">
      <c r="E290" s="338" t="s">
        <v>1287</v>
      </c>
      <c r="F290" s="338" t="s">
        <v>2471</v>
      </c>
      <c r="G290" s="340"/>
      <c r="H290" s="329"/>
      <c r="I290" s="329"/>
      <c r="J290" s="329"/>
      <c r="K290" s="329"/>
      <c r="L290" s="329"/>
      <c r="M290" s="329"/>
      <c r="N290" s="340"/>
      <c r="O290" s="329"/>
      <c r="P290" s="329"/>
      <c r="Q290" s="340"/>
    </row>
    <row r="291" spans="5:17" ht="14.1" customHeight="1" x14ac:dyDescent="0.2">
      <c r="E291" s="339" t="s">
        <v>1284</v>
      </c>
      <c r="F291" s="339" t="s">
        <v>2472</v>
      </c>
      <c r="G291" s="340"/>
      <c r="H291" s="329"/>
      <c r="I291" s="329"/>
      <c r="J291" s="329"/>
      <c r="K291" s="329"/>
      <c r="L291" s="329"/>
      <c r="M291" s="329"/>
      <c r="N291" s="340"/>
      <c r="O291" s="329"/>
      <c r="P291" s="329"/>
      <c r="Q291" s="340"/>
    </row>
    <row r="292" spans="5:17" ht="14.1" customHeight="1" x14ac:dyDescent="0.2">
      <c r="E292" s="338" t="s">
        <v>1288</v>
      </c>
      <c r="F292" s="338" t="s">
        <v>2473</v>
      </c>
      <c r="G292" s="340"/>
      <c r="H292" s="329"/>
      <c r="I292" s="329"/>
      <c r="J292" s="329"/>
      <c r="K292" s="329"/>
      <c r="L292" s="329"/>
      <c r="M292" s="329"/>
      <c r="N292" s="340"/>
      <c r="O292" s="329"/>
      <c r="P292" s="329"/>
      <c r="Q292" s="340"/>
    </row>
    <row r="293" spans="5:17" ht="14.1" customHeight="1" x14ac:dyDescent="0.2">
      <c r="E293" s="339" t="s">
        <v>1285</v>
      </c>
      <c r="F293" s="339" t="s">
        <v>2474</v>
      </c>
      <c r="G293" s="340"/>
      <c r="H293" s="329"/>
      <c r="I293" s="329"/>
      <c r="J293" s="329"/>
      <c r="K293" s="329"/>
      <c r="L293" s="329"/>
      <c r="M293" s="329"/>
      <c r="N293" s="340"/>
      <c r="O293" s="329"/>
      <c r="P293" s="329"/>
      <c r="Q293" s="340"/>
    </row>
    <row r="294" spans="5:17" ht="14.1" customHeight="1" x14ac:dyDescent="0.2">
      <c r="E294" s="338" t="s">
        <v>1326</v>
      </c>
      <c r="F294" s="338" t="s">
        <v>2475</v>
      </c>
      <c r="G294" s="340"/>
      <c r="H294" s="329"/>
      <c r="I294" s="329"/>
      <c r="J294" s="329"/>
      <c r="K294" s="329"/>
      <c r="L294" s="329"/>
      <c r="M294" s="329"/>
      <c r="N294" s="340"/>
      <c r="O294" s="329"/>
      <c r="P294" s="329"/>
      <c r="Q294" s="340"/>
    </row>
    <row r="295" spans="5:17" ht="14.1" customHeight="1" x14ac:dyDescent="0.2">
      <c r="E295" s="339" t="s">
        <v>1286</v>
      </c>
      <c r="F295" s="339" t="s">
        <v>2476</v>
      </c>
      <c r="G295" s="340"/>
      <c r="H295" s="329"/>
      <c r="I295" s="329"/>
      <c r="J295" s="329"/>
      <c r="K295" s="329"/>
      <c r="L295" s="329"/>
      <c r="M295" s="329"/>
      <c r="N295" s="340"/>
      <c r="O295" s="329"/>
      <c r="P295" s="329"/>
      <c r="Q295" s="340"/>
    </row>
    <row r="296" spans="5:17" ht="14.1" customHeight="1" x14ac:dyDescent="0.2">
      <c r="E296" s="338" t="s">
        <v>684</v>
      </c>
      <c r="F296" s="338" t="s">
        <v>2477</v>
      </c>
      <c r="G296" s="340" t="s">
        <v>449</v>
      </c>
      <c r="H296" s="329" t="s">
        <v>683</v>
      </c>
      <c r="I296" s="329" t="s">
        <v>919</v>
      </c>
      <c r="J296" s="329" t="s">
        <v>924</v>
      </c>
      <c r="K296" s="329" t="s">
        <v>449</v>
      </c>
      <c r="L296" s="329" t="s">
        <v>849</v>
      </c>
      <c r="M296" s="329" t="s">
        <v>999</v>
      </c>
      <c r="N296" s="340"/>
      <c r="O296" s="329" t="s">
        <v>1000</v>
      </c>
      <c r="P296" s="329" t="s">
        <v>449</v>
      </c>
      <c r="Q296" s="340">
        <v>1</v>
      </c>
    </row>
    <row r="297" spans="5:17" ht="14.1" customHeight="1" x14ac:dyDescent="0.2">
      <c r="E297" s="338" t="s">
        <v>676</v>
      </c>
      <c r="F297" s="338" t="s">
        <v>2478</v>
      </c>
      <c r="G297" s="340" t="s">
        <v>449</v>
      </c>
      <c r="H297" s="329" t="s">
        <v>675</v>
      </c>
      <c r="I297" s="329" t="s">
        <v>919</v>
      </c>
      <c r="J297" s="329" t="s">
        <v>920</v>
      </c>
      <c r="K297" s="329" t="s">
        <v>449</v>
      </c>
      <c r="L297" s="329" t="s">
        <v>849</v>
      </c>
      <c r="M297" s="329" t="s">
        <v>999</v>
      </c>
      <c r="N297" s="340"/>
      <c r="O297" s="329" t="s">
        <v>1000</v>
      </c>
      <c r="P297" s="329" t="s">
        <v>449</v>
      </c>
      <c r="Q297" s="340">
        <v>1</v>
      </c>
    </row>
    <row r="298" spans="5:17" ht="14.1" customHeight="1" x14ac:dyDescent="0.2">
      <c r="E298" s="338" t="s">
        <v>686</v>
      </c>
      <c r="F298" s="338" t="s">
        <v>2479</v>
      </c>
      <c r="G298" s="340" t="s">
        <v>449</v>
      </c>
      <c r="H298" s="329" t="s">
        <v>685</v>
      </c>
      <c r="I298" s="329" t="s">
        <v>919</v>
      </c>
      <c r="J298" s="329" t="s">
        <v>925</v>
      </c>
      <c r="K298" s="329" t="s">
        <v>449</v>
      </c>
      <c r="L298" s="329" t="s">
        <v>849</v>
      </c>
      <c r="M298" s="329" t="s">
        <v>999</v>
      </c>
      <c r="N298" s="340"/>
      <c r="O298" s="329" t="s">
        <v>1000</v>
      </c>
      <c r="P298" s="329" t="s">
        <v>449</v>
      </c>
      <c r="Q298" s="340">
        <v>1</v>
      </c>
    </row>
    <row r="299" spans="5:17" ht="14.1" customHeight="1" x14ac:dyDescent="0.2">
      <c r="E299" s="338" t="s">
        <v>678</v>
      </c>
      <c r="F299" s="338" t="s">
        <v>2480</v>
      </c>
      <c r="G299" s="340" t="s">
        <v>449</v>
      </c>
      <c r="H299" s="329" t="s">
        <v>677</v>
      </c>
      <c r="I299" s="329" t="s">
        <v>919</v>
      </c>
      <c r="J299" s="329" t="s">
        <v>921</v>
      </c>
      <c r="K299" s="329" t="s">
        <v>449</v>
      </c>
      <c r="L299" s="329" t="s">
        <v>849</v>
      </c>
      <c r="M299" s="329" t="s">
        <v>999</v>
      </c>
      <c r="N299" s="340"/>
      <c r="O299" s="329" t="s">
        <v>1000</v>
      </c>
      <c r="P299" s="329" t="s">
        <v>449</v>
      </c>
      <c r="Q299" s="340">
        <v>1</v>
      </c>
    </row>
    <row r="300" spans="5:17" ht="14.1" customHeight="1" x14ac:dyDescent="0.2">
      <c r="E300" s="338" t="s">
        <v>688</v>
      </c>
      <c r="F300" s="338" t="s">
        <v>2481</v>
      </c>
      <c r="G300" s="340" t="s">
        <v>449</v>
      </c>
      <c r="H300" s="329" t="s">
        <v>687</v>
      </c>
      <c r="I300" s="329" t="s">
        <v>919</v>
      </c>
      <c r="J300" s="329" t="s">
        <v>926</v>
      </c>
      <c r="K300" s="329" t="s">
        <v>449</v>
      </c>
      <c r="L300" s="329" t="s">
        <v>849</v>
      </c>
      <c r="M300" s="329" t="s">
        <v>999</v>
      </c>
      <c r="N300" s="340"/>
      <c r="O300" s="329" t="s">
        <v>1000</v>
      </c>
      <c r="P300" s="329" t="s">
        <v>449</v>
      </c>
      <c r="Q300" s="340">
        <v>1</v>
      </c>
    </row>
    <row r="301" spans="5:17" ht="14.1" customHeight="1" x14ac:dyDescent="0.2">
      <c r="E301" s="338" t="s">
        <v>680</v>
      </c>
      <c r="F301" s="338" t="s">
        <v>2482</v>
      </c>
      <c r="G301" s="340" t="s">
        <v>449</v>
      </c>
      <c r="H301" s="329" t="s">
        <v>679</v>
      </c>
      <c r="I301" s="329" t="s">
        <v>919</v>
      </c>
      <c r="J301" s="329" t="s">
        <v>922</v>
      </c>
      <c r="K301" s="329" t="s">
        <v>449</v>
      </c>
      <c r="L301" s="329" t="s">
        <v>849</v>
      </c>
      <c r="M301" s="329" t="s">
        <v>999</v>
      </c>
      <c r="N301" s="340"/>
      <c r="O301" s="329" t="s">
        <v>1000</v>
      </c>
      <c r="P301" s="329" t="s">
        <v>449</v>
      </c>
      <c r="Q301" s="340">
        <v>1</v>
      </c>
    </row>
    <row r="302" spans="5:17" ht="14.1" customHeight="1" x14ac:dyDescent="0.2">
      <c r="E302" s="338" t="s">
        <v>690</v>
      </c>
      <c r="F302" s="338" t="s">
        <v>2483</v>
      </c>
      <c r="G302" s="340" t="s">
        <v>449</v>
      </c>
      <c r="H302" s="329" t="s">
        <v>689</v>
      </c>
      <c r="I302" s="329" t="s">
        <v>919</v>
      </c>
      <c r="J302" s="329" t="s">
        <v>927</v>
      </c>
      <c r="K302" s="329" t="s">
        <v>449</v>
      </c>
      <c r="L302" s="329" t="s">
        <v>849</v>
      </c>
      <c r="M302" s="329" t="s">
        <v>999</v>
      </c>
      <c r="N302" s="340"/>
      <c r="O302" s="329" t="s">
        <v>1000</v>
      </c>
      <c r="P302" s="329" t="s">
        <v>449</v>
      </c>
      <c r="Q302" s="340">
        <v>1</v>
      </c>
    </row>
    <row r="303" spans="5:17" ht="14.1" customHeight="1" x14ac:dyDescent="0.2">
      <c r="E303" s="338" t="s">
        <v>682</v>
      </c>
      <c r="F303" s="338" t="s">
        <v>2484</v>
      </c>
      <c r="G303" s="340" t="s">
        <v>449</v>
      </c>
      <c r="H303" s="329" t="s">
        <v>681</v>
      </c>
      <c r="I303" s="329" t="s">
        <v>919</v>
      </c>
      <c r="J303" s="329" t="s">
        <v>923</v>
      </c>
      <c r="K303" s="329" t="s">
        <v>449</v>
      </c>
      <c r="L303" s="329" t="s">
        <v>849</v>
      </c>
      <c r="M303" s="329" t="s">
        <v>999</v>
      </c>
      <c r="N303" s="340"/>
      <c r="O303" s="329" t="s">
        <v>1000</v>
      </c>
      <c r="P303" s="329" t="s">
        <v>449</v>
      </c>
      <c r="Q303" s="340">
        <v>1</v>
      </c>
    </row>
    <row r="304" spans="5:17" ht="14.1" customHeight="1" x14ac:dyDescent="0.2">
      <c r="E304" s="338" t="s">
        <v>1444</v>
      </c>
      <c r="F304" s="338" t="s">
        <v>2485</v>
      </c>
      <c r="G304" s="340" t="s">
        <v>449</v>
      </c>
      <c r="H304" s="329" t="s">
        <v>1445</v>
      </c>
      <c r="I304" s="329" t="s">
        <v>919</v>
      </c>
      <c r="J304" s="329" t="s">
        <v>1446</v>
      </c>
      <c r="K304" s="329" t="s">
        <v>449</v>
      </c>
      <c r="L304" s="329" t="s">
        <v>847</v>
      </c>
      <c r="M304" s="329" t="s">
        <v>999</v>
      </c>
      <c r="N304" s="340"/>
      <c r="O304" s="329" t="s">
        <v>1000</v>
      </c>
      <c r="P304" s="329" t="s">
        <v>449</v>
      </c>
      <c r="Q304" s="340">
        <v>1</v>
      </c>
    </row>
    <row r="305" spans="5:17" ht="14.1" customHeight="1" x14ac:dyDescent="0.2">
      <c r="E305" s="338" t="s">
        <v>1447</v>
      </c>
      <c r="F305" s="338" t="s">
        <v>2486</v>
      </c>
      <c r="G305" s="340" t="s">
        <v>449</v>
      </c>
      <c r="H305" s="329" t="s">
        <v>1448</v>
      </c>
      <c r="I305" s="329" t="s">
        <v>919</v>
      </c>
      <c r="J305" s="329" t="s">
        <v>1449</v>
      </c>
      <c r="K305" s="329" t="s">
        <v>449</v>
      </c>
      <c r="L305" s="329" t="s">
        <v>847</v>
      </c>
      <c r="M305" s="329" t="s">
        <v>999</v>
      </c>
      <c r="N305" s="340"/>
      <c r="O305" s="329" t="s">
        <v>1000</v>
      </c>
      <c r="P305" s="329" t="s">
        <v>449</v>
      </c>
      <c r="Q305" s="340">
        <v>1</v>
      </c>
    </row>
    <row r="306" spans="5:17" ht="14.1" customHeight="1" x14ac:dyDescent="0.2">
      <c r="E306" s="338" t="s">
        <v>1750</v>
      </c>
      <c r="F306" s="338" t="s">
        <v>2487</v>
      </c>
      <c r="G306" s="340" t="s">
        <v>449</v>
      </c>
      <c r="H306" s="329" t="s">
        <v>1445</v>
      </c>
      <c r="I306" s="329" t="s">
        <v>919</v>
      </c>
      <c r="J306" s="329" t="s">
        <v>1446</v>
      </c>
      <c r="K306" s="329" t="s">
        <v>449</v>
      </c>
      <c r="L306" s="329" t="s">
        <v>848</v>
      </c>
      <c r="M306" s="329" t="s">
        <v>999</v>
      </c>
      <c r="N306" s="340"/>
      <c r="O306" s="329" t="s">
        <v>1000</v>
      </c>
      <c r="P306" s="329" t="s">
        <v>449</v>
      </c>
      <c r="Q306" s="340">
        <v>1</v>
      </c>
    </row>
    <row r="307" spans="5:17" ht="14.1" customHeight="1" x14ac:dyDescent="0.2">
      <c r="E307" s="338" t="s">
        <v>1751</v>
      </c>
      <c r="F307" s="338" t="s">
        <v>2488</v>
      </c>
      <c r="G307" s="340" t="s">
        <v>449</v>
      </c>
      <c r="H307" s="329" t="s">
        <v>1448</v>
      </c>
      <c r="I307" s="329" t="s">
        <v>919</v>
      </c>
      <c r="J307" s="329" t="s">
        <v>1449</v>
      </c>
      <c r="K307" s="329" t="s">
        <v>449</v>
      </c>
      <c r="L307" s="329" t="s">
        <v>848</v>
      </c>
      <c r="M307" s="329" t="s">
        <v>999</v>
      </c>
      <c r="N307" s="340"/>
      <c r="O307" s="329" t="s">
        <v>1000</v>
      </c>
      <c r="P307" s="329" t="s">
        <v>449</v>
      </c>
      <c r="Q307" s="340">
        <v>1</v>
      </c>
    </row>
    <row r="308" spans="5:17" ht="14.1" customHeight="1" x14ac:dyDescent="0.2">
      <c r="E308" s="338" t="s">
        <v>1450</v>
      </c>
      <c r="F308" s="338" t="s">
        <v>2489</v>
      </c>
      <c r="G308" s="340" t="s">
        <v>449</v>
      </c>
      <c r="H308" s="329" t="s">
        <v>1451</v>
      </c>
      <c r="I308" s="329" t="s">
        <v>919</v>
      </c>
      <c r="J308" s="329" t="s">
        <v>1452</v>
      </c>
      <c r="K308" s="329" t="s">
        <v>449</v>
      </c>
      <c r="L308" s="329" t="s">
        <v>847</v>
      </c>
      <c r="M308" s="329" t="s">
        <v>999</v>
      </c>
      <c r="N308" s="340"/>
      <c r="O308" s="329" t="s">
        <v>1000</v>
      </c>
      <c r="P308" s="329" t="s">
        <v>449</v>
      </c>
      <c r="Q308" s="340">
        <v>1</v>
      </c>
    </row>
    <row r="309" spans="5:17" ht="14.1" customHeight="1" x14ac:dyDescent="0.2">
      <c r="E309" s="338" t="s">
        <v>1453</v>
      </c>
      <c r="F309" s="338" t="s">
        <v>2490</v>
      </c>
      <c r="G309" s="340" t="s">
        <v>449</v>
      </c>
      <c r="H309" s="329" t="s">
        <v>1454</v>
      </c>
      <c r="I309" s="329" t="s">
        <v>919</v>
      </c>
      <c r="J309" s="329" t="s">
        <v>1455</v>
      </c>
      <c r="K309" s="329" t="s">
        <v>449</v>
      </c>
      <c r="L309" s="329" t="s">
        <v>847</v>
      </c>
      <c r="M309" s="329" t="s">
        <v>999</v>
      </c>
      <c r="N309" s="340"/>
      <c r="O309" s="329" t="s">
        <v>1000</v>
      </c>
      <c r="P309" s="329" t="s">
        <v>449</v>
      </c>
      <c r="Q309" s="340">
        <v>1</v>
      </c>
    </row>
    <row r="310" spans="5:17" ht="14.1" customHeight="1" x14ac:dyDescent="0.2">
      <c r="E310" s="338" t="s">
        <v>1573</v>
      </c>
      <c r="F310" s="338" t="s">
        <v>2491</v>
      </c>
      <c r="G310" s="340" t="s">
        <v>449</v>
      </c>
      <c r="H310" s="329" t="s">
        <v>1451</v>
      </c>
      <c r="I310" s="329" t="s">
        <v>919</v>
      </c>
      <c r="J310" s="329" t="s">
        <v>1452</v>
      </c>
      <c r="K310" s="329" t="s">
        <v>449</v>
      </c>
      <c r="L310" s="329" t="s">
        <v>848</v>
      </c>
      <c r="M310" s="329" t="s">
        <v>999</v>
      </c>
      <c r="N310" s="340"/>
      <c r="O310" s="329" t="s">
        <v>1000</v>
      </c>
      <c r="P310" s="329" t="s">
        <v>449</v>
      </c>
      <c r="Q310" s="340">
        <v>1</v>
      </c>
    </row>
    <row r="311" spans="5:17" ht="14.1" customHeight="1" x14ac:dyDescent="0.2">
      <c r="E311" s="338" t="s">
        <v>1574</v>
      </c>
      <c r="F311" s="338" t="s">
        <v>2492</v>
      </c>
      <c r="G311" s="340" t="s">
        <v>449</v>
      </c>
      <c r="H311" s="329" t="s">
        <v>1454</v>
      </c>
      <c r="I311" s="329" t="s">
        <v>919</v>
      </c>
      <c r="J311" s="329" t="s">
        <v>1455</v>
      </c>
      <c r="K311" s="329" t="s">
        <v>449</v>
      </c>
      <c r="L311" s="329" t="s">
        <v>848</v>
      </c>
      <c r="M311" s="329" t="s">
        <v>999</v>
      </c>
      <c r="N311" s="340"/>
      <c r="O311" s="329" t="s">
        <v>1000</v>
      </c>
      <c r="P311" s="329" t="s">
        <v>449</v>
      </c>
      <c r="Q311" s="340">
        <v>1</v>
      </c>
    </row>
    <row r="312" spans="5:17" ht="14.1" customHeight="1" x14ac:dyDescent="0.2">
      <c r="E312" s="338" t="s">
        <v>1456</v>
      </c>
      <c r="F312" s="338" t="s">
        <v>2493</v>
      </c>
      <c r="G312" s="340" t="s">
        <v>449</v>
      </c>
      <c r="H312" s="329" t="s">
        <v>1457</v>
      </c>
      <c r="I312" s="329" t="s">
        <v>919</v>
      </c>
      <c r="J312" s="329" t="s">
        <v>1458</v>
      </c>
      <c r="K312" s="329" t="s">
        <v>449</v>
      </c>
      <c r="L312" s="329" t="s">
        <v>847</v>
      </c>
      <c r="M312" s="329" t="s">
        <v>999</v>
      </c>
      <c r="N312" s="340"/>
      <c r="O312" s="329" t="s">
        <v>1000</v>
      </c>
      <c r="P312" s="329" t="s">
        <v>449</v>
      </c>
      <c r="Q312" s="340">
        <v>1</v>
      </c>
    </row>
    <row r="313" spans="5:17" ht="14.1" customHeight="1" x14ac:dyDescent="0.2">
      <c r="E313" s="338" t="s">
        <v>1459</v>
      </c>
      <c r="F313" s="338" t="s">
        <v>2494</v>
      </c>
      <c r="G313" s="340" t="s">
        <v>449</v>
      </c>
      <c r="H313" s="329" t="s">
        <v>1460</v>
      </c>
      <c r="I313" s="329" t="s">
        <v>919</v>
      </c>
      <c r="J313" s="329" t="s">
        <v>1461</v>
      </c>
      <c r="K313" s="329" t="s">
        <v>449</v>
      </c>
      <c r="L313" s="329" t="s">
        <v>847</v>
      </c>
      <c r="M313" s="329" t="s">
        <v>999</v>
      </c>
      <c r="N313" s="340"/>
      <c r="O313" s="329" t="s">
        <v>1000</v>
      </c>
      <c r="P313" s="329" t="s">
        <v>449</v>
      </c>
      <c r="Q313" s="340">
        <v>1</v>
      </c>
    </row>
    <row r="314" spans="5:17" ht="14.1" customHeight="1" x14ac:dyDescent="0.2">
      <c r="E314" s="338" t="s">
        <v>1575</v>
      </c>
      <c r="F314" s="338" t="s">
        <v>2495</v>
      </c>
      <c r="G314" s="340" t="s">
        <v>449</v>
      </c>
      <c r="H314" s="329" t="s">
        <v>1457</v>
      </c>
      <c r="I314" s="329" t="s">
        <v>919</v>
      </c>
      <c r="J314" s="329" t="s">
        <v>1458</v>
      </c>
      <c r="K314" s="329" t="s">
        <v>449</v>
      </c>
      <c r="L314" s="329" t="s">
        <v>848</v>
      </c>
      <c r="M314" s="329" t="s">
        <v>999</v>
      </c>
      <c r="N314" s="340"/>
      <c r="O314" s="329" t="s">
        <v>1000</v>
      </c>
      <c r="P314" s="329" t="s">
        <v>449</v>
      </c>
      <c r="Q314" s="340">
        <v>1</v>
      </c>
    </row>
    <row r="315" spans="5:17" ht="14.1" customHeight="1" x14ac:dyDescent="0.2">
      <c r="E315" s="338" t="s">
        <v>1576</v>
      </c>
      <c r="F315" s="338" t="s">
        <v>2496</v>
      </c>
      <c r="G315" s="340" t="s">
        <v>449</v>
      </c>
      <c r="H315" s="329" t="s">
        <v>1460</v>
      </c>
      <c r="I315" s="329" t="s">
        <v>919</v>
      </c>
      <c r="J315" s="329" t="s">
        <v>1461</v>
      </c>
      <c r="K315" s="329" t="s">
        <v>449</v>
      </c>
      <c r="L315" s="329" t="s">
        <v>848</v>
      </c>
      <c r="M315" s="329" t="s">
        <v>999</v>
      </c>
      <c r="N315" s="340"/>
      <c r="O315" s="329" t="s">
        <v>1000</v>
      </c>
      <c r="P315" s="329" t="s">
        <v>449</v>
      </c>
      <c r="Q315" s="340">
        <v>1</v>
      </c>
    </row>
    <row r="316" spans="5:17" ht="14.1" customHeight="1" x14ac:dyDescent="0.2">
      <c r="E316" s="338" t="s">
        <v>1577</v>
      </c>
      <c r="F316" s="338" t="s">
        <v>2497</v>
      </c>
      <c r="G316" s="340"/>
      <c r="H316" s="329" t="s">
        <v>1462</v>
      </c>
      <c r="I316" s="329" t="s">
        <v>919</v>
      </c>
      <c r="J316" s="329" t="s">
        <v>1463</v>
      </c>
      <c r="K316" s="329"/>
      <c r="L316" s="329" t="s">
        <v>848</v>
      </c>
      <c r="M316" s="329" t="s">
        <v>999</v>
      </c>
      <c r="N316" s="340"/>
      <c r="O316" s="329" t="s">
        <v>1000</v>
      </c>
      <c r="P316" s="329" t="s">
        <v>449</v>
      </c>
      <c r="Q316" s="340">
        <v>1</v>
      </c>
    </row>
    <row r="317" spans="5:17" ht="14.1" customHeight="1" x14ac:dyDescent="0.2">
      <c r="E317" s="338" t="s">
        <v>1578</v>
      </c>
      <c r="F317" s="338" t="s">
        <v>2498</v>
      </c>
      <c r="G317" s="340"/>
      <c r="H317" s="329" t="s">
        <v>1464</v>
      </c>
      <c r="I317" s="329" t="s">
        <v>919</v>
      </c>
      <c r="J317" s="329" t="s">
        <v>1465</v>
      </c>
      <c r="K317" s="329"/>
      <c r="L317" s="329" t="s">
        <v>848</v>
      </c>
      <c r="M317" s="329" t="s">
        <v>999</v>
      </c>
      <c r="N317" s="340"/>
      <c r="O317" s="329" t="s">
        <v>1000</v>
      </c>
      <c r="P317" s="329" t="s">
        <v>449</v>
      </c>
      <c r="Q317" s="340">
        <v>1</v>
      </c>
    </row>
    <row r="318" spans="5:17" ht="14.1" customHeight="1" x14ac:dyDescent="0.2">
      <c r="E318" s="338" t="s">
        <v>1233</v>
      </c>
      <c r="F318" s="338" t="s">
        <v>2499</v>
      </c>
      <c r="G318" s="354"/>
      <c r="H318" s="341" t="s">
        <v>1466</v>
      </c>
      <c r="I318" s="341" t="s">
        <v>919</v>
      </c>
      <c r="J318" s="341" t="s">
        <v>1108</v>
      </c>
      <c r="K318" s="341"/>
      <c r="L318" s="329" t="s">
        <v>849</v>
      </c>
      <c r="M318" s="341" t="s">
        <v>999</v>
      </c>
      <c r="N318" s="341"/>
      <c r="O318" s="341" t="s">
        <v>1000</v>
      </c>
      <c r="P318" s="341" t="s">
        <v>449</v>
      </c>
      <c r="Q318" s="341">
        <v>1</v>
      </c>
    </row>
    <row r="319" spans="5:17" ht="14.1" customHeight="1" x14ac:dyDescent="0.2">
      <c r="E319" s="338" t="s">
        <v>1234</v>
      </c>
      <c r="F319" s="338" t="s">
        <v>2500</v>
      </c>
      <c r="G319" s="340"/>
      <c r="H319" s="329" t="s">
        <v>1106</v>
      </c>
      <c r="I319" s="329" t="s">
        <v>919</v>
      </c>
      <c r="J319" s="329" t="s">
        <v>1107</v>
      </c>
      <c r="K319" s="329"/>
      <c r="L319" s="329" t="s">
        <v>849</v>
      </c>
      <c r="M319" s="329" t="s">
        <v>999</v>
      </c>
      <c r="N319" s="340"/>
      <c r="O319" s="329" t="s">
        <v>1000</v>
      </c>
      <c r="P319" s="329" t="s">
        <v>449</v>
      </c>
      <c r="Q319" s="340">
        <v>1</v>
      </c>
    </row>
    <row r="320" spans="5:17" ht="14.1" customHeight="1" x14ac:dyDescent="0.2">
      <c r="E320" s="338" t="s">
        <v>1292</v>
      </c>
      <c r="F320" s="338" t="s">
        <v>2501</v>
      </c>
      <c r="G320" s="340"/>
      <c r="H320" s="329"/>
      <c r="I320" s="329"/>
      <c r="J320" s="329"/>
      <c r="K320" s="329"/>
      <c r="L320" s="329"/>
      <c r="M320" s="329"/>
      <c r="N320" s="340"/>
      <c r="O320" s="329"/>
      <c r="P320" s="329"/>
      <c r="Q320" s="340"/>
    </row>
    <row r="321" spans="5:17" ht="14.1" customHeight="1" x14ac:dyDescent="0.2">
      <c r="E321" s="339" t="s">
        <v>1289</v>
      </c>
      <c r="F321" s="339" t="s">
        <v>2502</v>
      </c>
      <c r="G321" s="340"/>
      <c r="H321" s="329"/>
      <c r="I321" s="329"/>
      <c r="J321" s="329"/>
      <c r="K321" s="329"/>
      <c r="L321" s="329"/>
      <c r="M321" s="329"/>
      <c r="N321" s="340"/>
      <c r="O321" s="329"/>
      <c r="P321" s="329"/>
      <c r="Q321" s="340"/>
    </row>
    <row r="322" spans="5:17" ht="14.1" customHeight="1" x14ac:dyDescent="0.2">
      <c r="E322" s="338" t="s">
        <v>1293</v>
      </c>
      <c r="F322" s="338" t="s">
        <v>2503</v>
      </c>
      <c r="G322" s="340"/>
      <c r="H322" s="329"/>
      <c r="I322" s="329"/>
      <c r="J322" s="329"/>
      <c r="K322" s="329"/>
      <c r="L322" s="329"/>
      <c r="M322" s="329"/>
      <c r="N322" s="340"/>
      <c r="O322" s="329"/>
      <c r="P322" s="329"/>
      <c r="Q322" s="340"/>
    </row>
    <row r="323" spans="5:17" ht="14.1" customHeight="1" x14ac:dyDescent="0.2">
      <c r="E323" s="339" t="s">
        <v>1290</v>
      </c>
      <c r="F323" s="339" t="s">
        <v>2504</v>
      </c>
      <c r="G323" s="340"/>
      <c r="H323" s="329"/>
      <c r="I323" s="329"/>
      <c r="J323" s="329"/>
      <c r="K323" s="329"/>
      <c r="L323" s="329"/>
      <c r="M323" s="329"/>
      <c r="N323" s="340"/>
      <c r="O323" s="329"/>
      <c r="P323" s="329"/>
      <c r="Q323" s="340"/>
    </row>
    <row r="324" spans="5:17" ht="14.1" customHeight="1" x14ac:dyDescent="0.2">
      <c r="E324" s="338" t="s">
        <v>1335</v>
      </c>
      <c r="F324" s="338" t="s">
        <v>2505</v>
      </c>
      <c r="G324" s="340"/>
      <c r="H324" s="329"/>
      <c r="I324" s="329"/>
      <c r="J324" s="329"/>
      <c r="K324" s="329"/>
      <c r="L324" s="329"/>
      <c r="M324" s="329"/>
      <c r="N324" s="340"/>
      <c r="O324" s="329"/>
      <c r="P324" s="329"/>
      <c r="Q324" s="340"/>
    </row>
    <row r="325" spans="5:17" ht="14.1" customHeight="1" x14ac:dyDescent="0.2">
      <c r="E325" s="339" t="s">
        <v>1291</v>
      </c>
      <c r="F325" s="339" t="s">
        <v>2506</v>
      </c>
      <c r="G325" s="340"/>
      <c r="H325" s="329"/>
      <c r="I325" s="329"/>
      <c r="J325" s="329"/>
      <c r="K325" s="329"/>
      <c r="L325" s="329"/>
      <c r="M325" s="329"/>
      <c r="N325" s="340"/>
      <c r="O325" s="329"/>
      <c r="P325" s="329"/>
      <c r="Q325" s="340"/>
    </row>
    <row r="326" spans="5:17" ht="14.1" customHeight="1" x14ac:dyDescent="0.2">
      <c r="E326" s="338" t="s">
        <v>697</v>
      </c>
      <c r="F326" s="338" t="s">
        <v>2507</v>
      </c>
      <c r="G326" s="340" t="s">
        <v>449</v>
      </c>
      <c r="H326" s="329" t="s">
        <v>2179</v>
      </c>
      <c r="I326" s="329" t="s">
        <v>928</v>
      </c>
      <c r="J326" s="329" t="s">
        <v>931</v>
      </c>
      <c r="K326" s="329" t="s">
        <v>449</v>
      </c>
      <c r="L326" s="329" t="s">
        <v>847</v>
      </c>
      <c r="M326" s="329" t="s">
        <v>999</v>
      </c>
      <c r="N326" s="340"/>
      <c r="O326" s="329" t="s">
        <v>1000</v>
      </c>
      <c r="P326" s="329" t="s">
        <v>449</v>
      </c>
      <c r="Q326" s="340">
        <v>1</v>
      </c>
    </row>
    <row r="327" spans="5:17" ht="14.1" customHeight="1" x14ac:dyDescent="0.2">
      <c r="E327" s="338" t="s">
        <v>691</v>
      </c>
      <c r="F327" s="338" t="s">
        <v>2508</v>
      </c>
      <c r="G327" s="340" t="s">
        <v>449</v>
      </c>
      <c r="H327" s="329" t="s">
        <v>2180</v>
      </c>
      <c r="I327" s="329" t="s">
        <v>928</v>
      </c>
      <c r="J327" s="329" t="s">
        <v>929</v>
      </c>
      <c r="K327" s="329" t="s">
        <v>449</v>
      </c>
      <c r="L327" s="329" t="s">
        <v>847</v>
      </c>
      <c r="M327" s="329" t="s">
        <v>999</v>
      </c>
      <c r="N327" s="340"/>
      <c r="O327" s="329" t="s">
        <v>1000</v>
      </c>
      <c r="P327" s="329" t="s">
        <v>449</v>
      </c>
      <c r="Q327" s="340">
        <v>1</v>
      </c>
    </row>
    <row r="328" spans="5:17" ht="14.1" customHeight="1" x14ac:dyDescent="0.2">
      <c r="E328" s="338" t="s">
        <v>698</v>
      </c>
      <c r="F328" s="338" t="s">
        <v>2509</v>
      </c>
      <c r="G328" s="340" t="s">
        <v>449</v>
      </c>
      <c r="H328" s="329" t="s">
        <v>2179</v>
      </c>
      <c r="I328" s="329" t="s">
        <v>928</v>
      </c>
      <c r="J328" s="329" t="s">
        <v>931</v>
      </c>
      <c r="K328" s="329" t="s">
        <v>449</v>
      </c>
      <c r="L328" s="329" t="s">
        <v>848</v>
      </c>
      <c r="M328" s="329" t="s">
        <v>999</v>
      </c>
      <c r="N328" s="340"/>
      <c r="O328" s="329" t="s">
        <v>1000</v>
      </c>
      <c r="P328" s="329" t="s">
        <v>449</v>
      </c>
      <c r="Q328" s="340">
        <v>1</v>
      </c>
    </row>
    <row r="329" spans="5:17" ht="14.1" customHeight="1" x14ac:dyDescent="0.2">
      <c r="E329" s="338" t="s">
        <v>692</v>
      </c>
      <c r="F329" s="338" t="s">
        <v>2510</v>
      </c>
      <c r="G329" s="340" t="s">
        <v>449</v>
      </c>
      <c r="H329" s="329" t="s">
        <v>2180</v>
      </c>
      <c r="I329" s="329" t="s">
        <v>928</v>
      </c>
      <c r="J329" s="329" t="s">
        <v>929</v>
      </c>
      <c r="K329" s="329" t="s">
        <v>449</v>
      </c>
      <c r="L329" s="329" t="s">
        <v>848</v>
      </c>
      <c r="M329" s="329" t="s">
        <v>999</v>
      </c>
      <c r="N329" s="340"/>
      <c r="O329" s="329" t="s">
        <v>1000</v>
      </c>
      <c r="P329" s="329" t="s">
        <v>449</v>
      </c>
      <c r="Q329" s="340">
        <v>1</v>
      </c>
    </row>
    <row r="330" spans="5:17" ht="14.1" customHeight="1" x14ac:dyDescent="0.2">
      <c r="E330" s="338" t="s">
        <v>699</v>
      </c>
      <c r="F330" s="338" t="s">
        <v>2511</v>
      </c>
      <c r="G330" s="340" t="s">
        <v>449</v>
      </c>
      <c r="H330" s="329" t="s">
        <v>2179</v>
      </c>
      <c r="I330" s="329" t="s">
        <v>928</v>
      </c>
      <c r="J330" s="329" t="s">
        <v>931</v>
      </c>
      <c r="K330" s="329" t="s">
        <v>449</v>
      </c>
      <c r="L330" s="329" t="s">
        <v>849</v>
      </c>
      <c r="M330" s="329" t="s">
        <v>999</v>
      </c>
      <c r="N330" s="340"/>
      <c r="O330" s="329" t="s">
        <v>1000</v>
      </c>
      <c r="P330" s="329" t="s">
        <v>449</v>
      </c>
      <c r="Q330" s="340">
        <v>1</v>
      </c>
    </row>
    <row r="331" spans="5:17" ht="14.1" customHeight="1" x14ac:dyDescent="0.2">
      <c r="E331" s="338" t="s">
        <v>693</v>
      </c>
      <c r="F331" s="338" t="s">
        <v>2512</v>
      </c>
      <c r="G331" s="340" t="s">
        <v>449</v>
      </c>
      <c r="H331" s="329" t="s">
        <v>2180</v>
      </c>
      <c r="I331" s="329" t="s">
        <v>928</v>
      </c>
      <c r="J331" s="329" t="s">
        <v>929</v>
      </c>
      <c r="K331" s="329" t="s">
        <v>449</v>
      </c>
      <c r="L331" s="329" t="s">
        <v>849</v>
      </c>
      <c r="M331" s="329" t="s">
        <v>999</v>
      </c>
      <c r="N331" s="340"/>
      <c r="O331" s="329" t="s">
        <v>1000</v>
      </c>
      <c r="P331" s="329" t="s">
        <v>449</v>
      </c>
      <c r="Q331" s="340">
        <v>1</v>
      </c>
    </row>
    <row r="332" spans="5:17" ht="14.1" customHeight="1" x14ac:dyDescent="0.2">
      <c r="E332" s="338" t="s">
        <v>1467</v>
      </c>
      <c r="F332" s="338" t="s">
        <v>2513</v>
      </c>
      <c r="G332" s="340"/>
      <c r="H332" s="329" t="s">
        <v>1236</v>
      </c>
      <c r="I332" s="329" t="s">
        <v>928</v>
      </c>
      <c r="J332" s="329" t="s">
        <v>1116</v>
      </c>
      <c r="K332" s="329"/>
      <c r="L332" s="329" t="s">
        <v>849</v>
      </c>
      <c r="M332" s="329" t="s">
        <v>999</v>
      </c>
      <c r="N332" s="340"/>
      <c r="O332" s="329" t="s">
        <v>1000</v>
      </c>
      <c r="P332" s="329" t="s">
        <v>449</v>
      </c>
      <c r="Q332" s="340">
        <v>1</v>
      </c>
    </row>
    <row r="333" spans="5:17" ht="14.1" customHeight="1" x14ac:dyDescent="0.2">
      <c r="E333" s="338" t="s">
        <v>1468</v>
      </c>
      <c r="F333" s="338" t="s">
        <v>2514</v>
      </c>
      <c r="G333" s="340"/>
      <c r="H333" s="329" t="s">
        <v>1235</v>
      </c>
      <c r="I333" s="329" t="s">
        <v>928</v>
      </c>
      <c r="J333" s="329" t="s">
        <v>1113</v>
      </c>
      <c r="K333" s="329"/>
      <c r="L333" s="329" t="s">
        <v>849</v>
      </c>
      <c r="M333" s="329" t="s">
        <v>999</v>
      </c>
      <c r="N333" s="340"/>
      <c r="O333" s="329" t="s">
        <v>1000</v>
      </c>
      <c r="P333" s="329" t="s">
        <v>449</v>
      </c>
      <c r="Q333" s="340">
        <v>1</v>
      </c>
    </row>
    <row r="334" spans="5:17" ht="14.1" customHeight="1" x14ac:dyDescent="0.2">
      <c r="E334" s="338" t="s">
        <v>2170</v>
      </c>
      <c r="F334" s="338" t="s">
        <v>2515</v>
      </c>
      <c r="G334" s="340"/>
      <c r="H334" s="329" t="s">
        <v>1581</v>
      </c>
      <c r="I334" s="329" t="s">
        <v>928</v>
      </c>
      <c r="J334" s="329" t="s">
        <v>2183</v>
      </c>
      <c r="K334" s="329"/>
      <c r="L334" s="329" t="s">
        <v>848</v>
      </c>
      <c r="M334" s="329" t="s">
        <v>999</v>
      </c>
      <c r="N334" s="340"/>
      <c r="O334" s="329" t="s">
        <v>1000</v>
      </c>
      <c r="P334" s="329" t="s">
        <v>449</v>
      </c>
      <c r="Q334" s="340">
        <v>1</v>
      </c>
    </row>
    <row r="335" spans="5:17" ht="14.1" customHeight="1" x14ac:dyDescent="0.2">
      <c r="E335" s="338" t="s">
        <v>2171</v>
      </c>
      <c r="F335" s="338" t="s">
        <v>2516</v>
      </c>
      <c r="G335" s="340"/>
      <c r="H335" s="329" t="s">
        <v>1584</v>
      </c>
      <c r="I335" s="329" t="s">
        <v>928</v>
      </c>
      <c r="J335" s="329" t="s">
        <v>2172</v>
      </c>
      <c r="K335" s="329"/>
      <c r="L335" s="329" t="s">
        <v>848</v>
      </c>
      <c r="M335" s="329" t="s">
        <v>999</v>
      </c>
      <c r="N335" s="340"/>
      <c r="O335" s="329" t="s">
        <v>1000</v>
      </c>
      <c r="P335" s="329" t="s">
        <v>449</v>
      </c>
      <c r="Q335" s="340">
        <v>1</v>
      </c>
    </row>
    <row r="336" spans="5:17" ht="14.1" customHeight="1" x14ac:dyDescent="0.2">
      <c r="E336" s="338" t="s">
        <v>700</v>
      </c>
      <c r="F336" s="338" t="s">
        <v>2517</v>
      </c>
      <c r="G336" s="340" t="s">
        <v>449</v>
      </c>
      <c r="H336" s="329" t="s">
        <v>701</v>
      </c>
      <c r="I336" s="329" t="s">
        <v>928</v>
      </c>
      <c r="J336" s="329" t="s">
        <v>932</v>
      </c>
      <c r="K336" s="329" t="s">
        <v>449</v>
      </c>
      <c r="L336" s="329" t="s">
        <v>847</v>
      </c>
      <c r="M336" s="329" t="s">
        <v>999</v>
      </c>
      <c r="N336" s="340"/>
      <c r="O336" s="329" t="s">
        <v>1000</v>
      </c>
      <c r="P336" s="329" t="s">
        <v>449</v>
      </c>
      <c r="Q336" s="340">
        <v>1</v>
      </c>
    </row>
    <row r="337" spans="5:17" ht="14.1" customHeight="1" x14ac:dyDescent="0.2">
      <c r="E337" s="338" t="s">
        <v>694</v>
      </c>
      <c r="F337" s="338" t="s">
        <v>2518</v>
      </c>
      <c r="G337" s="340" t="s">
        <v>449</v>
      </c>
      <c r="H337" s="329" t="s">
        <v>695</v>
      </c>
      <c r="I337" s="329" t="s">
        <v>928</v>
      </c>
      <c r="J337" s="329" t="s">
        <v>930</v>
      </c>
      <c r="K337" s="329" t="s">
        <v>449</v>
      </c>
      <c r="L337" s="329" t="s">
        <v>847</v>
      </c>
      <c r="M337" s="329" t="s">
        <v>999</v>
      </c>
      <c r="N337" s="340"/>
      <c r="O337" s="329" t="s">
        <v>1000</v>
      </c>
      <c r="P337" s="329" t="s">
        <v>449</v>
      </c>
      <c r="Q337" s="340">
        <v>1</v>
      </c>
    </row>
    <row r="338" spans="5:17" ht="14.1" customHeight="1" x14ac:dyDescent="0.2">
      <c r="E338" s="338" t="s">
        <v>702</v>
      </c>
      <c r="F338" s="338" t="s">
        <v>2519</v>
      </c>
      <c r="G338" s="340" t="s">
        <v>449</v>
      </c>
      <c r="H338" s="329" t="s">
        <v>701</v>
      </c>
      <c r="I338" s="329" t="s">
        <v>928</v>
      </c>
      <c r="J338" s="329" t="s">
        <v>932</v>
      </c>
      <c r="K338" s="329" t="s">
        <v>449</v>
      </c>
      <c r="L338" s="329" t="s">
        <v>848</v>
      </c>
      <c r="M338" s="329" t="s">
        <v>999</v>
      </c>
      <c r="N338" s="340"/>
      <c r="O338" s="329" t="s">
        <v>1000</v>
      </c>
      <c r="P338" s="329" t="s">
        <v>449</v>
      </c>
      <c r="Q338" s="340">
        <v>1</v>
      </c>
    </row>
    <row r="339" spans="5:17" ht="14.1" customHeight="1" x14ac:dyDescent="0.2">
      <c r="E339" s="338" t="s">
        <v>696</v>
      </c>
      <c r="F339" s="338" t="s">
        <v>2520</v>
      </c>
      <c r="G339" s="340" t="s">
        <v>449</v>
      </c>
      <c r="H339" s="329" t="s">
        <v>695</v>
      </c>
      <c r="I339" s="329" t="s">
        <v>928</v>
      </c>
      <c r="J339" s="329" t="s">
        <v>930</v>
      </c>
      <c r="K339" s="329" t="s">
        <v>449</v>
      </c>
      <c r="L339" s="329" t="s">
        <v>848</v>
      </c>
      <c r="M339" s="329" t="s">
        <v>999</v>
      </c>
      <c r="N339" s="340"/>
      <c r="O339" s="329" t="s">
        <v>1000</v>
      </c>
      <c r="P339" s="329" t="s">
        <v>449</v>
      </c>
      <c r="Q339" s="340">
        <v>1</v>
      </c>
    </row>
    <row r="340" spans="5:17" ht="14.1" customHeight="1" x14ac:dyDescent="0.2">
      <c r="E340" s="338" t="s">
        <v>1036</v>
      </c>
      <c r="F340" s="338" t="s">
        <v>2521</v>
      </c>
      <c r="G340" s="340" t="s">
        <v>449</v>
      </c>
      <c r="H340" s="329" t="s">
        <v>701</v>
      </c>
      <c r="I340" s="329" t="s">
        <v>928</v>
      </c>
      <c r="J340" s="329" t="s">
        <v>932</v>
      </c>
      <c r="K340" s="329" t="s">
        <v>449</v>
      </c>
      <c r="L340" s="329" t="s">
        <v>849</v>
      </c>
      <c r="M340" s="329" t="s">
        <v>999</v>
      </c>
      <c r="N340" s="340"/>
      <c r="O340" s="329" t="s">
        <v>1000</v>
      </c>
      <c r="P340" s="329" t="s">
        <v>449</v>
      </c>
      <c r="Q340" s="340">
        <v>1</v>
      </c>
    </row>
    <row r="341" spans="5:17" ht="14.1" customHeight="1" x14ac:dyDescent="0.2">
      <c r="E341" s="338" t="s">
        <v>1034</v>
      </c>
      <c r="F341" s="338" t="s">
        <v>2522</v>
      </c>
      <c r="G341" s="340" t="s">
        <v>449</v>
      </c>
      <c r="H341" s="329" t="s">
        <v>695</v>
      </c>
      <c r="I341" s="329" t="s">
        <v>928</v>
      </c>
      <c r="J341" s="329" t="s">
        <v>930</v>
      </c>
      <c r="K341" s="329" t="s">
        <v>449</v>
      </c>
      <c r="L341" s="329" t="s">
        <v>849</v>
      </c>
      <c r="M341" s="329" t="s">
        <v>999</v>
      </c>
      <c r="N341" s="340"/>
      <c r="O341" s="329" t="s">
        <v>1000</v>
      </c>
      <c r="P341" s="329" t="s">
        <v>449</v>
      </c>
      <c r="Q341" s="340">
        <v>1</v>
      </c>
    </row>
    <row r="342" spans="5:17" ht="14.1" customHeight="1" x14ac:dyDescent="0.2">
      <c r="E342" s="338" t="s">
        <v>1469</v>
      </c>
      <c r="F342" s="338" t="s">
        <v>2523</v>
      </c>
      <c r="G342" s="340"/>
      <c r="H342" s="329" t="s">
        <v>1111</v>
      </c>
      <c r="I342" s="329" t="s">
        <v>928</v>
      </c>
      <c r="J342" s="329" t="s">
        <v>1117</v>
      </c>
      <c r="K342" s="329"/>
      <c r="L342" s="329" t="s">
        <v>849</v>
      </c>
      <c r="M342" s="329" t="s">
        <v>999</v>
      </c>
      <c r="N342" s="340"/>
      <c r="O342" s="329" t="s">
        <v>1000</v>
      </c>
      <c r="P342" s="329" t="s">
        <v>449</v>
      </c>
      <c r="Q342" s="340">
        <v>1</v>
      </c>
    </row>
    <row r="343" spans="5:17" ht="14.1" customHeight="1" x14ac:dyDescent="0.2">
      <c r="E343" s="338" t="s">
        <v>1470</v>
      </c>
      <c r="F343" s="338" t="s">
        <v>2524</v>
      </c>
      <c r="G343" s="340"/>
      <c r="H343" s="329" t="s">
        <v>1109</v>
      </c>
      <c r="I343" s="329" t="s">
        <v>928</v>
      </c>
      <c r="J343" s="329" t="s">
        <v>1114</v>
      </c>
      <c r="K343" s="329"/>
      <c r="L343" s="329" t="s">
        <v>849</v>
      </c>
      <c r="M343" s="329" t="s">
        <v>999</v>
      </c>
      <c r="N343" s="340"/>
      <c r="O343" s="329" t="s">
        <v>1000</v>
      </c>
      <c r="P343" s="329" t="s">
        <v>449</v>
      </c>
      <c r="Q343" s="340">
        <v>1</v>
      </c>
    </row>
    <row r="344" spans="5:17" ht="14.1" customHeight="1" x14ac:dyDescent="0.2">
      <c r="E344" s="338" t="s">
        <v>1579</v>
      </c>
      <c r="F344" s="338" t="s">
        <v>2525</v>
      </c>
      <c r="G344" s="340"/>
      <c r="H344" s="329" t="s">
        <v>2181</v>
      </c>
      <c r="I344" s="329" t="s">
        <v>928</v>
      </c>
      <c r="J344" s="329" t="s">
        <v>2176</v>
      </c>
      <c r="K344" s="329"/>
      <c r="L344" s="329" t="s">
        <v>848</v>
      </c>
      <c r="M344" s="329" t="s">
        <v>999</v>
      </c>
      <c r="N344" s="340"/>
      <c r="O344" s="329" t="s">
        <v>1000</v>
      </c>
      <c r="P344" s="329" t="s">
        <v>449</v>
      </c>
      <c r="Q344" s="340">
        <v>1</v>
      </c>
    </row>
    <row r="345" spans="5:17" ht="14.1" customHeight="1" x14ac:dyDescent="0.2">
      <c r="E345" s="338" t="s">
        <v>1580</v>
      </c>
      <c r="F345" s="338" t="s">
        <v>2526</v>
      </c>
      <c r="G345" s="340"/>
      <c r="H345" s="329" t="s">
        <v>2182</v>
      </c>
      <c r="I345" s="329" t="s">
        <v>928</v>
      </c>
      <c r="J345" s="329" t="s">
        <v>2173</v>
      </c>
      <c r="K345" s="329"/>
      <c r="L345" s="329" t="s">
        <v>848</v>
      </c>
      <c r="M345" s="329" t="s">
        <v>999</v>
      </c>
      <c r="N345" s="340"/>
      <c r="O345" s="329" t="s">
        <v>1000</v>
      </c>
      <c r="P345" s="329" t="s">
        <v>449</v>
      </c>
      <c r="Q345" s="340">
        <v>1</v>
      </c>
    </row>
    <row r="346" spans="5:17" ht="14.1" customHeight="1" x14ac:dyDescent="0.2">
      <c r="E346" s="338" t="s">
        <v>1042</v>
      </c>
      <c r="F346" s="338" t="s">
        <v>2527</v>
      </c>
      <c r="G346" s="340"/>
      <c r="H346" s="329" t="s">
        <v>1041</v>
      </c>
      <c r="I346" s="329" t="s">
        <v>928</v>
      </c>
      <c r="J346" s="329" t="s">
        <v>1119</v>
      </c>
      <c r="K346" s="329" t="s">
        <v>449</v>
      </c>
      <c r="L346" s="329" t="s">
        <v>847</v>
      </c>
      <c r="M346" s="329" t="s">
        <v>999</v>
      </c>
      <c r="N346" s="340"/>
      <c r="O346" s="329" t="s">
        <v>1000</v>
      </c>
      <c r="P346" s="329" t="s">
        <v>449</v>
      </c>
      <c r="Q346" s="340">
        <v>1</v>
      </c>
    </row>
    <row r="347" spans="5:17" ht="14.1" customHeight="1" x14ac:dyDescent="0.2">
      <c r="E347" s="338" t="s">
        <v>1039</v>
      </c>
      <c r="F347" s="338" t="s">
        <v>2528</v>
      </c>
      <c r="G347" s="340"/>
      <c r="H347" s="329" t="s">
        <v>1037</v>
      </c>
      <c r="I347" s="329" t="s">
        <v>928</v>
      </c>
      <c r="J347" s="329" t="s">
        <v>1038</v>
      </c>
      <c r="K347" s="329" t="s">
        <v>449</v>
      </c>
      <c r="L347" s="329" t="s">
        <v>847</v>
      </c>
      <c r="M347" s="329" t="s">
        <v>999</v>
      </c>
      <c r="N347" s="340"/>
      <c r="O347" s="329" t="s">
        <v>1000</v>
      </c>
      <c r="P347" s="329" t="s">
        <v>449</v>
      </c>
      <c r="Q347" s="340">
        <v>1</v>
      </c>
    </row>
    <row r="348" spans="5:17" ht="14.1" customHeight="1" x14ac:dyDescent="0.2">
      <c r="E348" s="338" t="s">
        <v>1035</v>
      </c>
      <c r="F348" s="338" t="s">
        <v>2529</v>
      </c>
      <c r="G348" s="340"/>
      <c r="H348" s="329" t="s">
        <v>1041</v>
      </c>
      <c r="I348" s="329" t="s">
        <v>928</v>
      </c>
      <c r="J348" s="329" t="s">
        <v>1038</v>
      </c>
      <c r="K348" s="329" t="s">
        <v>449</v>
      </c>
      <c r="L348" s="329" t="s">
        <v>848</v>
      </c>
      <c r="M348" s="329" t="s">
        <v>999</v>
      </c>
      <c r="N348" s="340"/>
      <c r="O348" s="329" t="s">
        <v>1000</v>
      </c>
      <c r="P348" s="329" t="s">
        <v>449</v>
      </c>
      <c r="Q348" s="340">
        <v>1</v>
      </c>
    </row>
    <row r="349" spans="5:17" ht="14.1" customHeight="1" x14ac:dyDescent="0.2">
      <c r="E349" s="338" t="s">
        <v>1040</v>
      </c>
      <c r="F349" s="338" t="s">
        <v>2530</v>
      </c>
      <c r="G349" s="340"/>
      <c r="H349" s="329" t="s">
        <v>1037</v>
      </c>
      <c r="I349" s="329" t="s">
        <v>928</v>
      </c>
      <c r="J349" s="329" t="s">
        <v>1038</v>
      </c>
      <c r="K349" s="329" t="s">
        <v>449</v>
      </c>
      <c r="L349" s="329" t="s">
        <v>848</v>
      </c>
      <c r="M349" s="329" t="s">
        <v>999</v>
      </c>
      <c r="N349" s="340"/>
      <c r="O349" s="329" t="s">
        <v>1000</v>
      </c>
      <c r="P349" s="329" t="s">
        <v>449</v>
      </c>
      <c r="Q349" s="340">
        <v>1</v>
      </c>
    </row>
    <row r="350" spans="5:17" ht="14.1" customHeight="1" x14ac:dyDescent="0.2">
      <c r="E350" s="338" t="s">
        <v>1471</v>
      </c>
      <c r="F350" s="338" t="s">
        <v>2531</v>
      </c>
      <c r="G350" s="340"/>
      <c r="H350" s="329" t="s">
        <v>1041</v>
      </c>
      <c r="I350" s="329" t="s">
        <v>928</v>
      </c>
      <c r="J350" s="329" t="s">
        <v>1038</v>
      </c>
      <c r="K350" s="329" t="s">
        <v>449</v>
      </c>
      <c r="L350" s="329" t="s">
        <v>849</v>
      </c>
      <c r="M350" s="329" t="s">
        <v>999</v>
      </c>
      <c r="N350" s="340"/>
      <c r="O350" s="329" t="s">
        <v>1000</v>
      </c>
      <c r="P350" s="329" t="s">
        <v>449</v>
      </c>
      <c r="Q350" s="340">
        <v>1</v>
      </c>
    </row>
    <row r="351" spans="5:17" ht="14.1" customHeight="1" x14ac:dyDescent="0.2">
      <c r="E351" s="338" t="s">
        <v>1472</v>
      </c>
      <c r="F351" s="338" t="s">
        <v>2532</v>
      </c>
      <c r="G351" s="340"/>
      <c r="H351" s="329" t="s">
        <v>1037</v>
      </c>
      <c r="I351" s="329" t="s">
        <v>928</v>
      </c>
      <c r="J351" s="329" t="s">
        <v>1038</v>
      </c>
      <c r="K351" s="329" t="s">
        <v>449</v>
      </c>
      <c r="L351" s="329" t="s">
        <v>849</v>
      </c>
      <c r="M351" s="329" t="s">
        <v>999</v>
      </c>
      <c r="N351" s="340"/>
      <c r="O351" s="329" t="s">
        <v>1000</v>
      </c>
      <c r="P351" s="329" t="s">
        <v>449</v>
      </c>
      <c r="Q351" s="340">
        <v>1</v>
      </c>
    </row>
    <row r="352" spans="5:17" ht="14.1" customHeight="1" x14ac:dyDescent="0.2">
      <c r="E352" s="338" t="s">
        <v>1473</v>
      </c>
      <c r="F352" s="338" t="s">
        <v>2533</v>
      </c>
      <c r="G352" s="340"/>
      <c r="H352" s="329" t="s">
        <v>1112</v>
      </c>
      <c r="I352" s="329" t="s">
        <v>928</v>
      </c>
      <c r="J352" s="329" t="s">
        <v>1118</v>
      </c>
      <c r="K352" s="329"/>
      <c r="L352" s="329" t="s">
        <v>849</v>
      </c>
      <c r="M352" s="329" t="s">
        <v>999</v>
      </c>
      <c r="N352" s="340"/>
      <c r="O352" s="329" t="s">
        <v>1000</v>
      </c>
      <c r="P352" s="329" t="s">
        <v>449</v>
      </c>
      <c r="Q352" s="340">
        <v>1</v>
      </c>
    </row>
    <row r="353" spans="1:856" ht="14.1" customHeight="1" x14ac:dyDescent="0.2">
      <c r="E353" s="338" t="s">
        <v>1474</v>
      </c>
      <c r="F353" s="338" t="s">
        <v>2534</v>
      </c>
      <c r="G353" s="340"/>
      <c r="H353" s="329" t="s">
        <v>1110</v>
      </c>
      <c r="I353" s="329" t="s">
        <v>928</v>
      </c>
      <c r="J353" s="329" t="s">
        <v>1115</v>
      </c>
      <c r="K353" s="329"/>
      <c r="L353" s="329" t="s">
        <v>849</v>
      </c>
      <c r="M353" s="329" t="s">
        <v>999</v>
      </c>
      <c r="N353" s="340"/>
      <c r="O353" s="329" t="s">
        <v>1000</v>
      </c>
      <c r="P353" s="329" t="s">
        <v>449</v>
      </c>
      <c r="Q353" s="340">
        <v>1</v>
      </c>
    </row>
    <row r="354" spans="1:856" ht="14.1" customHeight="1" x14ac:dyDescent="0.2">
      <c r="E354" s="338" t="s">
        <v>1582</v>
      </c>
      <c r="F354" s="338" t="s">
        <v>2535</v>
      </c>
      <c r="G354" s="340"/>
      <c r="H354" s="329" t="s">
        <v>2178</v>
      </c>
      <c r="I354" s="329" t="s">
        <v>928</v>
      </c>
      <c r="J354" s="329" t="s">
        <v>2174</v>
      </c>
      <c r="K354" s="329"/>
      <c r="L354" s="329" t="s">
        <v>848</v>
      </c>
      <c r="M354" s="329" t="s">
        <v>999</v>
      </c>
      <c r="N354" s="340"/>
      <c r="O354" s="329" t="s">
        <v>1000</v>
      </c>
      <c r="P354" s="329" t="s">
        <v>449</v>
      </c>
      <c r="Q354" s="340">
        <v>1</v>
      </c>
    </row>
    <row r="355" spans="1:856" ht="14.1" customHeight="1" x14ac:dyDescent="0.2">
      <c r="E355" s="338" t="s">
        <v>1583</v>
      </c>
      <c r="F355" s="338" t="s">
        <v>2536</v>
      </c>
      <c r="G355" s="340"/>
      <c r="H355" s="329" t="s">
        <v>2177</v>
      </c>
      <c r="I355" s="329" t="s">
        <v>928</v>
      </c>
      <c r="J355" s="329" t="s">
        <v>2175</v>
      </c>
      <c r="K355" s="329"/>
      <c r="L355" s="329" t="s">
        <v>848</v>
      </c>
      <c r="M355" s="329" t="s">
        <v>999</v>
      </c>
      <c r="N355" s="340"/>
      <c r="O355" s="329" t="s">
        <v>1000</v>
      </c>
      <c r="P355" s="329" t="s">
        <v>449</v>
      </c>
      <c r="Q355" s="340">
        <v>1</v>
      </c>
    </row>
    <row r="356" spans="1:856" ht="14.1" customHeight="1" x14ac:dyDescent="0.2">
      <c r="E356" s="338" t="s">
        <v>1297</v>
      </c>
      <c r="F356" s="338" t="s">
        <v>2537</v>
      </c>
      <c r="G356" s="340"/>
      <c r="H356" s="329"/>
      <c r="I356" s="329"/>
      <c r="J356" s="329"/>
      <c r="K356" s="329"/>
      <c r="L356" s="329"/>
      <c r="M356" s="329"/>
      <c r="N356" s="340"/>
      <c r="O356" s="329"/>
      <c r="P356" s="329"/>
      <c r="Q356" s="340"/>
    </row>
    <row r="357" spans="1:856" ht="14.1" customHeight="1" x14ac:dyDescent="0.2">
      <c r="E357" s="339" t="s">
        <v>1294</v>
      </c>
      <c r="F357" s="339" t="s">
        <v>2538</v>
      </c>
      <c r="G357" s="340"/>
      <c r="H357" s="329"/>
      <c r="I357" s="329"/>
      <c r="J357" s="329"/>
      <c r="K357" s="329"/>
      <c r="L357" s="329"/>
      <c r="M357" s="329"/>
      <c r="N357" s="340"/>
      <c r="O357" s="329"/>
      <c r="P357" s="329"/>
      <c r="Q357" s="340"/>
    </row>
    <row r="358" spans="1:856" ht="14.1" customHeight="1" x14ac:dyDescent="0.2">
      <c r="E358" s="338" t="s">
        <v>1298</v>
      </c>
      <c r="F358" s="338" t="s">
        <v>2539</v>
      </c>
      <c r="G358" s="340"/>
      <c r="H358" s="329"/>
      <c r="I358" s="329"/>
      <c r="J358" s="329"/>
      <c r="K358" s="329"/>
      <c r="L358" s="329"/>
      <c r="M358" s="329"/>
      <c r="N358" s="340"/>
      <c r="O358" s="329"/>
      <c r="P358" s="329"/>
      <c r="Q358" s="340"/>
    </row>
    <row r="359" spans="1:856" ht="14.1" customHeight="1" x14ac:dyDescent="0.2">
      <c r="E359" s="339" t="s">
        <v>1295</v>
      </c>
      <c r="F359" s="339" t="s">
        <v>2540</v>
      </c>
      <c r="G359" s="340"/>
      <c r="H359" s="329"/>
      <c r="I359" s="329"/>
      <c r="J359" s="329"/>
      <c r="K359" s="329"/>
      <c r="L359" s="329"/>
      <c r="M359" s="329"/>
      <c r="N359" s="340"/>
      <c r="O359" s="329"/>
      <c r="P359" s="329"/>
      <c r="Q359" s="340"/>
    </row>
    <row r="360" spans="1:856" ht="14.1" customHeight="1" x14ac:dyDescent="0.2">
      <c r="E360" s="338" t="s">
        <v>1327</v>
      </c>
      <c r="F360" s="338" t="s">
        <v>2541</v>
      </c>
      <c r="G360" s="340"/>
      <c r="H360" s="329"/>
      <c r="I360" s="329"/>
      <c r="J360" s="329"/>
      <c r="K360" s="329"/>
      <c r="L360" s="329"/>
      <c r="M360" s="329"/>
      <c r="N360" s="340"/>
      <c r="O360" s="329"/>
      <c r="P360" s="329"/>
      <c r="Q360" s="340"/>
    </row>
    <row r="361" spans="1:856" ht="14.1" customHeight="1" x14ac:dyDescent="0.2">
      <c r="E361" s="339" t="s">
        <v>1296</v>
      </c>
      <c r="F361" s="339" t="s">
        <v>2542</v>
      </c>
      <c r="G361" s="340"/>
      <c r="H361" s="329"/>
      <c r="I361" s="329"/>
      <c r="J361" s="329"/>
      <c r="K361" s="329"/>
      <c r="L361" s="329"/>
      <c r="M361" s="329"/>
      <c r="N361" s="340"/>
      <c r="O361" s="329"/>
      <c r="P361" s="329"/>
      <c r="Q361" s="340"/>
    </row>
    <row r="362" spans="1:856" ht="14.1" customHeight="1" x14ac:dyDescent="0.2">
      <c r="E362" s="338" t="s">
        <v>707</v>
      </c>
      <c r="F362" s="338" t="s">
        <v>2543</v>
      </c>
      <c r="G362" s="340" t="s">
        <v>449</v>
      </c>
      <c r="H362" s="329" t="s">
        <v>708</v>
      </c>
      <c r="I362" s="329" t="s">
        <v>933</v>
      </c>
      <c r="J362" s="329" t="s">
        <v>935</v>
      </c>
      <c r="K362" s="329" t="s">
        <v>449</v>
      </c>
      <c r="L362" s="329" t="s">
        <v>847</v>
      </c>
      <c r="M362" s="329" t="s">
        <v>999</v>
      </c>
      <c r="N362" s="340"/>
      <c r="O362" s="329" t="s">
        <v>1000</v>
      </c>
      <c r="P362" s="329" t="s">
        <v>449</v>
      </c>
      <c r="Q362" s="340">
        <v>1</v>
      </c>
    </row>
    <row r="363" spans="1:856" ht="14.1" customHeight="1" x14ac:dyDescent="0.2">
      <c r="E363" s="338" t="s">
        <v>703</v>
      </c>
      <c r="F363" s="338" t="s">
        <v>2544</v>
      </c>
      <c r="G363" s="340" t="s">
        <v>449</v>
      </c>
      <c r="H363" s="329" t="s">
        <v>704</v>
      </c>
      <c r="I363" s="329" t="s">
        <v>933</v>
      </c>
      <c r="J363" s="329" t="s">
        <v>934</v>
      </c>
      <c r="K363" s="329" t="s">
        <v>449</v>
      </c>
      <c r="L363" s="329" t="s">
        <v>847</v>
      </c>
      <c r="M363" s="329" t="s">
        <v>999</v>
      </c>
      <c r="N363" s="340"/>
      <c r="O363" s="329" t="s">
        <v>1000</v>
      </c>
      <c r="P363" s="329" t="s">
        <v>449</v>
      </c>
      <c r="Q363" s="340">
        <v>1</v>
      </c>
    </row>
    <row r="364" spans="1:856" ht="14.1" customHeight="1" x14ac:dyDescent="0.2">
      <c r="E364" s="338" t="s">
        <v>709</v>
      </c>
      <c r="F364" s="338" t="s">
        <v>2545</v>
      </c>
      <c r="G364" s="340" t="s">
        <v>449</v>
      </c>
      <c r="H364" s="329" t="s">
        <v>708</v>
      </c>
      <c r="I364" s="329" t="s">
        <v>933</v>
      </c>
      <c r="J364" s="329" t="s">
        <v>935</v>
      </c>
      <c r="K364" s="329" t="s">
        <v>449</v>
      </c>
      <c r="L364" s="329" t="s">
        <v>848</v>
      </c>
      <c r="M364" s="329" t="s">
        <v>999</v>
      </c>
      <c r="N364" s="340"/>
      <c r="O364" s="329" t="s">
        <v>1000</v>
      </c>
      <c r="P364" s="329" t="s">
        <v>449</v>
      </c>
      <c r="Q364" s="340">
        <v>1</v>
      </c>
    </row>
    <row r="365" spans="1:856" customFormat="1" ht="14.1" customHeight="1" x14ac:dyDescent="0.2">
      <c r="A365" s="16"/>
      <c r="B365" s="16"/>
      <c r="C365" s="16"/>
      <c r="D365" s="16"/>
      <c r="E365" s="338" t="s">
        <v>705</v>
      </c>
      <c r="F365" s="338" t="s">
        <v>2546</v>
      </c>
      <c r="G365" s="340" t="s">
        <v>449</v>
      </c>
      <c r="H365" s="329" t="s">
        <v>704</v>
      </c>
      <c r="I365" s="329" t="s">
        <v>933</v>
      </c>
      <c r="J365" s="329" t="s">
        <v>934</v>
      </c>
      <c r="K365" s="329" t="s">
        <v>449</v>
      </c>
      <c r="L365" s="329" t="s">
        <v>848</v>
      </c>
      <c r="M365" s="329" t="s">
        <v>999</v>
      </c>
      <c r="N365" s="340"/>
      <c r="O365" s="329" t="s">
        <v>1000</v>
      </c>
      <c r="P365" s="329" t="s">
        <v>449</v>
      </c>
      <c r="Q365" s="340">
        <v>1</v>
      </c>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16"/>
      <c r="CA365" s="16"/>
      <c r="CB365" s="16"/>
      <c r="CC365" s="16"/>
      <c r="CD365" s="16"/>
      <c r="CE365" s="16"/>
      <c r="CF365" s="16"/>
      <c r="CG365" s="16"/>
      <c r="CH365" s="16"/>
      <c r="CI365" s="16"/>
      <c r="CJ365" s="16"/>
      <c r="CK365" s="16"/>
      <c r="CL365" s="16"/>
      <c r="CM365" s="16"/>
      <c r="CN365" s="16"/>
      <c r="CO365" s="16"/>
      <c r="CP365" s="16"/>
      <c r="CQ365" s="16"/>
      <c r="CR365" s="16"/>
      <c r="CS365" s="16"/>
      <c r="CT365" s="16"/>
      <c r="CU365" s="16"/>
      <c r="CV365" s="16"/>
      <c r="CW365" s="16"/>
      <c r="CX365" s="16"/>
      <c r="CY365" s="16"/>
      <c r="CZ365" s="16"/>
      <c r="DA365" s="16"/>
      <c r="DB365" s="16"/>
      <c r="DC365" s="16"/>
      <c r="DD365" s="16"/>
      <c r="DE365" s="16"/>
      <c r="DF365" s="16"/>
      <c r="DG365" s="16"/>
      <c r="DH365" s="16"/>
      <c r="DI365" s="16"/>
      <c r="DJ365" s="16"/>
      <c r="DK365" s="16"/>
      <c r="DL365" s="16"/>
      <c r="DM365" s="16"/>
      <c r="DN365" s="16"/>
      <c r="DO365" s="16"/>
      <c r="DP365" s="16"/>
      <c r="DQ365" s="16"/>
      <c r="DR365" s="16"/>
      <c r="DS365" s="16"/>
      <c r="DT365" s="16"/>
      <c r="DU365" s="16"/>
      <c r="DV365" s="16"/>
      <c r="DW365" s="16"/>
      <c r="DX365" s="16"/>
      <c r="DY365" s="16"/>
      <c r="DZ365" s="16"/>
      <c r="EA365" s="16"/>
      <c r="EB365" s="16"/>
      <c r="EC365" s="16"/>
      <c r="ED365" s="16"/>
      <c r="EE365" s="16"/>
      <c r="EF365" s="16"/>
      <c r="EG365" s="16"/>
      <c r="EH365" s="16"/>
      <c r="EI365" s="16"/>
      <c r="EJ365" s="16"/>
      <c r="EK365" s="16"/>
      <c r="EL365" s="16"/>
      <c r="EM365" s="16"/>
      <c r="EN365" s="16"/>
      <c r="EO365" s="16"/>
      <c r="EP365" s="16"/>
      <c r="EQ365" s="16"/>
      <c r="ER365" s="16"/>
      <c r="ES365" s="16"/>
      <c r="ET365" s="16"/>
      <c r="EU365" s="16"/>
      <c r="EV365" s="16"/>
      <c r="EW365" s="16"/>
      <c r="EX365" s="16"/>
      <c r="EY365" s="16"/>
      <c r="EZ365" s="16"/>
      <c r="FA365" s="16"/>
      <c r="FB365" s="16"/>
      <c r="FC365" s="16"/>
      <c r="FD365" s="16"/>
      <c r="FE365" s="16"/>
      <c r="FF365" s="16"/>
      <c r="FG365" s="16"/>
      <c r="FH365" s="16"/>
      <c r="FI365" s="16"/>
      <c r="FJ365" s="16"/>
      <c r="FK365" s="16"/>
      <c r="FL365" s="16"/>
      <c r="FM365" s="16"/>
      <c r="FN365" s="16"/>
      <c r="FO365" s="16"/>
      <c r="FP365" s="16"/>
      <c r="FQ365" s="16"/>
      <c r="FR365" s="16"/>
      <c r="FS365" s="16"/>
      <c r="FT365" s="16"/>
      <c r="FU365" s="16"/>
      <c r="FV365" s="16"/>
      <c r="FW365" s="16"/>
      <c r="FX365" s="16"/>
      <c r="FY365" s="16"/>
      <c r="FZ365" s="16"/>
      <c r="GA365" s="16"/>
      <c r="GB365" s="16"/>
      <c r="GC365" s="16"/>
      <c r="GD365" s="16"/>
      <c r="GE365" s="16"/>
      <c r="GF365" s="16"/>
      <c r="GG365" s="16"/>
      <c r="GH365" s="16"/>
      <c r="GI365" s="16"/>
      <c r="GJ365" s="16"/>
      <c r="GK365" s="16"/>
      <c r="GL365" s="16"/>
      <c r="GM365" s="16"/>
      <c r="GN365" s="16"/>
      <c r="GO365" s="16"/>
      <c r="GP365" s="16"/>
      <c r="GQ365" s="16"/>
      <c r="GR365" s="16"/>
      <c r="GS365" s="16"/>
      <c r="GT365" s="16"/>
      <c r="GU365" s="16"/>
      <c r="GV365" s="16"/>
      <c r="GW365" s="16"/>
      <c r="GX365" s="16"/>
      <c r="GY365" s="16"/>
      <c r="GZ365" s="16"/>
      <c r="HA365" s="16"/>
      <c r="HB365" s="16"/>
      <c r="HC365" s="16"/>
      <c r="HD365" s="16"/>
      <c r="HE365" s="16"/>
      <c r="HF365" s="16"/>
      <c r="HG365" s="16"/>
      <c r="HH365" s="16"/>
      <c r="HI365" s="16"/>
      <c r="HJ365" s="16"/>
      <c r="HK365" s="16"/>
      <c r="HL365" s="16"/>
      <c r="HM365" s="16"/>
      <c r="HN365" s="16"/>
      <c r="HO365" s="16"/>
      <c r="HP365" s="16"/>
      <c r="HQ365" s="16"/>
      <c r="HR365" s="16"/>
      <c r="HS365" s="16"/>
      <c r="HT365" s="16"/>
      <c r="HU365" s="16"/>
      <c r="HV365" s="16"/>
      <c r="HW365" s="16"/>
      <c r="HX365" s="16"/>
      <c r="HY365" s="16"/>
      <c r="HZ365" s="16"/>
      <c r="IA365" s="16"/>
      <c r="IB365" s="16"/>
      <c r="IC365" s="16"/>
      <c r="ID365" s="16"/>
      <c r="IE365" s="16"/>
      <c r="IF365" s="16"/>
      <c r="IG365" s="16"/>
      <c r="IH365" s="16"/>
      <c r="II365" s="16"/>
      <c r="IJ365" s="16"/>
      <c r="IK365" s="16"/>
      <c r="IL365" s="16"/>
      <c r="IM365" s="16"/>
      <c r="IN365" s="16"/>
      <c r="IO365" s="16"/>
      <c r="IP365" s="16"/>
      <c r="IQ365" s="16"/>
      <c r="IR365" s="16"/>
      <c r="IS365" s="16"/>
      <c r="IT365" s="16"/>
      <c r="IU365" s="16"/>
      <c r="IV365" s="16"/>
      <c r="IW365" s="16"/>
      <c r="IX365" s="16"/>
      <c r="IY365" s="16"/>
      <c r="IZ365" s="16"/>
      <c r="JA365" s="16"/>
      <c r="JB365" s="16"/>
      <c r="JC365" s="16"/>
      <c r="JD365" s="16"/>
      <c r="JE365" s="16"/>
      <c r="JF365" s="16"/>
      <c r="JG365" s="16"/>
      <c r="JH365" s="16"/>
      <c r="JI365" s="16"/>
      <c r="JJ365" s="16"/>
      <c r="JK365" s="16"/>
      <c r="JL365" s="16"/>
      <c r="JM365" s="16"/>
      <c r="JN365" s="16"/>
      <c r="JO365" s="16"/>
      <c r="JP365" s="16"/>
      <c r="JQ365" s="16"/>
      <c r="JR365" s="16"/>
      <c r="JS365" s="16"/>
      <c r="JT365" s="16"/>
      <c r="JU365" s="16"/>
      <c r="JV365" s="16"/>
      <c r="JW365" s="16"/>
      <c r="JX365" s="16"/>
      <c r="JY365" s="16"/>
      <c r="JZ365" s="16"/>
      <c r="KA365" s="16"/>
      <c r="KB365" s="16"/>
      <c r="KC365" s="16"/>
      <c r="KD365" s="16"/>
      <c r="KE365" s="16"/>
      <c r="KF365" s="16"/>
      <c r="KG365" s="16"/>
      <c r="KH365" s="16"/>
      <c r="KI365" s="16"/>
      <c r="KJ365" s="16"/>
      <c r="KK365" s="16"/>
      <c r="KL365" s="16"/>
      <c r="KM365" s="16"/>
      <c r="KN365" s="16"/>
      <c r="KO365" s="16"/>
      <c r="KP365" s="16"/>
      <c r="KQ365" s="16"/>
      <c r="KR365" s="16"/>
      <c r="KS365" s="16"/>
      <c r="KT365" s="16"/>
      <c r="KU365" s="16"/>
      <c r="KV365" s="16"/>
      <c r="KW365" s="16"/>
      <c r="KX365" s="16"/>
      <c r="KY365" s="16"/>
      <c r="KZ365" s="16"/>
      <c r="LA365" s="16"/>
      <c r="LB365" s="16"/>
      <c r="LC365" s="16"/>
      <c r="LD365" s="16"/>
      <c r="LE365" s="16"/>
      <c r="LF365" s="16"/>
      <c r="LG365" s="16"/>
      <c r="LH365" s="16"/>
      <c r="LI365" s="16"/>
      <c r="LJ365" s="16"/>
      <c r="LK365" s="16"/>
      <c r="LL365" s="16"/>
      <c r="LM365" s="16"/>
      <c r="LN365" s="16"/>
      <c r="LO365" s="16"/>
      <c r="LP365" s="16"/>
      <c r="LQ365" s="16"/>
      <c r="LR365" s="16"/>
      <c r="LS365" s="16"/>
      <c r="LT365" s="16"/>
      <c r="LU365" s="16"/>
      <c r="LV365" s="16"/>
      <c r="LW365" s="16"/>
      <c r="LX365" s="16"/>
      <c r="LY365" s="16"/>
      <c r="LZ365" s="16"/>
      <c r="MA365" s="16"/>
      <c r="MB365" s="16"/>
      <c r="MC365" s="16"/>
      <c r="MD365" s="16"/>
      <c r="ME365" s="16"/>
      <c r="MF365" s="16"/>
      <c r="MG365" s="16"/>
      <c r="MH365" s="16"/>
      <c r="MI365" s="16"/>
      <c r="MJ365" s="16"/>
      <c r="MK365" s="16"/>
      <c r="ML365" s="16"/>
      <c r="MM365" s="16"/>
      <c r="MN365" s="16"/>
      <c r="MO365" s="16"/>
      <c r="MP365" s="16"/>
      <c r="MQ365" s="16"/>
      <c r="MR365" s="16"/>
      <c r="MS365" s="16"/>
      <c r="MT365" s="16"/>
      <c r="MU365" s="16"/>
      <c r="MV365" s="16"/>
      <c r="MW365" s="16"/>
      <c r="MX365" s="16"/>
      <c r="MY365" s="16"/>
      <c r="MZ365" s="16"/>
      <c r="NA365" s="16"/>
      <c r="NB365" s="16"/>
      <c r="NC365" s="16"/>
      <c r="ND365" s="16"/>
      <c r="NE365" s="16"/>
      <c r="NF365" s="16"/>
      <c r="NG365" s="16"/>
      <c r="NH365" s="16"/>
      <c r="NI365" s="16"/>
      <c r="NJ365" s="16"/>
      <c r="NK365" s="16"/>
      <c r="NL365" s="16"/>
      <c r="NM365" s="16"/>
      <c r="NN365" s="16"/>
      <c r="NO365" s="16"/>
      <c r="NP365" s="16"/>
      <c r="NQ365" s="16"/>
      <c r="NR365" s="16"/>
      <c r="NS365" s="16"/>
      <c r="NT365" s="16"/>
      <c r="NU365" s="16"/>
      <c r="NV365" s="16"/>
      <c r="NW365" s="16"/>
      <c r="NX365" s="16"/>
      <c r="NY365" s="16"/>
      <c r="NZ365" s="16"/>
      <c r="OA365" s="16"/>
      <c r="OB365" s="16"/>
      <c r="OC365" s="16"/>
      <c r="OD365" s="16"/>
      <c r="OE365" s="16"/>
      <c r="OF365" s="16"/>
      <c r="OG365" s="16"/>
      <c r="OH365" s="16"/>
      <c r="OI365" s="16"/>
      <c r="OJ365" s="16"/>
      <c r="OK365" s="16"/>
      <c r="OL365" s="16"/>
      <c r="OM365" s="16"/>
      <c r="ON365" s="16"/>
      <c r="OO365" s="16"/>
      <c r="OP365" s="16"/>
      <c r="OQ365" s="16"/>
      <c r="OR365" s="16"/>
      <c r="OS365" s="16"/>
      <c r="OT365" s="16"/>
      <c r="OU365" s="16"/>
      <c r="OV365" s="16"/>
      <c r="OW365" s="16"/>
      <c r="OX365" s="16"/>
      <c r="OY365" s="16"/>
      <c r="OZ365" s="16"/>
      <c r="PA365" s="16"/>
      <c r="PB365" s="16"/>
      <c r="PC365" s="16"/>
      <c r="PD365" s="16"/>
      <c r="PE365" s="16"/>
      <c r="PF365" s="16"/>
      <c r="PG365" s="16"/>
      <c r="PH365" s="16"/>
      <c r="PI365" s="16"/>
      <c r="PJ365" s="16"/>
      <c r="PK365" s="16"/>
      <c r="PL365" s="16"/>
      <c r="PM365" s="16"/>
      <c r="PN365" s="16"/>
      <c r="PO365" s="16"/>
      <c r="PP365" s="16"/>
      <c r="PQ365" s="16"/>
      <c r="PR365" s="16"/>
      <c r="PS365" s="16"/>
      <c r="PT365" s="16"/>
      <c r="PU365" s="16"/>
      <c r="PV365" s="16"/>
      <c r="PW365" s="16"/>
      <c r="PX365" s="16"/>
      <c r="PY365" s="16"/>
      <c r="PZ365" s="16"/>
      <c r="QA365" s="16"/>
      <c r="QB365" s="16"/>
      <c r="QC365" s="16"/>
      <c r="QD365" s="16"/>
      <c r="QE365" s="16"/>
      <c r="QF365" s="16"/>
      <c r="QG365" s="16"/>
      <c r="QH365" s="16"/>
      <c r="QI365" s="16"/>
      <c r="QJ365" s="16"/>
      <c r="QK365" s="16"/>
      <c r="QL365" s="16"/>
      <c r="QM365" s="16"/>
      <c r="QN365" s="16"/>
      <c r="QO365" s="16"/>
      <c r="QP365" s="16"/>
      <c r="QQ365" s="16"/>
      <c r="QR365" s="16"/>
      <c r="QS365" s="16"/>
      <c r="QT365" s="16"/>
      <c r="QU365" s="16"/>
      <c r="QV365" s="16"/>
      <c r="QW365" s="16"/>
      <c r="QX365" s="16"/>
      <c r="QY365" s="16"/>
      <c r="QZ365" s="16"/>
      <c r="RA365" s="16"/>
      <c r="RB365" s="16"/>
      <c r="RC365" s="16"/>
      <c r="RD365" s="16"/>
      <c r="RE365" s="16"/>
      <c r="RF365" s="16"/>
      <c r="RG365" s="16"/>
      <c r="RH365" s="16"/>
      <c r="RI365" s="16"/>
      <c r="RJ365" s="16"/>
      <c r="RK365" s="16"/>
      <c r="RL365" s="16"/>
      <c r="RM365" s="16"/>
      <c r="RN365" s="16"/>
      <c r="RO365" s="16"/>
      <c r="RP365" s="16"/>
      <c r="RQ365" s="16"/>
      <c r="RR365" s="16"/>
      <c r="RS365" s="16"/>
      <c r="RT365" s="16"/>
      <c r="RU365" s="16"/>
      <c r="RV365" s="16"/>
      <c r="RW365" s="16"/>
      <c r="RX365" s="16"/>
      <c r="RY365" s="16"/>
      <c r="RZ365" s="16"/>
      <c r="SA365" s="16"/>
      <c r="SB365" s="16"/>
      <c r="SC365" s="16"/>
      <c r="SD365" s="16"/>
      <c r="SE365" s="16"/>
      <c r="SF365" s="16"/>
      <c r="SG365" s="16"/>
      <c r="SH365" s="16"/>
      <c r="SI365" s="16"/>
      <c r="SJ365" s="16"/>
      <c r="SK365" s="16"/>
      <c r="SL365" s="16"/>
      <c r="SM365" s="16"/>
      <c r="SN365" s="16"/>
      <c r="SO365" s="16"/>
      <c r="SP365" s="16"/>
      <c r="SQ365" s="16"/>
      <c r="SR365" s="16"/>
      <c r="SS365" s="16"/>
      <c r="ST365" s="16"/>
      <c r="SU365" s="16"/>
      <c r="SV365" s="16"/>
      <c r="SW365" s="16"/>
      <c r="SX365" s="16"/>
      <c r="SY365" s="16"/>
      <c r="SZ365" s="16"/>
      <c r="TA365" s="16"/>
      <c r="TB365" s="16"/>
      <c r="TC365" s="16"/>
      <c r="TD365" s="16"/>
      <c r="TE365" s="16"/>
      <c r="TF365" s="16"/>
      <c r="TG365" s="16"/>
      <c r="TH365" s="16"/>
      <c r="TI365" s="16"/>
      <c r="TJ365" s="16"/>
      <c r="TK365" s="16"/>
      <c r="TL365" s="16"/>
      <c r="TM365" s="16"/>
      <c r="TN365" s="16"/>
      <c r="TO365" s="16"/>
      <c r="TP365" s="16"/>
      <c r="TQ365" s="16"/>
      <c r="TR365" s="16"/>
      <c r="TS365" s="16"/>
      <c r="TT365" s="16"/>
      <c r="TU365" s="16"/>
      <c r="TV365" s="16"/>
      <c r="TW365" s="16"/>
      <c r="TX365" s="16"/>
      <c r="TY365" s="16"/>
      <c r="TZ365" s="16"/>
      <c r="UA365" s="16"/>
      <c r="UB365" s="16"/>
      <c r="UC365" s="16"/>
      <c r="UD365" s="16"/>
      <c r="UE365" s="16"/>
      <c r="UF365" s="16"/>
      <c r="UG365" s="16"/>
      <c r="UH365" s="16"/>
      <c r="UI365" s="16"/>
      <c r="UJ365" s="16"/>
      <c r="UK365" s="16"/>
      <c r="UL365" s="16"/>
      <c r="UM365" s="16"/>
      <c r="UN365" s="16"/>
      <c r="UO365" s="16"/>
      <c r="UP365" s="16"/>
      <c r="UQ365" s="16"/>
      <c r="UR365" s="16"/>
      <c r="US365" s="16"/>
      <c r="UT365" s="16"/>
      <c r="UU365" s="16"/>
      <c r="UV365" s="16"/>
      <c r="UW365" s="16"/>
      <c r="UX365" s="16"/>
      <c r="UY365" s="16"/>
      <c r="UZ365" s="16"/>
      <c r="VA365" s="16"/>
      <c r="VB365" s="16"/>
      <c r="VC365" s="16"/>
      <c r="VD365" s="16"/>
      <c r="VE365" s="16"/>
      <c r="VF365" s="16"/>
      <c r="VG365" s="16"/>
      <c r="VH365" s="16"/>
      <c r="VI365" s="16"/>
      <c r="VJ365" s="16"/>
      <c r="VK365" s="16"/>
      <c r="VL365" s="16"/>
      <c r="VM365" s="16"/>
      <c r="VN365" s="16"/>
      <c r="VO365" s="16"/>
      <c r="VP365" s="16"/>
      <c r="VQ365" s="16"/>
      <c r="VR365" s="16"/>
      <c r="VS365" s="16"/>
      <c r="VT365" s="16"/>
      <c r="VU365" s="16"/>
      <c r="VV365" s="16"/>
      <c r="VW365" s="16"/>
      <c r="VX365" s="16"/>
      <c r="VY365" s="16"/>
      <c r="VZ365" s="16"/>
      <c r="WA365" s="16"/>
      <c r="WB365" s="16"/>
      <c r="WC365" s="16"/>
      <c r="WD365" s="16"/>
      <c r="WE365" s="16"/>
      <c r="WF365" s="16"/>
      <c r="WG365" s="16"/>
      <c r="WH365" s="16"/>
      <c r="WI365" s="16"/>
      <c r="WJ365" s="16"/>
      <c r="WK365" s="16"/>
      <c r="WL365" s="16"/>
      <c r="WM365" s="16"/>
      <c r="WN365" s="16"/>
      <c r="WO365" s="16"/>
      <c r="WP365" s="16"/>
      <c r="WQ365" s="16"/>
      <c r="WR365" s="16"/>
      <c r="WS365" s="16"/>
      <c r="WT365" s="16"/>
      <c r="WU365" s="16"/>
      <c r="WV365" s="16"/>
      <c r="WW365" s="16"/>
      <c r="WX365" s="16"/>
      <c r="WY365" s="16"/>
      <c r="WZ365" s="16"/>
      <c r="XA365" s="16"/>
      <c r="XB365" s="16"/>
      <c r="XC365" s="16"/>
      <c r="XD365" s="16"/>
      <c r="XE365" s="16"/>
      <c r="XF365" s="16"/>
      <c r="XG365" s="16"/>
      <c r="XH365" s="16"/>
      <c r="XI365" s="16"/>
      <c r="XJ365" s="16"/>
      <c r="XK365" s="16"/>
      <c r="XL365" s="16"/>
      <c r="XM365" s="16"/>
      <c r="XN365" s="16"/>
      <c r="XO365" s="16"/>
      <c r="XP365" s="16"/>
      <c r="XQ365" s="16"/>
      <c r="XR365" s="16"/>
      <c r="XS365" s="16"/>
      <c r="XT365" s="16"/>
      <c r="XU365" s="16"/>
      <c r="XV365" s="16"/>
      <c r="XW365" s="16"/>
      <c r="XX365" s="16"/>
      <c r="XY365" s="16"/>
      <c r="XZ365" s="16"/>
      <c r="YA365" s="16"/>
      <c r="YB365" s="16"/>
      <c r="YC365" s="16"/>
      <c r="YD365" s="16"/>
      <c r="YE365" s="16"/>
      <c r="YF365" s="16"/>
      <c r="YG365" s="16"/>
      <c r="YH365" s="16"/>
      <c r="YI365" s="16"/>
      <c r="YJ365" s="16"/>
      <c r="YK365" s="16"/>
      <c r="YL365" s="16"/>
      <c r="YM365" s="16"/>
      <c r="YN365" s="16"/>
      <c r="YO365" s="16"/>
      <c r="YP365" s="16"/>
      <c r="YQ365" s="16"/>
      <c r="YR365" s="16"/>
      <c r="YS365" s="16"/>
      <c r="YT365" s="16"/>
      <c r="YU365" s="16"/>
      <c r="YV365" s="16"/>
      <c r="YW365" s="16"/>
      <c r="YX365" s="16"/>
      <c r="YY365" s="16"/>
      <c r="YZ365" s="16"/>
      <c r="ZA365" s="16"/>
      <c r="ZB365" s="16"/>
      <c r="ZC365" s="16"/>
      <c r="ZD365" s="16"/>
      <c r="ZE365" s="16"/>
      <c r="ZF365" s="16"/>
      <c r="ZG365" s="16"/>
      <c r="ZH365" s="16"/>
      <c r="ZI365" s="16"/>
      <c r="ZJ365" s="16"/>
      <c r="ZK365" s="16"/>
      <c r="ZL365" s="16"/>
      <c r="ZM365" s="16"/>
      <c r="ZN365" s="16"/>
      <c r="ZO365" s="16"/>
      <c r="ZP365" s="16"/>
      <c r="ZQ365" s="16"/>
      <c r="ZR365" s="16"/>
      <c r="ZS365" s="16"/>
      <c r="ZT365" s="16"/>
      <c r="ZU365" s="16"/>
      <c r="ZV365" s="16"/>
      <c r="ZW365" s="16"/>
      <c r="ZX365" s="16"/>
      <c r="ZY365" s="16"/>
      <c r="ZZ365" s="16"/>
      <c r="AAA365" s="16"/>
      <c r="AAB365" s="16"/>
      <c r="AAC365" s="16"/>
      <c r="AAD365" s="16"/>
      <c r="AAE365" s="16"/>
      <c r="AAF365" s="16"/>
      <c r="AAG365" s="16"/>
      <c r="AAH365" s="16"/>
      <c r="AAI365" s="16"/>
      <c r="AAJ365" s="16"/>
      <c r="AAK365" s="16"/>
      <c r="AAL365" s="16"/>
      <c r="AAM365" s="16"/>
      <c r="AAN365" s="16"/>
      <c r="AAO365" s="16"/>
      <c r="AAP365" s="16"/>
      <c r="AAQ365" s="16"/>
      <c r="AAR365" s="16"/>
      <c r="AAS365" s="16"/>
      <c r="AAT365" s="16"/>
      <c r="AAU365" s="16"/>
      <c r="AAV365" s="16"/>
      <c r="AAW365" s="16"/>
      <c r="AAX365" s="16"/>
      <c r="AAY365" s="16"/>
      <c r="AAZ365" s="16"/>
      <c r="ABA365" s="16"/>
      <c r="ABB365" s="16"/>
      <c r="ABC365" s="16"/>
      <c r="ABD365" s="16"/>
      <c r="ABE365" s="16"/>
      <c r="ABF365" s="16"/>
      <c r="ABG365" s="16"/>
      <c r="ABH365" s="16"/>
      <c r="ABI365" s="16"/>
      <c r="ABJ365" s="16"/>
      <c r="ABK365" s="16"/>
      <c r="ABL365" s="16"/>
      <c r="ABM365" s="16"/>
      <c r="ABN365" s="16"/>
      <c r="ABO365" s="16"/>
      <c r="ABP365" s="16"/>
      <c r="ABQ365" s="16"/>
      <c r="ABR365" s="16"/>
      <c r="ABS365" s="16"/>
      <c r="ABT365" s="16"/>
      <c r="ABU365" s="16"/>
      <c r="ABV365" s="16"/>
      <c r="ABW365" s="16"/>
      <c r="ABX365" s="16"/>
      <c r="ABY365" s="16"/>
      <c r="ABZ365" s="16"/>
      <c r="ACA365" s="16"/>
      <c r="ACB365" s="16"/>
      <c r="ACC365" s="16"/>
      <c r="ACD365" s="16"/>
      <c r="ACE365" s="16"/>
      <c r="ACF365" s="16"/>
      <c r="ACG365" s="16"/>
      <c r="ACH365" s="16"/>
      <c r="ACI365" s="16"/>
      <c r="ACJ365" s="16"/>
      <c r="ACK365" s="16"/>
      <c r="ACL365" s="16"/>
      <c r="ACM365" s="16"/>
      <c r="ACN365" s="16"/>
      <c r="ACO365" s="16"/>
      <c r="ACP365" s="16"/>
      <c r="ACQ365" s="16"/>
      <c r="ACR365" s="16"/>
      <c r="ACS365" s="16"/>
      <c r="ACT365" s="16"/>
      <c r="ACU365" s="16"/>
      <c r="ACV365" s="16"/>
      <c r="ACW365" s="16"/>
      <c r="ACX365" s="16"/>
      <c r="ACY365" s="16"/>
      <c r="ACZ365" s="16"/>
      <c r="ADA365" s="16"/>
      <c r="ADB365" s="16"/>
      <c r="ADC365" s="16"/>
      <c r="ADD365" s="16"/>
      <c r="ADE365" s="16"/>
      <c r="ADF365" s="16"/>
      <c r="ADG365" s="16"/>
      <c r="ADH365" s="16"/>
      <c r="ADI365" s="16"/>
      <c r="ADJ365" s="16"/>
      <c r="ADK365" s="16"/>
      <c r="ADL365" s="16"/>
      <c r="ADM365" s="16"/>
      <c r="ADN365" s="16"/>
      <c r="ADO365" s="16"/>
      <c r="ADP365" s="16"/>
      <c r="ADQ365" s="16"/>
      <c r="ADR365" s="16"/>
      <c r="ADS365" s="16"/>
      <c r="ADT365" s="16"/>
      <c r="ADU365" s="16"/>
      <c r="ADV365" s="16"/>
      <c r="ADW365" s="16"/>
      <c r="ADX365" s="16"/>
      <c r="ADY365" s="16"/>
      <c r="ADZ365" s="16"/>
      <c r="AEA365" s="16"/>
      <c r="AEB365" s="16"/>
      <c r="AEC365" s="16"/>
      <c r="AED365" s="16"/>
      <c r="AEE365" s="16"/>
      <c r="AEF365" s="16"/>
      <c r="AEG365" s="16"/>
      <c r="AEH365" s="16"/>
      <c r="AEI365" s="16"/>
      <c r="AEJ365" s="16"/>
      <c r="AEK365" s="16"/>
      <c r="AEL365" s="16"/>
      <c r="AEM365" s="16"/>
      <c r="AEN365" s="16"/>
      <c r="AEO365" s="16"/>
      <c r="AEP365" s="16"/>
      <c r="AEQ365" s="16"/>
      <c r="AER365" s="16"/>
      <c r="AES365" s="16"/>
      <c r="AET365" s="16"/>
      <c r="AEU365" s="16"/>
      <c r="AEV365" s="16"/>
      <c r="AEW365" s="16"/>
      <c r="AEX365" s="16"/>
      <c r="AEY365" s="16"/>
      <c r="AEZ365" s="16"/>
      <c r="AFA365" s="16"/>
      <c r="AFB365" s="16"/>
      <c r="AFC365" s="16"/>
      <c r="AFD365" s="16"/>
      <c r="AFE365" s="16"/>
      <c r="AFF365" s="16"/>
      <c r="AFG365" s="16"/>
      <c r="AFH365" s="16"/>
      <c r="AFI365" s="16"/>
      <c r="AFJ365" s="16"/>
      <c r="AFK365" s="16"/>
      <c r="AFL365" s="16"/>
      <c r="AFM365" s="16"/>
      <c r="AFN365" s="16"/>
      <c r="AFO365" s="16"/>
      <c r="AFP365" s="16"/>
      <c r="AFQ365" s="16"/>
      <c r="AFR365" s="16"/>
      <c r="AFS365" s="16"/>
      <c r="AFT365" s="16"/>
      <c r="AFU365" s="16"/>
      <c r="AFV365" s="16"/>
      <c r="AFW365" s="16"/>
      <c r="AFX365" s="16"/>
    </row>
    <row r="366" spans="1:856" ht="14.1" customHeight="1" x14ac:dyDescent="0.2">
      <c r="E366" s="338" t="s">
        <v>710</v>
      </c>
      <c r="F366" s="338" t="s">
        <v>2547</v>
      </c>
      <c r="G366" s="340" t="s">
        <v>449</v>
      </c>
      <c r="H366" s="329" t="s">
        <v>708</v>
      </c>
      <c r="I366" s="329" t="s">
        <v>933</v>
      </c>
      <c r="J366" s="329" t="s">
        <v>935</v>
      </c>
      <c r="K366" s="329" t="s">
        <v>449</v>
      </c>
      <c r="L366" s="329" t="s">
        <v>849</v>
      </c>
      <c r="M366" s="329" t="s">
        <v>999</v>
      </c>
      <c r="N366" s="340"/>
      <c r="O366" s="329" t="s">
        <v>1000</v>
      </c>
      <c r="P366" s="329" t="s">
        <v>449</v>
      </c>
      <c r="Q366" s="340">
        <v>1</v>
      </c>
    </row>
    <row r="367" spans="1:856" customFormat="1" ht="14.1" customHeight="1" x14ac:dyDescent="0.2">
      <c r="A367" s="16"/>
      <c r="B367" s="16"/>
      <c r="C367" s="16"/>
      <c r="D367" s="16"/>
      <c r="E367" s="338" t="s">
        <v>706</v>
      </c>
      <c r="F367" s="338" t="s">
        <v>2548</v>
      </c>
      <c r="G367" s="340" t="s">
        <v>449</v>
      </c>
      <c r="H367" s="329" t="s">
        <v>704</v>
      </c>
      <c r="I367" s="329" t="s">
        <v>933</v>
      </c>
      <c r="J367" s="329" t="s">
        <v>934</v>
      </c>
      <c r="K367" s="329" t="s">
        <v>449</v>
      </c>
      <c r="L367" s="329" t="s">
        <v>849</v>
      </c>
      <c r="M367" s="329" t="s">
        <v>999</v>
      </c>
      <c r="N367" s="340"/>
      <c r="O367" s="329" t="s">
        <v>1000</v>
      </c>
      <c r="P367" s="329" t="s">
        <v>449</v>
      </c>
      <c r="Q367" s="340">
        <v>1</v>
      </c>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16"/>
      <c r="CA367" s="16"/>
      <c r="CB367" s="16"/>
      <c r="CC367" s="16"/>
      <c r="CD367" s="16"/>
      <c r="CE367" s="16"/>
      <c r="CF367" s="16"/>
      <c r="CG367" s="16"/>
      <c r="CH367" s="16"/>
      <c r="CI367" s="16"/>
      <c r="CJ367" s="16"/>
      <c r="CK367" s="16"/>
      <c r="CL367" s="16"/>
      <c r="CM367" s="16"/>
      <c r="CN367" s="16"/>
      <c r="CO367" s="16"/>
      <c r="CP367" s="16"/>
      <c r="CQ367" s="16"/>
      <c r="CR367" s="16"/>
      <c r="CS367" s="16"/>
      <c r="CT367" s="16"/>
      <c r="CU367" s="16"/>
      <c r="CV367" s="16"/>
      <c r="CW367" s="16"/>
      <c r="CX367" s="16"/>
      <c r="CY367" s="16"/>
      <c r="CZ367" s="16"/>
      <c r="DA367" s="16"/>
      <c r="DB367" s="16"/>
      <c r="DC367" s="16"/>
      <c r="DD367" s="16"/>
      <c r="DE367" s="16"/>
      <c r="DF367" s="16"/>
      <c r="DG367" s="16"/>
      <c r="DH367" s="16"/>
      <c r="DI367" s="16"/>
      <c r="DJ367" s="16"/>
      <c r="DK367" s="16"/>
      <c r="DL367" s="16"/>
      <c r="DM367" s="16"/>
      <c r="DN367" s="16"/>
      <c r="DO367" s="16"/>
      <c r="DP367" s="16"/>
      <c r="DQ367" s="16"/>
      <c r="DR367" s="16"/>
      <c r="DS367" s="16"/>
      <c r="DT367" s="16"/>
      <c r="DU367" s="16"/>
      <c r="DV367" s="16"/>
      <c r="DW367" s="16"/>
      <c r="DX367" s="16"/>
      <c r="DY367" s="16"/>
      <c r="DZ367" s="16"/>
      <c r="EA367" s="16"/>
      <c r="EB367" s="16"/>
      <c r="EC367" s="16"/>
      <c r="ED367" s="16"/>
      <c r="EE367" s="16"/>
      <c r="EF367" s="16"/>
      <c r="EG367" s="16"/>
      <c r="EH367" s="16"/>
      <c r="EI367" s="16"/>
      <c r="EJ367" s="16"/>
      <c r="EK367" s="16"/>
      <c r="EL367" s="16"/>
      <c r="EM367" s="16"/>
      <c r="EN367" s="16"/>
      <c r="EO367" s="16"/>
      <c r="EP367" s="16"/>
      <c r="EQ367" s="16"/>
      <c r="ER367" s="16"/>
      <c r="ES367" s="16"/>
      <c r="ET367" s="16"/>
      <c r="EU367" s="16"/>
      <c r="EV367" s="16"/>
      <c r="EW367" s="16"/>
      <c r="EX367" s="16"/>
      <c r="EY367" s="16"/>
      <c r="EZ367" s="16"/>
      <c r="FA367" s="16"/>
      <c r="FB367" s="16"/>
      <c r="FC367" s="16"/>
      <c r="FD367" s="16"/>
      <c r="FE367" s="16"/>
      <c r="FF367" s="16"/>
      <c r="FG367" s="16"/>
      <c r="FH367" s="16"/>
      <c r="FI367" s="16"/>
      <c r="FJ367" s="16"/>
      <c r="FK367" s="16"/>
      <c r="FL367" s="16"/>
      <c r="FM367" s="16"/>
      <c r="FN367" s="16"/>
      <c r="FO367" s="16"/>
      <c r="FP367" s="16"/>
      <c r="FQ367" s="16"/>
      <c r="FR367" s="16"/>
      <c r="FS367" s="16"/>
      <c r="FT367" s="16"/>
      <c r="FU367" s="16"/>
      <c r="FV367" s="16"/>
      <c r="FW367" s="16"/>
      <c r="FX367" s="16"/>
      <c r="FY367" s="16"/>
      <c r="FZ367" s="16"/>
      <c r="GA367" s="16"/>
      <c r="GB367" s="16"/>
      <c r="GC367" s="16"/>
      <c r="GD367" s="16"/>
      <c r="GE367" s="16"/>
      <c r="GF367" s="16"/>
      <c r="GG367" s="16"/>
      <c r="GH367" s="16"/>
      <c r="GI367" s="16"/>
      <c r="GJ367" s="16"/>
      <c r="GK367" s="16"/>
      <c r="GL367" s="16"/>
      <c r="GM367" s="16"/>
      <c r="GN367" s="16"/>
      <c r="GO367" s="16"/>
      <c r="GP367" s="16"/>
      <c r="GQ367" s="16"/>
      <c r="GR367" s="16"/>
      <c r="GS367" s="16"/>
      <c r="GT367" s="16"/>
      <c r="GU367" s="16"/>
      <c r="GV367" s="16"/>
      <c r="GW367" s="16"/>
      <c r="GX367" s="16"/>
      <c r="GY367" s="16"/>
      <c r="GZ367" s="16"/>
      <c r="HA367" s="16"/>
      <c r="HB367" s="16"/>
      <c r="HC367" s="16"/>
      <c r="HD367" s="16"/>
      <c r="HE367" s="16"/>
      <c r="HF367" s="16"/>
      <c r="HG367" s="16"/>
      <c r="HH367" s="16"/>
      <c r="HI367" s="16"/>
      <c r="HJ367" s="16"/>
      <c r="HK367" s="16"/>
      <c r="HL367" s="16"/>
      <c r="HM367" s="16"/>
      <c r="HN367" s="16"/>
      <c r="HO367" s="16"/>
      <c r="HP367" s="16"/>
      <c r="HQ367" s="16"/>
      <c r="HR367" s="16"/>
      <c r="HS367" s="16"/>
      <c r="HT367" s="16"/>
      <c r="HU367" s="16"/>
      <c r="HV367" s="16"/>
      <c r="HW367" s="16"/>
      <c r="HX367" s="16"/>
      <c r="HY367" s="16"/>
      <c r="HZ367" s="16"/>
      <c r="IA367" s="16"/>
      <c r="IB367" s="16"/>
      <c r="IC367" s="16"/>
      <c r="ID367" s="16"/>
      <c r="IE367" s="16"/>
      <c r="IF367" s="16"/>
      <c r="IG367" s="16"/>
      <c r="IH367" s="16"/>
      <c r="II367" s="16"/>
      <c r="IJ367" s="16"/>
      <c r="IK367" s="16"/>
      <c r="IL367" s="16"/>
      <c r="IM367" s="16"/>
      <c r="IN367" s="16"/>
      <c r="IO367" s="16"/>
      <c r="IP367" s="16"/>
      <c r="IQ367" s="16"/>
      <c r="IR367" s="16"/>
      <c r="IS367" s="16"/>
      <c r="IT367" s="16"/>
      <c r="IU367" s="16"/>
      <c r="IV367" s="16"/>
      <c r="IW367" s="16"/>
      <c r="IX367" s="16"/>
      <c r="IY367" s="16"/>
      <c r="IZ367" s="16"/>
      <c r="JA367" s="16"/>
      <c r="JB367" s="16"/>
      <c r="JC367" s="16"/>
      <c r="JD367" s="16"/>
      <c r="JE367" s="16"/>
      <c r="JF367" s="16"/>
      <c r="JG367" s="16"/>
      <c r="JH367" s="16"/>
      <c r="JI367" s="16"/>
      <c r="JJ367" s="16"/>
      <c r="JK367" s="16"/>
      <c r="JL367" s="16"/>
      <c r="JM367" s="16"/>
      <c r="JN367" s="16"/>
      <c r="JO367" s="16"/>
      <c r="JP367" s="16"/>
      <c r="JQ367" s="16"/>
      <c r="JR367" s="16"/>
      <c r="JS367" s="16"/>
      <c r="JT367" s="16"/>
      <c r="JU367" s="16"/>
      <c r="JV367" s="16"/>
      <c r="JW367" s="16"/>
      <c r="JX367" s="16"/>
      <c r="JY367" s="16"/>
      <c r="JZ367" s="16"/>
      <c r="KA367" s="16"/>
      <c r="KB367" s="16"/>
      <c r="KC367" s="16"/>
      <c r="KD367" s="16"/>
      <c r="KE367" s="16"/>
      <c r="KF367" s="16"/>
      <c r="KG367" s="16"/>
      <c r="KH367" s="16"/>
      <c r="KI367" s="16"/>
      <c r="KJ367" s="16"/>
      <c r="KK367" s="16"/>
      <c r="KL367" s="16"/>
      <c r="KM367" s="16"/>
      <c r="KN367" s="16"/>
      <c r="KO367" s="16"/>
      <c r="KP367" s="16"/>
      <c r="KQ367" s="16"/>
      <c r="KR367" s="16"/>
      <c r="KS367" s="16"/>
      <c r="KT367" s="16"/>
      <c r="KU367" s="16"/>
      <c r="KV367" s="16"/>
      <c r="KW367" s="16"/>
      <c r="KX367" s="16"/>
      <c r="KY367" s="16"/>
      <c r="KZ367" s="16"/>
      <c r="LA367" s="16"/>
      <c r="LB367" s="16"/>
      <c r="LC367" s="16"/>
      <c r="LD367" s="16"/>
      <c r="LE367" s="16"/>
      <c r="LF367" s="16"/>
      <c r="LG367" s="16"/>
      <c r="LH367" s="16"/>
      <c r="LI367" s="16"/>
      <c r="LJ367" s="16"/>
      <c r="LK367" s="16"/>
      <c r="LL367" s="16"/>
      <c r="LM367" s="16"/>
      <c r="LN367" s="16"/>
      <c r="LO367" s="16"/>
      <c r="LP367" s="16"/>
      <c r="LQ367" s="16"/>
      <c r="LR367" s="16"/>
      <c r="LS367" s="16"/>
      <c r="LT367" s="16"/>
      <c r="LU367" s="16"/>
      <c r="LV367" s="16"/>
      <c r="LW367" s="16"/>
      <c r="LX367" s="16"/>
      <c r="LY367" s="16"/>
      <c r="LZ367" s="16"/>
      <c r="MA367" s="16"/>
      <c r="MB367" s="16"/>
      <c r="MC367" s="16"/>
      <c r="MD367" s="16"/>
      <c r="ME367" s="16"/>
      <c r="MF367" s="16"/>
      <c r="MG367" s="16"/>
      <c r="MH367" s="16"/>
      <c r="MI367" s="16"/>
      <c r="MJ367" s="16"/>
      <c r="MK367" s="16"/>
      <c r="ML367" s="16"/>
      <c r="MM367" s="16"/>
      <c r="MN367" s="16"/>
      <c r="MO367" s="16"/>
      <c r="MP367" s="16"/>
      <c r="MQ367" s="16"/>
      <c r="MR367" s="16"/>
      <c r="MS367" s="16"/>
      <c r="MT367" s="16"/>
      <c r="MU367" s="16"/>
      <c r="MV367" s="16"/>
      <c r="MW367" s="16"/>
      <c r="MX367" s="16"/>
      <c r="MY367" s="16"/>
      <c r="MZ367" s="16"/>
      <c r="NA367" s="16"/>
      <c r="NB367" s="16"/>
      <c r="NC367" s="16"/>
      <c r="ND367" s="16"/>
      <c r="NE367" s="16"/>
      <c r="NF367" s="16"/>
      <c r="NG367" s="16"/>
      <c r="NH367" s="16"/>
      <c r="NI367" s="16"/>
      <c r="NJ367" s="16"/>
      <c r="NK367" s="16"/>
      <c r="NL367" s="16"/>
      <c r="NM367" s="16"/>
      <c r="NN367" s="16"/>
      <c r="NO367" s="16"/>
      <c r="NP367" s="16"/>
      <c r="NQ367" s="16"/>
      <c r="NR367" s="16"/>
      <c r="NS367" s="16"/>
      <c r="NT367" s="16"/>
      <c r="NU367" s="16"/>
      <c r="NV367" s="16"/>
      <c r="NW367" s="16"/>
      <c r="NX367" s="16"/>
      <c r="NY367" s="16"/>
      <c r="NZ367" s="16"/>
      <c r="OA367" s="16"/>
      <c r="OB367" s="16"/>
      <c r="OC367" s="16"/>
      <c r="OD367" s="16"/>
      <c r="OE367" s="16"/>
      <c r="OF367" s="16"/>
      <c r="OG367" s="16"/>
      <c r="OH367" s="16"/>
      <c r="OI367" s="16"/>
      <c r="OJ367" s="16"/>
      <c r="OK367" s="16"/>
      <c r="OL367" s="16"/>
      <c r="OM367" s="16"/>
      <c r="ON367" s="16"/>
      <c r="OO367" s="16"/>
      <c r="OP367" s="16"/>
      <c r="OQ367" s="16"/>
      <c r="OR367" s="16"/>
      <c r="OS367" s="16"/>
      <c r="OT367" s="16"/>
      <c r="OU367" s="16"/>
      <c r="OV367" s="16"/>
      <c r="OW367" s="16"/>
      <c r="OX367" s="16"/>
      <c r="OY367" s="16"/>
      <c r="OZ367" s="16"/>
      <c r="PA367" s="16"/>
      <c r="PB367" s="16"/>
      <c r="PC367" s="16"/>
      <c r="PD367" s="16"/>
      <c r="PE367" s="16"/>
      <c r="PF367" s="16"/>
      <c r="PG367" s="16"/>
      <c r="PH367" s="16"/>
      <c r="PI367" s="16"/>
      <c r="PJ367" s="16"/>
      <c r="PK367" s="16"/>
      <c r="PL367" s="16"/>
      <c r="PM367" s="16"/>
      <c r="PN367" s="16"/>
      <c r="PO367" s="16"/>
      <c r="PP367" s="16"/>
      <c r="PQ367" s="16"/>
      <c r="PR367" s="16"/>
      <c r="PS367" s="16"/>
      <c r="PT367" s="16"/>
      <c r="PU367" s="16"/>
      <c r="PV367" s="16"/>
      <c r="PW367" s="16"/>
      <c r="PX367" s="16"/>
      <c r="PY367" s="16"/>
      <c r="PZ367" s="16"/>
      <c r="QA367" s="16"/>
      <c r="QB367" s="16"/>
      <c r="QC367" s="16"/>
      <c r="QD367" s="16"/>
      <c r="QE367" s="16"/>
      <c r="QF367" s="16"/>
      <c r="QG367" s="16"/>
      <c r="QH367" s="16"/>
      <c r="QI367" s="16"/>
      <c r="QJ367" s="16"/>
      <c r="QK367" s="16"/>
      <c r="QL367" s="16"/>
      <c r="QM367" s="16"/>
      <c r="QN367" s="16"/>
      <c r="QO367" s="16"/>
      <c r="QP367" s="16"/>
      <c r="QQ367" s="16"/>
      <c r="QR367" s="16"/>
      <c r="QS367" s="16"/>
      <c r="QT367" s="16"/>
      <c r="QU367" s="16"/>
      <c r="QV367" s="16"/>
      <c r="QW367" s="16"/>
      <c r="QX367" s="16"/>
      <c r="QY367" s="16"/>
      <c r="QZ367" s="16"/>
      <c r="RA367" s="16"/>
      <c r="RB367" s="16"/>
      <c r="RC367" s="16"/>
      <c r="RD367" s="16"/>
      <c r="RE367" s="16"/>
      <c r="RF367" s="16"/>
      <c r="RG367" s="16"/>
      <c r="RH367" s="16"/>
      <c r="RI367" s="16"/>
      <c r="RJ367" s="16"/>
      <c r="RK367" s="16"/>
      <c r="RL367" s="16"/>
      <c r="RM367" s="16"/>
      <c r="RN367" s="16"/>
      <c r="RO367" s="16"/>
      <c r="RP367" s="16"/>
      <c r="RQ367" s="16"/>
      <c r="RR367" s="16"/>
      <c r="RS367" s="16"/>
      <c r="RT367" s="16"/>
      <c r="RU367" s="16"/>
      <c r="RV367" s="16"/>
      <c r="RW367" s="16"/>
      <c r="RX367" s="16"/>
      <c r="RY367" s="16"/>
      <c r="RZ367" s="16"/>
      <c r="SA367" s="16"/>
      <c r="SB367" s="16"/>
      <c r="SC367" s="16"/>
      <c r="SD367" s="16"/>
      <c r="SE367" s="16"/>
      <c r="SF367" s="16"/>
      <c r="SG367" s="16"/>
      <c r="SH367" s="16"/>
      <c r="SI367" s="16"/>
      <c r="SJ367" s="16"/>
      <c r="SK367" s="16"/>
      <c r="SL367" s="16"/>
      <c r="SM367" s="16"/>
      <c r="SN367" s="16"/>
      <c r="SO367" s="16"/>
      <c r="SP367" s="16"/>
      <c r="SQ367" s="16"/>
      <c r="SR367" s="16"/>
      <c r="SS367" s="16"/>
      <c r="ST367" s="16"/>
      <c r="SU367" s="16"/>
      <c r="SV367" s="16"/>
      <c r="SW367" s="16"/>
      <c r="SX367" s="16"/>
      <c r="SY367" s="16"/>
      <c r="SZ367" s="16"/>
      <c r="TA367" s="16"/>
      <c r="TB367" s="16"/>
      <c r="TC367" s="16"/>
      <c r="TD367" s="16"/>
      <c r="TE367" s="16"/>
      <c r="TF367" s="16"/>
      <c r="TG367" s="16"/>
      <c r="TH367" s="16"/>
      <c r="TI367" s="16"/>
      <c r="TJ367" s="16"/>
      <c r="TK367" s="16"/>
      <c r="TL367" s="16"/>
      <c r="TM367" s="16"/>
      <c r="TN367" s="16"/>
      <c r="TO367" s="16"/>
      <c r="TP367" s="16"/>
      <c r="TQ367" s="16"/>
      <c r="TR367" s="16"/>
      <c r="TS367" s="16"/>
      <c r="TT367" s="16"/>
      <c r="TU367" s="16"/>
      <c r="TV367" s="16"/>
      <c r="TW367" s="16"/>
      <c r="TX367" s="16"/>
      <c r="TY367" s="16"/>
      <c r="TZ367" s="16"/>
      <c r="UA367" s="16"/>
      <c r="UB367" s="16"/>
      <c r="UC367" s="16"/>
      <c r="UD367" s="16"/>
      <c r="UE367" s="16"/>
      <c r="UF367" s="16"/>
      <c r="UG367" s="16"/>
      <c r="UH367" s="16"/>
      <c r="UI367" s="16"/>
      <c r="UJ367" s="16"/>
      <c r="UK367" s="16"/>
      <c r="UL367" s="16"/>
      <c r="UM367" s="16"/>
      <c r="UN367" s="16"/>
      <c r="UO367" s="16"/>
      <c r="UP367" s="16"/>
      <c r="UQ367" s="16"/>
      <c r="UR367" s="16"/>
      <c r="US367" s="16"/>
      <c r="UT367" s="16"/>
      <c r="UU367" s="16"/>
      <c r="UV367" s="16"/>
      <c r="UW367" s="16"/>
      <c r="UX367" s="16"/>
      <c r="UY367" s="16"/>
      <c r="UZ367" s="16"/>
      <c r="VA367" s="16"/>
      <c r="VB367" s="16"/>
      <c r="VC367" s="16"/>
      <c r="VD367" s="16"/>
      <c r="VE367" s="16"/>
      <c r="VF367" s="16"/>
      <c r="VG367" s="16"/>
      <c r="VH367" s="16"/>
      <c r="VI367" s="16"/>
      <c r="VJ367" s="16"/>
      <c r="VK367" s="16"/>
      <c r="VL367" s="16"/>
      <c r="VM367" s="16"/>
      <c r="VN367" s="16"/>
      <c r="VO367" s="16"/>
      <c r="VP367" s="16"/>
      <c r="VQ367" s="16"/>
      <c r="VR367" s="16"/>
      <c r="VS367" s="16"/>
      <c r="VT367" s="16"/>
      <c r="VU367" s="16"/>
      <c r="VV367" s="16"/>
      <c r="VW367" s="16"/>
      <c r="VX367" s="16"/>
      <c r="VY367" s="16"/>
      <c r="VZ367" s="16"/>
      <c r="WA367" s="16"/>
      <c r="WB367" s="16"/>
      <c r="WC367" s="16"/>
      <c r="WD367" s="16"/>
      <c r="WE367" s="16"/>
      <c r="WF367" s="16"/>
      <c r="WG367" s="16"/>
      <c r="WH367" s="16"/>
      <c r="WI367" s="16"/>
      <c r="WJ367" s="16"/>
      <c r="WK367" s="16"/>
      <c r="WL367" s="16"/>
      <c r="WM367" s="16"/>
      <c r="WN367" s="16"/>
      <c r="WO367" s="16"/>
      <c r="WP367" s="16"/>
      <c r="WQ367" s="16"/>
      <c r="WR367" s="16"/>
      <c r="WS367" s="16"/>
      <c r="WT367" s="16"/>
      <c r="WU367" s="16"/>
      <c r="WV367" s="16"/>
      <c r="WW367" s="16"/>
      <c r="WX367" s="16"/>
      <c r="WY367" s="16"/>
      <c r="WZ367" s="16"/>
      <c r="XA367" s="16"/>
      <c r="XB367" s="16"/>
      <c r="XC367" s="16"/>
      <c r="XD367" s="16"/>
      <c r="XE367" s="16"/>
      <c r="XF367" s="16"/>
      <c r="XG367" s="16"/>
      <c r="XH367" s="16"/>
      <c r="XI367" s="16"/>
      <c r="XJ367" s="16"/>
      <c r="XK367" s="16"/>
      <c r="XL367" s="16"/>
      <c r="XM367" s="16"/>
      <c r="XN367" s="16"/>
      <c r="XO367" s="16"/>
      <c r="XP367" s="16"/>
      <c r="XQ367" s="16"/>
      <c r="XR367" s="16"/>
      <c r="XS367" s="16"/>
      <c r="XT367" s="16"/>
      <c r="XU367" s="16"/>
      <c r="XV367" s="16"/>
      <c r="XW367" s="16"/>
      <c r="XX367" s="16"/>
      <c r="XY367" s="16"/>
      <c r="XZ367" s="16"/>
      <c r="YA367" s="16"/>
      <c r="YB367" s="16"/>
      <c r="YC367" s="16"/>
      <c r="YD367" s="16"/>
      <c r="YE367" s="16"/>
      <c r="YF367" s="16"/>
      <c r="YG367" s="16"/>
      <c r="YH367" s="16"/>
      <c r="YI367" s="16"/>
      <c r="YJ367" s="16"/>
      <c r="YK367" s="16"/>
      <c r="YL367" s="16"/>
      <c r="YM367" s="16"/>
      <c r="YN367" s="16"/>
      <c r="YO367" s="16"/>
      <c r="YP367" s="16"/>
      <c r="YQ367" s="16"/>
      <c r="YR367" s="16"/>
      <c r="YS367" s="16"/>
      <c r="YT367" s="16"/>
      <c r="YU367" s="16"/>
      <c r="YV367" s="16"/>
      <c r="YW367" s="16"/>
      <c r="YX367" s="16"/>
      <c r="YY367" s="16"/>
      <c r="YZ367" s="16"/>
      <c r="ZA367" s="16"/>
      <c r="ZB367" s="16"/>
      <c r="ZC367" s="16"/>
      <c r="ZD367" s="16"/>
      <c r="ZE367" s="16"/>
      <c r="ZF367" s="16"/>
      <c r="ZG367" s="16"/>
      <c r="ZH367" s="16"/>
      <c r="ZI367" s="16"/>
      <c r="ZJ367" s="16"/>
      <c r="ZK367" s="16"/>
      <c r="ZL367" s="16"/>
      <c r="ZM367" s="16"/>
      <c r="ZN367" s="16"/>
      <c r="ZO367" s="16"/>
      <c r="ZP367" s="16"/>
      <c r="ZQ367" s="16"/>
      <c r="ZR367" s="16"/>
      <c r="ZS367" s="16"/>
      <c r="ZT367" s="16"/>
      <c r="ZU367" s="16"/>
      <c r="ZV367" s="16"/>
      <c r="ZW367" s="16"/>
      <c r="ZX367" s="16"/>
      <c r="ZY367" s="16"/>
      <c r="ZZ367" s="16"/>
      <c r="AAA367" s="16"/>
      <c r="AAB367" s="16"/>
      <c r="AAC367" s="16"/>
      <c r="AAD367" s="16"/>
      <c r="AAE367" s="16"/>
      <c r="AAF367" s="16"/>
      <c r="AAG367" s="16"/>
      <c r="AAH367" s="16"/>
      <c r="AAI367" s="16"/>
      <c r="AAJ367" s="16"/>
      <c r="AAK367" s="16"/>
      <c r="AAL367" s="16"/>
      <c r="AAM367" s="16"/>
      <c r="AAN367" s="16"/>
      <c r="AAO367" s="16"/>
      <c r="AAP367" s="16"/>
      <c r="AAQ367" s="16"/>
      <c r="AAR367" s="16"/>
      <c r="AAS367" s="16"/>
      <c r="AAT367" s="16"/>
      <c r="AAU367" s="16"/>
      <c r="AAV367" s="16"/>
      <c r="AAW367" s="16"/>
      <c r="AAX367" s="16"/>
      <c r="AAY367" s="16"/>
      <c r="AAZ367" s="16"/>
      <c r="ABA367" s="16"/>
      <c r="ABB367" s="16"/>
      <c r="ABC367" s="16"/>
      <c r="ABD367" s="16"/>
      <c r="ABE367" s="16"/>
      <c r="ABF367" s="16"/>
      <c r="ABG367" s="16"/>
      <c r="ABH367" s="16"/>
      <c r="ABI367" s="16"/>
      <c r="ABJ367" s="16"/>
      <c r="ABK367" s="16"/>
      <c r="ABL367" s="16"/>
      <c r="ABM367" s="16"/>
      <c r="ABN367" s="16"/>
      <c r="ABO367" s="16"/>
      <c r="ABP367" s="16"/>
      <c r="ABQ367" s="16"/>
      <c r="ABR367" s="16"/>
      <c r="ABS367" s="16"/>
      <c r="ABT367" s="16"/>
      <c r="ABU367" s="16"/>
      <c r="ABV367" s="16"/>
      <c r="ABW367" s="16"/>
      <c r="ABX367" s="16"/>
      <c r="ABY367" s="16"/>
      <c r="ABZ367" s="16"/>
      <c r="ACA367" s="16"/>
      <c r="ACB367" s="16"/>
      <c r="ACC367" s="16"/>
      <c r="ACD367" s="16"/>
      <c r="ACE367" s="16"/>
      <c r="ACF367" s="16"/>
      <c r="ACG367" s="16"/>
      <c r="ACH367" s="16"/>
      <c r="ACI367" s="16"/>
      <c r="ACJ367" s="16"/>
      <c r="ACK367" s="16"/>
      <c r="ACL367" s="16"/>
      <c r="ACM367" s="16"/>
      <c r="ACN367" s="16"/>
      <c r="ACO367" s="16"/>
      <c r="ACP367" s="16"/>
      <c r="ACQ367" s="16"/>
      <c r="ACR367" s="16"/>
      <c r="ACS367" s="16"/>
      <c r="ACT367" s="16"/>
      <c r="ACU367" s="16"/>
      <c r="ACV367" s="16"/>
      <c r="ACW367" s="16"/>
      <c r="ACX367" s="16"/>
      <c r="ACY367" s="16"/>
      <c r="ACZ367" s="16"/>
      <c r="ADA367" s="16"/>
      <c r="ADB367" s="16"/>
      <c r="ADC367" s="16"/>
      <c r="ADD367" s="16"/>
      <c r="ADE367" s="16"/>
      <c r="ADF367" s="16"/>
      <c r="ADG367" s="16"/>
      <c r="ADH367" s="16"/>
      <c r="ADI367" s="16"/>
      <c r="ADJ367" s="16"/>
      <c r="ADK367" s="16"/>
      <c r="ADL367" s="16"/>
      <c r="ADM367" s="16"/>
      <c r="ADN367" s="16"/>
      <c r="ADO367" s="16"/>
      <c r="ADP367" s="16"/>
      <c r="ADQ367" s="16"/>
      <c r="ADR367" s="16"/>
      <c r="ADS367" s="16"/>
      <c r="ADT367" s="16"/>
      <c r="ADU367" s="16"/>
      <c r="ADV367" s="16"/>
      <c r="ADW367" s="16"/>
      <c r="ADX367" s="16"/>
      <c r="ADY367" s="16"/>
      <c r="ADZ367" s="16"/>
      <c r="AEA367" s="16"/>
      <c r="AEB367" s="16"/>
      <c r="AEC367" s="16"/>
      <c r="AED367" s="16"/>
      <c r="AEE367" s="16"/>
      <c r="AEF367" s="16"/>
      <c r="AEG367" s="16"/>
      <c r="AEH367" s="16"/>
      <c r="AEI367" s="16"/>
      <c r="AEJ367" s="16"/>
      <c r="AEK367" s="16"/>
      <c r="AEL367" s="16"/>
      <c r="AEM367" s="16"/>
      <c r="AEN367" s="16"/>
      <c r="AEO367" s="16"/>
      <c r="AEP367" s="16"/>
      <c r="AEQ367" s="16"/>
      <c r="AER367" s="16"/>
      <c r="AES367" s="16"/>
      <c r="AET367" s="16"/>
      <c r="AEU367" s="16"/>
      <c r="AEV367" s="16"/>
      <c r="AEW367" s="16"/>
      <c r="AEX367" s="16"/>
      <c r="AEY367" s="16"/>
      <c r="AEZ367" s="16"/>
      <c r="AFA367" s="16"/>
      <c r="AFB367" s="16"/>
      <c r="AFC367" s="16"/>
      <c r="AFD367" s="16"/>
      <c r="AFE367" s="16"/>
      <c r="AFF367" s="16"/>
      <c r="AFG367" s="16"/>
      <c r="AFH367" s="16"/>
      <c r="AFI367" s="16"/>
      <c r="AFJ367" s="16"/>
      <c r="AFK367" s="16"/>
      <c r="AFL367" s="16"/>
      <c r="AFM367" s="16"/>
      <c r="AFN367" s="16"/>
      <c r="AFO367" s="16"/>
      <c r="AFP367" s="16"/>
      <c r="AFQ367" s="16"/>
      <c r="AFR367" s="16"/>
      <c r="AFS367" s="16"/>
      <c r="AFT367" s="16"/>
      <c r="AFU367" s="16"/>
      <c r="AFV367" s="16"/>
      <c r="AFW367" s="16"/>
      <c r="AFX367" s="16"/>
    </row>
    <row r="368" spans="1:856" ht="14.1" customHeight="1" x14ac:dyDescent="0.2">
      <c r="E368" s="338" t="s">
        <v>2184</v>
      </c>
      <c r="F368" s="338" t="s">
        <v>2549</v>
      </c>
      <c r="G368" s="340"/>
      <c r="H368" s="329" t="s">
        <v>2186</v>
      </c>
      <c r="I368" s="329" t="s">
        <v>933</v>
      </c>
      <c r="J368" s="329" t="s">
        <v>2188</v>
      </c>
      <c r="K368" s="329"/>
      <c r="L368" s="329" t="s">
        <v>848</v>
      </c>
      <c r="M368" s="329" t="s">
        <v>999</v>
      </c>
      <c r="N368" s="340"/>
      <c r="O368" s="329" t="s">
        <v>1000</v>
      </c>
      <c r="P368" s="329" t="s">
        <v>449</v>
      </c>
      <c r="Q368" s="340">
        <v>1</v>
      </c>
    </row>
    <row r="369" spans="5:17" ht="14.1" customHeight="1" x14ac:dyDescent="0.2">
      <c r="E369" s="338" t="s">
        <v>2185</v>
      </c>
      <c r="F369" s="338" t="s">
        <v>2550</v>
      </c>
      <c r="G369" s="340"/>
      <c r="H369" s="329" t="s">
        <v>2187</v>
      </c>
      <c r="I369" s="329" t="s">
        <v>933</v>
      </c>
      <c r="J369" s="329" t="s">
        <v>2189</v>
      </c>
      <c r="K369" s="329"/>
      <c r="L369" s="329" t="s">
        <v>848</v>
      </c>
      <c r="M369" s="329" t="s">
        <v>999</v>
      </c>
      <c r="N369" s="340"/>
      <c r="O369" s="329" t="s">
        <v>1000</v>
      </c>
      <c r="P369" s="329" t="s">
        <v>449</v>
      </c>
      <c r="Q369" s="340">
        <v>1</v>
      </c>
    </row>
    <row r="370" spans="5:17" ht="14.1" customHeight="1" x14ac:dyDescent="0.2">
      <c r="E370" s="338" t="s">
        <v>1475</v>
      </c>
      <c r="F370" s="338" t="s">
        <v>2551</v>
      </c>
      <c r="G370" s="340"/>
      <c r="H370" s="329" t="s">
        <v>1121</v>
      </c>
      <c r="I370" s="329" t="s">
        <v>933</v>
      </c>
      <c r="J370" s="329" t="s">
        <v>1123</v>
      </c>
      <c r="K370" s="329"/>
      <c r="L370" s="329" t="s">
        <v>849</v>
      </c>
      <c r="M370" s="329" t="s">
        <v>999</v>
      </c>
      <c r="N370" s="340"/>
      <c r="O370" s="329" t="s">
        <v>1000</v>
      </c>
      <c r="P370" s="329" t="s">
        <v>449</v>
      </c>
      <c r="Q370" s="340">
        <v>1</v>
      </c>
    </row>
    <row r="371" spans="5:17" ht="14.1" customHeight="1" x14ac:dyDescent="0.2">
      <c r="E371" s="338" t="s">
        <v>1476</v>
      </c>
      <c r="F371" s="338" t="s">
        <v>2552</v>
      </c>
      <c r="G371" s="340"/>
      <c r="H371" s="329" t="s">
        <v>1120</v>
      </c>
      <c r="I371" s="329" t="s">
        <v>933</v>
      </c>
      <c r="J371" s="329" t="s">
        <v>1122</v>
      </c>
      <c r="K371" s="329"/>
      <c r="L371" s="329" t="s">
        <v>849</v>
      </c>
      <c r="M371" s="329" t="s">
        <v>999</v>
      </c>
      <c r="N371" s="340"/>
      <c r="O371" s="329" t="s">
        <v>1000</v>
      </c>
      <c r="P371" s="329" t="s">
        <v>449</v>
      </c>
      <c r="Q371" s="340">
        <v>1</v>
      </c>
    </row>
    <row r="372" spans="5:17" ht="14.1" customHeight="1" x14ac:dyDescent="0.2">
      <c r="E372" s="338" t="s">
        <v>1302</v>
      </c>
      <c r="F372" s="338" t="s">
        <v>2553</v>
      </c>
      <c r="G372" s="340"/>
      <c r="H372" s="329"/>
      <c r="I372" s="329"/>
      <c r="J372" s="329"/>
      <c r="K372" s="329"/>
      <c r="L372" s="329"/>
      <c r="M372" s="329"/>
      <c r="N372" s="340"/>
      <c r="O372" s="329"/>
      <c r="P372" s="329"/>
      <c r="Q372" s="340"/>
    </row>
    <row r="373" spans="5:17" ht="14.1" customHeight="1" x14ac:dyDescent="0.2">
      <c r="E373" s="339" t="s">
        <v>1299</v>
      </c>
      <c r="F373" s="339" t="s">
        <v>2554</v>
      </c>
      <c r="G373" s="340"/>
      <c r="H373" s="329"/>
      <c r="I373" s="329"/>
      <c r="J373" s="329"/>
      <c r="K373" s="329"/>
      <c r="L373" s="329"/>
      <c r="M373" s="329"/>
      <c r="N373" s="340"/>
      <c r="O373" s="329"/>
      <c r="P373" s="329"/>
      <c r="Q373" s="340"/>
    </row>
    <row r="374" spans="5:17" ht="14.1" customHeight="1" x14ac:dyDescent="0.2">
      <c r="E374" s="338" t="s">
        <v>1303</v>
      </c>
      <c r="F374" s="338" t="s">
        <v>2555</v>
      </c>
      <c r="G374" s="340"/>
      <c r="H374" s="329"/>
      <c r="I374" s="329"/>
      <c r="J374" s="329"/>
      <c r="K374" s="329"/>
      <c r="L374" s="329"/>
      <c r="M374" s="329"/>
      <c r="N374" s="340"/>
      <c r="O374" s="329"/>
      <c r="P374" s="329"/>
      <c r="Q374" s="340"/>
    </row>
    <row r="375" spans="5:17" ht="14.1" customHeight="1" x14ac:dyDescent="0.2">
      <c r="E375" s="339" t="s">
        <v>1300</v>
      </c>
      <c r="F375" s="339" t="s">
        <v>2556</v>
      </c>
      <c r="G375" s="340"/>
      <c r="H375" s="329"/>
      <c r="I375" s="329"/>
      <c r="J375" s="329"/>
      <c r="K375" s="329"/>
      <c r="L375" s="329"/>
      <c r="M375" s="329"/>
      <c r="N375" s="340"/>
      <c r="O375" s="329"/>
      <c r="P375" s="329"/>
      <c r="Q375" s="340"/>
    </row>
    <row r="376" spans="5:17" ht="14.1" customHeight="1" x14ac:dyDescent="0.2">
      <c r="E376" s="338" t="s">
        <v>1328</v>
      </c>
      <c r="F376" s="338" t="s">
        <v>2557</v>
      </c>
      <c r="G376" s="340"/>
      <c r="H376" s="329"/>
      <c r="I376" s="329"/>
      <c r="J376" s="329"/>
      <c r="K376" s="329"/>
      <c r="L376" s="329"/>
      <c r="M376" s="329"/>
      <c r="N376" s="340"/>
      <c r="O376" s="329"/>
      <c r="P376" s="329"/>
      <c r="Q376" s="340"/>
    </row>
    <row r="377" spans="5:17" ht="14.1" customHeight="1" x14ac:dyDescent="0.2">
      <c r="E377" s="339" t="s">
        <v>1301</v>
      </c>
      <c r="F377" s="339" t="s">
        <v>2558</v>
      </c>
      <c r="G377" s="340"/>
      <c r="H377" s="329"/>
      <c r="I377" s="329"/>
      <c r="J377" s="329"/>
      <c r="K377" s="329"/>
      <c r="L377" s="329"/>
      <c r="M377" s="329"/>
      <c r="N377" s="340"/>
      <c r="O377" s="329"/>
      <c r="P377" s="329"/>
      <c r="Q377" s="340"/>
    </row>
    <row r="378" spans="5:17" ht="14.1" customHeight="1" x14ac:dyDescent="0.2">
      <c r="E378" s="338" t="s">
        <v>723</v>
      </c>
      <c r="F378" s="338" t="s">
        <v>2559</v>
      </c>
      <c r="G378" s="340" t="s">
        <v>449</v>
      </c>
      <c r="H378" s="329" t="s">
        <v>724</v>
      </c>
      <c r="I378" s="329" t="s">
        <v>936</v>
      </c>
      <c r="J378" s="329" t="s">
        <v>940</v>
      </c>
      <c r="K378" s="329" t="s">
        <v>449</v>
      </c>
      <c r="L378" s="329" t="s">
        <v>847</v>
      </c>
      <c r="M378" s="329" t="s">
        <v>999</v>
      </c>
      <c r="N378" s="340"/>
      <c r="O378" s="329" t="s">
        <v>1000</v>
      </c>
      <c r="P378" s="329" t="s">
        <v>449</v>
      </c>
      <c r="Q378" s="340">
        <v>1</v>
      </c>
    </row>
    <row r="379" spans="5:17" ht="14.1" customHeight="1" x14ac:dyDescent="0.2">
      <c r="E379" s="338" t="s">
        <v>711</v>
      </c>
      <c r="F379" s="338" t="s">
        <v>2560</v>
      </c>
      <c r="G379" s="340" t="s">
        <v>449</v>
      </c>
      <c r="H379" s="329" t="s">
        <v>1180</v>
      </c>
      <c r="I379" s="329" t="s">
        <v>936</v>
      </c>
      <c r="J379" s="329" t="s">
        <v>937</v>
      </c>
      <c r="K379" s="329" t="s">
        <v>449</v>
      </c>
      <c r="L379" s="329" t="s">
        <v>847</v>
      </c>
      <c r="M379" s="329" t="s">
        <v>999</v>
      </c>
      <c r="N379" s="340"/>
      <c r="O379" s="329" t="s">
        <v>1000</v>
      </c>
      <c r="P379" s="329" t="s">
        <v>449</v>
      </c>
      <c r="Q379" s="340">
        <v>1</v>
      </c>
    </row>
    <row r="380" spans="5:17" ht="14.1" customHeight="1" x14ac:dyDescent="0.2">
      <c r="E380" s="338" t="s">
        <v>725</v>
      </c>
      <c r="F380" s="338" t="s">
        <v>2561</v>
      </c>
      <c r="G380" s="340" t="s">
        <v>449</v>
      </c>
      <c r="H380" s="329" t="s">
        <v>724</v>
      </c>
      <c r="I380" s="329" t="s">
        <v>936</v>
      </c>
      <c r="J380" s="329" t="s">
        <v>940</v>
      </c>
      <c r="K380" s="329" t="s">
        <v>449</v>
      </c>
      <c r="L380" s="329" t="s">
        <v>848</v>
      </c>
      <c r="M380" s="329" t="s">
        <v>999</v>
      </c>
      <c r="N380" s="340"/>
      <c r="O380" s="329" t="s">
        <v>1000</v>
      </c>
      <c r="P380" s="329" t="s">
        <v>449</v>
      </c>
      <c r="Q380" s="340">
        <v>1</v>
      </c>
    </row>
    <row r="381" spans="5:17" ht="14.1" customHeight="1" x14ac:dyDescent="0.2">
      <c r="E381" s="338" t="s">
        <v>713</v>
      </c>
      <c r="F381" s="338" t="s">
        <v>2562</v>
      </c>
      <c r="G381" s="340" t="s">
        <v>449</v>
      </c>
      <c r="H381" s="329" t="s">
        <v>712</v>
      </c>
      <c r="I381" s="329" t="s">
        <v>936</v>
      </c>
      <c r="J381" s="329" t="s">
        <v>937</v>
      </c>
      <c r="K381" s="329" t="s">
        <v>449</v>
      </c>
      <c r="L381" s="329" t="s">
        <v>848</v>
      </c>
      <c r="M381" s="329" t="s">
        <v>999</v>
      </c>
      <c r="N381" s="340"/>
      <c r="O381" s="329" t="s">
        <v>1000</v>
      </c>
      <c r="P381" s="329" t="s">
        <v>449</v>
      </c>
      <c r="Q381" s="340">
        <v>1</v>
      </c>
    </row>
    <row r="382" spans="5:17" ht="14.1" customHeight="1" x14ac:dyDescent="0.2">
      <c r="E382" s="338" t="s">
        <v>726</v>
      </c>
      <c r="F382" s="338" t="s">
        <v>2563</v>
      </c>
      <c r="G382" s="340" t="s">
        <v>449</v>
      </c>
      <c r="H382" s="329" t="s">
        <v>724</v>
      </c>
      <c r="I382" s="329" t="s">
        <v>936</v>
      </c>
      <c r="J382" s="329" t="s">
        <v>940</v>
      </c>
      <c r="K382" s="329" t="s">
        <v>449</v>
      </c>
      <c r="L382" s="329" t="s">
        <v>849</v>
      </c>
      <c r="M382" s="329" t="s">
        <v>999</v>
      </c>
      <c r="N382" s="340"/>
      <c r="O382" s="329" t="s">
        <v>1000</v>
      </c>
      <c r="P382" s="329" t="s">
        <v>449</v>
      </c>
      <c r="Q382" s="340">
        <v>1</v>
      </c>
    </row>
    <row r="383" spans="5:17" ht="14.1" customHeight="1" x14ac:dyDescent="0.2">
      <c r="E383" s="338" t="s">
        <v>714</v>
      </c>
      <c r="F383" s="338" t="s">
        <v>2564</v>
      </c>
      <c r="G383" s="340" t="s">
        <v>449</v>
      </c>
      <c r="H383" s="329" t="s">
        <v>712</v>
      </c>
      <c r="I383" s="329" t="s">
        <v>936</v>
      </c>
      <c r="J383" s="329" t="s">
        <v>937</v>
      </c>
      <c r="K383" s="329" t="s">
        <v>449</v>
      </c>
      <c r="L383" s="329" t="s">
        <v>849</v>
      </c>
      <c r="M383" s="329" t="s">
        <v>999</v>
      </c>
      <c r="N383" s="340"/>
      <c r="O383" s="329" t="s">
        <v>1000</v>
      </c>
      <c r="P383" s="329" t="s">
        <v>449</v>
      </c>
      <c r="Q383" s="340">
        <v>1</v>
      </c>
    </row>
    <row r="384" spans="5:17" ht="14.1" customHeight="1" x14ac:dyDescent="0.2">
      <c r="E384" s="338" t="s">
        <v>727</v>
      </c>
      <c r="F384" s="338" t="s">
        <v>2565</v>
      </c>
      <c r="G384" s="340" t="s">
        <v>449</v>
      </c>
      <c r="H384" s="329" t="s">
        <v>728</v>
      </c>
      <c r="I384" s="329" t="s">
        <v>936</v>
      </c>
      <c r="J384" s="329" t="s">
        <v>941</v>
      </c>
      <c r="K384" s="329" t="s">
        <v>449</v>
      </c>
      <c r="L384" s="329" t="s">
        <v>847</v>
      </c>
      <c r="M384" s="329" t="s">
        <v>999</v>
      </c>
      <c r="N384" s="340"/>
      <c r="O384" s="329" t="s">
        <v>1000</v>
      </c>
      <c r="P384" s="329" t="s">
        <v>449</v>
      </c>
      <c r="Q384" s="340">
        <v>1</v>
      </c>
    </row>
    <row r="385" spans="5:17" ht="14.1" customHeight="1" x14ac:dyDescent="0.2">
      <c r="E385" s="338" t="s">
        <v>715</v>
      </c>
      <c r="F385" s="338" t="s">
        <v>2566</v>
      </c>
      <c r="G385" s="340" t="s">
        <v>449</v>
      </c>
      <c r="H385" s="329" t="s">
        <v>1181</v>
      </c>
      <c r="I385" s="329" t="s">
        <v>936</v>
      </c>
      <c r="J385" s="329" t="s">
        <v>938</v>
      </c>
      <c r="K385" s="329" t="s">
        <v>449</v>
      </c>
      <c r="L385" s="329" t="s">
        <v>847</v>
      </c>
      <c r="M385" s="329" t="s">
        <v>999</v>
      </c>
      <c r="N385" s="340"/>
      <c r="O385" s="329" t="s">
        <v>1000</v>
      </c>
      <c r="P385" s="329" t="s">
        <v>449</v>
      </c>
      <c r="Q385" s="340">
        <v>1</v>
      </c>
    </row>
    <row r="386" spans="5:17" ht="14.1" customHeight="1" x14ac:dyDescent="0.2">
      <c r="E386" s="338" t="s">
        <v>729</v>
      </c>
      <c r="F386" s="338" t="s">
        <v>2567</v>
      </c>
      <c r="G386" s="340" t="s">
        <v>449</v>
      </c>
      <c r="H386" s="329" t="s">
        <v>728</v>
      </c>
      <c r="I386" s="329" t="s">
        <v>936</v>
      </c>
      <c r="J386" s="329" t="s">
        <v>941</v>
      </c>
      <c r="K386" s="329" t="s">
        <v>449</v>
      </c>
      <c r="L386" s="329" t="s">
        <v>848</v>
      </c>
      <c r="M386" s="329" t="s">
        <v>999</v>
      </c>
      <c r="N386" s="340"/>
      <c r="O386" s="329" t="s">
        <v>1000</v>
      </c>
      <c r="P386" s="329" t="s">
        <v>449</v>
      </c>
      <c r="Q386" s="340">
        <v>1</v>
      </c>
    </row>
    <row r="387" spans="5:17" ht="14.1" customHeight="1" x14ac:dyDescent="0.2">
      <c r="E387" s="338" t="s">
        <v>717</v>
      </c>
      <c r="F387" s="338" t="s">
        <v>2568</v>
      </c>
      <c r="G387" s="340" t="s">
        <v>449</v>
      </c>
      <c r="H387" s="329" t="s">
        <v>716</v>
      </c>
      <c r="I387" s="329" t="s">
        <v>936</v>
      </c>
      <c r="J387" s="329" t="s">
        <v>938</v>
      </c>
      <c r="K387" s="329" t="s">
        <v>449</v>
      </c>
      <c r="L387" s="329" t="s">
        <v>848</v>
      </c>
      <c r="M387" s="329" t="s">
        <v>999</v>
      </c>
      <c r="N387" s="340"/>
      <c r="O387" s="329" t="s">
        <v>1000</v>
      </c>
      <c r="P387" s="329" t="s">
        <v>449</v>
      </c>
      <c r="Q387" s="340">
        <v>1</v>
      </c>
    </row>
    <row r="388" spans="5:17" ht="14.1" customHeight="1" x14ac:dyDescent="0.2">
      <c r="E388" s="338" t="s">
        <v>730</v>
      </c>
      <c r="F388" s="338" t="s">
        <v>2569</v>
      </c>
      <c r="G388" s="340" t="s">
        <v>449</v>
      </c>
      <c r="H388" s="329" t="s">
        <v>728</v>
      </c>
      <c r="I388" s="329" t="s">
        <v>936</v>
      </c>
      <c r="J388" s="329" t="s">
        <v>941</v>
      </c>
      <c r="K388" s="329" t="s">
        <v>449</v>
      </c>
      <c r="L388" s="329" t="s">
        <v>849</v>
      </c>
      <c r="M388" s="329" t="s">
        <v>999</v>
      </c>
      <c r="N388" s="340"/>
      <c r="O388" s="329" t="s">
        <v>1000</v>
      </c>
      <c r="P388" s="329" t="s">
        <v>449</v>
      </c>
      <c r="Q388" s="340">
        <v>1</v>
      </c>
    </row>
    <row r="389" spans="5:17" ht="14.1" customHeight="1" x14ac:dyDescent="0.2">
      <c r="E389" s="338" t="s">
        <v>718</v>
      </c>
      <c r="F389" s="338" t="s">
        <v>2570</v>
      </c>
      <c r="G389" s="340" t="s">
        <v>449</v>
      </c>
      <c r="H389" s="329" t="s">
        <v>716</v>
      </c>
      <c r="I389" s="329" t="s">
        <v>936</v>
      </c>
      <c r="J389" s="329" t="s">
        <v>938</v>
      </c>
      <c r="K389" s="329" t="s">
        <v>449</v>
      </c>
      <c r="L389" s="329" t="s">
        <v>849</v>
      </c>
      <c r="M389" s="329" t="s">
        <v>999</v>
      </c>
      <c r="N389" s="340"/>
      <c r="O389" s="329" t="s">
        <v>1000</v>
      </c>
      <c r="P389" s="329" t="s">
        <v>449</v>
      </c>
      <c r="Q389" s="340">
        <v>1</v>
      </c>
    </row>
    <row r="390" spans="5:17" ht="14.1" customHeight="1" x14ac:dyDescent="0.2">
      <c r="E390" s="338" t="s">
        <v>731</v>
      </c>
      <c r="F390" s="338" t="s">
        <v>2571</v>
      </c>
      <c r="G390" s="340" t="s">
        <v>449</v>
      </c>
      <c r="H390" s="329" t="s">
        <v>732</v>
      </c>
      <c r="I390" s="329" t="s">
        <v>936</v>
      </c>
      <c r="J390" s="329" t="s">
        <v>942</v>
      </c>
      <c r="K390" s="329" t="s">
        <v>449</v>
      </c>
      <c r="L390" s="329" t="s">
        <v>847</v>
      </c>
      <c r="M390" s="329" t="s">
        <v>999</v>
      </c>
      <c r="N390" s="340"/>
      <c r="O390" s="329" t="s">
        <v>1000</v>
      </c>
      <c r="P390" s="329" t="s">
        <v>449</v>
      </c>
      <c r="Q390" s="340">
        <v>1</v>
      </c>
    </row>
    <row r="391" spans="5:17" ht="14.1" customHeight="1" x14ac:dyDescent="0.2">
      <c r="E391" s="338" t="s">
        <v>719</v>
      </c>
      <c r="F391" s="338" t="s">
        <v>2572</v>
      </c>
      <c r="G391" s="340" t="s">
        <v>449</v>
      </c>
      <c r="H391" s="329" t="s">
        <v>720</v>
      </c>
      <c r="I391" s="329" t="s">
        <v>936</v>
      </c>
      <c r="J391" s="329" t="s">
        <v>939</v>
      </c>
      <c r="K391" s="329" t="s">
        <v>449</v>
      </c>
      <c r="L391" s="329" t="s">
        <v>847</v>
      </c>
      <c r="M391" s="329" t="s">
        <v>999</v>
      </c>
      <c r="N391" s="340"/>
      <c r="O391" s="329" t="s">
        <v>1000</v>
      </c>
      <c r="P391" s="329" t="s">
        <v>449</v>
      </c>
      <c r="Q391" s="340">
        <v>1</v>
      </c>
    </row>
    <row r="392" spans="5:17" ht="14.1" customHeight="1" x14ac:dyDescent="0.2">
      <c r="E392" s="338" t="s">
        <v>733</v>
      </c>
      <c r="F392" s="338" t="s">
        <v>2573</v>
      </c>
      <c r="G392" s="340" t="s">
        <v>449</v>
      </c>
      <c r="H392" s="329" t="s">
        <v>732</v>
      </c>
      <c r="I392" s="329" t="s">
        <v>936</v>
      </c>
      <c r="J392" s="329" t="s">
        <v>942</v>
      </c>
      <c r="K392" s="329" t="s">
        <v>449</v>
      </c>
      <c r="L392" s="329" t="s">
        <v>848</v>
      </c>
      <c r="M392" s="329" t="s">
        <v>999</v>
      </c>
      <c r="N392" s="340"/>
      <c r="O392" s="329" t="s">
        <v>1000</v>
      </c>
      <c r="P392" s="329" t="s">
        <v>449</v>
      </c>
      <c r="Q392" s="340">
        <v>1</v>
      </c>
    </row>
    <row r="393" spans="5:17" ht="14.1" customHeight="1" x14ac:dyDescent="0.2">
      <c r="E393" s="338" t="s">
        <v>721</v>
      </c>
      <c r="F393" s="338" t="s">
        <v>2574</v>
      </c>
      <c r="G393" s="340" t="s">
        <v>449</v>
      </c>
      <c r="H393" s="329" t="s">
        <v>720</v>
      </c>
      <c r="I393" s="329" t="s">
        <v>936</v>
      </c>
      <c r="J393" s="329" t="s">
        <v>939</v>
      </c>
      <c r="K393" s="329" t="s">
        <v>449</v>
      </c>
      <c r="L393" s="329" t="s">
        <v>848</v>
      </c>
      <c r="M393" s="329" t="s">
        <v>999</v>
      </c>
      <c r="N393" s="340"/>
      <c r="O393" s="329" t="s">
        <v>1000</v>
      </c>
      <c r="P393" s="329" t="s">
        <v>449</v>
      </c>
      <c r="Q393" s="340">
        <v>1</v>
      </c>
    </row>
    <row r="394" spans="5:17" ht="14.1" customHeight="1" x14ac:dyDescent="0.2">
      <c r="E394" s="338" t="s">
        <v>734</v>
      </c>
      <c r="F394" s="338" t="s">
        <v>2575</v>
      </c>
      <c r="G394" s="340" t="s">
        <v>449</v>
      </c>
      <c r="H394" s="329" t="s">
        <v>732</v>
      </c>
      <c r="I394" s="329" t="s">
        <v>936</v>
      </c>
      <c r="J394" s="329" t="s">
        <v>942</v>
      </c>
      <c r="K394" s="329" t="s">
        <v>449</v>
      </c>
      <c r="L394" s="329" t="s">
        <v>849</v>
      </c>
      <c r="M394" s="329" t="s">
        <v>999</v>
      </c>
      <c r="N394" s="340"/>
      <c r="O394" s="329" t="s">
        <v>1000</v>
      </c>
      <c r="P394" s="329" t="s">
        <v>449</v>
      </c>
      <c r="Q394" s="340">
        <v>1</v>
      </c>
    </row>
    <row r="395" spans="5:17" ht="14.1" customHeight="1" x14ac:dyDescent="0.2">
      <c r="E395" s="338" t="s">
        <v>722</v>
      </c>
      <c r="F395" s="338" t="s">
        <v>2576</v>
      </c>
      <c r="G395" s="340" t="s">
        <v>449</v>
      </c>
      <c r="H395" s="329" t="s">
        <v>720</v>
      </c>
      <c r="I395" s="329" t="s">
        <v>936</v>
      </c>
      <c r="J395" s="329" t="s">
        <v>939</v>
      </c>
      <c r="K395" s="329" t="s">
        <v>449</v>
      </c>
      <c r="L395" s="329" t="s">
        <v>849</v>
      </c>
      <c r="M395" s="329" t="s">
        <v>999</v>
      </c>
      <c r="N395" s="340"/>
      <c r="O395" s="329" t="s">
        <v>1000</v>
      </c>
      <c r="P395" s="329" t="s">
        <v>449</v>
      </c>
      <c r="Q395" s="340">
        <v>1</v>
      </c>
    </row>
    <row r="396" spans="5:17" ht="14.1" customHeight="1" x14ac:dyDescent="0.2">
      <c r="E396" s="411" t="s">
        <v>1561</v>
      </c>
      <c r="F396" s="487" t="s">
        <v>2577</v>
      </c>
      <c r="G396" s="412" t="s">
        <v>449</v>
      </c>
      <c r="H396" s="410" t="s">
        <v>1562</v>
      </c>
      <c r="I396" s="410" t="s">
        <v>936</v>
      </c>
      <c r="J396" s="410" t="s">
        <v>1563</v>
      </c>
      <c r="K396" s="410" t="s">
        <v>449</v>
      </c>
      <c r="L396" s="410" t="s">
        <v>847</v>
      </c>
      <c r="M396" s="410" t="s">
        <v>999</v>
      </c>
      <c r="N396" s="412"/>
      <c r="O396" s="410" t="s">
        <v>1000</v>
      </c>
      <c r="P396" s="410" t="s">
        <v>449</v>
      </c>
      <c r="Q396" s="412">
        <v>1</v>
      </c>
    </row>
    <row r="397" spans="5:17" ht="14.1" customHeight="1" x14ac:dyDescent="0.2">
      <c r="E397" s="411" t="s">
        <v>1564</v>
      </c>
      <c r="F397" s="487" t="s">
        <v>2578</v>
      </c>
      <c r="G397" s="412" t="s">
        <v>449</v>
      </c>
      <c r="H397" s="410" t="s">
        <v>1565</v>
      </c>
      <c r="I397" s="410" t="s">
        <v>936</v>
      </c>
      <c r="J397" s="410" t="s">
        <v>1566</v>
      </c>
      <c r="K397" s="410" t="s">
        <v>449</v>
      </c>
      <c r="L397" s="410" t="s">
        <v>847</v>
      </c>
      <c r="M397" s="410" t="s">
        <v>999</v>
      </c>
      <c r="N397" s="412"/>
      <c r="O397" s="410" t="s">
        <v>1000</v>
      </c>
      <c r="P397" s="410" t="s">
        <v>449</v>
      </c>
      <c r="Q397" s="412">
        <v>1</v>
      </c>
    </row>
    <row r="398" spans="5:17" ht="14.1" customHeight="1" x14ac:dyDescent="0.2">
      <c r="E398" s="338" t="s">
        <v>2190</v>
      </c>
      <c r="F398" s="338" t="s">
        <v>2579</v>
      </c>
      <c r="G398" s="340"/>
      <c r="H398" s="329" t="s">
        <v>2192</v>
      </c>
      <c r="I398" s="329" t="s">
        <v>936</v>
      </c>
      <c r="J398" s="329" t="s">
        <v>2194</v>
      </c>
      <c r="K398" s="329"/>
      <c r="L398" s="329" t="s">
        <v>848</v>
      </c>
      <c r="M398" s="329" t="s">
        <v>999</v>
      </c>
      <c r="N398" s="340"/>
      <c r="O398" s="329" t="s">
        <v>1000</v>
      </c>
      <c r="P398" s="329" t="s">
        <v>449</v>
      </c>
      <c r="Q398" s="340">
        <v>1</v>
      </c>
    </row>
    <row r="399" spans="5:17" ht="14.1" customHeight="1" x14ac:dyDescent="0.2">
      <c r="E399" s="338" t="s">
        <v>2191</v>
      </c>
      <c r="F399" s="338" t="s">
        <v>2580</v>
      </c>
      <c r="G399" s="340"/>
      <c r="H399" s="329" t="s">
        <v>2193</v>
      </c>
      <c r="I399" s="329" t="s">
        <v>936</v>
      </c>
      <c r="J399" s="329" t="s">
        <v>2195</v>
      </c>
      <c r="K399" s="329"/>
      <c r="L399" s="329" t="s">
        <v>848</v>
      </c>
      <c r="M399" s="329" t="s">
        <v>999</v>
      </c>
      <c r="N399" s="340"/>
      <c r="O399" s="329" t="s">
        <v>1000</v>
      </c>
      <c r="P399" s="329" t="s">
        <v>449</v>
      </c>
      <c r="Q399" s="340">
        <v>1</v>
      </c>
    </row>
    <row r="400" spans="5:17" ht="14.1" customHeight="1" x14ac:dyDescent="0.2">
      <c r="E400" s="338" t="s">
        <v>1478</v>
      </c>
      <c r="F400" s="338" t="s">
        <v>2581</v>
      </c>
      <c r="G400" s="340"/>
      <c r="H400" s="329" t="s">
        <v>1124</v>
      </c>
      <c r="I400" s="329" t="s">
        <v>936</v>
      </c>
      <c r="J400" s="329" t="s">
        <v>1126</v>
      </c>
      <c r="K400" s="329"/>
      <c r="L400" s="329" t="s">
        <v>849</v>
      </c>
      <c r="M400" s="329" t="s">
        <v>999</v>
      </c>
      <c r="N400" s="340"/>
      <c r="O400" s="329" t="s">
        <v>1000</v>
      </c>
      <c r="P400" s="329" t="s">
        <v>449</v>
      </c>
      <c r="Q400" s="340">
        <v>1</v>
      </c>
    </row>
    <row r="401" spans="5:17" ht="14.1" customHeight="1" x14ac:dyDescent="0.2">
      <c r="E401" s="338" t="s">
        <v>1479</v>
      </c>
      <c r="F401" s="338" t="s">
        <v>2582</v>
      </c>
      <c r="G401" s="340"/>
      <c r="H401" s="329" t="s">
        <v>1477</v>
      </c>
      <c r="I401" s="329" t="s">
        <v>936</v>
      </c>
      <c r="J401" s="329" t="s">
        <v>1125</v>
      </c>
      <c r="K401" s="329"/>
      <c r="L401" s="329" t="s">
        <v>849</v>
      </c>
      <c r="M401" s="329" t="s">
        <v>999</v>
      </c>
      <c r="N401" s="340"/>
      <c r="O401" s="329" t="s">
        <v>1000</v>
      </c>
      <c r="P401" s="329" t="s">
        <v>449</v>
      </c>
      <c r="Q401" s="340">
        <v>1</v>
      </c>
    </row>
    <row r="402" spans="5:17" ht="14.1" customHeight="1" x14ac:dyDescent="0.2">
      <c r="E402" s="338" t="s">
        <v>1307</v>
      </c>
      <c r="F402" s="338" t="s">
        <v>2583</v>
      </c>
      <c r="G402" s="340"/>
      <c r="H402" s="329"/>
      <c r="I402" s="329"/>
      <c r="J402" s="329"/>
      <c r="K402" s="329"/>
      <c r="L402" s="329"/>
      <c r="M402" s="329"/>
      <c r="N402" s="340"/>
      <c r="O402" s="329"/>
      <c r="P402" s="329"/>
      <c r="Q402" s="340"/>
    </row>
    <row r="403" spans="5:17" ht="14.1" customHeight="1" x14ac:dyDescent="0.2">
      <c r="E403" s="339" t="s">
        <v>1304</v>
      </c>
      <c r="F403" s="339" t="s">
        <v>2584</v>
      </c>
      <c r="G403" s="340"/>
      <c r="H403" s="329"/>
      <c r="I403" s="329"/>
      <c r="J403" s="329"/>
      <c r="K403" s="329"/>
      <c r="L403" s="329"/>
      <c r="M403" s="329"/>
      <c r="N403" s="340"/>
      <c r="O403" s="329"/>
      <c r="P403" s="329"/>
      <c r="Q403" s="340"/>
    </row>
    <row r="404" spans="5:17" ht="14.1" customHeight="1" x14ac:dyDescent="0.2">
      <c r="E404" s="338" t="s">
        <v>1308</v>
      </c>
      <c r="F404" s="338" t="s">
        <v>2585</v>
      </c>
      <c r="G404" s="340"/>
      <c r="H404" s="329"/>
      <c r="I404" s="329"/>
      <c r="J404" s="329"/>
      <c r="K404" s="329"/>
      <c r="L404" s="329"/>
      <c r="M404" s="329"/>
      <c r="N404" s="340"/>
      <c r="O404" s="329"/>
      <c r="P404" s="329"/>
      <c r="Q404" s="340"/>
    </row>
    <row r="405" spans="5:17" ht="14.1" customHeight="1" x14ac:dyDescent="0.2">
      <c r="E405" s="339" t="s">
        <v>1305</v>
      </c>
      <c r="F405" s="339" t="s">
        <v>2586</v>
      </c>
      <c r="G405" s="340"/>
      <c r="H405" s="329"/>
      <c r="I405" s="329"/>
      <c r="J405" s="329"/>
      <c r="K405" s="329"/>
      <c r="L405" s="329"/>
      <c r="M405" s="329"/>
      <c r="N405" s="340"/>
      <c r="O405" s="329"/>
      <c r="P405" s="329"/>
      <c r="Q405" s="340"/>
    </row>
    <row r="406" spans="5:17" ht="14.1" customHeight="1" x14ac:dyDescent="0.2">
      <c r="E406" s="338" t="s">
        <v>1329</v>
      </c>
      <c r="F406" s="338" t="s">
        <v>2587</v>
      </c>
      <c r="G406" s="340"/>
      <c r="H406" s="329"/>
      <c r="I406" s="329"/>
      <c r="J406" s="329"/>
      <c r="K406" s="329"/>
      <c r="L406" s="329"/>
      <c r="M406" s="329"/>
      <c r="N406" s="340"/>
      <c r="O406" s="329"/>
      <c r="P406" s="329"/>
      <c r="Q406" s="340"/>
    </row>
    <row r="407" spans="5:17" ht="14.1" customHeight="1" x14ac:dyDescent="0.2">
      <c r="E407" s="339" t="s">
        <v>1306</v>
      </c>
      <c r="F407" s="339" t="s">
        <v>2588</v>
      </c>
      <c r="G407" s="340"/>
      <c r="H407" s="329"/>
      <c r="I407" s="329"/>
      <c r="J407" s="329"/>
      <c r="K407" s="329"/>
      <c r="L407" s="329"/>
      <c r="M407" s="329"/>
      <c r="N407" s="340"/>
      <c r="O407" s="329"/>
      <c r="P407" s="329"/>
      <c r="Q407" s="340"/>
    </row>
    <row r="408" spans="5:17" ht="14.1" customHeight="1" x14ac:dyDescent="0.2">
      <c r="E408" s="338" t="s">
        <v>1003</v>
      </c>
      <c r="F408" s="338" t="s">
        <v>2589</v>
      </c>
      <c r="G408" s="340" t="s">
        <v>449</v>
      </c>
      <c r="H408" s="329" t="s">
        <v>744</v>
      </c>
      <c r="I408" s="329" t="s">
        <v>943</v>
      </c>
      <c r="J408" s="329" t="s">
        <v>1237</v>
      </c>
      <c r="K408" s="329" t="s">
        <v>449</v>
      </c>
      <c r="L408" s="329" t="s">
        <v>847</v>
      </c>
      <c r="M408" s="329" t="s">
        <v>999</v>
      </c>
      <c r="N408" s="340"/>
      <c r="O408" s="329" t="s">
        <v>1000</v>
      </c>
      <c r="P408" s="329" t="s">
        <v>449</v>
      </c>
      <c r="Q408" s="340">
        <v>1</v>
      </c>
    </row>
    <row r="409" spans="5:17" ht="14.1" customHeight="1" x14ac:dyDescent="0.2">
      <c r="E409" s="338" t="s">
        <v>1006</v>
      </c>
      <c r="F409" s="338" t="s">
        <v>2590</v>
      </c>
      <c r="G409" s="340" t="s">
        <v>449</v>
      </c>
      <c r="H409" s="329" t="s">
        <v>739</v>
      </c>
      <c r="I409" s="329" t="s">
        <v>943</v>
      </c>
      <c r="J409" s="329" t="s">
        <v>1238</v>
      </c>
      <c r="K409" s="329" t="s">
        <v>449</v>
      </c>
      <c r="L409" s="329" t="s">
        <v>847</v>
      </c>
      <c r="M409" s="329" t="s">
        <v>999</v>
      </c>
      <c r="N409" s="340"/>
      <c r="O409" s="329" t="s">
        <v>1000</v>
      </c>
      <c r="P409" s="329" t="s">
        <v>449</v>
      </c>
      <c r="Q409" s="340">
        <v>1</v>
      </c>
    </row>
    <row r="410" spans="5:17" ht="14.1" customHeight="1" x14ac:dyDescent="0.2">
      <c r="E410" s="338" t="s">
        <v>1004</v>
      </c>
      <c r="F410" s="338" t="s">
        <v>2591</v>
      </c>
      <c r="G410" s="340" t="s">
        <v>449</v>
      </c>
      <c r="H410" s="329" t="s">
        <v>744</v>
      </c>
      <c r="I410" s="329" t="s">
        <v>943</v>
      </c>
      <c r="J410" s="329" t="s">
        <v>1237</v>
      </c>
      <c r="K410" s="329" t="s">
        <v>449</v>
      </c>
      <c r="L410" s="329" t="s">
        <v>848</v>
      </c>
      <c r="M410" s="329" t="s">
        <v>999</v>
      </c>
      <c r="N410" s="340"/>
      <c r="O410" s="329" t="s">
        <v>1000</v>
      </c>
      <c r="P410" s="329" t="s">
        <v>449</v>
      </c>
      <c r="Q410" s="340">
        <v>1</v>
      </c>
    </row>
    <row r="411" spans="5:17" ht="14.1" customHeight="1" x14ac:dyDescent="0.2">
      <c r="E411" s="338" t="s">
        <v>1007</v>
      </c>
      <c r="F411" s="338" t="s">
        <v>2592</v>
      </c>
      <c r="G411" s="340" t="s">
        <v>449</v>
      </c>
      <c r="H411" s="329" t="s">
        <v>739</v>
      </c>
      <c r="I411" s="329" t="s">
        <v>943</v>
      </c>
      <c r="J411" s="329" t="s">
        <v>1238</v>
      </c>
      <c r="K411" s="329" t="s">
        <v>449</v>
      </c>
      <c r="L411" s="329" t="s">
        <v>848</v>
      </c>
      <c r="M411" s="329" t="s">
        <v>999</v>
      </c>
      <c r="N411" s="340"/>
      <c r="O411" s="329" t="s">
        <v>1000</v>
      </c>
      <c r="P411" s="329" t="s">
        <v>449</v>
      </c>
      <c r="Q411" s="340">
        <v>1</v>
      </c>
    </row>
    <row r="412" spans="5:17" ht="14.1" customHeight="1" x14ac:dyDescent="0.2">
      <c r="E412" s="338" t="s">
        <v>1005</v>
      </c>
      <c r="F412" s="338" t="s">
        <v>2593</v>
      </c>
      <c r="G412" s="340" t="s">
        <v>449</v>
      </c>
      <c r="H412" s="329" t="s">
        <v>744</v>
      </c>
      <c r="I412" s="329" t="s">
        <v>943</v>
      </c>
      <c r="J412" s="329" t="s">
        <v>1237</v>
      </c>
      <c r="K412" s="329" t="s">
        <v>449</v>
      </c>
      <c r="L412" s="329" t="s">
        <v>849</v>
      </c>
      <c r="M412" s="329" t="s">
        <v>999</v>
      </c>
      <c r="N412" s="340"/>
      <c r="O412" s="329" t="s">
        <v>1000</v>
      </c>
      <c r="P412" s="329" t="s">
        <v>449</v>
      </c>
      <c r="Q412" s="340">
        <v>1</v>
      </c>
    </row>
    <row r="413" spans="5:17" ht="14.1" customHeight="1" x14ac:dyDescent="0.2">
      <c r="E413" s="338" t="s">
        <v>1008</v>
      </c>
      <c r="F413" s="338" t="s">
        <v>2594</v>
      </c>
      <c r="G413" s="340" t="s">
        <v>449</v>
      </c>
      <c r="H413" s="329" t="s">
        <v>739</v>
      </c>
      <c r="I413" s="329" t="s">
        <v>943</v>
      </c>
      <c r="J413" s="329" t="s">
        <v>1238</v>
      </c>
      <c r="K413" s="329" t="s">
        <v>449</v>
      </c>
      <c r="L413" s="329" t="s">
        <v>849</v>
      </c>
      <c r="M413" s="329" t="s">
        <v>999</v>
      </c>
      <c r="N413" s="340"/>
      <c r="O413" s="329" t="s">
        <v>1000</v>
      </c>
      <c r="P413" s="329" t="s">
        <v>449</v>
      </c>
      <c r="Q413" s="340">
        <v>1</v>
      </c>
    </row>
    <row r="414" spans="5:17" ht="14.1" customHeight="1" x14ac:dyDescent="0.2">
      <c r="E414" s="338" t="s">
        <v>740</v>
      </c>
      <c r="F414" s="338" t="s">
        <v>2595</v>
      </c>
      <c r="G414" s="340" t="s">
        <v>449</v>
      </c>
      <c r="H414" s="329" t="s">
        <v>741</v>
      </c>
      <c r="I414" s="329" t="s">
        <v>943</v>
      </c>
      <c r="J414" s="329" t="s">
        <v>945</v>
      </c>
      <c r="K414" s="329" t="s">
        <v>449</v>
      </c>
      <c r="L414" s="329" t="s">
        <v>847</v>
      </c>
      <c r="M414" s="329" t="s">
        <v>999</v>
      </c>
      <c r="N414" s="340"/>
      <c r="O414" s="329" t="s">
        <v>1000</v>
      </c>
      <c r="P414" s="329" t="s">
        <v>449</v>
      </c>
      <c r="Q414" s="340">
        <v>1</v>
      </c>
    </row>
    <row r="415" spans="5:17" ht="14.1" customHeight="1" x14ac:dyDescent="0.2">
      <c r="E415" s="338" t="s">
        <v>735</v>
      </c>
      <c r="F415" s="339" t="s">
        <v>2596</v>
      </c>
      <c r="G415" s="340" t="s">
        <v>449</v>
      </c>
      <c r="H415" s="329" t="s">
        <v>736</v>
      </c>
      <c r="I415" s="329" t="s">
        <v>943</v>
      </c>
      <c r="J415" s="329" t="s">
        <v>944</v>
      </c>
      <c r="K415" s="329" t="s">
        <v>449</v>
      </c>
      <c r="L415" s="329" t="s">
        <v>847</v>
      </c>
      <c r="M415" s="329" t="s">
        <v>999</v>
      </c>
      <c r="N415" s="340"/>
      <c r="O415" s="329" t="s">
        <v>1000</v>
      </c>
      <c r="P415" s="329" t="s">
        <v>449</v>
      </c>
      <c r="Q415" s="340">
        <v>1</v>
      </c>
    </row>
    <row r="416" spans="5:17" ht="14.1" customHeight="1" x14ac:dyDescent="0.2">
      <c r="E416" s="338" t="s">
        <v>742</v>
      </c>
      <c r="F416" s="338" t="s">
        <v>2597</v>
      </c>
      <c r="G416" s="340" t="s">
        <v>449</v>
      </c>
      <c r="H416" s="329" t="s">
        <v>741</v>
      </c>
      <c r="I416" s="329" t="s">
        <v>943</v>
      </c>
      <c r="J416" s="329" t="s">
        <v>945</v>
      </c>
      <c r="K416" s="329" t="s">
        <v>449</v>
      </c>
      <c r="L416" s="329" t="s">
        <v>848</v>
      </c>
      <c r="M416" s="329" t="s">
        <v>999</v>
      </c>
      <c r="N416" s="340"/>
      <c r="O416" s="329" t="s">
        <v>1000</v>
      </c>
      <c r="P416" s="329" t="s">
        <v>449</v>
      </c>
      <c r="Q416" s="340">
        <v>1</v>
      </c>
    </row>
    <row r="417" spans="5:17" ht="14.1" customHeight="1" x14ac:dyDescent="0.2">
      <c r="E417" s="338" t="s">
        <v>737</v>
      </c>
      <c r="F417" s="339" t="s">
        <v>2598</v>
      </c>
      <c r="G417" s="340" t="s">
        <v>449</v>
      </c>
      <c r="H417" s="329" t="s">
        <v>736</v>
      </c>
      <c r="I417" s="329" t="s">
        <v>943</v>
      </c>
      <c r="J417" s="329" t="s">
        <v>944</v>
      </c>
      <c r="K417" s="329" t="s">
        <v>449</v>
      </c>
      <c r="L417" s="329" t="s">
        <v>848</v>
      </c>
      <c r="M417" s="329" t="s">
        <v>999</v>
      </c>
      <c r="N417" s="340"/>
      <c r="O417" s="329" t="s">
        <v>1000</v>
      </c>
      <c r="P417" s="329" t="s">
        <v>449</v>
      </c>
      <c r="Q417" s="340">
        <v>1</v>
      </c>
    </row>
    <row r="418" spans="5:17" ht="14.1" customHeight="1" x14ac:dyDescent="0.2">
      <c r="E418" s="338" t="s">
        <v>743</v>
      </c>
      <c r="F418" s="338" t="s">
        <v>2599</v>
      </c>
      <c r="G418" s="340" t="s">
        <v>449</v>
      </c>
      <c r="H418" s="329" t="s">
        <v>741</v>
      </c>
      <c r="I418" s="329" t="s">
        <v>943</v>
      </c>
      <c r="J418" s="329" t="s">
        <v>945</v>
      </c>
      <c r="K418" s="329" t="s">
        <v>449</v>
      </c>
      <c r="L418" s="329" t="s">
        <v>849</v>
      </c>
      <c r="M418" s="329" t="s">
        <v>999</v>
      </c>
      <c r="N418" s="340"/>
      <c r="O418" s="329" t="s">
        <v>1000</v>
      </c>
      <c r="P418" s="329" t="s">
        <v>449</v>
      </c>
      <c r="Q418" s="340">
        <v>1</v>
      </c>
    </row>
    <row r="419" spans="5:17" ht="14.1" customHeight="1" x14ac:dyDescent="0.2">
      <c r="E419" s="338" t="s">
        <v>738</v>
      </c>
      <c r="F419" s="339" t="s">
        <v>2600</v>
      </c>
      <c r="G419" s="340" t="s">
        <v>449</v>
      </c>
      <c r="H419" s="329" t="s">
        <v>736</v>
      </c>
      <c r="I419" s="329" t="s">
        <v>943</v>
      </c>
      <c r="J419" s="329" t="s">
        <v>944</v>
      </c>
      <c r="K419" s="329" t="s">
        <v>449</v>
      </c>
      <c r="L419" s="329" t="s">
        <v>849</v>
      </c>
      <c r="M419" s="329" t="s">
        <v>999</v>
      </c>
      <c r="N419" s="340"/>
      <c r="O419" s="329" t="s">
        <v>1000</v>
      </c>
      <c r="P419" s="329" t="s">
        <v>449</v>
      </c>
      <c r="Q419" s="340">
        <v>1</v>
      </c>
    </row>
    <row r="420" spans="5:17" ht="14.1" customHeight="1" x14ac:dyDescent="0.2">
      <c r="E420" s="338" t="s">
        <v>1312</v>
      </c>
      <c r="F420" s="338" t="s">
        <v>2601</v>
      </c>
      <c r="G420" s="340"/>
      <c r="H420" s="329"/>
      <c r="I420" s="329"/>
      <c r="J420" s="329"/>
      <c r="K420" s="329"/>
      <c r="L420" s="329"/>
      <c r="M420" s="329"/>
      <c r="N420" s="340"/>
      <c r="O420" s="329"/>
      <c r="P420" s="329"/>
      <c r="Q420" s="340"/>
    </row>
    <row r="421" spans="5:17" ht="14.1" customHeight="1" x14ac:dyDescent="0.2">
      <c r="E421" s="339" t="s">
        <v>1309</v>
      </c>
      <c r="F421" s="339" t="s">
        <v>2602</v>
      </c>
      <c r="G421" s="340"/>
      <c r="H421" s="329"/>
      <c r="I421" s="329"/>
      <c r="J421" s="329"/>
      <c r="K421" s="329"/>
      <c r="L421" s="329"/>
      <c r="M421" s="329"/>
      <c r="N421" s="340"/>
      <c r="O421" s="329"/>
      <c r="P421" s="329"/>
      <c r="Q421" s="340"/>
    </row>
    <row r="422" spans="5:17" ht="14.1" customHeight="1" x14ac:dyDescent="0.2">
      <c r="E422" s="338" t="s">
        <v>1313</v>
      </c>
      <c r="F422" s="338" t="s">
        <v>2603</v>
      </c>
      <c r="G422" s="340"/>
      <c r="H422" s="329"/>
      <c r="I422" s="329"/>
      <c r="J422" s="329"/>
      <c r="K422" s="329"/>
      <c r="L422" s="329"/>
      <c r="M422" s="329"/>
      <c r="N422" s="340"/>
      <c r="O422" s="329"/>
      <c r="P422" s="329"/>
      <c r="Q422" s="340"/>
    </row>
    <row r="423" spans="5:17" ht="14.1" customHeight="1" x14ac:dyDescent="0.2">
      <c r="E423" s="339" t="s">
        <v>1310</v>
      </c>
      <c r="F423" s="339" t="s">
        <v>2604</v>
      </c>
      <c r="G423" s="340"/>
      <c r="H423" s="329"/>
      <c r="I423" s="329"/>
      <c r="J423" s="329"/>
      <c r="K423" s="329"/>
      <c r="L423" s="329"/>
      <c r="M423" s="329"/>
      <c r="N423" s="340"/>
      <c r="O423" s="329"/>
      <c r="P423" s="329"/>
      <c r="Q423" s="340"/>
    </row>
    <row r="424" spans="5:17" ht="14.1" customHeight="1" x14ac:dyDescent="0.2">
      <c r="E424" s="338" t="s">
        <v>1330</v>
      </c>
      <c r="F424" s="338" t="s">
        <v>2605</v>
      </c>
      <c r="G424" s="340"/>
      <c r="H424" s="329"/>
      <c r="I424" s="329"/>
      <c r="J424" s="329"/>
      <c r="K424" s="329"/>
      <c r="L424" s="329"/>
      <c r="M424" s="329"/>
      <c r="N424" s="340"/>
      <c r="O424" s="329"/>
      <c r="P424" s="329"/>
      <c r="Q424" s="340"/>
    </row>
    <row r="425" spans="5:17" ht="14.1" customHeight="1" x14ac:dyDescent="0.2">
      <c r="E425" s="339" t="s">
        <v>1311</v>
      </c>
      <c r="F425" s="339" t="s">
        <v>2606</v>
      </c>
      <c r="G425" s="340"/>
      <c r="H425" s="329"/>
      <c r="I425" s="329"/>
      <c r="J425" s="329"/>
      <c r="K425" s="329"/>
      <c r="L425" s="329"/>
      <c r="M425" s="329"/>
      <c r="N425" s="340"/>
      <c r="O425" s="329"/>
      <c r="P425" s="329"/>
      <c r="Q425" s="340"/>
    </row>
    <row r="426" spans="5:17" ht="14.1" customHeight="1" x14ac:dyDescent="0.2">
      <c r="E426" s="338" t="s">
        <v>749</v>
      </c>
      <c r="F426" s="338" t="s">
        <v>2607</v>
      </c>
      <c r="G426" s="340" t="s">
        <v>449</v>
      </c>
      <c r="H426" s="329" t="s">
        <v>750</v>
      </c>
      <c r="I426" s="329" t="s">
        <v>946</v>
      </c>
      <c r="J426" s="329" t="s">
        <v>948</v>
      </c>
      <c r="K426" s="329" t="s">
        <v>449</v>
      </c>
      <c r="L426" s="329" t="s">
        <v>847</v>
      </c>
      <c r="M426" s="329" t="s">
        <v>999</v>
      </c>
      <c r="N426" s="340"/>
      <c r="O426" s="329" t="s">
        <v>1000</v>
      </c>
      <c r="P426" s="329" t="s">
        <v>449</v>
      </c>
      <c r="Q426" s="340">
        <v>1</v>
      </c>
    </row>
    <row r="427" spans="5:17" ht="14.1" customHeight="1" x14ac:dyDescent="0.2">
      <c r="E427" s="338" t="s">
        <v>745</v>
      </c>
      <c r="F427" s="339" t="s">
        <v>2608</v>
      </c>
      <c r="G427" s="340" t="s">
        <v>449</v>
      </c>
      <c r="H427" s="329" t="s">
        <v>746</v>
      </c>
      <c r="I427" s="329" t="s">
        <v>946</v>
      </c>
      <c r="J427" s="329" t="s">
        <v>947</v>
      </c>
      <c r="K427" s="329" t="s">
        <v>449</v>
      </c>
      <c r="L427" s="329" t="s">
        <v>847</v>
      </c>
      <c r="M427" s="329" t="s">
        <v>999</v>
      </c>
      <c r="N427" s="340"/>
      <c r="O427" s="329" t="s">
        <v>1000</v>
      </c>
      <c r="P427" s="329" t="s">
        <v>449</v>
      </c>
      <c r="Q427" s="340">
        <v>1</v>
      </c>
    </row>
    <row r="428" spans="5:17" ht="14.1" customHeight="1" x14ac:dyDescent="0.2">
      <c r="E428" s="338" t="s">
        <v>751</v>
      </c>
      <c r="F428" s="338" t="s">
        <v>2609</v>
      </c>
      <c r="G428" s="340" t="s">
        <v>449</v>
      </c>
      <c r="H428" s="329" t="s">
        <v>750</v>
      </c>
      <c r="I428" s="329" t="s">
        <v>946</v>
      </c>
      <c r="J428" s="329" t="s">
        <v>948</v>
      </c>
      <c r="K428" s="329" t="s">
        <v>449</v>
      </c>
      <c r="L428" s="329" t="s">
        <v>848</v>
      </c>
      <c r="M428" s="329" t="s">
        <v>999</v>
      </c>
      <c r="N428" s="340"/>
      <c r="O428" s="329" t="s">
        <v>1000</v>
      </c>
      <c r="P428" s="329" t="s">
        <v>449</v>
      </c>
      <c r="Q428" s="340">
        <v>1</v>
      </c>
    </row>
    <row r="429" spans="5:17" ht="14.1" customHeight="1" x14ac:dyDescent="0.2">
      <c r="E429" s="338" t="s">
        <v>747</v>
      </c>
      <c r="F429" s="339" t="s">
        <v>2610</v>
      </c>
      <c r="G429" s="340" t="s">
        <v>449</v>
      </c>
      <c r="H429" s="329" t="s">
        <v>746</v>
      </c>
      <c r="I429" s="329" t="s">
        <v>946</v>
      </c>
      <c r="J429" s="329" t="s">
        <v>947</v>
      </c>
      <c r="K429" s="329" t="s">
        <v>449</v>
      </c>
      <c r="L429" s="329" t="s">
        <v>848</v>
      </c>
      <c r="M429" s="329" t="s">
        <v>999</v>
      </c>
      <c r="N429" s="340"/>
      <c r="O429" s="329" t="s">
        <v>1000</v>
      </c>
      <c r="P429" s="329" t="s">
        <v>449</v>
      </c>
      <c r="Q429" s="340">
        <v>1</v>
      </c>
    </row>
    <row r="430" spans="5:17" ht="14.1" customHeight="1" x14ac:dyDescent="0.2">
      <c r="E430" s="338" t="s">
        <v>752</v>
      </c>
      <c r="F430" s="338" t="s">
        <v>2611</v>
      </c>
      <c r="G430" s="340" t="s">
        <v>449</v>
      </c>
      <c r="H430" s="329" t="s">
        <v>750</v>
      </c>
      <c r="I430" s="329" t="s">
        <v>946</v>
      </c>
      <c r="J430" s="329" t="s">
        <v>948</v>
      </c>
      <c r="K430" s="329" t="s">
        <v>449</v>
      </c>
      <c r="L430" s="329" t="s">
        <v>849</v>
      </c>
      <c r="M430" s="329" t="s">
        <v>999</v>
      </c>
      <c r="N430" s="340"/>
      <c r="O430" s="329" t="s">
        <v>1000</v>
      </c>
      <c r="P430" s="329" t="s">
        <v>449</v>
      </c>
      <c r="Q430" s="340">
        <v>1</v>
      </c>
    </row>
    <row r="431" spans="5:17" ht="14.1" customHeight="1" x14ac:dyDescent="0.2">
      <c r="E431" s="338" t="s">
        <v>748</v>
      </c>
      <c r="F431" s="339" t="s">
        <v>2612</v>
      </c>
      <c r="G431" s="340" t="s">
        <v>449</v>
      </c>
      <c r="H431" s="329" t="s">
        <v>746</v>
      </c>
      <c r="I431" s="329" t="s">
        <v>946</v>
      </c>
      <c r="J431" s="329" t="s">
        <v>947</v>
      </c>
      <c r="K431" s="329" t="s">
        <v>449</v>
      </c>
      <c r="L431" s="329" t="s">
        <v>849</v>
      </c>
      <c r="M431" s="329" t="s">
        <v>999</v>
      </c>
      <c r="N431" s="340"/>
      <c r="O431" s="329" t="s">
        <v>1000</v>
      </c>
      <c r="P431" s="329" t="s">
        <v>449</v>
      </c>
      <c r="Q431" s="340">
        <v>1</v>
      </c>
    </row>
    <row r="432" spans="5:17" ht="14.1" customHeight="1" x14ac:dyDescent="0.2">
      <c r="E432" s="338" t="s">
        <v>1317</v>
      </c>
      <c r="F432" s="338" t="s">
        <v>2613</v>
      </c>
      <c r="G432" s="340"/>
      <c r="H432" s="329"/>
      <c r="I432" s="329"/>
      <c r="J432" s="329"/>
      <c r="K432" s="329"/>
      <c r="L432" s="329"/>
      <c r="M432" s="329"/>
      <c r="N432" s="340"/>
      <c r="O432" s="329"/>
      <c r="P432" s="329"/>
      <c r="Q432" s="340"/>
    </row>
    <row r="433" spans="5:17" ht="14.1" customHeight="1" x14ac:dyDescent="0.2">
      <c r="E433" s="339" t="s">
        <v>1314</v>
      </c>
      <c r="F433" s="338" t="s">
        <v>2614</v>
      </c>
      <c r="G433" s="340"/>
      <c r="H433" s="329"/>
      <c r="I433" s="329"/>
      <c r="J433" s="329"/>
      <c r="K433" s="329"/>
      <c r="L433" s="329"/>
      <c r="M433" s="329"/>
      <c r="N433" s="340"/>
      <c r="O433" s="329"/>
      <c r="P433" s="329"/>
      <c r="Q433" s="340"/>
    </row>
    <row r="434" spans="5:17" ht="14.1" customHeight="1" x14ac:dyDescent="0.2">
      <c r="E434" s="338" t="s">
        <v>1318</v>
      </c>
      <c r="F434" s="338" t="s">
        <v>2615</v>
      </c>
      <c r="G434" s="340"/>
      <c r="H434" s="329"/>
      <c r="I434" s="329"/>
      <c r="J434" s="329"/>
      <c r="K434" s="329"/>
      <c r="L434" s="329"/>
      <c r="M434" s="329"/>
      <c r="N434" s="340"/>
      <c r="O434" s="329"/>
      <c r="P434" s="329"/>
      <c r="Q434" s="340"/>
    </row>
    <row r="435" spans="5:17" ht="14.1" customHeight="1" x14ac:dyDescent="0.2">
      <c r="E435" s="339" t="s">
        <v>1315</v>
      </c>
      <c r="F435" s="338" t="s">
        <v>2616</v>
      </c>
      <c r="G435" s="340"/>
      <c r="H435" s="329"/>
      <c r="I435" s="329"/>
      <c r="J435" s="329"/>
      <c r="K435" s="329"/>
      <c r="L435" s="329"/>
      <c r="M435" s="329"/>
      <c r="N435" s="340"/>
      <c r="O435" s="329"/>
      <c r="P435" s="329"/>
      <c r="Q435" s="340"/>
    </row>
    <row r="436" spans="5:17" ht="14.1" customHeight="1" x14ac:dyDescent="0.2">
      <c r="E436" s="338" t="s">
        <v>1331</v>
      </c>
      <c r="F436" s="338" t="s">
        <v>2617</v>
      </c>
      <c r="G436" s="340"/>
      <c r="H436" s="329"/>
      <c r="I436" s="329"/>
      <c r="J436" s="329"/>
      <c r="K436" s="329"/>
      <c r="L436" s="329"/>
      <c r="M436" s="329"/>
      <c r="N436" s="340"/>
      <c r="O436" s="329"/>
      <c r="P436" s="329"/>
      <c r="Q436" s="340"/>
    </row>
    <row r="437" spans="5:17" ht="14.1" customHeight="1" x14ac:dyDescent="0.2">
      <c r="E437" s="339" t="s">
        <v>1316</v>
      </c>
      <c r="F437" s="338" t="s">
        <v>2618</v>
      </c>
      <c r="G437" s="340"/>
      <c r="H437" s="329"/>
      <c r="I437" s="329"/>
      <c r="J437" s="329"/>
      <c r="K437" s="329"/>
      <c r="L437" s="329"/>
      <c r="M437" s="329"/>
      <c r="N437" s="340"/>
      <c r="O437" s="329"/>
      <c r="P437" s="329"/>
      <c r="Q437" s="340"/>
    </row>
    <row r="438" spans="5:17" ht="14.1" customHeight="1" x14ac:dyDescent="0.2">
      <c r="E438" s="338" t="s">
        <v>1242</v>
      </c>
      <c r="F438" s="338" t="s">
        <v>2619</v>
      </c>
      <c r="G438" s="340"/>
      <c r="H438" s="329"/>
      <c r="I438" s="329"/>
      <c r="J438" s="329"/>
      <c r="K438" s="329"/>
      <c r="L438" s="329"/>
      <c r="M438" s="329"/>
      <c r="N438" s="340"/>
      <c r="O438" s="329"/>
      <c r="P438" s="329"/>
      <c r="Q438" s="340"/>
    </row>
    <row r="439" spans="5:17" ht="14.1" customHeight="1" x14ac:dyDescent="0.2">
      <c r="E439" s="338" t="s">
        <v>1239</v>
      </c>
      <c r="F439" s="338" t="s">
        <v>2620</v>
      </c>
      <c r="G439" s="340"/>
      <c r="H439" s="329"/>
      <c r="I439" s="329"/>
      <c r="J439" s="329"/>
      <c r="K439" s="329"/>
      <c r="L439" s="329"/>
      <c r="M439" s="329"/>
      <c r="N439" s="340"/>
      <c r="O439" s="329"/>
      <c r="P439" s="329"/>
      <c r="Q439" s="340"/>
    </row>
    <row r="440" spans="5:17" ht="14.1" customHeight="1" x14ac:dyDescent="0.2">
      <c r="E440" s="338" t="s">
        <v>1243</v>
      </c>
      <c r="F440" s="338" t="s">
        <v>2621</v>
      </c>
      <c r="G440" s="340"/>
      <c r="H440" s="329"/>
      <c r="I440" s="329"/>
      <c r="J440" s="329"/>
      <c r="K440" s="329"/>
      <c r="L440" s="329"/>
      <c r="M440" s="329"/>
      <c r="N440" s="340"/>
      <c r="O440" s="329"/>
      <c r="P440" s="329"/>
      <c r="Q440" s="340"/>
    </row>
    <row r="441" spans="5:17" ht="14.1" customHeight="1" x14ac:dyDescent="0.2">
      <c r="E441" s="338" t="s">
        <v>1240</v>
      </c>
      <c r="F441" s="338" t="s">
        <v>2622</v>
      </c>
      <c r="G441" s="340"/>
      <c r="H441" s="329"/>
      <c r="I441" s="329"/>
      <c r="J441" s="329"/>
      <c r="K441" s="329"/>
      <c r="L441" s="329"/>
      <c r="M441" s="329"/>
      <c r="N441" s="340"/>
      <c r="O441" s="329"/>
      <c r="P441" s="329"/>
      <c r="Q441" s="340"/>
    </row>
    <row r="442" spans="5:17" ht="14.1" customHeight="1" x14ac:dyDescent="0.2">
      <c r="E442" s="338" t="s">
        <v>1332</v>
      </c>
      <c r="F442" s="338" t="s">
        <v>2623</v>
      </c>
      <c r="G442" s="340"/>
      <c r="H442" s="329"/>
      <c r="I442" s="329"/>
      <c r="J442" s="329"/>
      <c r="K442" s="329"/>
      <c r="L442" s="329"/>
      <c r="M442" s="329"/>
      <c r="N442" s="340"/>
      <c r="O442" s="329"/>
      <c r="P442" s="329"/>
      <c r="Q442" s="340"/>
    </row>
    <row r="443" spans="5:17" ht="14.1" customHeight="1" x14ac:dyDescent="0.2">
      <c r="E443" s="338" t="s">
        <v>1241</v>
      </c>
      <c r="F443" s="338" t="s">
        <v>2624</v>
      </c>
      <c r="G443" s="340"/>
      <c r="H443" s="329"/>
      <c r="I443" s="329"/>
      <c r="J443" s="329"/>
      <c r="K443" s="329"/>
      <c r="L443" s="329"/>
      <c r="M443" s="329"/>
      <c r="N443" s="340"/>
      <c r="O443" s="329"/>
      <c r="P443" s="329"/>
      <c r="Q443" s="340"/>
    </row>
    <row r="444" spans="5:17" ht="14.1" customHeight="1" x14ac:dyDescent="0.2">
      <c r="E444" s="411" t="s">
        <v>1780</v>
      </c>
      <c r="F444" s="411" t="s">
        <v>2625</v>
      </c>
      <c r="G444" s="412"/>
      <c r="H444" s="420" t="s">
        <v>1585</v>
      </c>
      <c r="I444" s="329" t="s">
        <v>1781</v>
      </c>
      <c r="J444" s="410" t="s">
        <v>1782</v>
      </c>
      <c r="K444" s="410"/>
      <c r="L444" s="410" t="s">
        <v>1589</v>
      </c>
      <c r="M444" s="329" t="s">
        <v>999</v>
      </c>
      <c r="N444" s="412"/>
      <c r="O444" s="329"/>
      <c r="P444" s="329"/>
      <c r="Q444" s="340"/>
    </row>
    <row r="445" spans="5:17" ht="14.1" customHeight="1" x14ac:dyDescent="0.2">
      <c r="E445" s="411" t="s">
        <v>1783</v>
      </c>
      <c r="F445" s="411" t="s">
        <v>2626</v>
      </c>
      <c r="G445" s="412"/>
      <c r="H445" s="420" t="s">
        <v>1586</v>
      </c>
      <c r="I445" s="329" t="s">
        <v>1781</v>
      </c>
      <c r="J445" s="410" t="s">
        <v>1784</v>
      </c>
      <c r="K445" s="410"/>
      <c r="L445" s="410" t="s">
        <v>1589</v>
      </c>
      <c r="M445" s="329" t="s">
        <v>999</v>
      </c>
      <c r="N445" s="412"/>
      <c r="O445" s="329"/>
      <c r="P445" s="329"/>
      <c r="Q445" s="340"/>
    </row>
    <row r="446" spans="5:17" ht="14.1" customHeight="1" x14ac:dyDescent="0.2">
      <c r="E446" s="411" t="s">
        <v>1785</v>
      </c>
      <c r="F446" s="411" t="s">
        <v>2625</v>
      </c>
      <c r="G446" s="412"/>
      <c r="H446" s="420" t="s">
        <v>1786</v>
      </c>
      <c r="I446" s="329" t="s">
        <v>1781</v>
      </c>
      <c r="J446" s="410" t="s">
        <v>1787</v>
      </c>
      <c r="K446" s="410"/>
      <c r="L446" s="410" t="s">
        <v>1589</v>
      </c>
      <c r="M446" s="329" t="s">
        <v>999</v>
      </c>
      <c r="N446" s="412"/>
      <c r="O446" s="329"/>
      <c r="P446" s="329"/>
      <c r="Q446" s="340"/>
    </row>
    <row r="447" spans="5:17" ht="14.1" customHeight="1" x14ac:dyDescent="0.2">
      <c r="E447" s="411" t="s">
        <v>1788</v>
      </c>
      <c r="F447" s="411" t="s">
        <v>2626</v>
      </c>
      <c r="G447" s="412"/>
      <c r="H447" s="420" t="s">
        <v>1789</v>
      </c>
      <c r="I447" s="329" t="s">
        <v>1781</v>
      </c>
      <c r="J447" s="410" t="s">
        <v>1790</v>
      </c>
      <c r="K447" s="410"/>
      <c r="L447" s="410" t="s">
        <v>1589</v>
      </c>
      <c r="M447" s="329" t="s">
        <v>999</v>
      </c>
      <c r="N447" s="412"/>
      <c r="O447" s="329"/>
      <c r="P447" s="329"/>
      <c r="Q447" s="340"/>
    </row>
    <row r="448" spans="5:17" ht="14.1" customHeight="1" x14ac:dyDescent="0.2">
      <c r="E448" s="338" t="s">
        <v>769</v>
      </c>
      <c r="F448" s="338" t="s">
        <v>2627</v>
      </c>
      <c r="G448" s="340" t="s">
        <v>449</v>
      </c>
      <c r="H448" s="329" t="s">
        <v>770</v>
      </c>
      <c r="I448" s="329" t="s">
        <v>949</v>
      </c>
      <c r="J448" s="329" t="s">
        <v>954</v>
      </c>
      <c r="K448" s="329" t="s">
        <v>449</v>
      </c>
      <c r="L448" s="329" t="s">
        <v>847</v>
      </c>
      <c r="M448" s="329" t="s">
        <v>999</v>
      </c>
      <c r="N448" s="340"/>
      <c r="O448" s="329" t="s">
        <v>1000</v>
      </c>
      <c r="P448" s="329" t="s">
        <v>449</v>
      </c>
      <c r="Q448" s="340">
        <v>1</v>
      </c>
    </row>
    <row r="449" spans="5:17" ht="14.1" customHeight="1" x14ac:dyDescent="0.2">
      <c r="E449" s="338" t="s">
        <v>753</v>
      </c>
      <c r="F449" s="338" t="s">
        <v>2628</v>
      </c>
      <c r="G449" s="340" t="s">
        <v>449</v>
      </c>
      <c r="H449" s="329" t="s">
        <v>754</v>
      </c>
      <c r="I449" s="329" t="s">
        <v>949</v>
      </c>
      <c r="J449" s="329" t="s">
        <v>950</v>
      </c>
      <c r="K449" s="329" t="s">
        <v>449</v>
      </c>
      <c r="L449" s="329" t="s">
        <v>847</v>
      </c>
      <c r="M449" s="329" t="s">
        <v>999</v>
      </c>
      <c r="N449" s="340"/>
      <c r="O449" s="329" t="s">
        <v>1000</v>
      </c>
      <c r="P449" s="329" t="s">
        <v>449</v>
      </c>
      <c r="Q449" s="340">
        <v>1</v>
      </c>
    </row>
    <row r="450" spans="5:17" ht="14.1" customHeight="1" x14ac:dyDescent="0.2">
      <c r="E450" s="338" t="s">
        <v>771</v>
      </c>
      <c r="F450" s="338" t="s">
        <v>2629</v>
      </c>
      <c r="G450" s="340" t="s">
        <v>449</v>
      </c>
      <c r="H450" s="329" t="s">
        <v>770</v>
      </c>
      <c r="I450" s="329" t="s">
        <v>949</v>
      </c>
      <c r="J450" s="329" t="s">
        <v>954</v>
      </c>
      <c r="K450" s="329" t="s">
        <v>449</v>
      </c>
      <c r="L450" s="329" t="s">
        <v>848</v>
      </c>
      <c r="M450" s="329" t="s">
        <v>999</v>
      </c>
      <c r="N450" s="340"/>
      <c r="O450" s="329" t="s">
        <v>1000</v>
      </c>
      <c r="P450" s="329" t="s">
        <v>449</v>
      </c>
      <c r="Q450" s="340">
        <v>1</v>
      </c>
    </row>
    <row r="451" spans="5:17" ht="14.1" customHeight="1" x14ac:dyDescent="0.2">
      <c r="E451" s="338" t="s">
        <v>755</v>
      </c>
      <c r="F451" s="338" t="s">
        <v>2630</v>
      </c>
      <c r="G451" s="340" t="s">
        <v>449</v>
      </c>
      <c r="H451" s="329" t="s">
        <v>754</v>
      </c>
      <c r="I451" s="329" t="s">
        <v>949</v>
      </c>
      <c r="J451" s="329" t="s">
        <v>950</v>
      </c>
      <c r="K451" s="329" t="s">
        <v>449</v>
      </c>
      <c r="L451" s="329" t="s">
        <v>848</v>
      </c>
      <c r="M451" s="329" t="s">
        <v>999</v>
      </c>
      <c r="N451" s="340"/>
      <c r="O451" s="329" t="s">
        <v>1000</v>
      </c>
      <c r="P451" s="329" t="s">
        <v>449</v>
      </c>
      <c r="Q451" s="340">
        <v>1</v>
      </c>
    </row>
    <row r="452" spans="5:17" ht="14.1" customHeight="1" x14ac:dyDescent="0.2">
      <c r="E452" s="338" t="s">
        <v>772</v>
      </c>
      <c r="F452" s="338" t="s">
        <v>2631</v>
      </c>
      <c r="G452" s="340" t="s">
        <v>449</v>
      </c>
      <c r="H452" s="329" t="s">
        <v>770</v>
      </c>
      <c r="I452" s="329" t="s">
        <v>949</v>
      </c>
      <c r="J452" s="329" t="s">
        <v>954</v>
      </c>
      <c r="K452" s="329" t="s">
        <v>449</v>
      </c>
      <c r="L452" s="329" t="s">
        <v>849</v>
      </c>
      <c r="M452" s="329" t="s">
        <v>999</v>
      </c>
      <c r="N452" s="340"/>
      <c r="O452" s="329" t="s">
        <v>1000</v>
      </c>
      <c r="P452" s="329" t="s">
        <v>449</v>
      </c>
      <c r="Q452" s="340">
        <v>1</v>
      </c>
    </row>
    <row r="453" spans="5:17" ht="14.1" customHeight="1" x14ac:dyDescent="0.2">
      <c r="E453" s="338" t="s">
        <v>756</v>
      </c>
      <c r="F453" s="338" t="s">
        <v>2632</v>
      </c>
      <c r="G453" s="340" t="s">
        <v>449</v>
      </c>
      <c r="H453" s="329" t="s">
        <v>754</v>
      </c>
      <c r="I453" s="329" t="s">
        <v>949</v>
      </c>
      <c r="J453" s="329" t="s">
        <v>950</v>
      </c>
      <c r="K453" s="329" t="s">
        <v>449</v>
      </c>
      <c r="L453" s="329" t="s">
        <v>849</v>
      </c>
      <c r="M453" s="329" t="s">
        <v>999</v>
      </c>
      <c r="N453" s="340"/>
      <c r="O453" s="329" t="s">
        <v>1000</v>
      </c>
      <c r="P453" s="329" t="s">
        <v>449</v>
      </c>
      <c r="Q453" s="340">
        <v>1</v>
      </c>
    </row>
    <row r="454" spans="5:17" ht="14.1" customHeight="1" x14ac:dyDescent="0.2">
      <c r="E454" s="338" t="s">
        <v>773</v>
      </c>
      <c r="F454" s="338" t="s">
        <v>2633</v>
      </c>
      <c r="G454" s="340" t="s">
        <v>449</v>
      </c>
      <c r="H454" s="329" t="s">
        <v>774</v>
      </c>
      <c r="I454" s="329" t="s">
        <v>949</v>
      </c>
      <c r="J454" s="329" t="s">
        <v>955</v>
      </c>
      <c r="K454" s="329" t="s">
        <v>449</v>
      </c>
      <c r="L454" s="329" t="s">
        <v>847</v>
      </c>
      <c r="M454" s="329" t="s">
        <v>999</v>
      </c>
      <c r="N454" s="340"/>
      <c r="O454" s="329" t="s">
        <v>1000</v>
      </c>
      <c r="P454" s="329" t="s">
        <v>449</v>
      </c>
      <c r="Q454" s="340">
        <v>1</v>
      </c>
    </row>
    <row r="455" spans="5:17" ht="14.1" customHeight="1" x14ac:dyDescent="0.2">
      <c r="E455" s="338" t="s">
        <v>757</v>
      </c>
      <c r="F455" s="338" t="s">
        <v>2634</v>
      </c>
      <c r="G455" s="340" t="s">
        <v>449</v>
      </c>
      <c r="H455" s="329" t="s">
        <v>758</v>
      </c>
      <c r="I455" s="329" t="s">
        <v>949</v>
      </c>
      <c r="J455" s="329" t="s">
        <v>951</v>
      </c>
      <c r="K455" s="329" t="s">
        <v>449</v>
      </c>
      <c r="L455" s="329" t="s">
        <v>847</v>
      </c>
      <c r="M455" s="329" t="s">
        <v>999</v>
      </c>
      <c r="N455" s="340"/>
      <c r="O455" s="329" t="s">
        <v>1000</v>
      </c>
      <c r="P455" s="329" t="s">
        <v>449</v>
      </c>
      <c r="Q455" s="340">
        <v>1</v>
      </c>
    </row>
    <row r="456" spans="5:17" ht="14.1" customHeight="1" x14ac:dyDescent="0.2">
      <c r="E456" s="338" t="s">
        <v>775</v>
      </c>
      <c r="F456" s="338" t="s">
        <v>2635</v>
      </c>
      <c r="G456" s="340" t="s">
        <v>449</v>
      </c>
      <c r="H456" s="329" t="s">
        <v>774</v>
      </c>
      <c r="I456" s="329" t="s">
        <v>949</v>
      </c>
      <c r="J456" s="329" t="s">
        <v>955</v>
      </c>
      <c r="K456" s="329" t="s">
        <v>449</v>
      </c>
      <c r="L456" s="329" t="s">
        <v>848</v>
      </c>
      <c r="M456" s="329" t="s">
        <v>999</v>
      </c>
      <c r="N456" s="340"/>
      <c r="O456" s="329" t="s">
        <v>1000</v>
      </c>
      <c r="P456" s="329" t="s">
        <v>449</v>
      </c>
      <c r="Q456" s="340">
        <v>1</v>
      </c>
    </row>
    <row r="457" spans="5:17" ht="14.1" customHeight="1" x14ac:dyDescent="0.2">
      <c r="E457" s="338" t="s">
        <v>759</v>
      </c>
      <c r="F457" s="338" t="s">
        <v>2636</v>
      </c>
      <c r="G457" s="340" t="s">
        <v>449</v>
      </c>
      <c r="H457" s="329" t="s">
        <v>758</v>
      </c>
      <c r="I457" s="329" t="s">
        <v>949</v>
      </c>
      <c r="J457" s="329" t="s">
        <v>951</v>
      </c>
      <c r="K457" s="329" t="s">
        <v>449</v>
      </c>
      <c r="L457" s="329" t="s">
        <v>848</v>
      </c>
      <c r="M457" s="329" t="s">
        <v>999</v>
      </c>
      <c r="N457" s="340"/>
      <c r="O457" s="329" t="s">
        <v>1000</v>
      </c>
      <c r="P457" s="329" t="s">
        <v>449</v>
      </c>
      <c r="Q457" s="340">
        <v>1</v>
      </c>
    </row>
    <row r="458" spans="5:17" ht="14.1" customHeight="1" x14ac:dyDescent="0.2">
      <c r="E458" s="338" t="s">
        <v>776</v>
      </c>
      <c r="F458" s="338" t="s">
        <v>2637</v>
      </c>
      <c r="G458" s="340" t="s">
        <v>449</v>
      </c>
      <c r="H458" s="329" t="s">
        <v>774</v>
      </c>
      <c r="I458" s="329" t="s">
        <v>949</v>
      </c>
      <c r="J458" s="329" t="s">
        <v>955</v>
      </c>
      <c r="K458" s="329" t="s">
        <v>449</v>
      </c>
      <c r="L458" s="329" t="s">
        <v>849</v>
      </c>
      <c r="M458" s="329" t="s">
        <v>999</v>
      </c>
      <c r="N458" s="340"/>
      <c r="O458" s="329" t="s">
        <v>1000</v>
      </c>
      <c r="P458" s="329" t="s">
        <v>449</v>
      </c>
      <c r="Q458" s="340">
        <v>1</v>
      </c>
    </row>
    <row r="459" spans="5:17" ht="14.1" customHeight="1" x14ac:dyDescent="0.2">
      <c r="E459" s="338" t="s">
        <v>760</v>
      </c>
      <c r="F459" s="338" t="s">
        <v>2638</v>
      </c>
      <c r="G459" s="340" t="s">
        <v>449</v>
      </c>
      <c r="H459" s="329" t="s">
        <v>758</v>
      </c>
      <c r="I459" s="329" t="s">
        <v>949</v>
      </c>
      <c r="J459" s="329" t="s">
        <v>951</v>
      </c>
      <c r="K459" s="329" t="s">
        <v>449</v>
      </c>
      <c r="L459" s="329" t="s">
        <v>849</v>
      </c>
      <c r="M459" s="329" t="s">
        <v>999</v>
      </c>
      <c r="N459" s="340"/>
      <c r="O459" s="329" t="s">
        <v>1000</v>
      </c>
      <c r="P459" s="329" t="s">
        <v>449</v>
      </c>
      <c r="Q459" s="340">
        <v>1</v>
      </c>
    </row>
    <row r="460" spans="5:17" ht="14.1" customHeight="1" x14ac:dyDescent="0.2">
      <c r="E460" s="338" t="s">
        <v>777</v>
      </c>
      <c r="F460" s="338" t="s">
        <v>2639</v>
      </c>
      <c r="G460" s="340" t="s">
        <v>449</v>
      </c>
      <c r="H460" s="329" t="s">
        <v>778</v>
      </c>
      <c r="I460" s="329" t="s">
        <v>949</v>
      </c>
      <c r="J460" s="329" t="s">
        <v>956</v>
      </c>
      <c r="K460" s="329" t="s">
        <v>449</v>
      </c>
      <c r="L460" s="329" t="s">
        <v>847</v>
      </c>
      <c r="M460" s="329" t="s">
        <v>999</v>
      </c>
      <c r="N460" s="340"/>
      <c r="O460" s="329" t="s">
        <v>1000</v>
      </c>
      <c r="P460" s="329" t="s">
        <v>449</v>
      </c>
      <c r="Q460" s="340">
        <v>1</v>
      </c>
    </row>
    <row r="461" spans="5:17" ht="14.1" customHeight="1" x14ac:dyDescent="0.2">
      <c r="E461" s="338" t="s">
        <v>761</v>
      </c>
      <c r="F461" s="338" t="s">
        <v>2640</v>
      </c>
      <c r="G461" s="340" t="s">
        <v>449</v>
      </c>
      <c r="H461" s="329" t="s">
        <v>762</v>
      </c>
      <c r="I461" s="329" t="s">
        <v>949</v>
      </c>
      <c r="J461" s="329" t="s">
        <v>952</v>
      </c>
      <c r="K461" s="329" t="s">
        <v>449</v>
      </c>
      <c r="L461" s="329" t="s">
        <v>847</v>
      </c>
      <c r="M461" s="329" t="s">
        <v>999</v>
      </c>
      <c r="N461" s="340"/>
      <c r="O461" s="329" t="s">
        <v>1000</v>
      </c>
      <c r="P461" s="329" t="s">
        <v>449</v>
      </c>
      <c r="Q461" s="340">
        <v>1</v>
      </c>
    </row>
    <row r="462" spans="5:17" ht="14.1" customHeight="1" x14ac:dyDescent="0.2">
      <c r="E462" s="338" t="s">
        <v>779</v>
      </c>
      <c r="F462" s="338" t="s">
        <v>2641</v>
      </c>
      <c r="G462" s="340" t="s">
        <v>449</v>
      </c>
      <c r="H462" s="329" t="s">
        <v>778</v>
      </c>
      <c r="I462" s="329" t="s">
        <v>949</v>
      </c>
      <c r="J462" s="329" t="s">
        <v>956</v>
      </c>
      <c r="K462" s="329" t="s">
        <v>449</v>
      </c>
      <c r="L462" s="329" t="s">
        <v>848</v>
      </c>
      <c r="M462" s="329" t="s">
        <v>999</v>
      </c>
      <c r="N462" s="340"/>
      <c r="O462" s="329" t="s">
        <v>1000</v>
      </c>
      <c r="P462" s="329" t="s">
        <v>449</v>
      </c>
      <c r="Q462" s="340">
        <v>1</v>
      </c>
    </row>
    <row r="463" spans="5:17" ht="14.1" customHeight="1" x14ac:dyDescent="0.2">
      <c r="E463" s="338" t="s">
        <v>763</v>
      </c>
      <c r="F463" s="338" t="s">
        <v>2642</v>
      </c>
      <c r="G463" s="340" t="s">
        <v>449</v>
      </c>
      <c r="H463" s="329" t="s">
        <v>762</v>
      </c>
      <c r="I463" s="329" t="s">
        <v>949</v>
      </c>
      <c r="J463" s="329" t="s">
        <v>952</v>
      </c>
      <c r="K463" s="329" t="s">
        <v>449</v>
      </c>
      <c r="L463" s="329" t="s">
        <v>848</v>
      </c>
      <c r="M463" s="329" t="s">
        <v>999</v>
      </c>
      <c r="N463" s="340"/>
      <c r="O463" s="329" t="s">
        <v>1000</v>
      </c>
      <c r="P463" s="329" t="s">
        <v>449</v>
      </c>
      <c r="Q463" s="340">
        <v>1</v>
      </c>
    </row>
    <row r="464" spans="5:17" ht="14.1" customHeight="1" x14ac:dyDescent="0.2">
      <c r="E464" s="338" t="s">
        <v>780</v>
      </c>
      <c r="F464" s="338" t="s">
        <v>2643</v>
      </c>
      <c r="G464" s="340" t="s">
        <v>449</v>
      </c>
      <c r="H464" s="329" t="s">
        <v>778</v>
      </c>
      <c r="I464" s="329" t="s">
        <v>949</v>
      </c>
      <c r="J464" s="329" t="s">
        <v>956</v>
      </c>
      <c r="K464" s="329" t="s">
        <v>449</v>
      </c>
      <c r="L464" s="329" t="s">
        <v>849</v>
      </c>
      <c r="M464" s="329" t="s">
        <v>999</v>
      </c>
      <c r="N464" s="340"/>
      <c r="O464" s="329" t="s">
        <v>1000</v>
      </c>
      <c r="P464" s="329" t="s">
        <v>449</v>
      </c>
      <c r="Q464" s="340">
        <v>1</v>
      </c>
    </row>
    <row r="465" spans="5:17" ht="14.1" customHeight="1" x14ac:dyDescent="0.2">
      <c r="E465" s="338" t="s">
        <v>764</v>
      </c>
      <c r="F465" s="338" t="s">
        <v>2644</v>
      </c>
      <c r="G465" s="340" t="s">
        <v>449</v>
      </c>
      <c r="H465" s="329" t="s">
        <v>762</v>
      </c>
      <c r="I465" s="329" t="s">
        <v>949</v>
      </c>
      <c r="J465" s="329" t="s">
        <v>952</v>
      </c>
      <c r="K465" s="329" t="s">
        <v>449</v>
      </c>
      <c r="L465" s="329" t="s">
        <v>849</v>
      </c>
      <c r="M465" s="329" t="s">
        <v>999</v>
      </c>
      <c r="N465" s="340"/>
      <c r="O465" s="329" t="s">
        <v>1000</v>
      </c>
      <c r="P465" s="329" t="s">
        <v>449</v>
      </c>
      <c r="Q465" s="340">
        <v>1</v>
      </c>
    </row>
    <row r="466" spans="5:17" ht="14.1" customHeight="1" x14ac:dyDescent="0.2">
      <c r="E466" s="338" t="s">
        <v>781</v>
      </c>
      <c r="F466" s="338" t="s">
        <v>2645</v>
      </c>
      <c r="G466" s="340" t="s">
        <v>449</v>
      </c>
      <c r="H466" s="329" t="s">
        <v>782</v>
      </c>
      <c r="I466" s="329" t="s">
        <v>949</v>
      </c>
      <c r="J466" s="329" t="s">
        <v>957</v>
      </c>
      <c r="K466" s="329" t="s">
        <v>449</v>
      </c>
      <c r="L466" s="329" t="s">
        <v>847</v>
      </c>
      <c r="M466" s="329" t="s">
        <v>999</v>
      </c>
      <c r="N466" s="340"/>
      <c r="O466" s="329" t="s">
        <v>1000</v>
      </c>
      <c r="P466" s="329" t="s">
        <v>449</v>
      </c>
      <c r="Q466" s="340">
        <v>1</v>
      </c>
    </row>
    <row r="467" spans="5:17" ht="14.1" customHeight="1" x14ac:dyDescent="0.2">
      <c r="E467" s="338" t="s">
        <v>765</v>
      </c>
      <c r="F467" s="338" t="s">
        <v>2646</v>
      </c>
      <c r="G467" s="340" t="s">
        <v>449</v>
      </c>
      <c r="H467" s="329" t="s">
        <v>766</v>
      </c>
      <c r="I467" s="329" t="s">
        <v>949</v>
      </c>
      <c r="J467" s="329" t="s">
        <v>953</v>
      </c>
      <c r="K467" s="329" t="s">
        <v>449</v>
      </c>
      <c r="L467" s="329" t="s">
        <v>847</v>
      </c>
      <c r="M467" s="329" t="s">
        <v>999</v>
      </c>
      <c r="N467" s="340"/>
      <c r="O467" s="329" t="s">
        <v>1000</v>
      </c>
      <c r="P467" s="329" t="s">
        <v>449</v>
      </c>
      <c r="Q467" s="340">
        <v>1</v>
      </c>
    </row>
    <row r="468" spans="5:17" ht="14.1" customHeight="1" x14ac:dyDescent="0.2">
      <c r="E468" s="338" t="s">
        <v>783</v>
      </c>
      <c r="F468" s="338" t="s">
        <v>2647</v>
      </c>
      <c r="G468" s="340" t="s">
        <v>449</v>
      </c>
      <c r="H468" s="329" t="s">
        <v>782</v>
      </c>
      <c r="I468" s="329" t="s">
        <v>949</v>
      </c>
      <c r="J468" s="329" t="s">
        <v>957</v>
      </c>
      <c r="K468" s="329" t="s">
        <v>449</v>
      </c>
      <c r="L468" s="329" t="s">
        <v>848</v>
      </c>
      <c r="M468" s="329" t="s">
        <v>999</v>
      </c>
      <c r="N468" s="340"/>
      <c r="O468" s="329" t="s">
        <v>1000</v>
      </c>
      <c r="P468" s="329" t="s">
        <v>449</v>
      </c>
      <c r="Q468" s="340">
        <v>1</v>
      </c>
    </row>
    <row r="469" spans="5:17" ht="14.1" customHeight="1" x14ac:dyDescent="0.2">
      <c r="E469" s="338" t="s">
        <v>767</v>
      </c>
      <c r="F469" s="338" t="s">
        <v>2648</v>
      </c>
      <c r="G469" s="340" t="s">
        <v>449</v>
      </c>
      <c r="H469" s="329" t="s">
        <v>766</v>
      </c>
      <c r="I469" s="329" t="s">
        <v>949</v>
      </c>
      <c r="J469" s="329" t="s">
        <v>953</v>
      </c>
      <c r="K469" s="329" t="s">
        <v>449</v>
      </c>
      <c r="L469" s="329" t="s">
        <v>848</v>
      </c>
      <c r="M469" s="329" t="s">
        <v>999</v>
      </c>
      <c r="N469" s="340"/>
      <c r="O469" s="329" t="s">
        <v>1000</v>
      </c>
      <c r="P469" s="329" t="s">
        <v>449</v>
      </c>
      <c r="Q469" s="340">
        <v>1</v>
      </c>
    </row>
    <row r="470" spans="5:17" ht="14.1" customHeight="1" x14ac:dyDescent="0.2">
      <c r="E470" s="338" t="s">
        <v>784</v>
      </c>
      <c r="F470" s="338" t="s">
        <v>2649</v>
      </c>
      <c r="G470" s="340" t="s">
        <v>449</v>
      </c>
      <c r="H470" s="329" t="s">
        <v>782</v>
      </c>
      <c r="I470" s="329" t="s">
        <v>949</v>
      </c>
      <c r="J470" s="329" t="s">
        <v>957</v>
      </c>
      <c r="K470" s="329" t="s">
        <v>449</v>
      </c>
      <c r="L470" s="329" t="s">
        <v>849</v>
      </c>
      <c r="M470" s="329" t="s">
        <v>999</v>
      </c>
      <c r="N470" s="340"/>
      <c r="O470" s="329" t="s">
        <v>1000</v>
      </c>
      <c r="P470" s="329" t="s">
        <v>449</v>
      </c>
      <c r="Q470" s="340">
        <v>1</v>
      </c>
    </row>
    <row r="471" spans="5:17" ht="14.1" customHeight="1" x14ac:dyDescent="0.2">
      <c r="E471" s="338" t="s">
        <v>768</v>
      </c>
      <c r="F471" s="338" t="s">
        <v>2650</v>
      </c>
      <c r="G471" s="340" t="s">
        <v>449</v>
      </c>
      <c r="H471" s="329" t="s">
        <v>766</v>
      </c>
      <c r="I471" s="329" t="s">
        <v>949</v>
      </c>
      <c r="J471" s="329" t="s">
        <v>953</v>
      </c>
      <c r="K471" s="329" t="s">
        <v>449</v>
      </c>
      <c r="L471" s="329" t="s">
        <v>849</v>
      </c>
      <c r="M471" s="329" t="s">
        <v>999</v>
      </c>
      <c r="N471" s="340"/>
      <c r="O471" s="329" t="s">
        <v>1000</v>
      </c>
      <c r="P471" s="329" t="s">
        <v>449</v>
      </c>
      <c r="Q471" s="340">
        <v>1</v>
      </c>
    </row>
    <row r="472" spans="5:17" ht="14.1" customHeight="1" x14ac:dyDescent="0.2">
      <c r="E472" s="338" t="s">
        <v>1480</v>
      </c>
      <c r="F472" s="338" t="s">
        <v>2651</v>
      </c>
      <c r="G472" s="355" t="s">
        <v>449</v>
      </c>
      <c r="H472" s="356" t="s">
        <v>1131</v>
      </c>
      <c r="I472" s="356" t="s">
        <v>845</v>
      </c>
      <c r="J472" s="356" t="s">
        <v>1139</v>
      </c>
      <c r="K472" s="356" t="s">
        <v>449</v>
      </c>
      <c r="L472" s="356" t="s">
        <v>849</v>
      </c>
      <c r="M472" s="356" t="s">
        <v>999</v>
      </c>
      <c r="N472" s="355"/>
      <c r="O472" s="356" t="s">
        <v>1000</v>
      </c>
      <c r="P472" s="356" t="s">
        <v>449</v>
      </c>
      <c r="Q472" s="357">
        <v>1</v>
      </c>
    </row>
    <row r="473" spans="5:17" ht="14.1" customHeight="1" x14ac:dyDescent="0.2">
      <c r="E473" s="338" t="s">
        <v>1481</v>
      </c>
      <c r="F473" s="338" t="s">
        <v>2652</v>
      </c>
      <c r="G473" s="355" t="s">
        <v>449</v>
      </c>
      <c r="H473" s="356" t="s">
        <v>1127</v>
      </c>
      <c r="I473" s="356" t="s">
        <v>845</v>
      </c>
      <c r="J473" s="356" t="s">
        <v>1135</v>
      </c>
      <c r="K473" s="356" t="s">
        <v>449</v>
      </c>
      <c r="L473" s="356" t="s">
        <v>849</v>
      </c>
      <c r="M473" s="356" t="s">
        <v>999</v>
      </c>
      <c r="N473" s="355"/>
      <c r="O473" s="356" t="s">
        <v>1000</v>
      </c>
      <c r="P473" s="356" t="s">
        <v>449</v>
      </c>
      <c r="Q473" s="357">
        <v>1</v>
      </c>
    </row>
    <row r="474" spans="5:17" ht="14.1" customHeight="1" x14ac:dyDescent="0.2">
      <c r="E474" s="338" t="s">
        <v>1587</v>
      </c>
      <c r="F474" s="338" t="s">
        <v>2653</v>
      </c>
      <c r="G474" s="355" t="s">
        <v>449</v>
      </c>
      <c r="H474" s="356" t="s">
        <v>1131</v>
      </c>
      <c r="I474" s="356" t="s">
        <v>845</v>
      </c>
      <c r="J474" s="356" t="s">
        <v>1139</v>
      </c>
      <c r="K474" s="356" t="s">
        <v>449</v>
      </c>
      <c r="L474" s="356" t="s">
        <v>1589</v>
      </c>
      <c r="M474" s="356" t="s">
        <v>999</v>
      </c>
      <c r="N474" s="355"/>
      <c r="O474" s="356" t="s">
        <v>1000</v>
      </c>
      <c r="P474" s="356" t="s">
        <v>449</v>
      </c>
      <c r="Q474" s="357">
        <v>1</v>
      </c>
    </row>
    <row r="475" spans="5:17" ht="14.1" customHeight="1" x14ac:dyDescent="0.2">
      <c r="E475" s="338" t="s">
        <v>1588</v>
      </c>
      <c r="F475" s="338" t="s">
        <v>2654</v>
      </c>
      <c r="G475" s="355" t="s">
        <v>449</v>
      </c>
      <c r="H475" s="356" t="s">
        <v>1127</v>
      </c>
      <c r="I475" s="356" t="s">
        <v>845</v>
      </c>
      <c r="J475" s="356" t="s">
        <v>1135</v>
      </c>
      <c r="K475" s="356" t="s">
        <v>449</v>
      </c>
      <c r="L475" s="356" t="s">
        <v>1589</v>
      </c>
      <c r="M475" s="356" t="s">
        <v>999</v>
      </c>
      <c r="N475" s="355"/>
      <c r="O475" s="356" t="s">
        <v>1000</v>
      </c>
      <c r="P475" s="356" t="s">
        <v>449</v>
      </c>
      <c r="Q475" s="357">
        <v>1</v>
      </c>
    </row>
    <row r="476" spans="5:17" ht="14.1" customHeight="1" x14ac:dyDescent="0.2">
      <c r="E476" s="338" t="s">
        <v>1482</v>
      </c>
      <c r="F476" s="338" t="s">
        <v>2655</v>
      </c>
      <c r="G476" s="355" t="s">
        <v>449</v>
      </c>
      <c r="H476" s="356" t="s">
        <v>1132</v>
      </c>
      <c r="I476" s="356" t="s">
        <v>845</v>
      </c>
      <c r="J476" s="356" t="s">
        <v>1140</v>
      </c>
      <c r="K476" s="356" t="s">
        <v>449</v>
      </c>
      <c r="L476" s="356" t="s">
        <v>849</v>
      </c>
      <c r="M476" s="356" t="s">
        <v>999</v>
      </c>
      <c r="N476" s="355"/>
      <c r="O476" s="356" t="s">
        <v>1000</v>
      </c>
      <c r="P476" s="356" t="s">
        <v>449</v>
      </c>
      <c r="Q476" s="357">
        <v>1</v>
      </c>
    </row>
    <row r="477" spans="5:17" ht="14.1" customHeight="1" x14ac:dyDescent="0.2">
      <c r="E477" s="338" t="s">
        <v>1483</v>
      </c>
      <c r="F477" s="338" t="s">
        <v>2656</v>
      </c>
      <c r="G477" s="355" t="s">
        <v>449</v>
      </c>
      <c r="H477" s="356" t="s">
        <v>1128</v>
      </c>
      <c r="I477" s="356" t="s">
        <v>845</v>
      </c>
      <c r="J477" s="356" t="s">
        <v>1136</v>
      </c>
      <c r="K477" s="356" t="s">
        <v>449</v>
      </c>
      <c r="L477" s="356" t="s">
        <v>849</v>
      </c>
      <c r="M477" s="356" t="s">
        <v>999</v>
      </c>
      <c r="N477" s="355"/>
      <c r="O477" s="356" t="s">
        <v>1000</v>
      </c>
      <c r="P477" s="356" t="s">
        <v>449</v>
      </c>
      <c r="Q477" s="357">
        <v>1</v>
      </c>
    </row>
    <row r="478" spans="5:17" ht="14.1" customHeight="1" x14ac:dyDescent="0.2">
      <c r="E478" s="338" t="s">
        <v>1590</v>
      </c>
      <c r="F478" s="338" t="s">
        <v>2657</v>
      </c>
      <c r="G478" s="355" t="s">
        <v>449</v>
      </c>
      <c r="H478" s="356" t="s">
        <v>1132</v>
      </c>
      <c r="I478" s="356" t="s">
        <v>845</v>
      </c>
      <c r="J478" s="356" t="s">
        <v>1140</v>
      </c>
      <c r="K478" s="356" t="s">
        <v>449</v>
      </c>
      <c r="L478" s="356" t="s">
        <v>1589</v>
      </c>
      <c r="M478" s="356" t="s">
        <v>999</v>
      </c>
      <c r="N478" s="355"/>
      <c r="O478" s="356" t="s">
        <v>1000</v>
      </c>
      <c r="P478" s="356" t="s">
        <v>449</v>
      </c>
      <c r="Q478" s="357">
        <v>1</v>
      </c>
    </row>
    <row r="479" spans="5:17" ht="14.1" customHeight="1" x14ac:dyDescent="0.2">
      <c r="E479" s="338" t="s">
        <v>1591</v>
      </c>
      <c r="F479" s="338" t="s">
        <v>2658</v>
      </c>
      <c r="G479" s="355" t="s">
        <v>449</v>
      </c>
      <c r="H479" s="356" t="s">
        <v>1128</v>
      </c>
      <c r="I479" s="356" t="s">
        <v>845</v>
      </c>
      <c r="J479" s="356" t="s">
        <v>1136</v>
      </c>
      <c r="K479" s="356" t="s">
        <v>449</v>
      </c>
      <c r="L479" s="356" t="s">
        <v>1589</v>
      </c>
      <c r="M479" s="356" t="s">
        <v>999</v>
      </c>
      <c r="N479" s="355"/>
      <c r="O479" s="356" t="s">
        <v>1000</v>
      </c>
      <c r="P479" s="356" t="s">
        <v>449</v>
      </c>
      <c r="Q479" s="357">
        <v>1</v>
      </c>
    </row>
    <row r="480" spans="5:17" ht="14.1" customHeight="1" x14ac:dyDescent="0.2">
      <c r="E480" s="338" t="s">
        <v>1484</v>
      </c>
      <c r="F480" s="338" t="s">
        <v>2659</v>
      </c>
      <c r="G480" s="355" t="s">
        <v>449</v>
      </c>
      <c r="H480" s="356" t="s">
        <v>1133</v>
      </c>
      <c r="I480" s="356" t="s">
        <v>845</v>
      </c>
      <c r="J480" s="356" t="s">
        <v>1141</v>
      </c>
      <c r="K480" s="356" t="s">
        <v>449</v>
      </c>
      <c r="L480" s="356" t="s">
        <v>849</v>
      </c>
      <c r="M480" s="356" t="s">
        <v>999</v>
      </c>
      <c r="N480" s="355"/>
      <c r="O480" s="356" t="s">
        <v>1000</v>
      </c>
      <c r="P480" s="356" t="s">
        <v>449</v>
      </c>
      <c r="Q480" s="357">
        <v>1</v>
      </c>
    </row>
    <row r="481" spans="5:17" ht="14.1" customHeight="1" x14ac:dyDescent="0.2">
      <c r="E481" s="338" t="s">
        <v>1485</v>
      </c>
      <c r="F481" s="338" t="s">
        <v>2660</v>
      </c>
      <c r="G481" s="355" t="s">
        <v>449</v>
      </c>
      <c r="H481" s="356" t="s">
        <v>1129</v>
      </c>
      <c r="I481" s="356" t="s">
        <v>845</v>
      </c>
      <c r="J481" s="356" t="s">
        <v>1137</v>
      </c>
      <c r="K481" s="356" t="s">
        <v>449</v>
      </c>
      <c r="L481" s="356" t="s">
        <v>849</v>
      </c>
      <c r="M481" s="356" t="s">
        <v>999</v>
      </c>
      <c r="N481" s="355"/>
      <c r="O481" s="356" t="s">
        <v>1000</v>
      </c>
      <c r="P481" s="356" t="s">
        <v>449</v>
      </c>
      <c r="Q481" s="357">
        <v>1</v>
      </c>
    </row>
    <row r="482" spans="5:17" ht="14.1" customHeight="1" x14ac:dyDescent="0.2">
      <c r="E482" s="338" t="s">
        <v>1592</v>
      </c>
      <c r="F482" s="338" t="s">
        <v>2661</v>
      </c>
      <c r="G482" s="355" t="s">
        <v>449</v>
      </c>
      <c r="H482" s="356" t="s">
        <v>1133</v>
      </c>
      <c r="I482" s="356" t="s">
        <v>845</v>
      </c>
      <c r="J482" s="356" t="s">
        <v>1141</v>
      </c>
      <c r="K482" s="356" t="s">
        <v>449</v>
      </c>
      <c r="L482" s="356" t="s">
        <v>1589</v>
      </c>
      <c r="M482" s="356" t="s">
        <v>999</v>
      </c>
      <c r="N482" s="355"/>
      <c r="O482" s="356" t="s">
        <v>1000</v>
      </c>
      <c r="P482" s="356" t="s">
        <v>449</v>
      </c>
      <c r="Q482" s="357">
        <v>1</v>
      </c>
    </row>
    <row r="483" spans="5:17" ht="14.1" customHeight="1" x14ac:dyDescent="0.2">
      <c r="E483" s="338" t="s">
        <v>1593</v>
      </c>
      <c r="F483" s="338" t="s">
        <v>2662</v>
      </c>
      <c r="G483" s="355" t="s">
        <v>449</v>
      </c>
      <c r="H483" s="356" t="s">
        <v>1129</v>
      </c>
      <c r="I483" s="356" t="s">
        <v>845</v>
      </c>
      <c r="J483" s="356" t="s">
        <v>1137</v>
      </c>
      <c r="K483" s="356" t="s">
        <v>449</v>
      </c>
      <c r="L483" s="356" t="s">
        <v>1589</v>
      </c>
      <c r="M483" s="356" t="s">
        <v>999</v>
      </c>
      <c r="N483" s="355"/>
      <c r="O483" s="356" t="s">
        <v>1000</v>
      </c>
      <c r="P483" s="356" t="s">
        <v>449</v>
      </c>
      <c r="Q483" s="357">
        <v>1</v>
      </c>
    </row>
    <row r="484" spans="5:17" ht="14.1" customHeight="1" x14ac:dyDescent="0.2">
      <c r="E484" s="338" t="s">
        <v>1486</v>
      </c>
      <c r="F484" s="338" t="s">
        <v>2663</v>
      </c>
      <c r="G484" s="355" t="s">
        <v>449</v>
      </c>
      <c r="H484" s="356" t="s">
        <v>1134</v>
      </c>
      <c r="I484" s="356" t="s">
        <v>845</v>
      </c>
      <c r="J484" s="356" t="s">
        <v>1142</v>
      </c>
      <c r="K484" s="356" t="s">
        <v>449</v>
      </c>
      <c r="L484" s="356" t="s">
        <v>849</v>
      </c>
      <c r="M484" s="356" t="s">
        <v>999</v>
      </c>
      <c r="N484" s="355"/>
      <c r="O484" s="356" t="s">
        <v>1000</v>
      </c>
      <c r="P484" s="356" t="s">
        <v>449</v>
      </c>
      <c r="Q484" s="357">
        <v>1</v>
      </c>
    </row>
    <row r="485" spans="5:17" ht="14.1" customHeight="1" x14ac:dyDescent="0.2">
      <c r="E485" s="338" t="s">
        <v>1487</v>
      </c>
      <c r="F485" s="338" t="s">
        <v>2664</v>
      </c>
      <c r="G485" s="355" t="s">
        <v>449</v>
      </c>
      <c r="H485" s="356" t="s">
        <v>1130</v>
      </c>
      <c r="I485" s="356" t="s">
        <v>845</v>
      </c>
      <c r="J485" s="356" t="s">
        <v>1138</v>
      </c>
      <c r="K485" s="356" t="s">
        <v>449</v>
      </c>
      <c r="L485" s="356" t="s">
        <v>849</v>
      </c>
      <c r="M485" s="356" t="s">
        <v>999</v>
      </c>
      <c r="N485" s="355"/>
      <c r="O485" s="356" t="s">
        <v>1000</v>
      </c>
      <c r="P485" s="356" t="s">
        <v>449</v>
      </c>
      <c r="Q485" s="357">
        <v>1</v>
      </c>
    </row>
    <row r="486" spans="5:17" ht="14.1" customHeight="1" x14ac:dyDescent="0.2">
      <c r="E486" s="338" t="s">
        <v>1594</v>
      </c>
      <c r="F486" s="338" t="s">
        <v>2665</v>
      </c>
      <c r="G486" s="355" t="s">
        <v>449</v>
      </c>
      <c r="H486" s="356" t="s">
        <v>1134</v>
      </c>
      <c r="I486" s="356" t="s">
        <v>845</v>
      </c>
      <c r="J486" s="356" t="s">
        <v>1142</v>
      </c>
      <c r="K486" s="356" t="s">
        <v>449</v>
      </c>
      <c r="L486" s="356" t="s">
        <v>1589</v>
      </c>
      <c r="M486" s="356" t="s">
        <v>999</v>
      </c>
      <c r="N486" s="355"/>
      <c r="O486" s="356" t="s">
        <v>1000</v>
      </c>
      <c r="P486" s="356" t="s">
        <v>449</v>
      </c>
      <c r="Q486" s="357">
        <v>1</v>
      </c>
    </row>
    <row r="487" spans="5:17" ht="14.1" customHeight="1" x14ac:dyDescent="0.2">
      <c r="E487" s="338" t="s">
        <v>1595</v>
      </c>
      <c r="F487" s="338" t="s">
        <v>2666</v>
      </c>
      <c r="G487" s="355" t="s">
        <v>449</v>
      </c>
      <c r="H487" s="356" t="s">
        <v>1130</v>
      </c>
      <c r="I487" s="356" t="s">
        <v>845</v>
      </c>
      <c r="J487" s="356" t="s">
        <v>1138</v>
      </c>
      <c r="K487" s="356" t="s">
        <v>449</v>
      </c>
      <c r="L487" s="356" t="s">
        <v>1589</v>
      </c>
      <c r="M487" s="356" t="s">
        <v>999</v>
      </c>
      <c r="N487" s="355"/>
      <c r="O487" s="356" t="s">
        <v>1000</v>
      </c>
      <c r="P487" s="356" t="s">
        <v>449</v>
      </c>
      <c r="Q487" s="357">
        <v>1</v>
      </c>
    </row>
    <row r="488" spans="5:17" ht="14.1" customHeight="1" x14ac:dyDescent="0.2">
      <c r="E488" s="338" t="s">
        <v>1488</v>
      </c>
      <c r="F488" s="338" t="s">
        <v>2667</v>
      </c>
      <c r="G488" s="355"/>
      <c r="H488" s="356" t="s">
        <v>1654</v>
      </c>
      <c r="I488" s="356" t="s">
        <v>845</v>
      </c>
      <c r="J488" s="356" t="s">
        <v>1341</v>
      </c>
      <c r="K488" s="356"/>
      <c r="L488" s="356" t="s">
        <v>849</v>
      </c>
      <c r="M488" s="356" t="s">
        <v>999</v>
      </c>
      <c r="N488" s="355"/>
      <c r="O488" s="356" t="s">
        <v>1000</v>
      </c>
      <c r="P488" s="356" t="s">
        <v>449</v>
      </c>
      <c r="Q488" s="357">
        <v>1</v>
      </c>
    </row>
    <row r="489" spans="5:17" ht="14.1" customHeight="1" x14ac:dyDescent="0.2">
      <c r="E489" s="338" t="s">
        <v>1489</v>
      </c>
      <c r="F489" s="338" t="s">
        <v>2668</v>
      </c>
      <c r="G489" s="355"/>
      <c r="H489" s="356" t="s">
        <v>1655</v>
      </c>
      <c r="I489" s="356" t="s">
        <v>845</v>
      </c>
      <c r="J489" s="356" t="s">
        <v>1342</v>
      </c>
      <c r="K489" s="356"/>
      <c r="L489" s="356" t="s">
        <v>849</v>
      </c>
      <c r="M489" s="356" t="s">
        <v>999</v>
      </c>
      <c r="N489" s="355"/>
      <c r="O489" s="356" t="s">
        <v>1000</v>
      </c>
      <c r="P489" s="356" t="s">
        <v>449</v>
      </c>
      <c r="Q489" s="357">
        <v>1</v>
      </c>
    </row>
    <row r="490" spans="5:17" ht="14.1" customHeight="1" x14ac:dyDescent="0.2">
      <c r="E490" s="338" t="s">
        <v>1596</v>
      </c>
      <c r="F490" s="338" t="s">
        <v>2669</v>
      </c>
      <c r="G490" s="355"/>
      <c r="H490" s="356" t="s">
        <v>1654</v>
      </c>
      <c r="I490" s="356" t="s">
        <v>845</v>
      </c>
      <c r="J490" s="356" t="s">
        <v>1341</v>
      </c>
      <c r="K490" s="356"/>
      <c r="L490" s="356" t="s">
        <v>1589</v>
      </c>
      <c r="M490" s="356" t="s">
        <v>999</v>
      </c>
      <c r="N490" s="355"/>
      <c r="O490" s="356" t="s">
        <v>1000</v>
      </c>
      <c r="P490" s="356" t="s">
        <v>449</v>
      </c>
      <c r="Q490" s="357">
        <v>1</v>
      </c>
    </row>
    <row r="491" spans="5:17" ht="14.1" customHeight="1" x14ac:dyDescent="0.2">
      <c r="E491" s="338" t="s">
        <v>1597</v>
      </c>
      <c r="F491" s="338" t="s">
        <v>2670</v>
      </c>
      <c r="G491" s="355"/>
      <c r="H491" s="356" t="s">
        <v>1655</v>
      </c>
      <c r="I491" s="356" t="s">
        <v>845</v>
      </c>
      <c r="J491" s="356" t="s">
        <v>1342</v>
      </c>
      <c r="K491" s="356"/>
      <c r="L491" s="356" t="s">
        <v>1589</v>
      </c>
      <c r="M491" s="356" t="s">
        <v>999</v>
      </c>
      <c r="N491" s="355"/>
      <c r="O491" s="356" t="s">
        <v>1000</v>
      </c>
      <c r="P491" s="356" t="s">
        <v>449</v>
      </c>
      <c r="Q491" s="357">
        <v>1</v>
      </c>
    </row>
    <row r="492" spans="5:17" ht="14.1" customHeight="1" x14ac:dyDescent="0.2">
      <c r="E492" s="338" t="s">
        <v>1490</v>
      </c>
      <c r="F492" s="338" t="s">
        <v>2671</v>
      </c>
      <c r="G492" s="355"/>
      <c r="H492" s="356" t="s">
        <v>1676</v>
      </c>
      <c r="I492" s="356" t="s">
        <v>845</v>
      </c>
      <c r="J492" s="356" t="s">
        <v>1343</v>
      </c>
      <c r="K492" s="356"/>
      <c r="L492" s="356" t="s">
        <v>849</v>
      </c>
      <c r="M492" s="356" t="s">
        <v>999</v>
      </c>
      <c r="N492" s="355"/>
      <c r="O492" s="356" t="s">
        <v>1000</v>
      </c>
      <c r="P492" s="356" t="s">
        <v>449</v>
      </c>
      <c r="Q492" s="357">
        <v>1</v>
      </c>
    </row>
    <row r="493" spans="5:17" ht="14.1" customHeight="1" x14ac:dyDescent="0.2">
      <c r="E493" s="338" t="s">
        <v>1491</v>
      </c>
      <c r="F493" s="338" t="s">
        <v>2672</v>
      </c>
      <c r="G493" s="355"/>
      <c r="H493" s="356" t="s">
        <v>1677</v>
      </c>
      <c r="I493" s="356" t="s">
        <v>845</v>
      </c>
      <c r="J493" s="356" t="s">
        <v>1344</v>
      </c>
      <c r="K493" s="356"/>
      <c r="L493" s="356" t="s">
        <v>849</v>
      </c>
      <c r="M493" s="356" t="s">
        <v>999</v>
      </c>
      <c r="N493" s="355"/>
      <c r="O493" s="356" t="s">
        <v>1000</v>
      </c>
      <c r="P493" s="356" t="s">
        <v>449</v>
      </c>
      <c r="Q493" s="357">
        <v>1</v>
      </c>
    </row>
    <row r="494" spans="5:17" ht="14.1" customHeight="1" x14ac:dyDescent="0.2">
      <c r="E494" s="338" t="s">
        <v>1628</v>
      </c>
      <c r="F494" s="338" t="s">
        <v>2673</v>
      </c>
      <c r="G494" s="355"/>
      <c r="H494" s="356" t="s">
        <v>1676</v>
      </c>
      <c r="I494" s="356" t="s">
        <v>845</v>
      </c>
      <c r="J494" s="356" t="s">
        <v>1343</v>
      </c>
      <c r="K494" s="356"/>
      <c r="L494" s="356" t="s">
        <v>1589</v>
      </c>
      <c r="M494" s="356" t="s">
        <v>999</v>
      </c>
      <c r="N494" s="355"/>
      <c r="O494" s="356" t="s">
        <v>1000</v>
      </c>
      <c r="P494" s="356" t="s">
        <v>449</v>
      </c>
      <c r="Q494" s="357">
        <v>1</v>
      </c>
    </row>
    <row r="495" spans="5:17" ht="14.1" customHeight="1" x14ac:dyDescent="0.2">
      <c r="E495" s="338" t="s">
        <v>1629</v>
      </c>
      <c r="F495" s="338" t="s">
        <v>2674</v>
      </c>
      <c r="G495" s="355"/>
      <c r="H495" s="356" t="s">
        <v>1677</v>
      </c>
      <c r="I495" s="356" t="s">
        <v>845</v>
      </c>
      <c r="J495" s="356" t="s">
        <v>1344</v>
      </c>
      <c r="K495" s="356"/>
      <c r="L495" s="356" t="s">
        <v>1589</v>
      </c>
      <c r="M495" s="356" t="s">
        <v>999</v>
      </c>
      <c r="N495" s="355"/>
      <c r="O495" s="356" t="s">
        <v>1000</v>
      </c>
      <c r="P495" s="356" t="s">
        <v>449</v>
      </c>
      <c r="Q495" s="357">
        <v>1</v>
      </c>
    </row>
    <row r="496" spans="5:17" ht="14.1" customHeight="1" x14ac:dyDescent="0.2">
      <c r="E496" s="413" t="s">
        <v>1682</v>
      </c>
      <c r="F496" s="416" t="s">
        <v>2675</v>
      </c>
      <c r="G496" s="488" t="s">
        <v>449</v>
      </c>
      <c r="H496" s="489"/>
      <c r="I496" s="489"/>
      <c r="J496" s="489"/>
      <c r="K496" s="489"/>
      <c r="L496" s="489"/>
      <c r="M496" s="489"/>
      <c r="N496" s="490"/>
      <c r="O496" s="489"/>
      <c r="P496" s="489"/>
      <c r="Q496" s="491"/>
    </row>
    <row r="497" spans="5:17" ht="14.1" customHeight="1" x14ac:dyDescent="0.2">
      <c r="E497" s="413" t="s">
        <v>1683</v>
      </c>
      <c r="F497" s="416" t="s">
        <v>2676</v>
      </c>
      <c r="G497" s="488" t="s">
        <v>449</v>
      </c>
      <c r="H497" s="489"/>
      <c r="I497" s="489"/>
      <c r="J497" s="489"/>
      <c r="K497" s="489"/>
      <c r="L497" s="489"/>
      <c r="M497" s="489"/>
      <c r="N497" s="490"/>
      <c r="O497" s="489"/>
      <c r="P497" s="489"/>
      <c r="Q497" s="491"/>
    </row>
    <row r="498" spans="5:17" ht="14.1" customHeight="1" x14ac:dyDescent="0.2">
      <c r="E498" s="216" t="s">
        <v>1684</v>
      </c>
      <c r="F498" s="417" t="s">
        <v>2677</v>
      </c>
      <c r="G498" s="488" t="s">
        <v>449</v>
      </c>
      <c r="H498" s="489"/>
      <c r="I498" s="489"/>
      <c r="J498" s="489"/>
      <c r="K498" s="489"/>
      <c r="L498" s="489"/>
      <c r="M498" s="489"/>
      <c r="N498" s="490"/>
      <c r="O498" s="489"/>
      <c r="P498" s="489"/>
      <c r="Q498" s="491"/>
    </row>
    <row r="499" spans="5:17" ht="14.1" customHeight="1" x14ac:dyDescent="0.2">
      <c r="E499" s="216" t="s">
        <v>1685</v>
      </c>
      <c r="F499" s="417" t="s">
        <v>2678</v>
      </c>
      <c r="G499" s="488" t="s">
        <v>449</v>
      </c>
      <c r="H499" s="489"/>
      <c r="I499" s="489"/>
      <c r="J499" s="489"/>
      <c r="K499" s="489"/>
      <c r="L499" s="489"/>
      <c r="M499" s="489"/>
      <c r="N499" s="490"/>
      <c r="O499" s="489"/>
      <c r="P499" s="489"/>
      <c r="Q499" s="491"/>
    </row>
    <row r="500" spans="5:17" ht="14.1" customHeight="1" x14ac:dyDescent="0.2">
      <c r="E500" s="338" t="s">
        <v>1630</v>
      </c>
      <c r="F500" s="338" t="s">
        <v>2679</v>
      </c>
      <c r="G500" s="355"/>
      <c r="H500" s="356" t="s">
        <v>1656</v>
      </c>
      <c r="I500" s="356" t="s">
        <v>865</v>
      </c>
      <c r="J500" s="356" t="s">
        <v>1345</v>
      </c>
      <c r="K500" s="356"/>
      <c r="L500" s="356" t="s">
        <v>1589</v>
      </c>
      <c r="M500" s="356" t="s">
        <v>999</v>
      </c>
      <c r="N500" s="355"/>
      <c r="O500" s="356" t="s">
        <v>1000</v>
      </c>
      <c r="P500" s="356" t="s">
        <v>449</v>
      </c>
      <c r="Q500" s="357">
        <v>1</v>
      </c>
    </row>
    <row r="501" spans="5:17" ht="14.1" customHeight="1" x14ac:dyDescent="0.2">
      <c r="E501" s="338" t="s">
        <v>1631</v>
      </c>
      <c r="F501" s="338" t="s">
        <v>2680</v>
      </c>
      <c r="G501" s="355"/>
      <c r="H501" s="356" t="s">
        <v>1657</v>
      </c>
      <c r="I501" s="356" t="s">
        <v>865</v>
      </c>
      <c r="J501" s="356" t="s">
        <v>1346</v>
      </c>
      <c r="K501" s="356"/>
      <c r="L501" s="356" t="s">
        <v>1589</v>
      </c>
      <c r="M501" s="356" t="s">
        <v>999</v>
      </c>
      <c r="N501" s="355"/>
      <c r="O501" s="356" t="s">
        <v>1000</v>
      </c>
      <c r="P501" s="356" t="s">
        <v>449</v>
      </c>
      <c r="Q501" s="357">
        <v>1</v>
      </c>
    </row>
    <row r="502" spans="5:17" ht="14.1" customHeight="1" x14ac:dyDescent="0.2">
      <c r="E502" s="216" t="s">
        <v>1686</v>
      </c>
      <c r="F502" s="417" t="s">
        <v>2681</v>
      </c>
      <c r="G502" s="488" t="s">
        <v>449</v>
      </c>
      <c r="H502" s="489"/>
      <c r="I502" s="489"/>
      <c r="J502" s="489"/>
      <c r="K502" s="489"/>
      <c r="L502" s="489"/>
      <c r="M502" s="489"/>
      <c r="N502" s="490"/>
      <c r="O502" s="489"/>
      <c r="P502" s="489"/>
      <c r="Q502" s="491"/>
    </row>
    <row r="503" spans="5:17" ht="14.1" customHeight="1" x14ac:dyDescent="0.2">
      <c r="E503" s="216" t="s">
        <v>1687</v>
      </c>
      <c r="F503" s="417" t="s">
        <v>2682</v>
      </c>
      <c r="G503" s="488" t="s">
        <v>449</v>
      </c>
      <c r="H503" s="489"/>
      <c r="I503" s="489"/>
      <c r="J503" s="489"/>
      <c r="K503" s="489"/>
      <c r="L503" s="489"/>
      <c r="M503" s="489"/>
      <c r="N503" s="490"/>
      <c r="O503" s="489"/>
      <c r="P503" s="489"/>
      <c r="Q503" s="491"/>
    </row>
    <row r="504" spans="5:17" ht="14.1" customHeight="1" x14ac:dyDescent="0.2">
      <c r="E504" s="338" t="s">
        <v>1752</v>
      </c>
      <c r="F504" s="338" t="s">
        <v>2683</v>
      </c>
      <c r="G504" s="355" t="s">
        <v>449</v>
      </c>
      <c r="H504" s="356" t="s">
        <v>1134</v>
      </c>
      <c r="I504" s="356" t="s">
        <v>845</v>
      </c>
      <c r="J504" s="356" t="s">
        <v>1142</v>
      </c>
      <c r="K504" s="356" t="s">
        <v>449</v>
      </c>
      <c r="L504" s="356" t="s">
        <v>849</v>
      </c>
      <c r="M504" s="356" t="s">
        <v>999</v>
      </c>
      <c r="N504" s="355"/>
      <c r="O504" s="356" t="s">
        <v>1000</v>
      </c>
      <c r="P504" s="356" t="s">
        <v>449</v>
      </c>
      <c r="Q504" s="357">
        <v>1</v>
      </c>
    </row>
    <row r="505" spans="5:17" ht="14.1" customHeight="1" x14ac:dyDescent="0.2">
      <c r="E505" s="338" t="s">
        <v>1753</v>
      </c>
      <c r="F505" s="338" t="s">
        <v>2684</v>
      </c>
      <c r="G505" s="355" t="s">
        <v>449</v>
      </c>
      <c r="H505" s="356" t="s">
        <v>1134</v>
      </c>
      <c r="I505" s="356" t="s">
        <v>845</v>
      </c>
      <c r="J505" s="356" t="s">
        <v>1142</v>
      </c>
      <c r="K505" s="356" t="s">
        <v>449</v>
      </c>
      <c r="L505" s="356" t="s">
        <v>849</v>
      </c>
      <c r="M505" s="356" t="s">
        <v>999</v>
      </c>
      <c r="N505" s="355"/>
      <c r="O505" s="356" t="s">
        <v>1000</v>
      </c>
      <c r="P505" s="356" t="s">
        <v>449</v>
      </c>
      <c r="Q505" s="357">
        <v>1</v>
      </c>
    </row>
    <row r="506" spans="5:17" ht="14.1" customHeight="1" x14ac:dyDescent="0.2">
      <c r="E506" s="338" t="s">
        <v>1754</v>
      </c>
      <c r="F506" s="338" t="s">
        <v>2685</v>
      </c>
      <c r="G506" s="355" t="s">
        <v>449</v>
      </c>
      <c r="H506" s="356" t="s">
        <v>1134</v>
      </c>
      <c r="I506" s="356" t="s">
        <v>845</v>
      </c>
      <c r="J506" s="356" t="s">
        <v>1142</v>
      </c>
      <c r="K506" s="356" t="s">
        <v>449</v>
      </c>
      <c r="L506" s="356" t="s">
        <v>1589</v>
      </c>
      <c r="M506" s="356" t="s">
        <v>999</v>
      </c>
      <c r="N506" s="355"/>
      <c r="O506" s="356" t="s">
        <v>1000</v>
      </c>
      <c r="P506" s="356" t="s">
        <v>449</v>
      </c>
      <c r="Q506" s="357">
        <v>1</v>
      </c>
    </row>
    <row r="507" spans="5:17" ht="14.1" customHeight="1" x14ac:dyDescent="0.2">
      <c r="E507" s="338" t="s">
        <v>1755</v>
      </c>
      <c r="F507" s="338" t="s">
        <v>2686</v>
      </c>
      <c r="G507" s="355" t="s">
        <v>449</v>
      </c>
      <c r="H507" s="356" t="s">
        <v>1134</v>
      </c>
      <c r="I507" s="356" t="s">
        <v>845</v>
      </c>
      <c r="J507" s="356" t="s">
        <v>1142</v>
      </c>
      <c r="K507" s="356" t="s">
        <v>449</v>
      </c>
      <c r="L507" s="356" t="s">
        <v>1589</v>
      </c>
      <c r="M507" s="356" t="s">
        <v>999</v>
      </c>
      <c r="N507" s="355"/>
      <c r="O507" s="356" t="s">
        <v>1000</v>
      </c>
      <c r="P507" s="356" t="s">
        <v>449</v>
      </c>
      <c r="Q507" s="357">
        <v>1</v>
      </c>
    </row>
    <row r="508" spans="5:17" ht="14.1" customHeight="1" x14ac:dyDescent="0.2">
      <c r="E508" s="338" t="s">
        <v>1492</v>
      </c>
      <c r="F508" s="338" t="s">
        <v>2687</v>
      </c>
      <c r="G508" s="355"/>
      <c r="H508" s="356" t="s">
        <v>1658</v>
      </c>
      <c r="I508" s="356" t="s">
        <v>868</v>
      </c>
      <c r="J508" s="356" t="s">
        <v>1347</v>
      </c>
      <c r="K508" s="356"/>
      <c r="L508" s="356" t="s">
        <v>849</v>
      </c>
      <c r="M508" s="356" t="s">
        <v>999</v>
      </c>
      <c r="N508" s="355"/>
      <c r="O508" s="356" t="s">
        <v>1000</v>
      </c>
      <c r="P508" s="356" t="s">
        <v>449</v>
      </c>
      <c r="Q508" s="357">
        <v>1</v>
      </c>
    </row>
    <row r="509" spans="5:17" ht="14.1" customHeight="1" x14ac:dyDescent="0.2">
      <c r="E509" s="338" t="s">
        <v>1493</v>
      </c>
      <c r="F509" s="338" t="s">
        <v>2688</v>
      </c>
      <c r="G509" s="355"/>
      <c r="H509" s="356" t="s">
        <v>1659</v>
      </c>
      <c r="I509" s="356" t="s">
        <v>868</v>
      </c>
      <c r="J509" s="356" t="s">
        <v>1348</v>
      </c>
      <c r="K509" s="356"/>
      <c r="L509" s="356" t="s">
        <v>849</v>
      </c>
      <c r="M509" s="356" t="s">
        <v>999</v>
      </c>
      <c r="N509" s="355"/>
      <c r="O509" s="356" t="s">
        <v>1000</v>
      </c>
      <c r="P509" s="356" t="s">
        <v>449</v>
      </c>
      <c r="Q509" s="357">
        <v>1</v>
      </c>
    </row>
    <row r="510" spans="5:17" ht="14.1" customHeight="1" x14ac:dyDescent="0.2">
      <c r="E510" s="338" t="s">
        <v>1598</v>
      </c>
      <c r="F510" s="338" t="s">
        <v>2689</v>
      </c>
      <c r="G510" s="355"/>
      <c r="H510" s="356" t="s">
        <v>1658</v>
      </c>
      <c r="I510" s="356" t="s">
        <v>868</v>
      </c>
      <c r="J510" s="356" t="s">
        <v>1347</v>
      </c>
      <c r="K510" s="356"/>
      <c r="L510" s="356" t="s">
        <v>1589</v>
      </c>
      <c r="M510" s="356" t="s">
        <v>999</v>
      </c>
      <c r="N510" s="355"/>
      <c r="O510" s="356" t="s">
        <v>1000</v>
      </c>
      <c r="P510" s="356" t="s">
        <v>449</v>
      </c>
      <c r="Q510" s="357">
        <v>1</v>
      </c>
    </row>
    <row r="511" spans="5:17" ht="14.1" customHeight="1" x14ac:dyDescent="0.2">
      <c r="E511" s="338" t="s">
        <v>1599</v>
      </c>
      <c r="F511" s="338" t="s">
        <v>2690</v>
      </c>
      <c r="G511" s="355"/>
      <c r="H511" s="356" t="s">
        <v>1659</v>
      </c>
      <c r="I511" s="356" t="s">
        <v>868</v>
      </c>
      <c r="J511" s="356" t="s">
        <v>1348</v>
      </c>
      <c r="K511" s="356"/>
      <c r="L511" s="356" t="s">
        <v>1589</v>
      </c>
      <c r="M511" s="356" t="s">
        <v>999</v>
      </c>
      <c r="N511" s="355"/>
      <c r="O511" s="356" t="s">
        <v>1000</v>
      </c>
      <c r="P511" s="356" t="s">
        <v>449</v>
      </c>
      <c r="Q511" s="357">
        <v>1</v>
      </c>
    </row>
    <row r="512" spans="5:17" ht="14.1" customHeight="1" x14ac:dyDescent="0.2">
      <c r="E512" s="413" t="s">
        <v>1688</v>
      </c>
      <c r="F512" s="416" t="s">
        <v>2691</v>
      </c>
      <c r="G512" s="488" t="s">
        <v>449</v>
      </c>
      <c r="H512" s="489"/>
      <c r="I512" s="489"/>
      <c r="J512" s="489"/>
      <c r="K512" s="489"/>
      <c r="L512" s="489"/>
      <c r="M512" s="489"/>
      <c r="N512" s="490"/>
      <c r="O512" s="489"/>
      <c r="P512" s="489"/>
      <c r="Q512" s="491"/>
    </row>
    <row r="513" spans="5:17" ht="14.1" customHeight="1" x14ac:dyDescent="0.2">
      <c r="E513" s="413" t="s">
        <v>1689</v>
      </c>
      <c r="F513" s="416" t="s">
        <v>2692</v>
      </c>
      <c r="G513" s="488" t="s">
        <v>449</v>
      </c>
      <c r="H513" s="489"/>
      <c r="I513" s="489"/>
      <c r="J513" s="489"/>
      <c r="K513" s="489"/>
      <c r="L513" s="489"/>
      <c r="M513" s="489"/>
      <c r="N513" s="490"/>
      <c r="O513" s="489"/>
      <c r="P513" s="489"/>
      <c r="Q513" s="491"/>
    </row>
    <row r="514" spans="5:17" ht="14.1" customHeight="1" x14ac:dyDescent="0.2">
      <c r="E514" s="216" t="s">
        <v>1690</v>
      </c>
      <c r="F514" s="417" t="s">
        <v>2693</v>
      </c>
      <c r="G514" s="488" t="s">
        <v>449</v>
      </c>
      <c r="H514" s="489"/>
      <c r="I514" s="489"/>
      <c r="J514" s="489"/>
      <c r="K514" s="489"/>
      <c r="L514" s="489"/>
      <c r="M514" s="489"/>
      <c r="N514" s="490"/>
      <c r="O514" s="489"/>
      <c r="P514" s="489"/>
      <c r="Q514" s="491"/>
    </row>
    <row r="515" spans="5:17" ht="14.1" customHeight="1" x14ac:dyDescent="0.2">
      <c r="E515" s="216" t="s">
        <v>1691</v>
      </c>
      <c r="F515" s="417" t="s">
        <v>2694</v>
      </c>
      <c r="G515" s="488" t="s">
        <v>449</v>
      </c>
      <c r="H515" s="489"/>
      <c r="I515" s="489"/>
      <c r="J515" s="489"/>
      <c r="K515" s="489"/>
      <c r="L515" s="489"/>
      <c r="M515" s="489"/>
      <c r="N515" s="490"/>
      <c r="O515" s="489"/>
      <c r="P515" s="489"/>
      <c r="Q515" s="491"/>
    </row>
    <row r="516" spans="5:17" ht="14.1" customHeight="1" x14ac:dyDescent="0.2">
      <c r="E516" s="338" t="s">
        <v>1600</v>
      </c>
      <c r="F516" s="338" t="s">
        <v>2695</v>
      </c>
      <c r="G516" s="355"/>
      <c r="H516" s="356" t="s">
        <v>1660</v>
      </c>
      <c r="I516" s="356" t="s">
        <v>871</v>
      </c>
      <c r="J516" s="356" t="s">
        <v>1349</v>
      </c>
      <c r="K516" s="356"/>
      <c r="L516" s="356" t="s">
        <v>1589</v>
      </c>
      <c r="M516" s="356" t="s">
        <v>999</v>
      </c>
      <c r="N516" s="355"/>
      <c r="O516" s="356" t="s">
        <v>1000</v>
      </c>
      <c r="P516" s="356" t="s">
        <v>449</v>
      </c>
      <c r="Q516" s="357">
        <v>1</v>
      </c>
    </row>
    <row r="517" spans="5:17" ht="14.1" customHeight="1" x14ac:dyDescent="0.2">
      <c r="E517" s="338" t="s">
        <v>1601</v>
      </c>
      <c r="F517" s="338" t="s">
        <v>2696</v>
      </c>
      <c r="G517" s="355"/>
      <c r="H517" s="356" t="s">
        <v>1661</v>
      </c>
      <c r="I517" s="356" t="s">
        <v>871</v>
      </c>
      <c r="J517" s="356" t="s">
        <v>1350</v>
      </c>
      <c r="K517" s="356"/>
      <c r="L517" s="356" t="s">
        <v>1589</v>
      </c>
      <c r="M517" s="356" t="s">
        <v>999</v>
      </c>
      <c r="N517" s="355"/>
      <c r="O517" s="356" t="s">
        <v>1000</v>
      </c>
      <c r="P517" s="356" t="s">
        <v>449</v>
      </c>
      <c r="Q517" s="357">
        <v>1</v>
      </c>
    </row>
    <row r="518" spans="5:17" ht="14.1" customHeight="1" x14ac:dyDescent="0.2">
      <c r="E518" s="338" t="s">
        <v>1632</v>
      </c>
      <c r="F518" s="338" t="s">
        <v>2697</v>
      </c>
      <c r="G518" s="355"/>
      <c r="H518" s="356" t="s">
        <v>1678</v>
      </c>
      <c r="I518" s="356" t="s">
        <v>871</v>
      </c>
      <c r="J518" s="356" t="s">
        <v>1351</v>
      </c>
      <c r="K518" s="356"/>
      <c r="L518" s="356" t="s">
        <v>1589</v>
      </c>
      <c r="M518" s="356" t="s">
        <v>999</v>
      </c>
      <c r="N518" s="355"/>
      <c r="O518" s="356" t="s">
        <v>1000</v>
      </c>
      <c r="P518" s="356" t="s">
        <v>449</v>
      </c>
      <c r="Q518" s="357">
        <v>1</v>
      </c>
    </row>
    <row r="519" spans="5:17" ht="14.1" customHeight="1" x14ac:dyDescent="0.2">
      <c r="E519" s="338" t="s">
        <v>1633</v>
      </c>
      <c r="F519" s="338" t="s">
        <v>2698</v>
      </c>
      <c r="G519" s="355"/>
      <c r="H519" s="356" t="s">
        <v>1679</v>
      </c>
      <c r="I519" s="356" t="s">
        <v>871</v>
      </c>
      <c r="J519" s="356" t="s">
        <v>1352</v>
      </c>
      <c r="K519" s="356"/>
      <c r="L519" s="356" t="s">
        <v>1589</v>
      </c>
      <c r="M519" s="356" t="s">
        <v>999</v>
      </c>
      <c r="N519" s="355"/>
      <c r="O519" s="356" t="s">
        <v>1000</v>
      </c>
      <c r="P519" s="356" t="s">
        <v>449</v>
      </c>
      <c r="Q519" s="357">
        <v>1</v>
      </c>
    </row>
    <row r="520" spans="5:17" ht="14.1" customHeight="1" x14ac:dyDescent="0.2">
      <c r="E520" s="216" t="s">
        <v>1692</v>
      </c>
      <c r="F520" s="417" t="s">
        <v>2699</v>
      </c>
      <c r="G520" s="488" t="s">
        <v>449</v>
      </c>
      <c r="H520" s="489"/>
      <c r="I520" s="489"/>
      <c r="J520" s="489"/>
      <c r="K520" s="489"/>
      <c r="L520" s="489"/>
      <c r="M520" s="489"/>
      <c r="N520" s="490"/>
      <c r="O520" s="489"/>
      <c r="P520" s="489"/>
      <c r="Q520" s="491"/>
    </row>
    <row r="521" spans="5:17" ht="14.1" customHeight="1" x14ac:dyDescent="0.2">
      <c r="E521" s="216" t="s">
        <v>1693</v>
      </c>
      <c r="F521" s="417" t="s">
        <v>2700</v>
      </c>
      <c r="G521" s="488" t="s">
        <v>449</v>
      </c>
      <c r="H521" s="489"/>
      <c r="I521" s="489"/>
      <c r="J521" s="489"/>
      <c r="K521" s="489"/>
      <c r="L521" s="489"/>
      <c r="M521" s="489"/>
      <c r="N521" s="490"/>
      <c r="O521" s="489"/>
      <c r="P521" s="489"/>
      <c r="Q521" s="491"/>
    </row>
    <row r="522" spans="5:17" ht="14.1" customHeight="1" x14ac:dyDescent="0.2">
      <c r="E522" s="338" t="s">
        <v>1602</v>
      </c>
      <c r="F522" s="338" t="s">
        <v>2701</v>
      </c>
      <c r="G522" s="355"/>
      <c r="H522" s="356" t="s">
        <v>1662</v>
      </c>
      <c r="I522" s="356" t="s">
        <v>878</v>
      </c>
      <c r="J522" s="356" t="s">
        <v>1353</v>
      </c>
      <c r="K522" s="356"/>
      <c r="L522" s="356" t="s">
        <v>1589</v>
      </c>
      <c r="M522" s="356" t="s">
        <v>999</v>
      </c>
      <c r="N522" s="355"/>
      <c r="O522" s="356" t="s">
        <v>1000</v>
      </c>
      <c r="P522" s="356" t="s">
        <v>449</v>
      </c>
      <c r="Q522" s="357">
        <v>1</v>
      </c>
    </row>
    <row r="523" spans="5:17" ht="14.1" customHeight="1" x14ac:dyDescent="0.2">
      <c r="E523" s="338" t="s">
        <v>1603</v>
      </c>
      <c r="F523" s="338" t="s">
        <v>2702</v>
      </c>
      <c r="G523" s="355"/>
      <c r="H523" s="356" t="s">
        <v>1663</v>
      </c>
      <c r="I523" s="356" t="s">
        <v>878</v>
      </c>
      <c r="J523" s="356" t="s">
        <v>1354</v>
      </c>
      <c r="K523" s="356"/>
      <c r="L523" s="356" t="s">
        <v>1589</v>
      </c>
      <c r="M523" s="356" t="s">
        <v>999</v>
      </c>
      <c r="N523" s="355"/>
      <c r="O523" s="356" t="s">
        <v>1000</v>
      </c>
      <c r="P523" s="356" t="s">
        <v>449</v>
      </c>
      <c r="Q523" s="357">
        <v>1</v>
      </c>
    </row>
    <row r="524" spans="5:17" ht="14.1" customHeight="1" x14ac:dyDescent="0.2">
      <c r="E524" s="216" t="s">
        <v>1694</v>
      </c>
      <c r="F524" s="417" t="s">
        <v>2703</v>
      </c>
      <c r="G524" s="488" t="s">
        <v>449</v>
      </c>
      <c r="H524" s="489"/>
      <c r="I524" s="489"/>
      <c r="J524" s="489"/>
      <c r="K524" s="489"/>
      <c r="L524" s="489"/>
      <c r="M524" s="489"/>
      <c r="N524" s="490"/>
      <c r="O524" s="489"/>
      <c r="P524" s="489"/>
      <c r="Q524" s="491"/>
    </row>
    <row r="525" spans="5:17" ht="14.1" customHeight="1" x14ac:dyDescent="0.2">
      <c r="E525" s="216" t="s">
        <v>1695</v>
      </c>
      <c r="F525" s="417" t="s">
        <v>2704</v>
      </c>
      <c r="G525" s="488" t="s">
        <v>449</v>
      </c>
      <c r="H525" s="489"/>
      <c r="I525" s="489"/>
      <c r="J525" s="489"/>
      <c r="K525" s="489"/>
      <c r="L525" s="489"/>
      <c r="M525" s="489"/>
      <c r="N525" s="490"/>
      <c r="O525" s="489"/>
      <c r="P525" s="489"/>
      <c r="Q525" s="491"/>
    </row>
    <row r="526" spans="5:17" ht="14.1" customHeight="1" x14ac:dyDescent="0.2">
      <c r="E526" s="338" t="s">
        <v>1494</v>
      </c>
      <c r="F526" s="338" t="s">
        <v>2705</v>
      </c>
      <c r="G526" s="355" t="s">
        <v>449</v>
      </c>
      <c r="H526" s="356" t="s">
        <v>1154</v>
      </c>
      <c r="I526" s="356" t="s">
        <v>881</v>
      </c>
      <c r="J526" s="356" t="s">
        <v>1145</v>
      </c>
      <c r="K526" s="356" t="s">
        <v>449</v>
      </c>
      <c r="L526" s="356" t="s">
        <v>849</v>
      </c>
      <c r="M526" s="356" t="s">
        <v>999</v>
      </c>
      <c r="N526" s="355"/>
      <c r="O526" s="356" t="s">
        <v>1000</v>
      </c>
      <c r="P526" s="356" t="s">
        <v>449</v>
      </c>
      <c r="Q526" s="357">
        <v>1</v>
      </c>
    </row>
    <row r="527" spans="5:17" ht="14.1" customHeight="1" x14ac:dyDescent="0.2">
      <c r="E527" s="338" t="s">
        <v>1495</v>
      </c>
      <c r="F527" s="338" t="s">
        <v>2706</v>
      </c>
      <c r="G527" s="355" t="s">
        <v>449</v>
      </c>
      <c r="H527" s="356" t="s">
        <v>1151</v>
      </c>
      <c r="I527" s="356" t="s">
        <v>881</v>
      </c>
      <c r="J527" s="356" t="s">
        <v>1148</v>
      </c>
      <c r="K527" s="356" t="s">
        <v>449</v>
      </c>
      <c r="L527" s="356" t="s">
        <v>849</v>
      </c>
      <c r="M527" s="356" t="s">
        <v>999</v>
      </c>
      <c r="N527" s="355"/>
      <c r="O527" s="356" t="s">
        <v>1000</v>
      </c>
      <c r="P527" s="356" t="s">
        <v>449</v>
      </c>
      <c r="Q527" s="357">
        <v>1</v>
      </c>
    </row>
    <row r="528" spans="5:17" ht="14.1" customHeight="1" x14ac:dyDescent="0.2">
      <c r="E528" s="338" t="s">
        <v>1634</v>
      </c>
      <c r="F528" s="338" t="s">
        <v>2707</v>
      </c>
      <c r="G528" s="355" t="s">
        <v>449</v>
      </c>
      <c r="H528" s="356" t="s">
        <v>1154</v>
      </c>
      <c r="I528" s="356" t="s">
        <v>881</v>
      </c>
      <c r="J528" s="356" t="s">
        <v>1145</v>
      </c>
      <c r="K528" s="356" t="s">
        <v>449</v>
      </c>
      <c r="L528" s="356" t="s">
        <v>1589</v>
      </c>
      <c r="M528" s="356" t="s">
        <v>999</v>
      </c>
      <c r="N528" s="355"/>
      <c r="O528" s="356" t="s">
        <v>1000</v>
      </c>
      <c r="P528" s="356" t="s">
        <v>449</v>
      </c>
      <c r="Q528" s="357">
        <v>1</v>
      </c>
    </row>
    <row r="529" spans="5:17" ht="14.1" customHeight="1" x14ac:dyDescent="0.2">
      <c r="E529" s="338" t="s">
        <v>1635</v>
      </c>
      <c r="F529" s="338" t="s">
        <v>2708</v>
      </c>
      <c r="G529" s="355" t="s">
        <v>449</v>
      </c>
      <c r="H529" s="356" t="s">
        <v>1151</v>
      </c>
      <c r="I529" s="356" t="s">
        <v>881</v>
      </c>
      <c r="J529" s="356" t="s">
        <v>1148</v>
      </c>
      <c r="K529" s="356" t="s">
        <v>449</v>
      </c>
      <c r="L529" s="356" t="s">
        <v>1589</v>
      </c>
      <c r="M529" s="356" t="s">
        <v>999</v>
      </c>
      <c r="N529" s="355"/>
      <c r="O529" s="356" t="s">
        <v>1000</v>
      </c>
      <c r="P529" s="356" t="s">
        <v>449</v>
      </c>
      <c r="Q529" s="357">
        <v>1</v>
      </c>
    </row>
    <row r="530" spans="5:17" ht="14.1" customHeight="1" x14ac:dyDescent="0.2">
      <c r="E530" s="338" t="s">
        <v>1496</v>
      </c>
      <c r="F530" s="338" t="s">
        <v>2709</v>
      </c>
      <c r="G530" s="355" t="s">
        <v>449</v>
      </c>
      <c r="H530" s="356" t="s">
        <v>1155</v>
      </c>
      <c r="I530" s="356" t="s">
        <v>881</v>
      </c>
      <c r="J530" s="356" t="s">
        <v>1146</v>
      </c>
      <c r="K530" s="356" t="s">
        <v>449</v>
      </c>
      <c r="L530" s="356" t="s">
        <v>849</v>
      </c>
      <c r="M530" s="356" t="s">
        <v>999</v>
      </c>
      <c r="N530" s="355"/>
      <c r="O530" s="356" t="s">
        <v>1000</v>
      </c>
      <c r="P530" s="356" t="s">
        <v>449</v>
      </c>
      <c r="Q530" s="357">
        <v>1</v>
      </c>
    </row>
    <row r="531" spans="5:17" ht="14.1" customHeight="1" x14ac:dyDescent="0.2">
      <c r="E531" s="338" t="s">
        <v>1497</v>
      </c>
      <c r="F531" s="338" t="s">
        <v>2710</v>
      </c>
      <c r="G531" s="355" t="s">
        <v>449</v>
      </c>
      <c r="H531" s="356" t="s">
        <v>1152</v>
      </c>
      <c r="I531" s="356" t="s">
        <v>881</v>
      </c>
      <c r="J531" s="356" t="s">
        <v>1149</v>
      </c>
      <c r="K531" s="356" t="s">
        <v>449</v>
      </c>
      <c r="L531" s="356" t="s">
        <v>849</v>
      </c>
      <c r="M531" s="356" t="s">
        <v>999</v>
      </c>
      <c r="N531" s="355"/>
      <c r="O531" s="356" t="s">
        <v>1000</v>
      </c>
      <c r="P531" s="356" t="s">
        <v>449</v>
      </c>
      <c r="Q531" s="357">
        <v>1</v>
      </c>
    </row>
    <row r="532" spans="5:17" ht="14.1" customHeight="1" x14ac:dyDescent="0.2">
      <c r="E532" s="338" t="s">
        <v>1604</v>
      </c>
      <c r="F532" s="338" t="s">
        <v>2711</v>
      </c>
      <c r="G532" s="355" t="s">
        <v>449</v>
      </c>
      <c r="H532" s="356" t="s">
        <v>1155</v>
      </c>
      <c r="I532" s="356" t="s">
        <v>881</v>
      </c>
      <c r="J532" s="356" t="s">
        <v>1146</v>
      </c>
      <c r="K532" s="356" t="s">
        <v>449</v>
      </c>
      <c r="L532" s="356" t="s">
        <v>1589</v>
      </c>
      <c r="M532" s="356" t="s">
        <v>999</v>
      </c>
      <c r="N532" s="355"/>
      <c r="O532" s="356" t="s">
        <v>1000</v>
      </c>
      <c r="P532" s="356" t="s">
        <v>449</v>
      </c>
      <c r="Q532" s="357">
        <v>1</v>
      </c>
    </row>
    <row r="533" spans="5:17" ht="14.1" customHeight="1" x14ac:dyDescent="0.2">
      <c r="E533" s="338" t="s">
        <v>1605</v>
      </c>
      <c r="F533" s="338" t="s">
        <v>2712</v>
      </c>
      <c r="G533" s="355" t="s">
        <v>449</v>
      </c>
      <c r="H533" s="356" t="s">
        <v>1152</v>
      </c>
      <c r="I533" s="356" t="s">
        <v>881</v>
      </c>
      <c r="J533" s="356" t="s">
        <v>1149</v>
      </c>
      <c r="K533" s="356" t="s">
        <v>449</v>
      </c>
      <c r="L533" s="356" t="s">
        <v>1589</v>
      </c>
      <c r="M533" s="356" t="s">
        <v>999</v>
      </c>
      <c r="N533" s="355"/>
      <c r="O533" s="356" t="s">
        <v>1000</v>
      </c>
      <c r="P533" s="356" t="s">
        <v>449</v>
      </c>
      <c r="Q533" s="357">
        <v>1</v>
      </c>
    </row>
    <row r="534" spans="5:17" ht="14.1" customHeight="1" x14ac:dyDescent="0.2">
      <c r="E534" s="338" t="s">
        <v>1498</v>
      </c>
      <c r="F534" s="338" t="s">
        <v>2713</v>
      </c>
      <c r="G534" s="355" t="s">
        <v>449</v>
      </c>
      <c r="H534" s="356" t="s">
        <v>1156</v>
      </c>
      <c r="I534" s="356" t="s">
        <v>881</v>
      </c>
      <c r="J534" s="356" t="s">
        <v>1147</v>
      </c>
      <c r="K534" s="356" t="s">
        <v>449</v>
      </c>
      <c r="L534" s="356" t="s">
        <v>849</v>
      </c>
      <c r="M534" s="356" t="s">
        <v>999</v>
      </c>
      <c r="N534" s="355"/>
      <c r="O534" s="356" t="s">
        <v>1000</v>
      </c>
      <c r="P534" s="356" t="s">
        <v>449</v>
      </c>
      <c r="Q534" s="357">
        <v>1</v>
      </c>
    </row>
    <row r="535" spans="5:17" ht="14.1" customHeight="1" x14ac:dyDescent="0.2">
      <c r="E535" s="338" t="s">
        <v>1499</v>
      </c>
      <c r="F535" s="338" t="s">
        <v>2714</v>
      </c>
      <c r="G535" s="355" t="s">
        <v>449</v>
      </c>
      <c r="H535" s="356" t="s">
        <v>1153</v>
      </c>
      <c r="I535" s="356" t="s">
        <v>881</v>
      </c>
      <c r="J535" s="356" t="s">
        <v>1150</v>
      </c>
      <c r="K535" s="356" t="s">
        <v>449</v>
      </c>
      <c r="L535" s="356" t="s">
        <v>849</v>
      </c>
      <c r="M535" s="356" t="s">
        <v>999</v>
      </c>
      <c r="N535" s="355"/>
      <c r="O535" s="356" t="s">
        <v>1000</v>
      </c>
      <c r="P535" s="356" t="s">
        <v>449</v>
      </c>
      <c r="Q535" s="357">
        <v>1</v>
      </c>
    </row>
    <row r="536" spans="5:17" ht="14.1" customHeight="1" x14ac:dyDescent="0.2">
      <c r="E536" s="338" t="s">
        <v>1606</v>
      </c>
      <c r="F536" s="338" t="s">
        <v>2715</v>
      </c>
      <c r="G536" s="355" t="s">
        <v>449</v>
      </c>
      <c r="H536" s="356" t="s">
        <v>1156</v>
      </c>
      <c r="I536" s="356" t="s">
        <v>881</v>
      </c>
      <c r="J536" s="356" t="s">
        <v>1147</v>
      </c>
      <c r="K536" s="356" t="s">
        <v>449</v>
      </c>
      <c r="L536" s="356" t="s">
        <v>1589</v>
      </c>
      <c r="M536" s="356" t="s">
        <v>999</v>
      </c>
      <c r="N536" s="355"/>
      <c r="O536" s="356" t="s">
        <v>1000</v>
      </c>
      <c r="P536" s="356" t="s">
        <v>449</v>
      </c>
      <c r="Q536" s="357">
        <v>1</v>
      </c>
    </row>
    <row r="537" spans="5:17" ht="14.1" customHeight="1" x14ac:dyDescent="0.2">
      <c r="E537" s="338" t="s">
        <v>1607</v>
      </c>
      <c r="F537" s="338" t="s">
        <v>2716</v>
      </c>
      <c r="G537" s="355" t="s">
        <v>449</v>
      </c>
      <c r="H537" s="356" t="s">
        <v>1153</v>
      </c>
      <c r="I537" s="356" t="s">
        <v>881</v>
      </c>
      <c r="J537" s="356" t="s">
        <v>1150</v>
      </c>
      <c r="K537" s="356" t="s">
        <v>449</v>
      </c>
      <c r="L537" s="356" t="s">
        <v>1589</v>
      </c>
      <c r="M537" s="356" t="s">
        <v>999</v>
      </c>
      <c r="N537" s="355"/>
      <c r="O537" s="356" t="s">
        <v>1000</v>
      </c>
      <c r="P537" s="356" t="s">
        <v>449</v>
      </c>
      <c r="Q537" s="357">
        <v>1</v>
      </c>
    </row>
    <row r="538" spans="5:17" ht="14.1" customHeight="1" x14ac:dyDescent="0.2">
      <c r="E538" s="338" t="s">
        <v>1500</v>
      </c>
      <c r="F538" s="338" t="s">
        <v>2717</v>
      </c>
      <c r="G538" s="355"/>
      <c r="H538" s="356" t="s">
        <v>1664</v>
      </c>
      <c r="I538" s="356" t="s">
        <v>881</v>
      </c>
      <c r="J538" s="356" t="s">
        <v>1355</v>
      </c>
      <c r="K538" s="356"/>
      <c r="L538" s="356" t="s">
        <v>849</v>
      </c>
      <c r="M538" s="356" t="s">
        <v>999</v>
      </c>
      <c r="N538" s="355"/>
      <c r="O538" s="356" t="s">
        <v>1000</v>
      </c>
      <c r="P538" s="356" t="s">
        <v>449</v>
      </c>
      <c r="Q538" s="357">
        <v>1</v>
      </c>
    </row>
    <row r="539" spans="5:17" ht="14.1" customHeight="1" x14ac:dyDescent="0.2">
      <c r="E539" s="338" t="s">
        <v>1501</v>
      </c>
      <c r="F539" s="338" t="s">
        <v>2718</v>
      </c>
      <c r="G539" s="355"/>
      <c r="H539" s="356" t="s">
        <v>1665</v>
      </c>
      <c r="I539" s="356" t="s">
        <v>881</v>
      </c>
      <c r="J539" s="356" t="s">
        <v>1356</v>
      </c>
      <c r="K539" s="356"/>
      <c r="L539" s="356" t="s">
        <v>849</v>
      </c>
      <c r="M539" s="356" t="s">
        <v>999</v>
      </c>
      <c r="N539" s="355"/>
      <c r="O539" s="356" t="s">
        <v>1000</v>
      </c>
      <c r="P539" s="356" t="s">
        <v>449</v>
      </c>
      <c r="Q539" s="357">
        <v>1</v>
      </c>
    </row>
    <row r="540" spans="5:17" ht="14.1" customHeight="1" x14ac:dyDescent="0.2">
      <c r="E540" s="338" t="s">
        <v>1608</v>
      </c>
      <c r="F540" s="338" t="s">
        <v>2719</v>
      </c>
      <c r="G540" s="355"/>
      <c r="H540" s="356" t="s">
        <v>1680</v>
      </c>
      <c r="I540" s="356" t="s">
        <v>881</v>
      </c>
      <c r="J540" s="356" t="s">
        <v>1357</v>
      </c>
      <c r="K540" s="356"/>
      <c r="L540" s="356" t="s">
        <v>1589</v>
      </c>
      <c r="M540" s="356" t="s">
        <v>999</v>
      </c>
      <c r="N540" s="355"/>
      <c r="O540" s="356" t="s">
        <v>1000</v>
      </c>
      <c r="P540" s="356" t="s">
        <v>449</v>
      </c>
      <c r="Q540" s="357">
        <v>1</v>
      </c>
    </row>
    <row r="541" spans="5:17" ht="13.5" customHeight="1" x14ac:dyDescent="0.2">
      <c r="E541" s="338" t="s">
        <v>1609</v>
      </c>
      <c r="F541" s="338" t="s">
        <v>2720</v>
      </c>
      <c r="G541" s="355"/>
      <c r="H541" s="356" t="s">
        <v>1681</v>
      </c>
      <c r="I541" s="356" t="s">
        <v>881</v>
      </c>
      <c r="J541" s="356" t="s">
        <v>1358</v>
      </c>
      <c r="K541" s="356"/>
      <c r="L541" s="356" t="s">
        <v>1589</v>
      </c>
      <c r="M541" s="356" t="s">
        <v>999</v>
      </c>
      <c r="N541" s="355"/>
      <c r="O541" s="356" t="s">
        <v>1000</v>
      </c>
      <c r="P541" s="356" t="s">
        <v>449</v>
      </c>
      <c r="Q541" s="357">
        <v>1</v>
      </c>
    </row>
    <row r="542" spans="5:17" ht="14.1" customHeight="1" x14ac:dyDescent="0.2">
      <c r="E542" s="338" t="s">
        <v>1756</v>
      </c>
      <c r="F542" s="338" t="s">
        <v>2721</v>
      </c>
      <c r="G542" s="355"/>
      <c r="H542" s="356" t="s">
        <v>1680</v>
      </c>
      <c r="I542" s="356" t="s">
        <v>881</v>
      </c>
      <c r="J542" s="356" t="s">
        <v>1357</v>
      </c>
      <c r="K542" s="356"/>
      <c r="L542" s="356" t="s">
        <v>1589</v>
      </c>
      <c r="M542" s="356" t="s">
        <v>999</v>
      </c>
      <c r="N542" s="355"/>
      <c r="O542" s="356" t="s">
        <v>1000</v>
      </c>
      <c r="P542" s="356" t="s">
        <v>449</v>
      </c>
      <c r="Q542" s="357">
        <v>1</v>
      </c>
    </row>
    <row r="543" spans="5:17" ht="14.1" customHeight="1" x14ac:dyDescent="0.2">
      <c r="E543" s="338" t="s">
        <v>1757</v>
      </c>
      <c r="F543" s="338" t="s">
        <v>2722</v>
      </c>
      <c r="G543" s="355"/>
      <c r="H543" s="356" t="s">
        <v>1681</v>
      </c>
      <c r="I543" s="356" t="s">
        <v>881</v>
      </c>
      <c r="J543" s="356" t="s">
        <v>1358</v>
      </c>
      <c r="K543" s="356"/>
      <c r="L543" s="356" t="s">
        <v>1589</v>
      </c>
      <c r="M543" s="356" t="s">
        <v>999</v>
      </c>
      <c r="N543" s="355"/>
      <c r="O543" s="356" t="s">
        <v>1000</v>
      </c>
      <c r="P543" s="356" t="s">
        <v>449</v>
      </c>
      <c r="Q543" s="357">
        <v>1</v>
      </c>
    </row>
    <row r="544" spans="5:17" ht="14.1" customHeight="1" x14ac:dyDescent="0.2">
      <c r="E544" s="340" t="s">
        <v>1696</v>
      </c>
      <c r="F544" s="338" t="s">
        <v>2723</v>
      </c>
      <c r="G544" s="355" t="s">
        <v>449</v>
      </c>
      <c r="H544" s="356"/>
      <c r="I544" s="356"/>
      <c r="J544" s="356"/>
      <c r="K544" s="356"/>
      <c r="L544" s="356"/>
      <c r="M544" s="356"/>
      <c r="N544" s="355"/>
      <c r="O544" s="356"/>
      <c r="P544" s="356"/>
      <c r="Q544" s="357"/>
    </row>
    <row r="545" spans="5:17" ht="14.1" customHeight="1" x14ac:dyDescent="0.2">
      <c r="E545" s="340" t="s">
        <v>1697</v>
      </c>
      <c r="F545" s="338" t="s">
        <v>2724</v>
      </c>
      <c r="G545" s="355" t="s">
        <v>449</v>
      </c>
      <c r="H545" s="356"/>
      <c r="I545" s="356"/>
      <c r="J545" s="356"/>
      <c r="K545" s="356"/>
      <c r="L545" s="356"/>
      <c r="M545" s="356"/>
      <c r="N545" s="355"/>
      <c r="O545" s="356"/>
      <c r="P545" s="356"/>
      <c r="Q545" s="357"/>
    </row>
    <row r="546" spans="5:17" ht="14.1" customHeight="1" x14ac:dyDescent="0.2">
      <c r="E546" s="340" t="s">
        <v>1698</v>
      </c>
      <c r="F546" s="338" t="s">
        <v>2725</v>
      </c>
      <c r="G546" s="355" t="s">
        <v>449</v>
      </c>
      <c r="H546" s="356"/>
      <c r="I546" s="356"/>
      <c r="J546" s="356"/>
      <c r="K546" s="356"/>
      <c r="L546" s="356"/>
      <c r="M546" s="356"/>
      <c r="N546" s="355"/>
      <c r="O546" s="356"/>
      <c r="P546" s="356"/>
      <c r="Q546" s="357"/>
    </row>
    <row r="547" spans="5:17" ht="14.1" customHeight="1" x14ac:dyDescent="0.2">
      <c r="E547" s="340" t="s">
        <v>1699</v>
      </c>
      <c r="F547" s="338" t="s">
        <v>2726</v>
      </c>
      <c r="G547" s="355" t="s">
        <v>449</v>
      </c>
      <c r="H547" s="356"/>
      <c r="I547" s="356"/>
      <c r="J547" s="356"/>
      <c r="K547" s="356"/>
      <c r="L547" s="356"/>
      <c r="M547" s="356"/>
      <c r="N547" s="355"/>
      <c r="O547" s="356"/>
      <c r="P547" s="356"/>
      <c r="Q547" s="357"/>
    </row>
    <row r="548" spans="5:17" ht="14.1" customHeight="1" x14ac:dyDescent="0.2">
      <c r="E548" s="338" t="s">
        <v>1502</v>
      </c>
      <c r="F548" s="338" t="s">
        <v>2727</v>
      </c>
      <c r="G548" s="355" t="s">
        <v>449</v>
      </c>
      <c r="H548" s="356" t="s">
        <v>1167</v>
      </c>
      <c r="I548" s="356" t="s">
        <v>898</v>
      </c>
      <c r="J548" s="356" t="s">
        <v>1157</v>
      </c>
      <c r="K548" s="356" t="s">
        <v>449</v>
      </c>
      <c r="L548" s="356" t="s">
        <v>849</v>
      </c>
      <c r="M548" s="356" t="s">
        <v>999</v>
      </c>
      <c r="N548" s="355"/>
      <c r="O548" s="356" t="s">
        <v>1000</v>
      </c>
      <c r="P548" s="356" t="s">
        <v>449</v>
      </c>
      <c r="Q548" s="357">
        <v>1</v>
      </c>
    </row>
    <row r="549" spans="5:17" ht="14.1" customHeight="1" x14ac:dyDescent="0.2">
      <c r="E549" s="338" t="s">
        <v>1503</v>
      </c>
      <c r="F549" s="338" t="s">
        <v>2728</v>
      </c>
      <c r="G549" s="355" t="s">
        <v>449</v>
      </c>
      <c r="H549" s="356" t="s">
        <v>1162</v>
      </c>
      <c r="I549" s="356" t="s">
        <v>898</v>
      </c>
      <c r="J549" s="356" t="s">
        <v>1340</v>
      </c>
      <c r="K549" s="356" t="s">
        <v>449</v>
      </c>
      <c r="L549" s="356" t="s">
        <v>849</v>
      </c>
      <c r="M549" s="356" t="s">
        <v>999</v>
      </c>
      <c r="N549" s="355"/>
      <c r="O549" s="356" t="s">
        <v>1000</v>
      </c>
      <c r="P549" s="356" t="s">
        <v>449</v>
      </c>
      <c r="Q549" s="357">
        <v>1</v>
      </c>
    </row>
    <row r="550" spans="5:17" ht="14.1" customHeight="1" x14ac:dyDescent="0.2">
      <c r="E550" s="338" t="s">
        <v>1636</v>
      </c>
      <c r="F550" s="338" t="s">
        <v>2729</v>
      </c>
      <c r="G550" s="355" t="s">
        <v>449</v>
      </c>
      <c r="H550" s="356" t="s">
        <v>1167</v>
      </c>
      <c r="I550" s="356" t="s">
        <v>898</v>
      </c>
      <c r="J550" s="356" t="s">
        <v>1157</v>
      </c>
      <c r="K550" s="356" t="s">
        <v>449</v>
      </c>
      <c r="L550" s="356" t="s">
        <v>1589</v>
      </c>
      <c r="M550" s="356" t="s">
        <v>999</v>
      </c>
      <c r="N550" s="355"/>
      <c r="O550" s="356" t="s">
        <v>1000</v>
      </c>
      <c r="P550" s="356" t="s">
        <v>449</v>
      </c>
      <c r="Q550" s="357">
        <v>1</v>
      </c>
    </row>
    <row r="551" spans="5:17" ht="14.1" customHeight="1" x14ac:dyDescent="0.2">
      <c r="E551" s="338" t="s">
        <v>1637</v>
      </c>
      <c r="F551" s="338" t="s">
        <v>2730</v>
      </c>
      <c r="G551" s="355" t="s">
        <v>449</v>
      </c>
      <c r="H551" s="356" t="s">
        <v>1162</v>
      </c>
      <c r="I551" s="356" t="s">
        <v>898</v>
      </c>
      <c r="J551" s="356" t="s">
        <v>1340</v>
      </c>
      <c r="K551" s="356" t="s">
        <v>449</v>
      </c>
      <c r="L551" s="356" t="s">
        <v>1589</v>
      </c>
      <c r="M551" s="356" t="s">
        <v>999</v>
      </c>
      <c r="N551" s="355"/>
      <c r="O551" s="356" t="s">
        <v>1000</v>
      </c>
      <c r="P551" s="356" t="s">
        <v>449</v>
      </c>
      <c r="Q551" s="357">
        <v>1</v>
      </c>
    </row>
    <row r="552" spans="5:17" ht="14.1" customHeight="1" x14ac:dyDescent="0.2">
      <c r="E552" s="338" t="s">
        <v>1504</v>
      </c>
      <c r="F552" s="338" t="s">
        <v>2731</v>
      </c>
      <c r="G552" s="355" t="s">
        <v>449</v>
      </c>
      <c r="H552" s="356" t="s">
        <v>1168</v>
      </c>
      <c r="I552" s="356" t="s">
        <v>898</v>
      </c>
      <c r="J552" s="356" t="s">
        <v>1158</v>
      </c>
      <c r="K552" s="356" t="s">
        <v>449</v>
      </c>
      <c r="L552" s="356" t="s">
        <v>849</v>
      </c>
      <c r="M552" s="356" t="s">
        <v>999</v>
      </c>
      <c r="N552" s="355"/>
      <c r="O552" s="356" t="s">
        <v>1000</v>
      </c>
      <c r="P552" s="356" t="s">
        <v>449</v>
      </c>
      <c r="Q552" s="357">
        <v>1</v>
      </c>
    </row>
    <row r="553" spans="5:17" ht="14.1" customHeight="1" x14ac:dyDescent="0.2">
      <c r="E553" s="339" t="s">
        <v>1505</v>
      </c>
      <c r="F553" s="339" t="s">
        <v>2732</v>
      </c>
      <c r="G553" s="355" t="s">
        <v>449</v>
      </c>
      <c r="H553" s="356" t="s">
        <v>1163</v>
      </c>
      <c r="I553" s="356" t="s">
        <v>898</v>
      </c>
      <c r="J553" s="356" t="s">
        <v>1336</v>
      </c>
      <c r="K553" s="356" t="s">
        <v>449</v>
      </c>
      <c r="L553" s="356" t="s">
        <v>849</v>
      </c>
      <c r="M553" s="356" t="s">
        <v>999</v>
      </c>
      <c r="N553" s="355"/>
      <c r="O553" s="356" t="s">
        <v>1000</v>
      </c>
      <c r="P553" s="356" t="s">
        <v>449</v>
      </c>
      <c r="Q553" s="357">
        <v>1</v>
      </c>
    </row>
    <row r="554" spans="5:17" ht="14.1" customHeight="1" x14ac:dyDescent="0.2">
      <c r="E554" s="339" t="s">
        <v>1638</v>
      </c>
      <c r="F554" s="339" t="s">
        <v>2733</v>
      </c>
      <c r="G554" s="355" t="s">
        <v>449</v>
      </c>
      <c r="H554" s="356" t="s">
        <v>1168</v>
      </c>
      <c r="I554" s="356" t="s">
        <v>898</v>
      </c>
      <c r="J554" s="356" t="s">
        <v>1158</v>
      </c>
      <c r="K554" s="356" t="s">
        <v>449</v>
      </c>
      <c r="L554" s="356" t="s">
        <v>1589</v>
      </c>
      <c r="M554" s="356" t="s">
        <v>999</v>
      </c>
      <c r="N554" s="355"/>
      <c r="O554" s="356" t="s">
        <v>1000</v>
      </c>
      <c r="P554" s="356" t="s">
        <v>449</v>
      </c>
      <c r="Q554" s="357">
        <v>1</v>
      </c>
    </row>
    <row r="555" spans="5:17" ht="14.1" customHeight="1" x14ac:dyDescent="0.2">
      <c r="E555" s="338" t="s">
        <v>1639</v>
      </c>
      <c r="F555" s="338" t="s">
        <v>2734</v>
      </c>
      <c r="G555" s="355" t="s">
        <v>449</v>
      </c>
      <c r="H555" s="356" t="s">
        <v>1163</v>
      </c>
      <c r="I555" s="356" t="s">
        <v>898</v>
      </c>
      <c r="J555" s="356" t="s">
        <v>1336</v>
      </c>
      <c r="K555" s="356" t="s">
        <v>449</v>
      </c>
      <c r="L555" s="356" t="s">
        <v>1589</v>
      </c>
      <c r="M555" s="356" t="s">
        <v>999</v>
      </c>
      <c r="N555" s="355"/>
      <c r="O555" s="356" t="s">
        <v>1000</v>
      </c>
      <c r="P555" s="356" t="s">
        <v>449</v>
      </c>
      <c r="Q555" s="357">
        <v>1</v>
      </c>
    </row>
    <row r="556" spans="5:17" ht="14.1" customHeight="1" x14ac:dyDescent="0.2">
      <c r="E556" s="338" t="s">
        <v>1506</v>
      </c>
      <c r="F556" s="338" t="s">
        <v>2735</v>
      </c>
      <c r="G556" s="355" t="s">
        <v>449</v>
      </c>
      <c r="H556" s="356" t="s">
        <v>1169</v>
      </c>
      <c r="I556" s="356" t="s">
        <v>898</v>
      </c>
      <c r="J556" s="356" t="s">
        <v>1159</v>
      </c>
      <c r="K556" s="356" t="s">
        <v>449</v>
      </c>
      <c r="L556" s="356" t="s">
        <v>849</v>
      </c>
      <c r="M556" s="356" t="s">
        <v>999</v>
      </c>
      <c r="N556" s="355"/>
      <c r="O556" s="356" t="s">
        <v>1000</v>
      </c>
      <c r="P556" s="356" t="s">
        <v>449</v>
      </c>
      <c r="Q556" s="357">
        <v>1</v>
      </c>
    </row>
    <row r="557" spans="5:17" ht="14.1" customHeight="1" x14ac:dyDescent="0.2">
      <c r="E557" s="338" t="s">
        <v>1507</v>
      </c>
      <c r="F557" s="338" t="s">
        <v>2736</v>
      </c>
      <c r="G557" s="355" t="s">
        <v>449</v>
      </c>
      <c r="H557" s="356" t="s">
        <v>1164</v>
      </c>
      <c r="I557" s="356" t="s">
        <v>898</v>
      </c>
      <c r="J557" s="356" t="s">
        <v>1337</v>
      </c>
      <c r="K557" s="356" t="s">
        <v>449</v>
      </c>
      <c r="L557" s="356" t="s">
        <v>849</v>
      </c>
      <c r="M557" s="356" t="s">
        <v>999</v>
      </c>
      <c r="N557" s="355"/>
      <c r="O557" s="356" t="s">
        <v>1000</v>
      </c>
      <c r="P557" s="356" t="s">
        <v>449</v>
      </c>
      <c r="Q557" s="357">
        <v>1</v>
      </c>
    </row>
    <row r="558" spans="5:17" ht="14.1" customHeight="1" x14ac:dyDescent="0.2">
      <c r="E558" s="338" t="s">
        <v>1640</v>
      </c>
      <c r="F558" s="338" t="s">
        <v>2737</v>
      </c>
      <c r="G558" s="355" t="s">
        <v>449</v>
      </c>
      <c r="H558" s="356" t="s">
        <v>1169</v>
      </c>
      <c r="I558" s="356" t="s">
        <v>898</v>
      </c>
      <c r="J558" s="356" t="s">
        <v>1159</v>
      </c>
      <c r="K558" s="356" t="s">
        <v>449</v>
      </c>
      <c r="L558" s="356" t="s">
        <v>1589</v>
      </c>
      <c r="M558" s="356" t="s">
        <v>999</v>
      </c>
      <c r="N558" s="355"/>
      <c r="O558" s="356" t="s">
        <v>1000</v>
      </c>
      <c r="P558" s="356" t="s">
        <v>449</v>
      </c>
      <c r="Q558" s="357">
        <v>1</v>
      </c>
    </row>
    <row r="559" spans="5:17" ht="14.1" customHeight="1" x14ac:dyDescent="0.2">
      <c r="E559" s="338" t="s">
        <v>1641</v>
      </c>
      <c r="F559" s="338" t="s">
        <v>2738</v>
      </c>
      <c r="G559" s="355" t="s">
        <v>449</v>
      </c>
      <c r="H559" s="356" t="s">
        <v>1164</v>
      </c>
      <c r="I559" s="356" t="s">
        <v>898</v>
      </c>
      <c r="J559" s="356" t="s">
        <v>1337</v>
      </c>
      <c r="K559" s="356" t="s">
        <v>449</v>
      </c>
      <c r="L559" s="356" t="s">
        <v>1589</v>
      </c>
      <c r="M559" s="356" t="s">
        <v>999</v>
      </c>
      <c r="N559" s="355"/>
      <c r="O559" s="356" t="s">
        <v>1000</v>
      </c>
      <c r="P559" s="356" t="s">
        <v>449</v>
      </c>
      <c r="Q559" s="357">
        <v>1</v>
      </c>
    </row>
    <row r="560" spans="5:17" ht="14.1" customHeight="1" x14ac:dyDescent="0.2">
      <c r="E560" s="338" t="s">
        <v>1508</v>
      </c>
      <c r="F560" s="338" t="s">
        <v>2739</v>
      </c>
      <c r="G560" s="355" t="s">
        <v>449</v>
      </c>
      <c r="H560" s="356" t="s">
        <v>1170</v>
      </c>
      <c r="I560" s="356" t="s">
        <v>898</v>
      </c>
      <c r="J560" s="356" t="s">
        <v>1160</v>
      </c>
      <c r="K560" s="356" t="s">
        <v>449</v>
      </c>
      <c r="L560" s="356" t="s">
        <v>849</v>
      </c>
      <c r="M560" s="356" t="s">
        <v>999</v>
      </c>
      <c r="N560" s="355"/>
      <c r="O560" s="356" t="s">
        <v>1000</v>
      </c>
      <c r="P560" s="356" t="s">
        <v>449</v>
      </c>
      <c r="Q560" s="357">
        <v>1</v>
      </c>
    </row>
    <row r="561" spans="5:17" ht="14.1" customHeight="1" x14ac:dyDescent="0.2">
      <c r="E561" s="338" t="s">
        <v>1509</v>
      </c>
      <c r="F561" s="338" t="s">
        <v>2740</v>
      </c>
      <c r="G561" s="355" t="s">
        <v>449</v>
      </c>
      <c r="H561" s="356" t="s">
        <v>1165</v>
      </c>
      <c r="I561" s="356" t="s">
        <v>898</v>
      </c>
      <c r="J561" s="356" t="s">
        <v>1338</v>
      </c>
      <c r="K561" s="356" t="s">
        <v>449</v>
      </c>
      <c r="L561" s="356" t="s">
        <v>849</v>
      </c>
      <c r="M561" s="356" t="s">
        <v>999</v>
      </c>
      <c r="N561" s="355"/>
      <c r="O561" s="356" t="s">
        <v>1000</v>
      </c>
      <c r="P561" s="356" t="s">
        <v>449</v>
      </c>
      <c r="Q561" s="357">
        <v>1</v>
      </c>
    </row>
    <row r="562" spans="5:17" ht="14.1" customHeight="1" x14ac:dyDescent="0.2">
      <c r="E562" s="338" t="s">
        <v>1642</v>
      </c>
      <c r="F562" s="338" t="s">
        <v>2741</v>
      </c>
      <c r="G562" s="355" t="s">
        <v>449</v>
      </c>
      <c r="H562" s="356" t="s">
        <v>1170</v>
      </c>
      <c r="I562" s="356" t="s">
        <v>898</v>
      </c>
      <c r="J562" s="356" t="s">
        <v>1160</v>
      </c>
      <c r="K562" s="356" t="s">
        <v>449</v>
      </c>
      <c r="L562" s="356" t="s">
        <v>1589</v>
      </c>
      <c r="M562" s="356" t="s">
        <v>999</v>
      </c>
      <c r="N562" s="355"/>
      <c r="O562" s="356" t="s">
        <v>1000</v>
      </c>
      <c r="P562" s="356" t="s">
        <v>449</v>
      </c>
      <c r="Q562" s="357">
        <v>1</v>
      </c>
    </row>
    <row r="563" spans="5:17" ht="14.1" customHeight="1" x14ac:dyDescent="0.2">
      <c r="E563" s="338" t="s">
        <v>1643</v>
      </c>
      <c r="F563" s="338" t="s">
        <v>2742</v>
      </c>
      <c r="G563" s="355" t="s">
        <v>449</v>
      </c>
      <c r="H563" s="356" t="s">
        <v>1165</v>
      </c>
      <c r="I563" s="356" t="s">
        <v>898</v>
      </c>
      <c r="J563" s="356" t="s">
        <v>1338</v>
      </c>
      <c r="K563" s="356" t="s">
        <v>449</v>
      </c>
      <c r="L563" s="356" t="s">
        <v>1589</v>
      </c>
      <c r="M563" s="356" t="s">
        <v>999</v>
      </c>
      <c r="N563" s="355"/>
      <c r="O563" s="356" t="s">
        <v>1000</v>
      </c>
      <c r="P563" s="356" t="s">
        <v>449</v>
      </c>
      <c r="Q563" s="357">
        <v>1</v>
      </c>
    </row>
    <row r="564" spans="5:17" ht="14.1" customHeight="1" x14ac:dyDescent="0.2">
      <c r="E564" s="338" t="s">
        <v>1510</v>
      </c>
      <c r="F564" s="338" t="s">
        <v>2743</v>
      </c>
      <c r="G564" s="355" t="s">
        <v>449</v>
      </c>
      <c r="H564" s="356" t="s">
        <v>1171</v>
      </c>
      <c r="I564" s="356" t="s">
        <v>898</v>
      </c>
      <c r="J564" s="356" t="s">
        <v>1161</v>
      </c>
      <c r="K564" s="356" t="s">
        <v>449</v>
      </c>
      <c r="L564" s="356" t="s">
        <v>849</v>
      </c>
      <c r="M564" s="356" t="s">
        <v>999</v>
      </c>
      <c r="N564" s="355"/>
      <c r="O564" s="356" t="s">
        <v>1000</v>
      </c>
      <c r="P564" s="356" t="s">
        <v>449</v>
      </c>
      <c r="Q564" s="357">
        <v>1</v>
      </c>
    </row>
    <row r="565" spans="5:17" ht="14.1" customHeight="1" x14ac:dyDescent="0.2">
      <c r="E565" s="338" t="s">
        <v>1511</v>
      </c>
      <c r="F565" s="338" t="s">
        <v>2744</v>
      </c>
      <c r="G565" s="355" t="s">
        <v>449</v>
      </c>
      <c r="H565" s="356" t="s">
        <v>1171</v>
      </c>
      <c r="I565" s="356" t="s">
        <v>898</v>
      </c>
      <c r="J565" s="356" t="s">
        <v>1339</v>
      </c>
      <c r="K565" s="356" t="s">
        <v>449</v>
      </c>
      <c r="L565" s="356" t="s">
        <v>849</v>
      </c>
      <c r="M565" s="356" t="s">
        <v>999</v>
      </c>
      <c r="N565" s="355"/>
      <c r="O565" s="356" t="s">
        <v>1000</v>
      </c>
      <c r="P565" s="356" t="s">
        <v>449</v>
      </c>
      <c r="Q565" s="357">
        <v>1</v>
      </c>
    </row>
    <row r="566" spans="5:17" s="349" customFormat="1" ht="14.1" customHeight="1" x14ac:dyDescent="0.2">
      <c r="E566" s="338" t="s">
        <v>1644</v>
      </c>
      <c r="F566" s="338" t="s">
        <v>2745</v>
      </c>
      <c r="G566" s="355" t="s">
        <v>449</v>
      </c>
      <c r="H566" s="356" t="s">
        <v>1166</v>
      </c>
      <c r="I566" s="356" t="s">
        <v>898</v>
      </c>
      <c r="J566" s="356" t="s">
        <v>1161</v>
      </c>
      <c r="K566" s="356" t="s">
        <v>449</v>
      </c>
      <c r="L566" s="356" t="s">
        <v>1589</v>
      </c>
      <c r="M566" s="356" t="s">
        <v>999</v>
      </c>
      <c r="N566" s="355"/>
      <c r="O566" s="356" t="s">
        <v>1000</v>
      </c>
      <c r="P566" s="356" t="s">
        <v>449</v>
      </c>
      <c r="Q566" s="357">
        <v>1</v>
      </c>
    </row>
    <row r="567" spans="5:17" s="349" customFormat="1" ht="14.1" customHeight="1" x14ac:dyDescent="0.2">
      <c r="E567" s="338" t="s">
        <v>1645</v>
      </c>
      <c r="F567" s="338" t="s">
        <v>2746</v>
      </c>
      <c r="G567" s="355" t="s">
        <v>449</v>
      </c>
      <c r="H567" s="356" t="s">
        <v>1166</v>
      </c>
      <c r="I567" s="356" t="s">
        <v>898</v>
      </c>
      <c r="J567" s="356" t="s">
        <v>1339</v>
      </c>
      <c r="K567" s="356" t="s">
        <v>449</v>
      </c>
      <c r="L567" s="356" t="s">
        <v>1589</v>
      </c>
      <c r="M567" s="356" t="s">
        <v>999</v>
      </c>
      <c r="N567" s="355"/>
      <c r="O567" s="356" t="s">
        <v>1000</v>
      </c>
      <c r="P567" s="356" t="s">
        <v>449</v>
      </c>
      <c r="Q567" s="357">
        <v>1</v>
      </c>
    </row>
    <row r="568" spans="5:17" s="341" customFormat="1" ht="14.1" customHeight="1" x14ac:dyDescent="0.2">
      <c r="E568" s="338" t="s">
        <v>1758</v>
      </c>
      <c r="F568" s="338" t="s">
        <v>2747</v>
      </c>
      <c r="G568" s="355"/>
      <c r="H568" s="356" t="s">
        <v>1666</v>
      </c>
      <c r="I568" s="356" t="s">
        <v>898</v>
      </c>
      <c r="J568" s="356" t="s">
        <v>1359</v>
      </c>
      <c r="K568" s="356"/>
      <c r="L568" s="356" t="s">
        <v>849</v>
      </c>
      <c r="M568" s="356" t="s">
        <v>999</v>
      </c>
      <c r="N568" s="355"/>
      <c r="O568" s="356" t="s">
        <v>1000</v>
      </c>
      <c r="P568" s="356" t="s">
        <v>449</v>
      </c>
      <c r="Q568" s="357">
        <v>1</v>
      </c>
    </row>
    <row r="569" spans="5:17" s="341" customFormat="1" ht="14.1" customHeight="1" x14ac:dyDescent="0.2">
      <c r="E569" s="338" t="s">
        <v>1759</v>
      </c>
      <c r="F569" s="338" t="s">
        <v>2748</v>
      </c>
      <c r="G569" s="355"/>
      <c r="H569" s="356" t="s">
        <v>1667</v>
      </c>
      <c r="I569" s="356" t="s">
        <v>898</v>
      </c>
      <c r="J569" s="356" t="s">
        <v>1360</v>
      </c>
      <c r="K569" s="356"/>
      <c r="L569" s="356" t="s">
        <v>849</v>
      </c>
      <c r="M569" s="356" t="s">
        <v>999</v>
      </c>
      <c r="N569" s="355"/>
      <c r="O569" s="356" t="s">
        <v>1000</v>
      </c>
      <c r="P569" s="356" t="s">
        <v>449</v>
      </c>
      <c r="Q569" s="357">
        <v>1</v>
      </c>
    </row>
    <row r="570" spans="5:17" s="341" customFormat="1" ht="14.1" hidden="1" customHeight="1" x14ac:dyDescent="0.2">
      <c r="E570" s="340" t="s">
        <v>1700</v>
      </c>
      <c r="F570" s="338" t="s">
        <v>2749</v>
      </c>
      <c r="G570" s="355" t="s">
        <v>449</v>
      </c>
      <c r="H570" s="356"/>
      <c r="I570" s="356"/>
      <c r="J570" s="356"/>
      <c r="K570" s="356"/>
      <c r="L570" s="356"/>
      <c r="M570" s="356"/>
      <c r="N570" s="355"/>
      <c r="O570" s="356"/>
      <c r="P570" s="356"/>
      <c r="Q570" s="357"/>
    </row>
    <row r="571" spans="5:17" s="341" customFormat="1" ht="14.1" hidden="1" customHeight="1" x14ac:dyDescent="0.2">
      <c r="E571" s="340" t="s">
        <v>1701</v>
      </c>
      <c r="F571" s="338" t="s">
        <v>2750</v>
      </c>
      <c r="G571" s="355" t="s">
        <v>449</v>
      </c>
      <c r="H571" s="356"/>
      <c r="I571" s="356"/>
      <c r="J571" s="356"/>
      <c r="K571" s="356"/>
      <c r="L571" s="356"/>
      <c r="M571" s="356"/>
      <c r="N571" s="355"/>
      <c r="O571" s="356"/>
      <c r="P571" s="356"/>
      <c r="Q571" s="357"/>
    </row>
    <row r="572" spans="5:17" s="341" customFormat="1" ht="14.1" customHeight="1" x14ac:dyDescent="0.2">
      <c r="E572" s="340" t="s">
        <v>1702</v>
      </c>
      <c r="F572" s="338" t="s">
        <v>2751</v>
      </c>
      <c r="G572" s="355" t="s">
        <v>449</v>
      </c>
      <c r="H572" s="356"/>
      <c r="I572" s="356"/>
      <c r="J572" s="356"/>
      <c r="K572" s="356"/>
      <c r="L572" s="356"/>
      <c r="M572" s="356"/>
      <c r="N572" s="355"/>
      <c r="O572" s="356"/>
      <c r="P572" s="356"/>
      <c r="Q572" s="357"/>
    </row>
    <row r="573" spans="5:17" s="341" customFormat="1" ht="13.5" customHeight="1" x14ac:dyDescent="0.2">
      <c r="E573" s="340" t="s">
        <v>1703</v>
      </c>
      <c r="F573" s="338" t="s">
        <v>2752</v>
      </c>
      <c r="G573" s="355" t="s">
        <v>449</v>
      </c>
      <c r="H573" s="356"/>
      <c r="I573" s="356"/>
      <c r="J573" s="356"/>
      <c r="K573" s="356"/>
      <c r="L573" s="356"/>
      <c r="M573" s="356"/>
      <c r="N573" s="355"/>
      <c r="O573" s="356"/>
      <c r="P573" s="356"/>
      <c r="Q573" s="357"/>
    </row>
    <row r="574" spans="5:17" ht="14.1" customHeight="1" x14ac:dyDescent="0.2">
      <c r="E574" s="338" t="s">
        <v>1512</v>
      </c>
      <c r="F574" s="338" t="s">
        <v>2753</v>
      </c>
      <c r="G574" s="355"/>
      <c r="H574" s="356" t="s">
        <v>1668</v>
      </c>
      <c r="I574" s="356" t="s">
        <v>909</v>
      </c>
      <c r="J574" s="356" t="s">
        <v>1361</v>
      </c>
      <c r="K574" s="356"/>
      <c r="L574" s="356" t="s">
        <v>849</v>
      </c>
      <c r="M574" s="356" t="s">
        <v>999</v>
      </c>
      <c r="N574" s="355"/>
      <c r="O574" s="356" t="s">
        <v>1000</v>
      </c>
      <c r="P574" s="356" t="s">
        <v>449</v>
      </c>
      <c r="Q574" s="357">
        <v>1</v>
      </c>
    </row>
    <row r="575" spans="5:17" ht="14.1" customHeight="1" x14ac:dyDescent="0.2">
      <c r="E575" s="338" t="s">
        <v>1513</v>
      </c>
      <c r="F575" s="338" t="s">
        <v>2754</v>
      </c>
      <c r="G575" s="355"/>
      <c r="H575" s="356" t="s">
        <v>1669</v>
      </c>
      <c r="I575" s="356" t="s">
        <v>909</v>
      </c>
      <c r="J575" s="356" t="s">
        <v>1362</v>
      </c>
      <c r="K575" s="356"/>
      <c r="L575" s="356" t="s">
        <v>849</v>
      </c>
      <c r="M575" s="356" t="s">
        <v>999</v>
      </c>
      <c r="N575" s="355"/>
      <c r="O575" s="356" t="s">
        <v>1000</v>
      </c>
      <c r="P575" s="356" t="s">
        <v>449</v>
      </c>
      <c r="Q575" s="357">
        <v>1</v>
      </c>
    </row>
    <row r="576" spans="5:17" ht="14.1" customHeight="1" x14ac:dyDescent="0.2">
      <c r="E576" s="338" t="s">
        <v>1610</v>
      </c>
      <c r="F576" s="338" t="s">
        <v>2755</v>
      </c>
      <c r="G576" s="355"/>
      <c r="H576" s="356" t="s">
        <v>1668</v>
      </c>
      <c r="I576" s="356" t="s">
        <v>909</v>
      </c>
      <c r="J576" s="356" t="s">
        <v>1361</v>
      </c>
      <c r="K576" s="356"/>
      <c r="L576" s="356" t="s">
        <v>1589</v>
      </c>
      <c r="M576" s="356" t="s">
        <v>999</v>
      </c>
      <c r="N576" s="355"/>
      <c r="O576" s="356" t="s">
        <v>1000</v>
      </c>
      <c r="P576" s="356" t="s">
        <v>449</v>
      </c>
      <c r="Q576" s="357">
        <v>1</v>
      </c>
    </row>
    <row r="577" spans="5:17" ht="14.1" customHeight="1" x14ac:dyDescent="0.2">
      <c r="E577" s="338" t="s">
        <v>1611</v>
      </c>
      <c r="F577" s="338" t="s">
        <v>2756</v>
      </c>
      <c r="G577" s="355"/>
      <c r="H577" s="356" t="s">
        <v>1669</v>
      </c>
      <c r="I577" s="356" t="s">
        <v>909</v>
      </c>
      <c r="J577" s="356" t="s">
        <v>1362</v>
      </c>
      <c r="K577" s="356"/>
      <c r="L577" s="356" t="s">
        <v>1589</v>
      </c>
      <c r="M577" s="356" t="s">
        <v>999</v>
      </c>
      <c r="N577" s="355"/>
      <c r="O577" s="356" t="s">
        <v>1000</v>
      </c>
      <c r="P577" s="356" t="s">
        <v>449</v>
      </c>
      <c r="Q577" s="357">
        <v>1</v>
      </c>
    </row>
    <row r="578" spans="5:17" s="341" customFormat="1" ht="14.1" customHeight="1" x14ac:dyDescent="0.2">
      <c r="E578" s="340" t="s">
        <v>1704</v>
      </c>
      <c r="F578" s="338" t="s">
        <v>2757</v>
      </c>
      <c r="G578" s="355" t="s">
        <v>449</v>
      </c>
      <c r="H578" s="356"/>
      <c r="I578" s="356"/>
      <c r="J578" s="356"/>
      <c r="K578" s="356"/>
      <c r="L578" s="356"/>
      <c r="M578" s="356"/>
      <c r="N578" s="355"/>
      <c r="O578" s="356"/>
      <c r="P578" s="356"/>
      <c r="Q578" s="357"/>
    </row>
    <row r="579" spans="5:17" s="341" customFormat="1" ht="14.1" customHeight="1" x14ac:dyDescent="0.2">
      <c r="E579" s="340" t="s">
        <v>1705</v>
      </c>
      <c r="F579" s="338" t="s">
        <v>2758</v>
      </c>
      <c r="G579" s="355" t="s">
        <v>449</v>
      </c>
      <c r="H579" s="356"/>
      <c r="I579" s="356"/>
      <c r="J579" s="356"/>
      <c r="K579" s="356"/>
      <c r="L579" s="356"/>
      <c r="M579" s="356"/>
      <c r="N579" s="355"/>
      <c r="O579" s="356"/>
      <c r="P579" s="356"/>
      <c r="Q579" s="357"/>
    </row>
    <row r="580" spans="5:17" s="341" customFormat="1" ht="14.1" customHeight="1" x14ac:dyDescent="0.2">
      <c r="E580" s="340" t="s">
        <v>1706</v>
      </c>
      <c r="F580" s="338" t="s">
        <v>2759</v>
      </c>
      <c r="G580" s="355" t="s">
        <v>449</v>
      </c>
      <c r="H580" s="356"/>
      <c r="I580" s="356"/>
      <c r="J580" s="356"/>
      <c r="K580" s="356"/>
      <c r="L580" s="356"/>
      <c r="M580" s="356"/>
      <c r="N580" s="355"/>
      <c r="O580" s="356"/>
      <c r="P580" s="356"/>
      <c r="Q580" s="357"/>
    </row>
    <row r="581" spans="5:17" s="341" customFormat="1" ht="14.1" customHeight="1" x14ac:dyDescent="0.2">
      <c r="E581" s="340" t="s">
        <v>1707</v>
      </c>
      <c r="F581" s="338" t="s">
        <v>2760</v>
      </c>
      <c r="G581" s="355" t="s">
        <v>449</v>
      </c>
      <c r="H581" s="356"/>
      <c r="I581" s="356"/>
      <c r="J581" s="356"/>
      <c r="K581" s="356"/>
      <c r="L581" s="356"/>
      <c r="M581" s="356"/>
      <c r="N581" s="355"/>
      <c r="O581" s="356"/>
      <c r="P581" s="356"/>
      <c r="Q581" s="357"/>
    </row>
    <row r="582" spans="5:17" ht="14.1" customHeight="1" x14ac:dyDescent="0.2">
      <c r="E582" s="338" t="s">
        <v>1516</v>
      </c>
      <c r="F582" s="338" t="s">
        <v>2761</v>
      </c>
      <c r="G582" s="355"/>
      <c r="H582" s="356" t="s">
        <v>1670</v>
      </c>
      <c r="I582" s="356" t="s">
        <v>912</v>
      </c>
      <c r="J582" s="356" t="s">
        <v>1514</v>
      </c>
      <c r="K582" s="356"/>
      <c r="L582" s="356" t="s">
        <v>849</v>
      </c>
      <c r="M582" s="356" t="s">
        <v>999</v>
      </c>
      <c r="N582" s="355"/>
      <c r="O582" s="356" t="s">
        <v>1000</v>
      </c>
      <c r="P582" s="356"/>
      <c r="Q582" s="357"/>
    </row>
    <row r="583" spans="5:17" ht="14.1" customHeight="1" x14ac:dyDescent="0.2">
      <c r="E583" s="338" t="s">
        <v>1517</v>
      </c>
      <c r="F583" s="338" t="s">
        <v>2762</v>
      </c>
      <c r="G583" s="355"/>
      <c r="H583" s="356" t="s">
        <v>1671</v>
      </c>
      <c r="I583" s="356" t="s">
        <v>912</v>
      </c>
      <c r="J583" s="356" t="s">
        <v>1515</v>
      </c>
      <c r="K583" s="356"/>
      <c r="L583" s="356" t="s">
        <v>849</v>
      </c>
      <c r="M583" s="356" t="s">
        <v>999</v>
      </c>
      <c r="N583" s="355"/>
      <c r="O583" s="356" t="s">
        <v>1000</v>
      </c>
      <c r="P583" s="356"/>
      <c r="Q583" s="357"/>
    </row>
    <row r="584" spans="5:17" ht="14.1" customHeight="1" x14ac:dyDescent="0.2">
      <c r="E584" s="338" t="s">
        <v>1612</v>
      </c>
      <c r="F584" s="338" t="s">
        <v>2763</v>
      </c>
      <c r="G584" s="355"/>
      <c r="H584" s="356" t="s">
        <v>1670</v>
      </c>
      <c r="I584" s="356" t="s">
        <v>912</v>
      </c>
      <c r="J584" s="356" t="s">
        <v>1514</v>
      </c>
      <c r="K584" s="356"/>
      <c r="L584" s="356" t="s">
        <v>1589</v>
      </c>
      <c r="M584" s="356" t="s">
        <v>999</v>
      </c>
      <c r="N584" s="355"/>
      <c r="O584" s="356" t="s">
        <v>1000</v>
      </c>
      <c r="P584" s="356"/>
      <c r="Q584" s="357"/>
    </row>
    <row r="585" spans="5:17" ht="14.1" customHeight="1" x14ac:dyDescent="0.2">
      <c r="E585" s="338" t="s">
        <v>1613</v>
      </c>
      <c r="F585" s="338" t="s">
        <v>2764</v>
      </c>
      <c r="G585" s="355"/>
      <c r="H585" s="356" t="s">
        <v>1671</v>
      </c>
      <c r="I585" s="356" t="s">
        <v>912</v>
      </c>
      <c r="J585" s="356" t="s">
        <v>1515</v>
      </c>
      <c r="K585" s="356"/>
      <c r="L585" s="356" t="s">
        <v>1589</v>
      </c>
      <c r="M585" s="356" t="s">
        <v>999</v>
      </c>
      <c r="N585" s="355"/>
      <c r="O585" s="356" t="s">
        <v>1000</v>
      </c>
      <c r="P585" s="356"/>
      <c r="Q585" s="357"/>
    </row>
    <row r="586" spans="5:17" s="341" customFormat="1" ht="14.1" customHeight="1" x14ac:dyDescent="0.2">
      <c r="E586" s="338" t="s">
        <v>1518</v>
      </c>
      <c r="F586" s="338" t="s">
        <v>2765</v>
      </c>
      <c r="G586" s="355"/>
      <c r="H586" s="356" t="s">
        <v>1670</v>
      </c>
      <c r="I586" s="356" t="s">
        <v>912</v>
      </c>
      <c r="J586" s="356" t="s">
        <v>1363</v>
      </c>
      <c r="K586" s="356"/>
      <c r="L586" s="356" t="s">
        <v>849</v>
      </c>
      <c r="M586" s="356" t="s">
        <v>999</v>
      </c>
      <c r="N586" s="355"/>
      <c r="O586" s="356" t="s">
        <v>1000</v>
      </c>
      <c r="P586" s="356" t="s">
        <v>449</v>
      </c>
      <c r="Q586" s="357">
        <v>1</v>
      </c>
    </row>
    <row r="587" spans="5:17" s="341" customFormat="1" ht="14.1" customHeight="1" x14ac:dyDescent="0.2">
      <c r="E587" s="338" t="s">
        <v>1519</v>
      </c>
      <c r="F587" s="338" t="s">
        <v>2766</v>
      </c>
      <c r="G587" s="355"/>
      <c r="H587" s="356" t="s">
        <v>1671</v>
      </c>
      <c r="I587" s="356" t="s">
        <v>912</v>
      </c>
      <c r="J587" s="356" t="s">
        <v>1364</v>
      </c>
      <c r="K587" s="356"/>
      <c r="L587" s="356" t="s">
        <v>849</v>
      </c>
      <c r="M587" s="356" t="s">
        <v>999</v>
      </c>
      <c r="N587" s="355"/>
      <c r="O587" s="356" t="s">
        <v>1000</v>
      </c>
      <c r="P587" s="356" t="s">
        <v>449</v>
      </c>
      <c r="Q587" s="357">
        <v>1</v>
      </c>
    </row>
    <row r="588" spans="5:17" s="341" customFormat="1" ht="14.1" customHeight="1" x14ac:dyDescent="0.2">
      <c r="E588" s="338" t="s">
        <v>1614</v>
      </c>
      <c r="F588" s="338" t="s">
        <v>2767</v>
      </c>
      <c r="G588" s="355"/>
      <c r="H588" s="356" t="s">
        <v>1670</v>
      </c>
      <c r="I588" s="356" t="s">
        <v>912</v>
      </c>
      <c r="J588" s="356" t="s">
        <v>1363</v>
      </c>
      <c r="K588" s="356"/>
      <c r="L588" s="356" t="s">
        <v>1589</v>
      </c>
      <c r="M588" s="356" t="s">
        <v>999</v>
      </c>
      <c r="N588" s="355"/>
      <c r="O588" s="356" t="s">
        <v>1000</v>
      </c>
      <c r="P588" s="356" t="s">
        <v>449</v>
      </c>
      <c r="Q588" s="357">
        <v>1</v>
      </c>
    </row>
    <row r="589" spans="5:17" s="341" customFormat="1" ht="14.1" customHeight="1" x14ac:dyDescent="0.2">
      <c r="E589" s="338" t="s">
        <v>1615</v>
      </c>
      <c r="F589" s="338" t="s">
        <v>2768</v>
      </c>
      <c r="G589" s="355"/>
      <c r="H589" s="356" t="s">
        <v>1671</v>
      </c>
      <c r="I589" s="356" t="s">
        <v>912</v>
      </c>
      <c r="J589" s="356" t="s">
        <v>1364</v>
      </c>
      <c r="K589" s="356"/>
      <c r="L589" s="356" t="s">
        <v>1589</v>
      </c>
      <c r="M589" s="356" t="s">
        <v>999</v>
      </c>
      <c r="N589" s="355"/>
      <c r="O589" s="356" t="s">
        <v>1000</v>
      </c>
      <c r="P589" s="356" t="s">
        <v>449</v>
      </c>
      <c r="Q589" s="357">
        <v>1</v>
      </c>
    </row>
    <row r="590" spans="5:17" s="341" customFormat="1" ht="14.1" customHeight="1" x14ac:dyDescent="0.2">
      <c r="E590" s="338" t="s">
        <v>1708</v>
      </c>
      <c r="F590" s="338" t="s">
        <v>2769</v>
      </c>
      <c r="G590" s="355"/>
      <c r="H590" s="356"/>
      <c r="I590" s="356"/>
      <c r="J590" s="356"/>
      <c r="K590" s="356"/>
      <c r="L590" s="356"/>
      <c r="M590" s="356"/>
      <c r="N590" s="355"/>
      <c r="O590" s="356"/>
      <c r="P590" s="356"/>
      <c r="Q590" s="357"/>
    </row>
    <row r="591" spans="5:17" s="341" customFormat="1" ht="14.1" customHeight="1" x14ac:dyDescent="0.2">
      <c r="E591" s="338" t="s">
        <v>1709</v>
      </c>
      <c r="F591" s="338" t="s">
        <v>2770</v>
      </c>
      <c r="G591" s="355"/>
      <c r="H591" s="356"/>
      <c r="I591" s="356"/>
      <c r="J591" s="356"/>
      <c r="K591" s="356"/>
      <c r="L591" s="356"/>
      <c r="M591" s="356"/>
      <c r="N591" s="355"/>
      <c r="O591" s="356"/>
      <c r="P591" s="356"/>
      <c r="Q591" s="357"/>
    </row>
    <row r="592" spans="5:17" s="341" customFormat="1" ht="14.1" customHeight="1" x14ac:dyDescent="0.2">
      <c r="E592" s="338" t="s">
        <v>1710</v>
      </c>
      <c r="F592" s="338" t="s">
        <v>2771</v>
      </c>
      <c r="G592" s="355"/>
      <c r="H592" s="356"/>
      <c r="I592" s="356"/>
      <c r="J592" s="356"/>
      <c r="K592" s="356"/>
      <c r="L592" s="356"/>
      <c r="M592" s="356"/>
      <c r="N592" s="355"/>
      <c r="O592" s="356"/>
      <c r="P592" s="356"/>
      <c r="Q592" s="357"/>
    </row>
    <row r="593" spans="5:17" s="341" customFormat="1" ht="14.1" customHeight="1" x14ac:dyDescent="0.2">
      <c r="E593" s="338" t="s">
        <v>1711</v>
      </c>
      <c r="F593" s="338" t="s">
        <v>2772</v>
      </c>
      <c r="G593" s="355"/>
      <c r="H593" s="356"/>
      <c r="I593" s="356"/>
      <c r="J593" s="356"/>
      <c r="K593" s="356"/>
      <c r="L593" s="356"/>
      <c r="M593" s="356"/>
      <c r="N593" s="355"/>
      <c r="O593" s="356"/>
      <c r="P593" s="356"/>
      <c r="Q593" s="357"/>
    </row>
    <row r="594" spans="5:17" s="341" customFormat="1" ht="14.1" customHeight="1" x14ac:dyDescent="0.2">
      <c r="E594" s="338" t="s">
        <v>1520</v>
      </c>
      <c r="F594" s="338" t="s">
        <v>2773</v>
      </c>
      <c r="G594" s="355"/>
      <c r="H594" s="356" t="s">
        <v>1672</v>
      </c>
      <c r="I594" s="356" t="s">
        <v>919</v>
      </c>
      <c r="J594" s="356" t="s">
        <v>1365</v>
      </c>
      <c r="K594" s="356"/>
      <c r="L594" s="356" t="s">
        <v>849</v>
      </c>
      <c r="M594" s="356" t="s">
        <v>999</v>
      </c>
      <c r="N594" s="355"/>
      <c r="O594" s="356" t="s">
        <v>1000</v>
      </c>
      <c r="P594" s="356" t="s">
        <v>449</v>
      </c>
      <c r="Q594" s="357">
        <v>1</v>
      </c>
    </row>
    <row r="595" spans="5:17" s="341" customFormat="1" ht="14.1" customHeight="1" x14ac:dyDescent="0.2">
      <c r="E595" s="338" t="s">
        <v>1521</v>
      </c>
      <c r="F595" s="338" t="s">
        <v>2774</v>
      </c>
      <c r="G595" s="355"/>
      <c r="H595" s="356" t="s">
        <v>1673</v>
      </c>
      <c r="I595" s="356" t="s">
        <v>919</v>
      </c>
      <c r="J595" s="356" t="s">
        <v>1366</v>
      </c>
      <c r="K595" s="356"/>
      <c r="L595" s="356" t="s">
        <v>849</v>
      </c>
      <c r="M595" s="356" t="s">
        <v>999</v>
      </c>
      <c r="N595" s="355"/>
      <c r="O595" s="356" t="s">
        <v>1000</v>
      </c>
      <c r="P595" s="356" t="s">
        <v>449</v>
      </c>
      <c r="Q595" s="357">
        <v>1</v>
      </c>
    </row>
    <row r="596" spans="5:17" s="341" customFormat="1" ht="14.1" customHeight="1" x14ac:dyDescent="0.2">
      <c r="E596" s="338" t="s">
        <v>1616</v>
      </c>
      <c r="F596" s="338" t="s">
        <v>2775</v>
      </c>
      <c r="G596" s="355"/>
      <c r="H596" s="356" t="s">
        <v>1672</v>
      </c>
      <c r="I596" s="356" t="s">
        <v>919</v>
      </c>
      <c r="J596" s="356" t="s">
        <v>1365</v>
      </c>
      <c r="K596" s="356"/>
      <c r="L596" s="356" t="s">
        <v>1589</v>
      </c>
      <c r="M596" s="356" t="s">
        <v>999</v>
      </c>
      <c r="N596" s="355"/>
      <c r="O596" s="356" t="s">
        <v>1000</v>
      </c>
      <c r="P596" s="356" t="s">
        <v>449</v>
      </c>
      <c r="Q596" s="357">
        <v>1</v>
      </c>
    </row>
    <row r="597" spans="5:17" s="341" customFormat="1" ht="14.1" customHeight="1" x14ac:dyDescent="0.2">
      <c r="E597" s="338" t="s">
        <v>1617</v>
      </c>
      <c r="F597" s="338" t="s">
        <v>2776</v>
      </c>
      <c r="G597" s="355"/>
      <c r="H597" s="356" t="s">
        <v>1673</v>
      </c>
      <c r="I597" s="356" t="s">
        <v>919</v>
      </c>
      <c r="J597" s="356" t="s">
        <v>1366</v>
      </c>
      <c r="K597" s="356"/>
      <c r="L597" s="356" t="s">
        <v>1589</v>
      </c>
      <c r="M597" s="356" t="s">
        <v>999</v>
      </c>
      <c r="N597" s="355"/>
      <c r="O597" s="356" t="s">
        <v>1000</v>
      </c>
      <c r="P597" s="356" t="s">
        <v>449</v>
      </c>
      <c r="Q597" s="357">
        <v>1</v>
      </c>
    </row>
    <row r="598" spans="5:17" s="341" customFormat="1" ht="14.1" customHeight="1" x14ac:dyDescent="0.2">
      <c r="E598" s="338" t="s">
        <v>1712</v>
      </c>
      <c r="F598" s="338" t="s">
        <v>2777</v>
      </c>
      <c r="G598" s="355"/>
      <c r="H598" s="356"/>
      <c r="I598" s="356"/>
      <c r="J598" s="356"/>
      <c r="K598" s="356"/>
      <c r="L598" s="356"/>
      <c r="M598" s="356"/>
      <c r="N598" s="355"/>
      <c r="O598" s="356"/>
      <c r="P598" s="356"/>
      <c r="Q598" s="357"/>
    </row>
    <row r="599" spans="5:17" s="341" customFormat="1" ht="14.1" customHeight="1" x14ac:dyDescent="0.2">
      <c r="E599" s="338" t="s">
        <v>1713</v>
      </c>
      <c r="F599" s="338" t="s">
        <v>2778</v>
      </c>
      <c r="G599" s="355"/>
      <c r="H599" s="356"/>
      <c r="I599" s="356"/>
      <c r="J599" s="356"/>
      <c r="K599" s="356"/>
      <c r="L599" s="356"/>
      <c r="M599" s="356"/>
      <c r="N599" s="355"/>
      <c r="O599" s="356"/>
      <c r="P599" s="356"/>
      <c r="Q599" s="357"/>
    </row>
    <row r="600" spans="5:17" s="341" customFormat="1" ht="14.1" customHeight="1" x14ac:dyDescent="0.2">
      <c r="E600" s="338" t="s">
        <v>1714</v>
      </c>
      <c r="F600" s="338" t="s">
        <v>2779</v>
      </c>
      <c r="G600" s="355"/>
      <c r="H600" s="356"/>
      <c r="I600" s="356"/>
      <c r="J600" s="356"/>
      <c r="K600" s="356"/>
      <c r="L600" s="356"/>
      <c r="M600" s="356"/>
      <c r="N600" s="355"/>
      <c r="O600" s="356"/>
      <c r="P600" s="356"/>
      <c r="Q600" s="357"/>
    </row>
    <row r="601" spans="5:17" s="341" customFormat="1" ht="14.1" customHeight="1" x14ac:dyDescent="0.2">
      <c r="E601" s="338" t="s">
        <v>1715</v>
      </c>
      <c r="F601" s="338" t="s">
        <v>2780</v>
      </c>
      <c r="G601" s="355"/>
      <c r="H601" s="356"/>
      <c r="I601" s="356"/>
      <c r="J601" s="356"/>
      <c r="K601" s="356"/>
      <c r="L601" s="356"/>
      <c r="M601" s="356"/>
      <c r="N601" s="355"/>
      <c r="O601" s="356"/>
      <c r="P601" s="356"/>
      <c r="Q601" s="357"/>
    </row>
    <row r="602" spans="5:17" s="341" customFormat="1" ht="14.1" customHeight="1" x14ac:dyDescent="0.2">
      <c r="E602" s="338" t="s">
        <v>1522</v>
      </c>
      <c r="F602" s="338" t="s">
        <v>2781</v>
      </c>
      <c r="G602" s="355" t="s">
        <v>449</v>
      </c>
      <c r="H602" s="356" t="s">
        <v>1178</v>
      </c>
      <c r="I602" s="356" t="s">
        <v>928</v>
      </c>
      <c r="J602" s="356" t="s">
        <v>1174</v>
      </c>
      <c r="K602" s="356" t="s">
        <v>449</v>
      </c>
      <c r="L602" s="356" t="s">
        <v>849</v>
      </c>
      <c r="M602" s="356" t="s">
        <v>999</v>
      </c>
      <c r="N602" s="355"/>
      <c r="O602" s="356" t="s">
        <v>1000</v>
      </c>
      <c r="P602" s="356" t="s">
        <v>449</v>
      </c>
      <c r="Q602" s="357">
        <v>1</v>
      </c>
    </row>
    <row r="603" spans="5:17" s="341" customFormat="1" ht="14.1" customHeight="1" x14ac:dyDescent="0.2">
      <c r="E603" s="338" t="s">
        <v>1523</v>
      </c>
      <c r="F603" s="338" t="s">
        <v>2782</v>
      </c>
      <c r="G603" s="355" t="s">
        <v>449</v>
      </c>
      <c r="H603" s="356" t="s">
        <v>1177</v>
      </c>
      <c r="I603" s="356" t="s">
        <v>928</v>
      </c>
      <c r="J603" s="356" t="s">
        <v>1172</v>
      </c>
      <c r="K603" s="356" t="s">
        <v>449</v>
      </c>
      <c r="L603" s="356" t="s">
        <v>849</v>
      </c>
      <c r="M603" s="356" t="s">
        <v>999</v>
      </c>
      <c r="N603" s="355"/>
      <c r="O603" s="356" t="s">
        <v>1000</v>
      </c>
      <c r="P603" s="356" t="s">
        <v>449</v>
      </c>
      <c r="Q603" s="357">
        <v>1</v>
      </c>
    </row>
    <row r="604" spans="5:17" s="341" customFormat="1" ht="14.1" customHeight="1" x14ac:dyDescent="0.2">
      <c r="E604" s="338" t="s">
        <v>1618</v>
      </c>
      <c r="F604" s="338" t="s">
        <v>2783</v>
      </c>
      <c r="G604" s="355" t="s">
        <v>449</v>
      </c>
      <c r="H604" s="356" t="s">
        <v>1178</v>
      </c>
      <c r="I604" s="356" t="s">
        <v>928</v>
      </c>
      <c r="J604" s="356" t="s">
        <v>1174</v>
      </c>
      <c r="K604" s="356" t="s">
        <v>449</v>
      </c>
      <c r="L604" s="356" t="s">
        <v>1589</v>
      </c>
      <c r="M604" s="356" t="s">
        <v>999</v>
      </c>
      <c r="N604" s="355"/>
      <c r="O604" s="356" t="s">
        <v>1000</v>
      </c>
      <c r="P604" s="356" t="s">
        <v>449</v>
      </c>
      <c r="Q604" s="357">
        <v>1</v>
      </c>
    </row>
    <row r="605" spans="5:17" s="341" customFormat="1" ht="14.1" customHeight="1" x14ac:dyDescent="0.2">
      <c r="E605" s="338" t="s">
        <v>1619</v>
      </c>
      <c r="F605" s="338" t="s">
        <v>2784</v>
      </c>
      <c r="G605" s="355" t="s">
        <v>449</v>
      </c>
      <c r="H605" s="356" t="s">
        <v>1177</v>
      </c>
      <c r="I605" s="356" t="s">
        <v>928</v>
      </c>
      <c r="J605" s="356" t="s">
        <v>1172</v>
      </c>
      <c r="K605" s="356" t="s">
        <v>449</v>
      </c>
      <c r="L605" s="356" t="s">
        <v>1589</v>
      </c>
      <c r="M605" s="356" t="s">
        <v>999</v>
      </c>
      <c r="N605" s="355"/>
      <c r="O605" s="356" t="s">
        <v>1000</v>
      </c>
      <c r="P605" s="356" t="s">
        <v>449</v>
      </c>
      <c r="Q605" s="357">
        <v>1</v>
      </c>
    </row>
    <row r="606" spans="5:17" s="341" customFormat="1" ht="14.1" customHeight="1" x14ac:dyDescent="0.2">
      <c r="E606" s="338" t="s">
        <v>1524</v>
      </c>
      <c r="F606" s="338" t="s">
        <v>2785</v>
      </c>
      <c r="G606" s="355" t="s">
        <v>449</v>
      </c>
      <c r="H606" s="356" t="s">
        <v>1179</v>
      </c>
      <c r="I606" s="356" t="s">
        <v>928</v>
      </c>
      <c r="J606" s="356" t="s">
        <v>1175</v>
      </c>
      <c r="K606" s="356" t="s">
        <v>449</v>
      </c>
      <c r="L606" s="356" t="s">
        <v>849</v>
      </c>
      <c r="M606" s="356" t="s">
        <v>999</v>
      </c>
      <c r="N606" s="355"/>
      <c r="O606" s="356" t="s">
        <v>1000</v>
      </c>
      <c r="P606" s="356" t="s">
        <v>449</v>
      </c>
      <c r="Q606" s="357">
        <v>1</v>
      </c>
    </row>
    <row r="607" spans="5:17" s="341" customFormat="1" ht="14.1" customHeight="1" x14ac:dyDescent="0.2">
      <c r="E607" s="338" t="s">
        <v>1525</v>
      </c>
      <c r="F607" s="338" t="s">
        <v>2786</v>
      </c>
      <c r="G607" s="355" t="s">
        <v>449</v>
      </c>
      <c r="H607" s="356" t="s">
        <v>1176</v>
      </c>
      <c r="I607" s="356" t="s">
        <v>928</v>
      </c>
      <c r="J607" s="356" t="s">
        <v>1173</v>
      </c>
      <c r="K607" s="356" t="s">
        <v>449</v>
      </c>
      <c r="L607" s="356" t="s">
        <v>849</v>
      </c>
      <c r="M607" s="356" t="s">
        <v>999</v>
      </c>
      <c r="N607" s="355"/>
      <c r="O607" s="356" t="s">
        <v>1000</v>
      </c>
      <c r="P607" s="356" t="s">
        <v>449</v>
      </c>
      <c r="Q607" s="357">
        <v>1</v>
      </c>
    </row>
    <row r="608" spans="5:17" s="341" customFormat="1" ht="14.1" customHeight="1" x14ac:dyDescent="0.2">
      <c r="E608" s="338" t="s">
        <v>1620</v>
      </c>
      <c r="F608" s="338" t="s">
        <v>2787</v>
      </c>
      <c r="G608" s="355" t="s">
        <v>449</v>
      </c>
      <c r="H608" s="356" t="s">
        <v>1179</v>
      </c>
      <c r="I608" s="356" t="s">
        <v>928</v>
      </c>
      <c r="J608" s="356" t="s">
        <v>1175</v>
      </c>
      <c r="K608" s="356" t="s">
        <v>449</v>
      </c>
      <c r="L608" s="356" t="s">
        <v>1589</v>
      </c>
      <c r="M608" s="356" t="s">
        <v>999</v>
      </c>
      <c r="N608" s="355"/>
      <c r="O608" s="356" t="s">
        <v>1000</v>
      </c>
      <c r="P608" s="356" t="s">
        <v>449</v>
      </c>
      <c r="Q608" s="357">
        <v>1</v>
      </c>
    </row>
    <row r="609" spans="5:17" s="341" customFormat="1" ht="14.1" customHeight="1" x14ac:dyDescent="0.2">
      <c r="E609" s="338" t="s">
        <v>1621</v>
      </c>
      <c r="F609" s="338" t="s">
        <v>2788</v>
      </c>
      <c r="G609" s="355" t="s">
        <v>449</v>
      </c>
      <c r="H609" s="356" t="s">
        <v>1176</v>
      </c>
      <c r="I609" s="356" t="s">
        <v>928</v>
      </c>
      <c r="J609" s="356" t="s">
        <v>1173</v>
      </c>
      <c r="K609" s="356" t="s">
        <v>449</v>
      </c>
      <c r="L609" s="356" t="s">
        <v>1589</v>
      </c>
      <c r="M609" s="356" t="s">
        <v>999</v>
      </c>
      <c r="N609" s="355"/>
      <c r="O609" s="356" t="s">
        <v>1000</v>
      </c>
      <c r="P609" s="356" t="s">
        <v>449</v>
      </c>
      <c r="Q609" s="357">
        <v>1</v>
      </c>
    </row>
    <row r="610" spans="5:17" s="341" customFormat="1" ht="14.1" customHeight="1" x14ac:dyDescent="0.2">
      <c r="E610" s="338" t="s">
        <v>1526</v>
      </c>
      <c r="F610" s="338" t="s">
        <v>2789</v>
      </c>
      <c r="G610" s="355"/>
      <c r="H610" s="356" t="s">
        <v>1674</v>
      </c>
      <c r="I610" s="356" t="s">
        <v>928</v>
      </c>
      <c r="J610" s="356" t="s">
        <v>1367</v>
      </c>
      <c r="K610" s="356"/>
      <c r="L610" s="356" t="s">
        <v>1589</v>
      </c>
      <c r="M610" s="356" t="s">
        <v>999</v>
      </c>
      <c r="N610" s="355"/>
      <c r="O610" s="356" t="s">
        <v>1000</v>
      </c>
      <c r="P610" s="356" t="s">
        <v>449</v>
      </c>
      <c r="Q610" s="357">
        <v>1</v>
      </c>
    </row>
    <row r="611" spans="5:17" s="341" customFormat="1" ht="14.1" customHeight="1" x14ac:dyDescent="0.2">
      <c r="E611" s="338" t="s">
        <v>1527</v>
      </c>
      <c r="F611" s="338" t="s">
        <v>2790</v>
      </c>
      <c r="G611" s="355"/>
      <c r="H611" s="356" t="s">
        <v>1675</v>
      </c>
      <c r="I611" s="356" t="s">
        <v>928</v>
      </c>
      <c r="J611" s="356" t="s">
        <v>1368</v>
      </c>
      <c r="K611" s="356"/>
      <c r="L611" s="356" t="s">
        <v>1589</v>
      </c>
      <c r="M611" s="356" t="s">
        <v>999</v>
      </c>
      <c r="N611" s="355"/>
      <c r="O611" s="356" t="s">
        <v>1000</v>
      </c>
      <c r="P611" s="356" t="s">
        <v>449</v>
      </c>
      <c r="Q611" s="357">
        <v>1</v>
      </c>
    </row>
    <row r="612" spans="5:17" s="341" customFormat="1" ht="14.1" customHeight="1" x14ac:dyDescent="0.2">
      <c r="E612" s="338" t="s">
        <v>1646</v>
      </c>
      <c r="F612" s="338" t="s">
        <v>2791</v>
      </c>
      <c r="G612" s="355"/>
      <c r="H612" s="356" t="s">
        <v>1674</v>
      </c>
      <c r="I612" s="356" t="s">
        <v>928</v>
      </c>
      <c r="J612" s="356" t="s">
        <v>1367</v>
      </c>
      <c r="K612" s="356"/>
      <c r="L612" s="356" t="s">
        <v>1589</v>
      </c>
      <c r="M612" s="356" t="s">
        <v>999</v>
      </c>
      <c r="N612" s="355"/>
      <c r="O612" s="356" t="s">
        <v>1000</v>
      </c>
      <c r="P612" s="356" t="s">
        <v>449</v>
      </c>
      <c r="Q612" s="357">
        <v>1</v>
      </c>
    </row>
    <row r="613" spans="5:17" s="341" customFormat="1" ht="14.1" customHeight="1" x14ac:dyDescent="0.2">
      <c r="E613" s="338" t="s">
        <v>1647</v>
      </c>
      <c r="F613" s="338" t="s">
        <v>2792</v>
      </c>
      <c r="G613" s="355"/>
      <c r="H613" s="356" t="s">
        <v>1675</v>
      </c>
      <c r="I613" s="356" t="s">
        <v>928</v>
      </c>
      <c r="J613" s="356" t="s">
        <v>1368</v>
      </c>
      <c r="K613" s="356"/>
      <c r="L613" s="356" t="s">
        <v>1589</v>
      </c>
      <c r="M613" s="356" t="s">
        <v>999</v>
      </c>
      <c r="N613" s="355"/>
      <c r="O613" s="356" t="s">
        <v>1000</v>
      </c>
      <c r="P613" s="356" t="s">
        <v>449</v>
      </c>
      <c r="Q613" s="357">
        <v>1</v>
      </c>
    </row>
    <row r="614" spans="5:17" s="341" customFormat="1" ht="14.1" customHeight="1" x14ac:dyDescent="0.2">
      <c r="E614" s="338" t="s">
        <v>1528</v>
      </c>
      <c r="F614" s="338" t="s">
        <v>2793</v>
      </c>
      <c r="G614" s="355"/>
      <c r="H614" s="356" t="s">
        <v>1674</v>
      </c>
      <c r="I614" s="356" t="s">
        <v>928</v>
      </c>
      <c r="J614" s="356" t="s">
        <v>1369</v>
      </c>
      <c r="K614" s="356"/>
      <c r="L614" s="356" t="s">
        <v>849</v>
      </c>
      <c r="M614" s="356" t="s">
        <v>999</v>
      </c>
      <c r="N614" s="355"/>
      <c r="O614" s="356" t="s">
        <v>1000</v>
      </c>
      <c r="P614" s="356" t="s">
        <v>449</v>
      </c>
      <c r="Q614" s="357">
        <v>1</v>
      </c>
    </row>
    <row r="615" spans="5:17" s="341" customFormat="1" ht="14.1" customHeight="1" x14ac:dyDescent="0.2">
      <c r="E615" s="338" t="s">
        <v>1529</v>
      </c>
      <c r="F615" s="338" t="s">
        <v>2794</v>
      </c>
      <c r="G615" s="355"/>
      <c r="H615" s="356" t="s">
        <v>1675</v>
      </c>
      <c r="I615" s="356" t="s">
        <v>928</v>
      </c>
      <c r="J615" s="356" t="s">
        <v>1370</v>
      </c>
      <c r="K615" s="356"/>
      <c r="L615" s="356" t="s">
        <v>849</v>
      </c>
      <c r="M615" s="356" t="s">
        <v>999</v>
      </c>
      <c r="N615" s="355"/>
      <c r="O615" s="356" t="s">
        <v>1000</v>
      </c>
      <c r="P615" s="356" t="s">
        <v>449</v>
      </c>
      <c r="Q615" s="357">
        <v>1</v>
      </c>
    </row>
    <row r="616" spans="5:17" s="341" customFormat="1" ht="14.1" customHeight="1" x14ac:dyDescent="0.2">
      <c r="E616" s="338" t="s">
        <v>1622</v>
      </c>
      <c r="F616" s="338" t="s">
        <v>2795</v>
      </c>
      <c r="G616" s="355"/>
      <c r="H616" s="356" t="s">
        <v>1674</v>
      </c>
      <c r="I616" s="356" t="s">
        <v>928</v>
      </c>
      <c r="J616" s="356" t="s">
        <v>1369</v>
      </c>
      <c r="K616" s="356"/>
      <c r="L616" s="356" t="s">
        <v>1589</v>
      </c>
      <c r="M616" s="356" t="s">
        <v>999</v>
      </c>
      <c r="N616" s="355"/>
      <c r="O616" s="356" t="s">
        <v>1000</v>
      </c>
      <c r="P616" s="356" t="s">
        <v>449</v>
      </c>
      <c r="Q616" s="357">
        <v>1</v>
      </c>
    </row>
    <row r="617" spans="5:17" s="341" customFormat="1" ht="14.1" customHeight="1" x14ac:dyDescent="0.2">
      <c r="E617" s="338" t="s">
        <v>1623</v>
      </c>
      <c r="F617" s="338" t="s">
        <v>2796</v>
      </c>
      <c r="G617" s="355"/>
      <c r="H617" s="356" t="s">
        <v>1675</v>
      </c>
      <c r="I617" s="356" t="s">
        <v>928</v>
      </c>
      <c r="J617" s="356" t="s">
        <v>1370</v>
      </c>
      <c r="K617" s="356"/>
      <c r="L617" s="356" t="s">
        <v>1589</v>
      </c>
      <c r="M617" s="356" t="s">
        <v>999</v>
      </c>
      <c r="N617" s="355"/>
      <c r="O617" s="356" t="s">
        <v>1000</v>
      </c>
      <c r="P617" s="356" t="s">
        <v>449</v>
      </c>
      <c r="Q617" s="357">
        <v>1</v>
      </c>
    </row>
    <row r="618" spans="5:17" s="341" customFormat="1" ht="14.1" customHeight="1" x14ac:dyDescent="0.2">
      <c r="E618" s="338" t="s">
        <v>1716</v>
      </c>
      <c r="F618" s="338" t="s">
        <v>2797</v>
      </c>
      <c r="G618" s="355"/>
      <c r="H618" s="356"/>
      <c r="I618" s="356"/>
      <c r="J618" s="356"/>
      <c r="K618" s="356"/>
      <c r="L618" s="356"/>
      <c r="M618" s="356"/>
      <c r="N618" s="355"/>
      <c r="O618" s="356"/>
      <c r="P618" s="356"/>
      <c r="Q618" s="357"/>
    </row>
    <row r="619" spans="5:17" s="341" customFormat="1" ht="14.1" customHeight="1" x14ac:dyDescent="0.2">
      <c r="E619" s="338" t="s">
        <v>1717</v>
      </c>
      <c r="F619" s="338" t="s">
        <v>2798</v>
      </c>
      <c r="G619" s="355"/>
      <c r="H619" s="356"/>
      <c r="I619" s="356"/>
      <c r="J619" s="356"/>
      <c r="K619" s="356"/>
      <c r="L619" s="356"/>
      <c r="M619" s="356"/>
      <c r="N619" s="355"/>
      <c r="O619" s="356"/>
      <c r="P619" s="356"/>
      <c r="Q619" s="357"/>
    </row>
    <row r="620" spans="5:17" s="341" customFormat="1" ht="14.1" customHeight="1" x14ac:dyDescent="0.2">
      <c r="E620" s="338" t="s">
        <v>1718</v>
      </c>
      <c r="F620" s="338" t="s">
        <v>2799</v>
      </c>
      <c r="G620" s="355"/>
      <c r="H620" s="356"/>
      <c r="I620" s="356"/>
      <c r="J620" s="356"/>
      <c r="K620" s="356"/>
      <c r="L620" s="356"/>
      <c r="M620" s="356"/>
      <c r="N620" s="355"/>
      <c r="O620" s="356"/>
      <c r="P620" s="356"/>
      <c r="Q620" s="357"/>
    </row>
    <row r="621" spans="5:17" s="341" customFormat="1" ht="14.1" customHeight="1" x14ac:dyDescent="0.2">
      <c r="E621" s="338" t="s">
        <v>1719</v>
      </c>
      <c r="F621" s="338" t="s">
        <v>2800</v>
      </c>
      <c r="G621" s="355"/>
      <c r="H621" s="356"/>
      <c r="I621" s="356"/>
      <c r="J621" s="356"/>
      <c r="K621" s="356"/>
      <c r="L621" s="356"/>
      <c r="M621" s="356"/>
      <c r="N621" s="355"/>
      <c r="O621" s="356"/>
      <c r="P621" s="356"/>
      <c r="Q621" s="357"/>
    </row>
    <row r="622" spans="5:17" s="341" customFormat="1" ht="14.1" customHeight="1" x14ac:dyDescent="0.2">
      <c r="E622" s="338" t="s">
        <v>1648</v>
      </c>
      <c r="F622" s="338" t="s">
        <v>2801</v>
      </c>
      <c r="G622" s="355"/>
      <c r="H622" s="356" t="s">
        <v>1650</v>
      </c>
      <c r="I622" s="356" t="s">
        <v>933</v>
      </c>
      <c r="J622" s="356" t="s">
        <v>1371</v>
      </c>
      <c r="K622" s="356"/>
      <c r="L622" s="356" t="s">
        <v>1589</v>
      </c>
      <c r="M622" s="356" t="s">
        <v>999</v>
      </c>
      <c r="N622" s="355"/>
      <c r="O622" s="356" t="s">
        <v>1000</v>
      </c>
      <c r="P622" s="356" t="s">
        <v>449</v>
      </c>
      <c r="Q622" s="357">
        <v>1</v>
      </c>
    </row>
    <row r="623" spans="5:17" s="341" customFormat="1" ht="14.1" customHeight="1" x14ac:dyDescent="0.2">
      <c r="E623" s="338" t="s">
        <v>1649</v>
      </c>
      <c r="F623" s="338" t="s">
        <v>2802</v>
      </c>
      <c r="G623" s="355"/>
      <c r="H623" s="356" t="s">
        <v>1651</v>
      </c>
      <c r="I623" s="356" t="s">
        <v>933</v>
      </c>
      <c r="J623" s="356" t="s">
        <v>1372</v>
      </c>
      <c r="K623" s="356"/>
      <c r="L623" s="356" t="s">
        <v>1589</v>
      </c>
      <c r="M623" s="356" t="s">
        <v>999</v>
      </c>
      <c r="N623" s="355"/>
      <c r="O623" s="356" t="s">
        <v>1000</v>
      </c>
      <c r="P623" s="356" t="s">
        <v>449</v>
      </c>
      <c r="Q623" s="357">
        <v>1</v>
      </c>
    </row>
    <row r="624" spans="5:17" s="341" customFormat="1" ht="14.1" customHeight="1" x14ac:dyDescent="0.2">
      <c r="E624" s="338" t="s">
        <v>1720</v>
      </c>
      <c r="F624" s="338" t="s">
        <v>2803</v>
      </c>
      <c r="G624" s="355"/>
      <c r="H624" s="356"/>
      <c r="I624" s="356"/>
      <c r="J624" s="356"/>
      <c r="K624" s="356"/>
      <c r="L624" s="356"/>
      <c r="M624" s="356"/>
      <c r="N624" s="355"/>
      <c r="O624" s="356"/>
      <c r="P624" s="356"/>
      <c r="Q624" s="357"/>
    </row>
    <row r="625" spans="5:17" s="341" customFormat="1" ht="14.1" customHeight="1" x14ac:dyDescent="0.2">
      <c r="E625" s="338" t="s">
        <v>1721</v>
      </c>
      <c r="F625" s="338" t="s">
        <v>2804</v>
      </c>
      <c r="G625" s="355"/>
      <c r="H625" s="356"/>
      <c r="I625" s="356"/>
      <c r="J625" s="356"/>
      <c r="K625" s="356"/>
      <c r="L625" s="356"/>
      <c r="M625" s="356"/>
      <c r="N625" s="355"/>
      <c r="O625" s="356"/>
      <c r="P625" s="356"/>
      <c r="Q625" s="357"/>
    </row>
    <row r="626" spans="5:17" s="341" customFormat="1" ht="14.1" customHeight="1" x14ac:dyDescent="0.2">
      <c r="E626" s="338" t="s">
        <v>1624</v>
      </c>
      <c r="F626" s="338" t="s">
        <v>2805</v>
      </c>
      <c r="G626" s="355"/>
      <c r="H626" s="356" t="s">
        <v>1652</v>
      </c>
      <c r="I626" s="356" t="s">
        <v>936</v>
      </c>
      <c r="J626" s="356" t="s">
        <v>1373</v>
      </c>
      <c r="K626" s="356"/>
      <c r="L626" s="356" t="s">
        <v>1589</v>
      </c>
      <c r="M626" s="356" t="s">
        <v>999</v>
      </c>
      <c r="N626" s="355"/>
      <c r="O626" s="356" t="s">
        <v>1000</v>
      </c>
      <c r="P626" s="356" t="s">
        <v>449</v>
      </c>
      <c r="Q626" s="357">
        <v>1</v>
      </c>
    </row>
    <row r="627" spans="5:17" s="341" customFormat="1" ht="14.1" customHeight="1" x14ac:dyDescent="0.2">
      <c r="E627" s="338" t="s">
        <v>1625</v>
      </c>
      <c r="F627" s="338" t="s">
        <v>2806</v>
      </c>
      <c r="G627" s="355"/>
      <c r="H627" s="356" t="s">
        <v>1653</v>
      </c>
      <c r="I627" s="356" t="s">
        <v>936</v>
      </c>
      <c r="J627" s="356" t="s">
        <v>1374</v>
      </c>
      <c r="K627" s="356"/>
      <c r="L627" s="356" t="s">
        <v>1589</v>
      </c>
      <c r="M627" s="356" t="s">
        <v>999</v>
      </c>
      <c r="N627" s="355"/>
      <c r="O627" s="356" t="s">
        <v>1000</v>
      </c>
      <c r="P627" s="356" t="s">
        <v>449</v>
      </c>
      <c r="Q627" s="357">
        <v>1</v>
      </c>
    </row>
    <row r="628" spans="5:17" s="341" customFormat="1" ht="14.1" customHeight="1" x14ac:dyDescent="0.2">
      <c r="E628" s="338" t="s">
        <v>1722</v>
      </c>
      <c r="F628" s="338" t="s">
        <v>2807</v>
      </c>
      <c r="G628" s="355"/>
      <c r="H628" s="356"/>
      <c r="I628" s="356"/>
      <c r="J628" s="356"/>
      <c r="K628" s="356"/>
      <c r="L628" s="356"/>
      <c r="M628" s="356"/>
      <c r="N628" s="355"/>
      <c r="O628" s="356"/>
      <c r="P628" s="356"/>
      <c r="Q628" s="357"/>
    </row>
    <row r="629" spans="5:17" s="341" customFormat="1" ht="14.1" customHeight="1" x14ac:dyDescent="0.2">
      <c r="E629" s="338" t="s">
        <v>1723</v>
      </c>
      <c r="F629" s="338" t="s">
        <v>2808</v>
      </c>
      <c r="G629" s="355"/>
      <c r="H629" s="356"/>
      <c r="I629" s="356"/>
      <c r="J629" s="356"/>
      <c r="K629" s="356"/>
      <c r="L629" s="356"/>
      <c r="M629" s="356"/>
      <c r="N629" s="355"/>
      <c r="O629" s="356"/>
      <c r="P629" s="356"/>
      <c r="Q629" s="357"/>
    </row>
    <row r="630" spans="5:17" s="341" customFormat="1" ht="14.1" customHeight="1" x14ac:dyDescent="0.2">
      <c r="E630" s="338" t="s">
        <v>1736</v>
      </c>
      <c r="F630" s="338" t="s">
        <v>2809</v>
      </c>
      <c r="G630" s="355"/>
      <c r="H630" s="356" t="s">
        <v>1740</v>
      </c>
      <c r="I630" s="356"/>
      <c r="J630" s="356"/>
      <c r="K630" s="356"/>
      <c r="L630" s="356"/>
      <c r="M630" s="356"/>
      <c r="N630" s="355"/>
      <c r="O630" s="356"/>
      <c r="P630" s="356"/>
      <c r="Q630" s="357"/>
    </row>
    <row r="631" spans="5:17" s="341" customFormat="1" ht="14.1" customHeight="1" x14ac:dyDescent="0.2">
      <c r="E631" s="338" t="s">
        <v>1739</v>
      </c>
      <c r="F631" s="338" t="s">
        <v>2810</v>
      </c>
      <c r="G631" s="355"/>
      <c r="H631" s="356" t="s">
        <v>1741</v>
      </c>
      <c r="I631" s="356"/>
      <c r="J631" s="356"/>
      <c r="K631" s="356"/>
      <c r="L631" s="356"/>
      <c r="M631" s="356"/>
      <c r="N631" s="355"/>
      <c r="O631" s="356"/>
      <c r="P631" s="356"/>
      <c r="Q631" s="357"/>
    </row>
    <row r="632" spans="5:17" s="341" customFormat="1" ht="14.1" customHeight="1" x14ac:dyDescent="0.2">
      <c r="E632" s="338" t="s">
        <v>1738</v>
      </c>
      <c r="F632" s="338" t="s">
        <v>2811</v>
      </c>
      <c r="G632" s="355"/>
      <c r="H632" s="356" t="s">
        <v>1742</v>
      </c>
      <c r="I632" s="356"/>
      <c r="J632" s="356"/>
      <c r="K632" s="356"/>
      <c r="L632" s="356"/>
      <c r="M632" s="356"/>
      <c r="N632" s="355"/>
      <c r="O632" s="356"/>
      <c r="P632" s="356"/>
      <c r="Q632" s="357"/>
    </row>
    <row r="633" spans="5:17" s="341" customFormat="1" ht="14.1" customHeight="1" x14ac:dyDescent="0.2">
      <c r="E633" s="338" t="s">
        <v>1737</v>
      </c>
      <c r="F633" s="338" t="s">
        <v>2812</v>
      </c>
      <c r="G633" s="355"/>
      <c r="H633" s="356" t="s">
        <v>1743</v>
      </c>
      <c r="I633" s="356"/>
      <c r="J633" s="356"/>
      <c r="K633" s="356"/>
      <c r="L633" s="356"/>
      <c r="M633" s="356"/>
      <c r="N633" s="355"/>
      <c r="O633" s="356"/>
      <c r="P633" s="356"/>
      <c r="Q633" s="357"/>
    </row>
    <row r="634" spans="5:17" s="341" customFormat="1" ht="14.1" customHeight="1" x14ac:dyDescent="0.2">
      <c r="E634" s="338" t="s">
        <v>1728</v>
      </c>
      <c r="F634" s="338" t="s">
        <v>2813</v>
      </c>
      <c r="G634" s="355"/>
      <c r="H634" s="356" t="s">
        <v>1744</v>
      </c>
      <c r="I634" s="356"/>
      <c r="J634" s="356"/>
      <c r="K634" s="356"/>
      <c r="L634" s="356"/>
      <c r="M634" s="356"/>
      <c r="N634" s="355"/>
      <c r="O634" s="356"/>
      <c r="P634" s="356"/>
      <c r="Q634" s="357"/>
    </row>
    <row r="635" spans="5:17" s="341" customFormat="1" ht="14.1" customHeight="1" x14ac:dyDescent="0.2">
      <c r="E635" s="338" t="s">
        <v>1733</v>
      </c>
      <c r="F635" s="338" t="s">
        <v>2814</v>
      </c>
      <c r="G635" s="355"/>
      <c r="H635" s="356" t="s">
        <v>1744</v>
      </c>
      <c r="I635" s="356"/>
      <c r="J635" s="356"/>
      <c r="K635" s="356"/>
      <c r="L635" s="356"/>
      <c r="M635" s="356"/>
      <c r="N635" s="355"/>
      <c r="O635" s="356"/>
      <c r="P635" s="356"/>
      <c r="Q635" s="357"/>
    </row>
    <row r="636" spans="5:17" s="341" customFormat="1" ht="14.1" customHeight="1" x14ac:dyDescent="0.2">
      <c r="E636" s="338" t="s">
        <v>1734</v>
      </c>
      <c r="F636" s="338" t="s">
        <v>2815</v>
      </c>
      <c r="G636" s="355"/>
      <c r="H636" s="356" t="s">
        <v>1744</v>
      </c>
      <c r="I636" s="356"/>
      <c r="J636" s="356"/>
      <c r="K636" s="356"/>
      <c r="L636" s="356"/>
      <c r="M636" s="356"/>
      <c r="N636" s="355"/>
      <c r="O636" s="356"/>
      <c r="P636" s="356"/>
      <c r="Q636" s="357"/>
    </row>
    <row r="637" spans="5:17" s="341" customFormat="1" ht="14.1" customHeight="1" x14ac:dyDescent="0.2">
      <c r="E637" s="338" t="s">
        <v>1735</v>
      </c>
      <c r="F637" s="338" t="s">
        <v>2816</v>
      </c>
      <c r="G637" s="355"/>
      <c r="H637" s="356" t="s">
        <v>1744</v>
      </c>
      <c r="I637" s="356"/>
      <c r="J637" s="356"/>
      <c r="K637" s="356"/>
      <c r="L637" s="356"/>
      <c r="M637" s="356"/>
      <c r="N637" s="355"/>
      <c r="O637" s="356"/>
      <c r="P637" s="356"/>
      <c r="Q637" s="357"/>
    </row>
    <row r="638" spans="5:17" s="341" customFormat="1" ht="14.1" customHeight="1" x14ac:dyDescent="0.2">
      <c r="E638" s="338" t="s">
        <v>1729</v>
      </c>
      <c r="F638" s="338" t="s">
        <v>2817</v>
      </c>
      <c r="G638" s="355"/>
      <c r="H638" s="356" t="s">
        <v>1745</v>
      </c>
      <c r="I638" s="356"/>
      <c r="J638" s="356"/>
      <c r="K638" s="356"/>
      <c r="L638" s="356"/>
      <c r="M638" s="356"/>
      <c r="N638" s="355"/>
      <c r="O638" s="356"/>
      <c r="P638" s="356"/>
      <c r="Q638" s="357"/>
    </row>
    <row r="639" spans="5:17" s="341" customFormat="1" ht="14.1" customHeight="1" x14ac:dyDescent="0.2">
      <c r="E639" s="338" t="s">
        <v>1730</v>
      </c>
      <c r="F639" s="338" t="s">
        <v>2818</v>
      </c>
      <c r="G639" s="355"/>
      <c r="H639" s="356" t="s">
        <v>1745</v>
      </c>
      <c r="I639" s="356"/>
      <c r="J639" s="356"/>
      <c r="K639" s="356"/>
      <c r="L639" s="356"/>
      <c r="M639" s="356"/>
      <c r="N639" s="355"/>
      <c r="O639" s="356"/>
      <c r="P639" s="356"/>
      <c r="Q639" s="357"/>
    </row>
    <row r="640" spans="5:17" s="341" customFormat="1" ht="14.1" customHeight="1" x14ac:dyDescent="0.2">
      <c r="E640" s="338" t="s">
        <v>1731</v>
      </c>
      <c r="F640" s="338" t="s">
        <v>2819</v>
      </c>
      <c r="G640" s="355"/>
      <c r="H640" s="356" t="s">
        <v>1745</v>
      </c>
      <c r="I640" s="356"/>
      <c r="J640" s="356"/>
      <c r="K640" s="356"/>
      <c r="L640" s="356"/>
      <c r="M640" s="356"/>
      <c r="N640" s="355"/>
      <c r="O640" s="356"/>
      <c r="P640" s="356"/>
      <c r="Q640" s="357"/>
    </row>
    <row r="641" spans="5:17" s="341" customFormat="1" ht="14.1" customHeight="1" x14ac:dyDescent="0.2">
      <c r="E641" s="338" t="s">
        <v>1732</v>
      </c>
      <c r="F641" s="338" t="s">
        <v>2820</v>
      </c>
      <c r="G641" s="355"/>
      <c r="H641" s="356" t="s">
        <v>1745</v>
      </c>
      <c r="I641" s="356"/>
      <c r="J641" s="356"/>
      <c r="K641" s="356"/>
      <c r="L641" s="356"/>
      <c r="M641" s="356"/>
      <c r="N641" s="355"/>
      <c r="O641" s="356"/>
      <c r="P641" s="356"/>
      <c r="Q641" s="357"/>
    </row>
    <row r="642" spans="5:17" s="341" customFormat="1" ht="14.1" customHeight="1" x14ac:dyDescent="0.2">
      <c r="E642" s="338" t="s">
        <v>1724</v>
      </c>
      <c r="F642" s="338" t="s">
        <v>2821</v>
      </c>
      <c r="G642" s="485" t="s">
        <v>449</v>
      </c>
      <c r="H642" s="486" t="s">
        <v>1746</v>
      </c>
      <c r="I642" s="486"/>
      <c r="J642" s="486"/>
      <c r="K642" s="486"/>
      <c r="L642" s="486"/>
      <c r="M642" s="486"/>
      <c r="N642" s="485"/>
      <c r="O642" s="486"/>
      <c r="P642" s="486"/>
      <c r="Q642" s="492"/>
    </row>
    <row r="643" spans="5:17" s="341" customFormat="1" ht="14.1" customHeight="1" x14ac:dyDescent="0.2">
      <c r="E643" s="338" t="s">
        <v>1725</v>
      </c>
      <c r="F643" s="338" t="s">
        <v>2822</v>
      </c>
      <c r="G643" s="485" t="s">
        <v>449</v>
      </c>
      <c r="H643" s="486" t="s">
        <v>1747</v>
      </c>
      <c r="I643" s="486"/>
      <c r="J643" s="486"/>
      <c r="K643" s="486"/>
      <c r="L643" s="486"/>
      <c r="M643" s="486"/>
      <c r="N643" s="485"/>
      <c r="O643" s="486"/>
      <c r="P643" s="486"/>
      <c r="Q643" s="492"/>
    </row>
    <row r="644" spans="5:17" s="341" customFormat="1" ht="14.1" customHeight="1" x14ac:dyDescent="0.2">
      <c r="E644" s="338" t="s">
        <v>1726</v>
      </c>
      <c r="F644" s="338" t="s">
        <v>2823</v>
      </c>
      <c r="G644" s="485" t="s">
        <v>449</v>
      </c>
      <c r="H644" s="486" t="s">
        <v>1748</v>
      </c>
      <c r="I644" s="486"/>
      <c r="J644" s="486"/>
      <c r="K644" s="486"/>
      <c r="L644" s="486"/>
      <c r="M644" s="486"/>
      <c r="N644" s="485"/>
      <c r="O644" s="486"/>
      <c r="P644" s="486"/>
      <c r="Q644" s="492"/>
    </row>
    <row r="645" spans="5:17" s="341" customFormat="1" ht="14.1" customHeight="1" x14ac:dyDescent="0.2">
      <c r="E645" s="338" t="s">
        <v>1727</v>
      </c>
      <c r="F645" s="338" t="s">
        <v>2824</v>
      </c>
      <c r="G645" s="485" t="s">
        <v>449</v>
      </c>
      <c r="H645" s="486" t="s">
        <v>1749</v>
      </c>
      <c r="I645" s="486"/>
      <c r="J645" s="486"/>
      <c r="K645" s="486"/>
      <c r="L645" s="486"/>
      <c r="M645" s="486"/>
      <c r="N645" s="485"/>
      <c r="O645" s="486"/>
      <c r="P645" s="486"/>
      <c r="Q645" s="492"/>
    </row>
    <row r="646" spans="5:17" ht="14.1" customHeight="1" x14ac:dyDescent="0.2">
      <c r="E646" s="338" t="s">
        <v>1530</v>
      </c>
      <c r="F646" s="338" t="s">
        <v>2825</v>
      </c>
      <c r="G646" s="355" t="s">
        <v>449</v>
      </c>
      <c r="H646" s="356" t="s">
        <v>1185</v>
      </c>
      <c r="I646" s="356" t="s">
        <v>949</v>
      </c>
      <c r="J646" s="356" t="s">
        <v>1183</v>
      </c>
      <c r="K646" s="356" t="s">
        <v>449</v>
      </c>
      <c r="L646" s="356" t="s">
        <v>849</v>
      </c>
      <c r="M646" s="356" t="s">
        <v>999</v>
      </c>
      <c r="N646" s="355"/>
      <c r="O646" s="356" t="s">
        <v>1000</v>
      </c>
      <c r="P646" s="356" t="s">
        <v>449</v>
      </c>
      <c r="Q646" s="357">
        <v>1</v>
      </c>
    </row>
    <row r="647" spans="5:17" ht="14.1" customHeight="1" x14ac:dyDescent="0.2">
      <c r="E647" s="338" t="s">
        <v>1531</v>
      </c>
      <c r="F647" s="340" t="s">
        <v>2826</v>
      </c>
      <c r="G647" s="355" t="s">
        <v>449</v>
      </c>
      <c r="H647" s="356" t="s">
        <v>1184</v>
      </c>
      <c r="I647" s="356" t="s">
        <v>949</v>
      </c>
      <c r="J647" s="356" t="s">
        <v>1182</v>
      </c>
      <c r="K647" s="356" t="s">
        <v>449</v>
      </c>
      <c r="L647" s="356" t="s">
        <v>849</v>
      </c>
      <c r="M647" s="356" t="s">
        <v>999</v>
      </c>
      <c r="N647" s="355"/>
      <c r="O647" s="356" t="s">
        <v>1000</v>
      </c>
      <c r="P647" s="356" t="s">
        <v>449</v>
      </c>
      <c r="Q647" s="357">
        <v>1</v>
      </c>
    </row>
    <row r="648" spans="5:17" ht="14.1" customHeight="1" x14ac:dyDescent="0.2">
      <c r="E648" s="338" t="s">
        <v>1626</v>
      </c>
      <c r="F648" s="338" t="s">
        <v>2827</v>
      </c>
      <c r="G648" s="355" t="s">
        <v>449</v>
      </c>
      <c r="H648" s="356" t="s">
        <v>1185</v>
      </c>
      <c r="I648" s="356" t="s">
        <v>949</v>
      </c>
      <c r="J648" s="356" t="s">
        <v>1183</v>
      </c>
      <c r="K648" s="356" t="s">
        <v>449</v>
      </c>
      <c r="L648" s="356" t="s">
        <v>1589</v>
      </c>
      <c r="M648" s="356" t="s">
        <v>999</v>
      </c>
      <c r="N648" s="355"/>
      <c r="O648" s="356" t="s">
        <v>1000</v>
      </c>
      <c r="P648" s="356" t="s">
        <v>449</v>
      </c>
      <c r="Q648" s="357">
        <v>1</v>
      </c>
    </row>
    <row r="649" spans="5:17" ht="14.1" customHeight="1" x14ac:dyDescent="0.2">
      <c r="E649" s="338" t="s">
        <v>1627</v>
      </c>
      <c r="F649" s="338" t="s">
        <v>2828</v>
      </c>
      <c r="G649" s="355" t="s">
        <v>449</v>
      </c>
      <c r="H649" s="356" t="s">
        <v>1184</v>
      </c>
      <c r="I649" s="356" t="s">
        <v>949</v>
      </c>
      <c r="J649" s="356" t="s">
        <v>1182</v>
      </c>
      <c r="K649" s="356" t="s">
        <v>449</v>
      </c>
      <c r="L649" s="356" t="s">
        <v>1589</v>
      </c>
      <c r="M649" s="356" t="s">
        <v>999</v>
      </c>
      <c r="N649" s="355"/>
      <c r="O649" s="356" t="s">
        <v>1000</v>
      </c>
      <c r="P649" s="356" t="s">
        <v>449</v>
      </c>
      <c r="Q649" s="357">
        <v>1</v>
      </c>
    </row>
    <row r="650" spans="5:17" s="341" customFormat="1" ht="14.1" customHeight="1" x14ac:dyDescent="0.2">
      <c r="E650" s="339" t="s">
        <v>1375</v>
      </c>
      <c r="F650" s="339" t="s">
        <v>2829</v>
      </c>
      <c r="G650" s="340" t="s">
        <v>449</v>
      </c>
      <c r="H650" s="329" t="s">
        <v>1376</v>
      </c>
      <c r="I650" s="329" t="s">
        <v>1377</v>
      </c>
      <c r="J650" s="329" t="s">
        <v>1378</v>
      </c>
      <c r="K650" s="329" t="s">
        <v>1379</v>
      </c>
      <c r="L650" s="329" t="s">
        <v>847</v>
      </c>
      <c r="M650" s="350"/>
      <c r="N650" s="350"/>
      <c r="O650" s="350"/>
      <c r="P650" s="350"/>
      <c r="Q650" s="350"/>
    </row>
    <row r="651" spans="5:17" s="341" customFormat="1" ht="14.1" customHeight="1" x14ac:dyDescent="0.2">
      <c r="E651" s="339" t="s">
        <v>1380</v>
      </c>
      <c r="F651" s="339" t="s">
        <v>2830</v>
      </c>
      <c r="G651" s="340" t="s">
        <v>449</v>
      </c>
      <c r="H651" s="329" t="s">
        <v>1381</v>
      </c>
      <c r="I651" s="329" t="s">
        <v>1377</v>
      </c>
      <c r="J651" s="329" t="s">
        <v>1378</v>
      </c>
      <c r="K651" s="329" t="s">
        <v>1382</v>
      </c>
      <c r="L651" s="329" t="s">
        <v>847</v>
      </c>
      <c r="M651" s="350"/>
      <c r="N651" s="350"/>
      <c r="O651" s="350"/>
      <c r="P651" s="350"/>
      <c r="Q651" s="350"/>
    </row>
    <row r="652" spans="5:17" s="341" customFormat="1" ht="14.1" customHeight="1" x14ac:dyDescent="0.2">
      <c r="E652" s="339" t="s">
        <v>1383</v>
      </c>
      <c r="F652" s="339" t="s">
        <v>2831</v>
      </c>
      <c r="G652" s="340" t="s">
        <v>449</v>
      </c>
      <c r="H652" s="329" t="s">
        <v>1384</v>
      </c>
      <c r="I652" s="329" t="s">
        <v>1377</v>
      </c>
      <c r="J652" s="329" t="s">
        <v>1378</v>
      </c>
      <c r="K652" s="329" t="s">
        <v>1385</v>
      </c>
      <c r="L652" s="329" t="s">
        <v>847</v>
      </c>
      <c r="M652" s="350"/>
      <c r="N652" s="350"/>
      <c r="O652" s="350"/>
      <c r="P652" s="350"/>
      <c r="Q652" s="350"/>
    </row>
    <row r="653" spans="5:17" s="341" customFormat="1" ht="14.1" customHeight="1" x14ac:dyDescent="0.2">
      <c r="E653" s="338" t="s">
        <v>3109</v>
      </c>
      <c r="F653" s="338" t="s">
        <v>2832</v>
      </c>
      <c r="G653" s="340" t="s">
        <v>449</v>
      </c>
      <c r="H653" s="329" t="s">
        <v>785</v>
      </c>
      <c r="I653" s="329" t="s">
        <v>958</v>
      </c>
      <c r="J653" s="329" t="s">
        <v>959</v>
      </c>
      <c r="K653" s="329" t="s">
        <v>960</v>
      </c>
      <c r="L653" s="329" t="s">
        <v>1532</v>
      </c>
      <c r="M653" s="329" t="s">
        <v>1001</v>
      </c>
      <c r="N653" s="340"/>
      <c r="O653" s="329" t="s">
        <v>1000</v>
      </c>
      <c r="P653" s="329" t="s">
        <v>449</v>
      </c>
      <c r="Q653" s="340"/>
    </row>
    <row r="654" spans="5:17" s="341" customFormat="1" ht="14.1" customHeight="1" x14ac:dyDescent="0.2">
      <c r="E654" s="338" t="s">
        <v>3110</v>
      </c>
      <c r="F654" s="338" t="s">
        <v>2833</v>
      </c>
      <c r="G654" s="340" t="s">
        <v>449</v>
      </c>
      <c r="H654" s="329" t="s">
        <v>786</v>
      </c>
      <c r="I654" s="329" t="s">
        <v>958</v>
      </c>
      <c r="J654" s="329" t="s">
        <v>959</v>
      </c>
      <c r="K654" s="329" t="s">
        <v>961</v>
      </c>
      <c r="L654" s="329" t="s">
        <v>1532</v>
      </c>
      <c r="M654" s="329" t="s">
        <v>1001</v>
      </c>
      <c r="N654" s="340"/>
      <c r="O654" s="329" t="s">
        <v>1000</v>
      </c>
      <c r="P654" s="329" t="s">
        <v>449</v>
      </c>
      <c r="Q654" s="340"/>
    </row>
    <row r="655" spans="5:17" s="341" customFormat="1" ht="14.1" customHeight="1" x14ac:dyDescent="0.2">
      <c r="E655" s="338" t="s">
        <v>3111</v>
      </c>
      <c r="F655" s="338" t="s">
        <v>2834</v>
      </c>
      <c r="G655" s="340" t="s">
        <v>449</v>
      </c>
      <c r="H655" s="329" t="s">
        <v>787</v>
      </c>
      <c r="I655" s="329" t="s">
        <v>958</v>
      </c>
      <c r="J655" s="329" t="s">
        <v>959</v>
      </c>
      <c r="K655" s="329" t="s">
        <v>962</v>
      </c>
      <c r="L655" s="329" t="s">
        <v>1532</v>
      </c>
      <c r="M655" s="329" t="s">
        <v>1001</v>
      </c>
      <c r="N655" s="340"/>
      <c r="O655" s="329" t="s">
        <v>1000</v>
      </c>
      <c r="P655" s="329" t="s">
        <v>449</v>
      </c>
      <c r="Q655" s="340"/>
    </row>
    <row r="656" spans="5:17" s="341" customFormat="1" ht="14.1" customHeight="1" x14ac:dyDescent="0.2">
      <c r="E656" s="338" t="s">
        <v>3112</v>
      </c>
      <c r="F656" s="338" t="s">
        <v>2835</v>
      </c>
      <c r="G656" s="340" t="s">
        <v>449</v>
      </c>
      <c r="H656" s="329" t="s">
        <v>788</v>
      </c>
      <c r="I656" s="329" t="s">
        <v>958</v>
      </c>
      <c r="J656" s="329" t="s">
        <v>959</v>
      </c>
      <c r="K656" s="329" t="s">
        <v>963</v>
      </c>
      <c r="L656" s="329" t="s">
        <v>1532</v>
      </c>
      <c r="M656" s="329" t="s">
        <v>1001</v>
      </c>
      <c r="N656" s="340"/>
      <c r="O656" s="329" t="s">
        <v>1000</v>
      </c>
      <c r="P656" s="329" t="s">
        <v>449</v>
      </c>
      <c r="Q656" s="340"/>
    </row>
    <row r="657" spans="5:17" s="341" customFormat="1" ht="14.1" customHeight="1" x14ac:dyDescent="0.2">
      <c r="E657" s="338" t="s">
        <v>3113</v>
      </c>
      <c r="F657" s="338" t="s">
        <v>2836</v>
      </c>
      <c r="G657" s="340" t="s">
        <v>449</v>
      </c>
      <c r="H657" s="329" t="s">
        <v>789</v>
      </c>
      <c r="I657" s="329" t="s">
        <v>958</v>
      </c>
      <c r="J657" s="329" t="s">
        <v>959</v>
      </c>
      <c r="K657" s="329" t="s">
        <v>964</v>
      </c>
      <c r="L657" s="329" t="s">
        <v>1532</v>
      </c>
      <c r="M657" s="329" t="s">
        <v>1001</v>
      </c>
      <c r="N657" s="340"/>
      <c r="O657" s="329" t="s">
        <v>1000</v>
      </c>
      <c r="P657" s="329" t="s">
        <v>449</v>
      </c>
      <c r="Q657" s="340"/>
    </row>
    <row r="658" spans="5:17" s="341" customFormat="1" ht="14.1" customHeight="1" x14ac:dyDescent="0.2">
      <c r="E658" s="338" t="s">
        <v>3114</v>
      </c>
      <c r="F658" s="338" t="s">
        <v>2837</v>
      </c>
      <c r="G658" s="340" t="s">
        <v>449</v>
      </c>
      <c r="H658" s="329" t="s">
        <v>790</v>
      </c>
      <c r="I658" s="329" t="s">
        <v>958</v>
      </c>
      <c r="J658" s="329" t="s">
        <v>959</v>
      </c>
      <c r="K658" s="329" t="s">
        <v>965</v>
      </c>
      <c r="L658" s="329" t="s">
        <v>1532</v>
      </c>
      <c r="M658" s="329" t="s">
        <v>1001</v>
      </c>
      <c r="N658" s="340"/>
      <c r="O658" s="329" t="s">
        <v>1000</v>
      </c>
      <c r="P658" s="329" t="s">
        <v>449</v>
      </c>
      <c r="Q658" s="340"/>
    </row>
    <row r="659" spans="5:17" s="341" customFormat="1" ht="14.1" customHeight="1" x14ac:dyDescent="0.2">
      <c r="E659" s="338" t="s">
        <v>3115</v>
      </c>
      <c r="F659" s="338" t="s">
        <v>2838</v>
      </c>
      <c r="G659" s="340" t="s">
        <v>449</v>
      </c>
      <c r="H659" s="329" t="s">
        <v>791</v>
      </c>
      <c r="I659" s="329" t="s">
        <v>958</v>
      </c>
      <c r="J659" s="329" t="s">
        <v>959</v>
      </c>
      <c r="K659" s="329" t="s">
        <v>966</v>
      </c>
      <c r="L659" s="329" t="s">
        <v>1532</v>
      </c>
      <c r="M659" s="329" t="s">
        <v>1001</v>
      </c>
      <c r="N659" s="340"/>
      <c r="O659" s="329" t="s">
        <v>1000</v>
      </c>
      <c r="P659" s="329" t="s">
        <v>449</v>
      </c>
      <c r="Q659" s="340"/>
    </row>
    <row r="660" spans="5:17" s="341" customFormat="1" ht="14.1" customHeight="1" x14ac:dyDescent="0.2">
      <c r="E660" s="338" t="s">
        <v>3116</v>
      </c>
      <c r="F660" s="338" t="s">
        <v>2839</v>
      </c>
      <c r="G660" s="340" t="s">
        <v>449</v>
      </c>
      <c r="H660" s="329" t="s">
        <v>792</v>
      </c>
      <c r="I660" s="329" t="s">
        <v>958</v>
      </c>
      <c r="J660" s="329" t="s">
        <v>959</v>
      </c>
      <c r="K660" s="329" t="s">
        <v>967</v>
      </c>
      <c r="L660" s="329" t="s">
        <v>1532</v>
      </c>
      <c r="M660" s="329" t="s">
        <v>1001</v>
      </c>
      <c r="N660" s="340"/>
      <c r="O660" s="329" t="s">
        <v>1000</v>
      </c>
      <c r="P660" s="329" t="s">
        <v>449</v>
      </c>
      <c r="Q660" s="340"/>
    </row>
    <row r="661" spans="5:17" s="341" customFormat="1" ht="14.1" customHeight="1" x14ac:dyDescent="0.2">
      <c r="E661" s="338" t="s">
        <v>3117</v>
      </c>
      <c r="F661" s="338" t="s">
        <v>2840</v>
      </c>
      <c r="G661" s="340" t="s">
        <v>449</v>
      </c>
      <c r="H661" s="329" t="s">
        <v>793</v>
      </c>
      <c r="I661" s="329" t="s">
        <v>958</v>
      </c>
      <c r="J661" s="329" t="s">
        <v>959</v>
      </c>
      <c r="K661" s="329" t="s">
        <v>968</v>
      </c>
      <c r="L661" s="329" t="s">
        <v>1532</v>
      </c>
      <c r="M661" s="329" t="s">
        <v>1001</v>
      </c>
      <c r="N661" s="340"/>
      <c r="O661" s="329" t="s">
        <v>1000</v>
      </c>
      <c r="P661" s="329" t="s">
        <v>449</v>
      </c>
      <c r="Q661" s="340"/>
    </row>
    <row r="662" spans="5:17" s="341" customFormat="1" ht="14.1" customHeight="1" x14ac:dyDescent="0.2">
      <c r="E662" s="338" t="s">
        <v>3118</v>
      </c>
      <c r="F662" s="338" t="s">
        <v>2841</v>
      </c>
      <c r="G662" s="340" t="s">
        <v>449</v>
      </c>
      <c r="H662" s="329" t="s">
        <v>794</v>
      </c>
      <c r="I662" s="329" t="s">
        <v>958</v>
      </c>
      <c r="J662" s="329" t="s">
        <v>959</v>
      </c>
      <c r="K662" s="329" t="s">
        <v>969</v>
      </c>
      <c r="L662" s="329" t="s">
        <v>1532</v>
      </c>
      <c r="M662" s="329" t="s">
        <v>1001</v>
      </c>
      <c r="N662" s="340"/>
      <c r="O662" s="329" t="s">
        <v>1000</v>
      </c>
      <c r="P662" s="329" t="s">
        <v>449</v>
      </c>
      <c r="Q662" s="340"/>
    </row>
    <row r="663" spans="5:17" s="341" customFormat="1" ht="14.1" customHeight="1" x14ac:dyDescent="0.2">
      <c r="E663" s="338" t="s">
        <v>3119</v>
      </c>
      <c r="F663" s="338" t="s">
        <v>2842</v>
      </c>
      <c r="G663" s="340" t="s">
        <v>449</v>
      </c>
      <c r="H663" s="329" t="s">
        <v>795</v>
      </c>
      <c r="I663" s="329" t="s">
        <v>958</v>
      </c>
      <c r="J663" s="329" t="s">
        <v>959</v>
      </c>
      <c r="K663" s="329" t="s">
        <v>970</v>
      </c>
      <c r="L663" s="329" t="s">
        <v>1532</v>
      </c>
      <c r="M663" s="329" t="s">
        <v>1001</v>
      </c>
      <c r="N663" s="340"/>
      <c r="O663" s="329" t="s">
        <v>1000</v>
      </c>
      <c r="P663" s="329" t="s">
        <v>449</v>
      </c>
      <c r="Q663" s="340"/>
    </row>
    <row r="664" spans="5:17" s="341" customFormat="1" ht="14.1" customHeight="1" x14ac:dyDescent="0.2">
      <c r="E664" s="338" t="s">
        <v>3120</v>
      </c>
      <c r="F664" s="339" t="s">
        <v>2843</v>
      </c>
      <c r="G664" s="340" t="s">
        <v>449</v>
      </c>
      <c r="H664" s="329" t="s">
        <v>796</v>
      </c>
      <c r="I664" s="329" t="s">
        <v>958</v>
      </c>
      <c r="J664" s="329" t="s">
        <v>959</v>
      </c>
      <c r="K664" s="329" t="s">
        <v>971</v>
      </c>
      <c r="L664" s="329" t="s">
        <v>1532</v>
      </c>
      <c r="M664" s="329" t="s">
        <v>1001</v>
      </c>
      <c r="N664" s="340"/>
      <c r="O664" s="329" t="s">
        <v>1000</v>
      </c>
      <c r="P664" s="329" t="s">
        <v>449</v>
      </c>
      <c r="Q664" s="340"/>
    </row>
    <row r="665" spans="5:17" s="341" customFormat="1" ht="14.1" customHeight="1" x14ac:dyDescent="0.2">
      <c r="E665" s="338" t="s">
        <v>3121</v>
      </c>
      <c r="F665" s="338" t="s">
        <v>2844</v>
      </c>
      <c r="G665" s="340" t="s">
        <v>449</v>
      </c>
      <c r="H665" s="329" t="s">
        <v>797</v>
      </c>
      <c r="I665" s="329" t="s">
        <v>958</v>
      </c>
      <c r="J665" s="329" t="s">
        <v>959</v>
      </c>
      <c r="K665" s="329" t="s">
        <v>972</v>
      </c>
      <c r="L665" s="329" t="s">
        <v>1532</v>
      </c>
      <c r="M665" s="329" t="s">
        <v>1001</v>
      </c>
      <c r="N665" s="340"/>
      <c r="O665" s="329" t="s">
        <v>1000</v>
      </c>
      <c r="P665" s="329" t="s">
        <v>449</v>
      </c>
      <c r="Q665" s="340"/>
    </row>
    <row r="666" spans="5:17" s="341" customFormat="1" ht="14.1" customHeight="1" x14ac:dyDescent="0.2">
      <c r="E666" s="338" t="s">
        <v>3122</v>
      </c>
      <c r="F666" s="338" t="s">
        <v>2845</v>
      </c>
      <c r="G666" s="340" t="s">
        <v>449</v>
      </c>
      <c r="H666" s="329" t="s">
        <v>798</v>
      </c>
      <c r="I666" s="329" t="s">
        <v>958</v>
      </c>
      <c r="J666" s="329" t="s">
        <v>959</v>
      </c>
      <c r="K666" s="329" t="s">
        <v>973</v>
      </c>
      <c r="L666" s="329" t="s">
        <v>1532</v>
      </c>
      <c r="M666" s="329" t="s">
        <v>1001</v>
      </c>
      <c r="N666" s="340"/>
      <c r="O666" s="329" t="s">
        <v>1000</v>
      </c>
      <c r="P666" s="329" t="s">
        <v>449</v>
      </c>
      <c r="Q666" s="340"/>
    </row>
    <row r="667" spans="5:17" s="341" customFormat="1" ht="14.1" customHeight="1" x14ac:dyDescent="0.2">
      <c r="E667" s="338" t="s">
        <v>3123</v>
      </c>
      <c r="F667" s="338" t="s">
        <v>2846</v>
      </c>
      <c r="G667" s="340" t="s">
        <v>449</v>
      </c>
      <c r="H667" s="329" t="s">
        <v>799</v>
      </c>
      <c r="I667" s="329" t="s">
        <v>958</v>
      </c>
      <c r="J667" s="329" t="s">
        <v>959</v>
      </c>
      <c r="K667" s="329" t="s">
        <v>974</v>
      </c>
      <c r="L667" s="329" t="s">
        <v>1532</v>
      </c>
      <c r="M667" s="329" t="s">
        <v>1001</v>
      </c>
      <c r="N667" s="340"/>
      <c r="O667" s="329" t="s">
        <v>1000</v>
      </c>
      <c r="P667" s="329" t="s">
        <v>449</v>
      </c>
      <c r="Q667" s="340"/>
    </row>
    <row r="668" spans="5:17" s="341" customFormat="1" ht="14.1" customHeight="1" x14ac:dyDescent="0.2">
      <c r="E668" s="338" t="s">
        <v>3124</v>
      </c>
      <c r="F668" s="338" t="s">
        <v>2847</v>
      </c>
      <c r="G668" s="340" t="s">
        <v>449</v>
      </c>
      <c r="H668" s="329" t="s">
        <v>800</v>
      </c>
      <c r="I668" s="329" t="s">
        <v>958</v>
      </c>
      <c r="J668" s="329" t="s">
        <v>959</v>
      </c>
      <c r="K668" s="329" t="s">
        <v>975</v>
      </c>
      <c r="L668" s="329" t="s">
        <v>1532</v>
      </c>
      <c r="M668" s="329" t="s">
        <v>1001</v>
      </c>
      <c r="N668" s="340"/>
      <c r="O668" s="329" t="s">
        <v>1000</v>
      </c>
      <c r="P668" s="329" t="s">
        <v>449</v>
      </c>
      <c r="Q668" s="340"/>
    </row>
    <row r="669" spans="5:17" s="341" customFormat="1" ht="14.1" customHeight="1" x14ac:dyDescent="0.2">
      <c r="E669" s="338" t="s">
        <v>3125</v>
      </c>
      <c r="F669" s="338" t="s">
        <v>2848</v>
      </c>
      <c r="G669" s="340" t="s">
        <v>449</v>
      </c>
      <c r="H669" s="329" t="s">
        <v>801</v>
      </c>
      <c r="I669" s="329" t="s">
        <v>958</v>
      </c>
      <c r="J669" s="329" t="s">
        <v>959</v>
      </c>
      <c r="K669" s="329" t="s">
        <v>976</v>
      </c>
      <c r="L669" s="329" t="s">
        <v>1532</v>
      </c>
      <c r="M669" s="329" t="s">
        <v>1001</v>
      </c>
      <c r="N669" s="340"/>
      <c r="O669" s="329" t="s">
        <v>1000</v>
      </c>
      <c r="P669" s="329" t="s">
        <v>449</v>
      </c>
      <c r="Q669" s="340"/>
    </row>
    <row r="670" spans="5:17" s="341" customFormat="1" ht="14.1" customHeight="1" x14ac:dyDescent="0.2">
      <c r="E670" s="338" t="s">
        <v>3126</v>
      </c>
      <c r="F670" s="338" t="s">
        <v>2849</v>
      </c>
      <c r="G670" s="340" t="s">
        <v>449</v>
      </c>
      <c r="H670" s="329" t="s">
        <v>802</v>
      </c>
      <c r="I670" s="329" t="s">
        <v>958</v>
      </c>
      <c r="J670" s="329" t="s">
        <v>959</v>
      </c>
      <c r="K670" s="329" t="s">
        <v>977</v>
      </c>
      <c r="L670" s="329" t="s">
        <v>1532</v>
      </c>
      <c r="M670" s="329" t="s">
        <v>1001</v>
      </c>
      <c r="N670" s="340"/>
      <c r="O670" s="329" t="s">
        <v>1000</v>
      </c>
      <c r="P670" s="329" t="s">
        <v>449</v>
      </c>
      <c r="Q670" s="340"/>
    </row>
    <row r="671" spans="5:17" s="341" customFormat="1" ht="14.1" customHeight="1" x14ac:dyDescent="0.2">
      <c r="E671" s="338" t="s">
        <v>3127</v>
      </c>
      <c r="F671" s="338" t="s">
        <v>2850</v>
      </c>
      <c r="G671" s="340" t="s">
        <v>449</v>
      </c>
      <c r="H671" s="329" t="s">
        <v>803</v>
      </c>
      <c r="I671" s="329" t="s">
        <v>958</v>
      </c>
      <c r="J671" s="329" t="s">
        <v>959</v>
      </c>
      <c r="K671" s="329" t="s">
        <v>978</v>
      </c>
      <c r="L671" s="329" t="s">
        <v>1532</v>
      </c>
      <c r="M671" s="329" t="s">
        <v>1001</v>
      </c>
      <c r="N671" s="340"/>
      <c r="O671" s="329" t="s">
        <v>1000</v>
      </c>
      <c r="P671" s="329" t="s">
        <v>449</v>
      </c>
      <c r="Q671" s="340"/>
    </row>
    <row r="672" spans="5:17" s="341" customFormat="1" ht="14.1" customHeight="1" x14ac:dyDescent="0.2">
      <c r="E672" s="338" t="s">
        <v>3128</v>
      </c>
      <c r="F672" s="338" t="s">
        <v>2851</v>
      </c>
      <c r="G672" s="340" t="s">
        <v>449</v>
      </c>
      <c r="H672" s="329" t="s">
        <v>804</v>
      </c>
      <c r="I672" s="329" t="s">
        <v>958</v>
      </c>
      <c r="J672" s="329" t="s">
        <v>959</v>
      </c>
      <c r="K672" s="329" t="s">
        <v>979</v>
      </c>
      <c r="L672" s="329" t="s">
        <v>1532</v>
      </c>
      <c r="M672" s="329" t="s">
        <v>1001</v>
      </c>
      <c r="N672" s="340"/>
      <c r="O672" s="329" t="s">
        <v>1000</v>
      </c>
      <c r="P672" s="329" t="s">
        <v>449</v>
      </c>
      <c r="Q672" s="340"/>
    </row>
    <row r="673" spans="5:17" s="341" customFormat="1" ht="14.1" customHeight="1" x14ac:dyDescent="0.2">
      <c r="E673" s="338" t="s">
        <v>3129</v>
      </c>
      <c r="F673" s="338" t="s">
        <v>2852</v>
      </c>
      <c r="G673" s="340" t="s">
        <v>449</v>
      </c>
      <c r="H673" s="329" t="s">
        <v>805</v>
      </c>
      <c r="I673" s="329" t="s">
        <v>958</v>
      </c>
      <c r="J673" s="329" t="s">
        <v>980</v>
      </c>
      <c r="K673" s="329" t="s">
        <v>960</v>
      </c>
      <c r="L673" s="329" t="s">
        <v>1532</v>
      </c>
      <c r="M673" s="329" t="s">
        <v>1001</v>
      </c>
      <c r="N673" s="340"/>
      <c r="O673" s="329" t="s">
        <v>1000</v>
      </c>
      <c r="P673" s="329" t="s">
        <v>449</v>
      </c>
      <c r="Q673" s="340"/>
    </row>
    <row r="674" spans="5:17" s="341" customFormat="1" ht="14.1" customHeight="1" x14ac:dyDescent="0.2">
      <c r="E674" s="338" t="s">
        <v>3130</v>
      </c>
      <c r="F674" s="338" t="s">
        <v>2853</v>
      </c>
      <c r="G674" s="340" t="s">
        <v>449</v>
      </c>
      <c r="H674" s="329" t="s">
        <v>806</v>
      </c>
      <c r="I674" s="329" t="s">
        <v>958</v>
      </c>
      <c r="J674" s="329" t="s">
        <v>980</v>
      </c>
      <c r="K674" s="329" t="s">
        <v>961</v>
      </c>
      <c r="L674" s="329" t="s">
        <v>1532</v>
      </c>
      <c r="M674" s="329" t="s">
        <v>1001</v>
      </c>
      <c r="N674" s="340"/>
      <c r="O674" s="329" t="s">
        <v>1000</v>
      </c>
      <c r="P674" s="329" t="s">
        <v>449</v>
      </c>
      <c r="Q674" s="340"/>
    </row>
    <row r="675" spans="5:17" s="341" customFormat="1" ht="14.1" customHeight="1" x14ac:dyDescent="0.2">
      <c r="E675" s="338" t="s">
        <v>3131</v>
      </c>
      <c r="F675" s="338" t="s">
        <v>2854</v>
      </c>
      <c r="G675" s="340" t="s">
        <v>449</v>
      </c>
      <c r="H675" s="329" t="s">
        <v>807</v>
      </c>
      <c r="I675" s="329" t="s">
        <v>958</v>
      </c>
      <c r="J675" s="329" t="s">
        <v>980</v>
      </c>
      <c r="K675" s="329" t="s">
        <v>962</v>
      </c>
      <c r="L675" s="329" t="s">
        <v>1532</v>
      </c>
      <c r="M675" s="329" t="s">
        <v>1001</v>
      </c>
      <c r="N675" s="340"/>
      <c r="O675" s="329" t="s">
        <v>1000</v>
      </c>
      <c r="P675" s="329" t="s">
        <v>449</v>
      </c>
      <c r="Q675" s="340"/>
    </row>
    <row r="676" spans="5:17" s="341" customFormat="1" ht="14.1" customHeight="1" x14ac:dyDescent="0.2">
      <c r="E676" s="338" t="s">
        <v>3132</v>
      </c>
      <c r="F676" s="338" t="s">
        <v>2855</v>
      </c>
      <c r="G676" s="340" t="s">
        <v>449</v>
      </c>
      <c r="H676" s="329" t="s">
        <v>808</v>
      </c>
      <c r="I676" s="329" t="s">
        <v>958</v>
      </c>
      <c r="J676" s="329" t="s">
        <v>980</v>
      </c>
      <c r="K676" s="329" t="s">
        <v>963</v>
      </c>
      <c r="L676" s="329" t="s">
        <v>1532</v>
      </c>
      <c r="M676" s="329" t="s">
        <v>1001</v>
      </c>
      <c r="N676" s="340"/>
      <c r="O676" s="329" t="s">
        <v>1000</v>
      </c>
      <c r="P676" s="329" t="s">
        <v>449</v>
      </c>
      <c r="Q676" s="340"/>
    </row>
    <row r="677" spans="5:17" s="341" customFormat="1" ht="14.1" customHeight="1" x14ac:dyDescent="0.2">
      <c r="E677" s="338" t="s">
        <v>3133</v>
      </c>
      <c r="F677" s="338" t="s">
        <v>2856</v>
      </c>
      <c r="G677" s="340" t="s">
        <v>449</v>
      </c>
      <c r="H677" s="329" t="s">
        <v>809</v>
      </c>
      <c r="I677" s="329" t="s">
        <v>958</v>
      </c>
      <c r="J677" s="329" t="s">
        <v>980</v>
      </c>
      <c r="K677" s="329" t="s">
        <v>964</v>
      </c>
      <c r="L677" s="329" t="s">
        <v>1532</v>
      </c>
      <c r="M677" s="329" t="s">
        <v>1001</v>
      </c>
      <c r="N677" s="340"/>
      <c r="O677" s="329" t="s">
        <v>1000</v>
      </c>
      <c r="P677" s="329" t="s">
        <v>449</v>
      </c>
      <c r="Q677" s="340"/>
    </row>
    <row r="678" spans="5:17" s="341" customFormat="1" ht="14.1" customHeight="1" x14ac:dyDescent="0.2">
      <c r="E678" s="338" t="s">
        <v>3134</v>
      </c>
      <c r="F678" s="338" t="s">
        <v>2857</v>
      </c>
      <c r="G678" s="340" t="s">
        <v>449</v>
      </c>
      <c r="H678" s="329" t="s">
        <v>810</v>
      </c>
      <c r="I678" s="329" t="s">
        <v>958</v>
      </c>
      <c r="J678" s="329" t="s">
        <v>980</v>
      </c>
      <c r="K678" s="329" t="s">
        <v>965</v>
      </c>
      <c r="L678" s="329" t="s">
        <v>1532</v>
      </c>
      <c r="M678" s="329" t="s">
        <v>1001</v>
      </c>
      <c r="N678" s="340"/>
      <c r="O678" s="329" t="s">
        <v>1000</v>
      </c>
      <c r="P678" s="329" t="s">
        <v>449</v>
      </c>
      <c r="Q678" s="340"/>
    </row>
    <row r="679" spans="5:17" s="341" customFormat="1" ht="14.1" customHeight="1" x14ac:dyDescent="0.2">
      <c r="E679" s="338" t="s">
        <v>3135</v>
      </c>
      <c r="F679" s="338" t="s">
        <v>2858</v>
      </c>
      <c r="G679" s="340" t="s">
        <v>449</v>
      </c>
      <c r="H679" s="329" t="s">
        <v>811</v>
      </c>
      <c r="I679" s="329" t="s">
        <v>958</v>
      </c>
      <c r="J679" s="329" t="s">
        <v>980</v>
      </c>
      <c r="K679" s="329" t="s">
        <v>966</v>
      </c>
      <c r="L679" s="329" t="s">
        <v>1532</v>
      </c>
      <c r="M679" s="329" t="s">
        <v>1001</v>
      </c>
      <c r="N679" s="340"/>
      <c r="O679" s="329" t="s">
        <v>1000</v>
      </c>
      <c r="P679" s="329" t="s">
        <v>449</v>
      </c>
      <c r="Q679" s="340"/>
    </row>
    <row r="680" spans="5:17" s="341" customFormat="1" ht="14.1" customHeight="1" x14ac:dyDescent="0.2">
      <c r="E680" s="338" t="s">
        <v>3136</v>
      </c>
      <c r="F680" s="338" t="s">
        <v>2859</v>
      </c>
      <c r="G680" s="340" t="s">
        <v>449</v>
      </c>
      <c r="H680" s="329" t="s">
        <v>812</v>
      </c>
      <c r="I680" s="329" t="s">
        <v>958</v>
      </c>
      <c r="J680" s="329" t="s">
        <v>980</v>
      </c>
      <c r="K680" s="329" t="s">
        <v>967</v>
      </c>
      <c r="L680" s="329" t="s">
        <v>1532</v>
      </c>
      <c r="M680" s="329" t="s">
        <v>1001</v>
      </c>
      <c r="N680" s="340"/>
      <c r="O680" s="329" t="s">
        <v>1000</v>
      </c>
      <c r="P680" s="329" t="s">
        <v>449</v>
      </c>
      <c r="Q680" s="340"/>
    </row>
    <row r="681" spans="5:17" s="341" customFormat="1" ht="14.1" customHeight="1" x14ac:dyDescent="0.2">
      <c r="E681" s="338" t="s">
        <v>3137</v>
      </c>
      <c r="F681" s="338" t="s">
        <v>2860</v>
      </c>
      <c r="G681" s="340" t="s">
        <v>449</v>
      </c>
      <c r="H681" s="329" t="s">
        <v>813</v>
      </c>
      <c r="I681" s="329" t="s">
        <v>958</v>
      </c>
      <c r="J681" s="329" t="s">
        <v>980</v>
      </c>
      <c r="K681" s="329" t="s">
        <v>968</v>
      </c>
      <c r="L681" s="329" t="s">
        <v>1532</v>
      </c>
      <c r="M681" s="329" t="s">
        <v>1001</v>
      </c>
      <c r="N681" s="340"/>
      <c r="O681" s="329" t="s">
        <v>1000</v>
      </c>
      <c r="P681" s="329" t="s">
        <v>449</v>
      </c>
      <c r="Q681" s="340"/>
    </row>
    <row r="682" spans="5:17" s="341" customFormat="1" ht="14.1" customHeight="1" x14ac:dyDescent="0.2">
      <c r="E682" s="338" t="s">
        <v>3138</v>
      </c>
      <c r="F682" s="338" t="s">
        <v>2861</v>
      </c>
      <c r="G682" s="340" t="s">
        <v>449</v>
      </c>
      <c r="H682" s="329" t="s">
        <v>814</v>
      </c>
      <c r="I682" s="329" t="s">
        <v>958</v>
      </c>
      <c r="J682" s="329" t="s">
        <v>980</v>
      </c>
      <c r="K682" s="329" t="s">
        <v>969</v>
      </c>
      <c r="L682" s="329" t="s">
        <v>1532</v>
      </c>
      <c r="M682" s="329" t="s">
        <v>1001</v>
      </c>
      <c r="N682" s="340"/>
      <c r="O682" s="329" t="s">
        <v>1000</v>
      </c>
      <c r="P682" s="329" t="s">
        <v>449</v>
      </c>
      <c r="Q682" s="340"/>
    </row>
    <row r="683" spans="5:17" s="341" customFormat="1" ht="14.1" customHeight="1" x14ac:dyDescent="0.2">
      <c r="E683" s="338" t="s">
        <v>3139</v>
      </c>
      <c r="F683" s="338" t="s">
        <v>2862</v>
      </c>
      <c r="G683" s="340" t="s">
        <v>449</v>
      </c>
      <c r="H683" s="329" t="s">
        <v>815</v>
      </c>
      <c r="I683" s="329" t="s">
        <v>958</v>
      </c>
      <c r="J683" s="329" t="s">
        <v>980</v>
      </c>
      <c r="K683" s="329" t="s">
        <v>970</v>
      </c>
      <c r="L683" s="329" t="s">
        <v>1532</v>
      </c>
      <c r="M683" s="329" t="s">
        <v>1001</v>
      </c>
      <c r="N683" s="340"/>
      <c r="O683" s="329" t="s">
        <v>1000</v>
      </c>
      <c r="P683" s="329" t="s">
        <v>449</v>
      </c>
      <c r="Q683" s="340"/>
    </row>
    <row r="684" spans="5:17" s="341" customFormat="1" ht="14.1" customHeight="1" x14ac:dyDescent="0.2">
      <c r="E684" s="338" t="s">
        <v>3140</v>
      </c>
      <c r="F684" s="339" t="s">
        <v>2863</v>
      </c>
      <c r="G684" s="340" t="s">
        <v>449</v>
      </c>
      <c r="H684" s="329" t="s">
        <v>816</v>
      </c>
      <c r="I684" s="329" t="s">
        <v>958</v>
      </c>
      <c r="J684" s="329" t="s">
        <v>980</v>
      </c>
      <c r="K684" s="329" t="s">
        <v>971</v>
      </c>
      <c r="L684" s="329" t="s">
        <v>1532</v>
      </c>
      <c r="M684" s="329" t="s">
        <v>1001</v>
      </c>
      <c r="N684" s="340"/>
      <c r="O684" s="329" t="s">
        <v>1000</v>
      </c>
      <c r="P684" s="329" t="s">
        <v>449</v>
      </c>
      <c r="Q684" s="340"/>
    </row>
    <row r="685" spans="5:17" s="341" customFormat="1" ht="14.1" customHeight="1" x14ac:dyDescent="0.2">
      <c r="E685" s="338" t="s">
        <v>3141</v>
      </c>
      <c r="F685" s="338" t="s">
        <v>2864</v>
      </c>
      <c r="G685" s="340" t="s">
        <v>449</v>
      </c>
      <c r="H685" s="329" t="s">
        <v>817</v>
      </c>
      <c r="I685" s="329" t="s">
        <v>958</v>
      </c>
      <c r="J685" s="329" t="s">
        <v>980</v>
      </c>
      <c r="K685" s="329" t="s">
        <v>972</v>
      </c>
      <c r="L685" s="329" t="s">
        <v>1532</v>
      </c>
      <c r="M685" s="329" t="s">
        <v>1001</v>
      </c>
      <c r="N685" s="340"/>
      <c r="O685" s="329" t="s">
        <v>1000</v>
      </c>
      <c r="P685" s="329" t="s">
        <v>449</v>
      </c>
      <c r="Q685" s="340"/>
    </row>
    <row r="686" spans="5:17" s="341" customFormat="1" ht="14.1" customHeight="1" x14ac:dyDescent="0.2">
      <c r="E686" s="338" t="s">
        <v>3142</v>
      </c>
      <c r="F686" s="338" t="s">
        <v>2865</v>
      </c>
      <c r="G686" s="340" t="s">
        <v>449</v>
      </c>
      <c r="H686" s="329" t="s">
        <v>818</v>
      </c>
      <c r="I686" s="329" t="s">
        <v>958</v>
      </c>
      <c r="J686" s="329" t="s">
        <v>980</v>
      </c>
      <c r="K686" s="329" t="s">
        <v>973</v>
      </c>
      <c r="L686" s="329" t="s">
        <v>1532</v>
      </c>
      <c r="M686" s="329" t="s">
        <v>1001</v>
      </c>
      <c r="N686" s="340"/>
      <c r="O686" s="329" t="s">
        <v>1000</v>
      </c>
      <c r="P686" s="329" t="s">
        <v>449</v>
      </c>
      <c r="Q686" s="340"/>
    </row>
    <row r="687" spans="5:17" s="341" customFormat="1" ht="14.1" customHeight="1" x14ac:dyDescent="0.2">
      <c r="E687" s="338" t="s">
        <v>3143</v>
      </c>
      <c r="F687" s="338" t="s">
        <v>2866</v>
      </c>
      <c r="G687" s="340" t="s">
        <v>449</v>
      </c>
      <c r="H687" s="329" t="s">
        <v>819</v>
      </c>
      <c r="I687" s="329" t="s">
        <v>958</v>
      </c>
      <c r="J687" s="329" t="s">
        <v>980</v>
      </c>
      <c r="K687" s="329" t="s">
        <v>974</v>
      </c>
      <c r="L687" s="329" t="s">
        <v>1532</v>
      </c>
      <c r="M687" s="329" t="s">
        <v>1001</v>
      </c>
      <c r="N687" s="340"/>
      <c r="O687" s="329" t="s">
        <v>1000</v>
      </c>
      <c r="P687" s="329" t="s">
        <v>449</v>
      </c>
      <c r="Q687" s="340"/>
    </row>
    <row r="688" spans="5:17" s="341" customFormat="1" ht="14.1" customHeight="1" x14ac:dyDescent="0.2">
      <c r="E688" s="338" t="s">
        <v>3144</v>
      </c>
      <c r="F688" s="338" t="s">
        <v>2867</v>
      </c>
      <c r="G688" s="340" t="s">
        <v>449</v>
      </c>
      <c r="H688" s="329" t="s">
        <v>820</v>
      </c>
      <c r="I688" s="329" t="s">
        <v>958</v>
      </c>
      <c r="J688" s="329" t="s">
        <v>980</v>
      </c>
      <c r="K688" s="329" t="s">
        <v>975</v>
      </c>
      <c r="L688" s="329" t="s">
        <v>1532</v>
      </c>
      <c r="M688" s="329" t="s">
        <v>1001</v>
      </c>
      <c r="N688" s="340"/>
      <c r="O688" s="329" t="s">
        <v>1000</v>
      </c>
      <c r="P688" s="329" t="s">
        <v>449</v>
      </c>
      <c r="Q688" s="340"/>
    </row>
    <row r="689" spans="5:17" s="341" customFormat="1" ht="14.1" customHeight="1" x14ac:dyDescent="0.2">
      <c r="E689" s="338" t="s">
        <v>3145</v>
      </c>
      <c r="F689" s="338" t="s">
        <v>2868</v>
      </c>
      <c r="G689" s="340" t="s">
        <v>449</v>
      </c>
      <c r="H689" s="329" t="s">
        <v>821</v>
      </c>
      <c r="I689" s="329" t="s">
        <v>958</v>
      </c>
      <c r="J689" s="329" t="s">
        <v>980</v>
      </c>
      <c r="K689" s="329" t="s">
        <v>976</v>
      </c>
      <c r="L689" s="329" t="s">
        <v>1532</v>
      </c>
      <c r="M689" s="329" t="s">
        <v>1001</v>
      </c>
      <c r="N689" s="340"/>
      <c r="O689" s="329" t="s">
        <v>1000</v>
      </c>
      <c r="P689" s="329" t="s">
        <v>449</v>
      </c>
      <c r="Q689" s="340"/>
    </row>
    <row r="690" spans="5:17" s="341" customFormat="1" ht="14.1" customHeight="1" x14ac:dyDescent="0.2">
      <c r="E690" s="338" t="s">
        <v>3146</v>
      </c>
      <c r="F690" s="338" t="s">
        <v>2869</v>
      </c>
      <c r="G690" s="340" t="s">
        <v>449</v>
      </c>
      <c r="H690" s="329" t="s">
        <v>822</v>
      </c>
      <c r="I690" s="329" t="s">
        <v>958</v>
      </c>
      <c r="J690" s="329" t="s">
        <v>980</v>
      </c>
      <c r="K690" s="329" t="s">
        <v>977</v>
      </c>
      <c r="L690" s="329" t="s">
        <v>1532</v>
      </c>
      <c r="M690" s="329" t="s">
        <v>1001</v>
      </c>
      <c r="N690" s="340"/>
      <c r="O690" s="329" t="s">
        <v>1000</v>
      </c>
      <c r="P690" s="329" t="s">
        <v>449</v>
      </c>
      <c r="Q690" s="340"/>
    </row>
    <row r="691" spans="5:17" s="341" customFormat="1" ht="14.1" customHeight="1" x14ac:dyDescent="0.2">
      <c r="E691" s="338" t="s">
        <v>3147</v>
      </c>
      <c r="F691" s="338" t="s">
        <v>2870</v>
      </c>
      <c r="G691" s="340" t="s">
        <v>449</v>
      </c>
      <c r="H691" s="329" t="s">
        <v>823</v>
      </c>
      <c r="I691" s="329" t="s">
        <v>958</v>
      </c>
      <c r="J691" s="329" t="s">
        <v>980</v>
      </c>
      <c r="K691" s="329" t="s">
        <v>978</v>
      </c>
      <c r="L691" s="329" t="s">
        <v>1532</v>
      </c>
      <c r="M691" s="329" t="s">
        <v>1001</v>
      </c>
      <c r="N691" s="340"/>
      <c r="O691" s="329" t="s">
        <v>1000</v>
      </c>
      <c r="P691" s="329" t="s">
        <v>449</v>
      </c>
      <c r="Q691" s="340"/>
    </row>
    <row r="692" spans="5:17" s="341" customFormat="1" ht="14.1" customHeight="1" x14ac:dyDescent="0.2">
      <c r="E692" s="338" t="s">
        <v>3148</v>
      </c>
      <c r="F692" s="338" t="s">
        <v>2871</v>
      </c>
      <c r="G692" s="340" t="s">
        <v>449</v>
      </c>
      <c r="H692" s="329" t="s">
        <v>824</v>
      </c>
      <c r="I692" s="329" t="s">
        <v>958</v>
      </c>
      <c r="J692" s="329" t="s">
        <v>980</v>
      </c>
      <c r="K692" s="329" t="s">
        <v>979</v>
      </c>
      <c r="L692" s="329" t="s">
        <v>1532</v>
      </c>
      <c r="M692" s="329" t="s">
        <v>1001</v>
      </c>
      <c r="N692" s="340"/>
      <c r="O692" s="329" t="s">
        <v>1000</v>
      </c>
      <c r="P692" s="329" t="s">
        <v>449</v>
      </c>
      <c r="Q692" s="340"/>
    </row>
    <row r="693" spans="5:17" s="341" customFormat="1" ht="14.1" customHeight="1" x14ac:dyDescent="0.2">
      <c r="E693" s="338" t="s">
        <v>3149</v>
      </c>
      <c r="F693" s="338" t="s">
        <v>2872</v>
      </c>
      <c r="G693" s="340" t="s">
        <v>449</v>
      </c>
      <c r="H693" s="329" t="s">
        <v>1045</v>
      </c>
      <c r="I693" s="329" t="s">
        <v>958</v>
      </c>
      <c r="J693" s="329" t="s">
        <v>980</v>
      </c>
      <c r="K693" s="329" t="s">
        <v>960</v>
      </c>
      <c r="L693" s="329" t="s">
        <v>1532</v>
      </c>
      <c r="M693" s="329" t="s">
        <v>1001</v>
      </c>
      <c r="N693" s="340"/>
      <c r="O693" s="329" t="s">
        <v>1000</v>
      </c>
      <c r="P693" s="329" t="s">
        <v>449</v>
      </c>
      <c r="Q693" s="340"/>
    </row>
    <row r="694" spans="5:17" s="341" customFormat="1" ht="14.1" customHeight="1" x14ac:dyDescent="0.2">
      <c r="E694" s="338" t="s">
        <v>3150</v>
      </c>
      <c r="F694" s="338" t="s">
        <v>2873</v>
      </c>
      <c r="G694" s="340" t="s">
        <v>449</v>
      </c>
      <c r="H694" s="329" t="s">
        <v>1046</v>
      </c>
      <c r="I694" s="329" t="s">
        <v>958</v>
      </c>
      <c r="J694" s="329" t="s">
        <v>980</v>
      </c>
      <c r="K694" s="329" t="s">
        <v>961</v>
      </c>
      <c r="L694" s="329" t="s">
        <v>1532</v>
      </c>
      <c r="M694" s="329" t="s">
        <v>1001</v>
      </c>
      <c r="N694" s="340"/>
      <c r="O694" s="329" t="s">
        <v>1000</v>
      </c>
      <c r="P694" s="329" t="s">
        <v>449</v>
      </c>
      <c r="Q694" s="340"/>
    </row>
    <row r="695" spans="5:17" s="341" customFormat="1" ht="14.1" customHeight="1" x14ac:dyDescent="0.2">
      <c r="E695" s="338" t="s">
        <v>3151</v>
      </c>
      <c r="F695" s="338" t="s">
        <v>2874</v>
      </c>
      <c r="G695" s="340" t="s">
        <v>449</v>
      </c>
      <c r="H695" s="329" t="s">
        <v>1047</v>
      </c>
      <c r="I695" s="329" t="s">
        <v>958</v>
      </c>
      <c r="J695" s="329" t="s">
        <v>980</v>
      </c>
      <c r="K695" s="329" t="s">
        <v>962</v>
      </c>
      <c r="L695" s="329" t="s">
        <v>1532</v>
      </c>
      <c r="M695" s="329" t="s">
        <v>1001</v>
      </c>
      <c r="N695" s="340"/>
      <c r="O695" s="329" t="s">
        <v>1000</v>
      </c>
      <c r="P695" s="329" t="s">
        <v>449</v>
      </c>
      <c r="Q695" s="340"/>
    </row>
    <row r="696" spans="5:17" s="341" customFormat="1" ht="14.1" customHeight="1" x14ac:dyDescent="0.2">
      <c r="E696" s="338" t="s">
        <v>3152</v>
      </c>
      <c r="F696" s="338" t="s">
        <v>2875</v>
      </c>
      <c r="G696" s="340" t="s">
        <v>449</v>
      </c>
      <c r="H696" s="329" t="s">
        <v>1048</v>
      </c>
      <c r="I696" s="329" t="s">
        <v>958</v>
      </c>
      <c r="J696" s="329" t="s">
        <v>980</v>
      </c>
      <c r="K696" s="329" t="s">
        <v>963</v>
      </c>
      <c r="L696" s="329" t="s">
        <v>1532</v>
      </c>
      <c r="M696" s="329" t="s">
        <v>1001</v>
      </c>
      <c r="N696" s="340"/>
      <c r="O696" s="329" t="s">
        <v>1000</v>
      </c>
      <c r="P696" s="329" t="s">
        <v>449</v>
      </c>
      <c r="Q696" s="340"/>
    </row>
    <row r="697" spans="5:17" s="341" customFormat="1" ht="14.1" customHeight="1" x14ac:dyDescent="0.2">
      <c r="E697" s="338" t="s">
        <v>3153</v>
      </c>
      <c r="F697" s="338" t="s">
        <v>2876</v>
      </c>
      <c r="G697" s="340" t="s">
        <v>449</v>
      </c>
      <c r="H697" s="329" t="s">
        <v>1049</v>
      </c>
      <c r="I697" s="329" t="s">
        <v>958</v>
      </c>
      <c r="J697" s="329" t="s">
        <v>980</v>
      </c>
      <c r="K697" s="329" t="s">
        <v>964</v>
      </c>
      <c r="L697" s="329" t="s">
        <v>1532</v>
      </c>
      <c r="M697" s="329" t="s">
        <v>1001</v>
      </c>
      <c r="N697" s="340"/>
      <c r="O697" s="329" t="s">
        <v>1000</v>
      </c>
      <c r="P697" s="329" t="s">
        <v>449</v>
      </c>
      <c r="Q697" s="340"/>
    </row>
    <row r="698" spans="5:17" s="341" customFormat="1" ht="14.1" customHeight="1" x14ac:dyDescent="0.2">
      <c r="E698" s="338" t="s">
        <v>3154</v>
      </c>
      <c r="F698" s="338" t="s">
        <v>2877</v>
      </c>
      <c r="G698" s="340" t="s">
        <v>449</v>
      </c>
      <c r="H698" s="329" t="s">
        <v>1050</v>
      </c>
      <c r="I698" s="329" t="s">
        <v>958</v>
      </c>
      <c r="J698" s="329" t="s">
        <v>980</v>
      </c>
      <c r="K698" s="329" t="s">
        <v>965</v>
      </c>
      <c r="L698" s="329" t="s">
        <v>1532</v>
      </c>
      <c r="M698" s="329" t="s">
        <v>1001</v>
      </c>
      <c r="N698" s="340"/>
      <c r="O698" s="329" t="s">
        <v>1000</v>
      </c>
      <c r="P698" s="329" t="s">
        <v>449</v>
      </c>
      <c r="Q698" s="340"/>
    </row>
    <row r="699" spans="5:17" s="341" customFormat="1" ht="14.1" customHeight="1" x14ac:dyDescent="0.2">
      <c r="E699" s="338" t="s">
        <v>3155</v>
      </c>
      <c r="F699" s="338" t="s">
        <v>2878</v>
      </c>
      <c r="G699" s="340" t="s">
        <v>449</v>
      </c>
      <c r="H699" s="329" t="s">
        <v>1051</v>
      </c>
      <c r="I699" s="329" t="s">
        <v>958</v>
      </c>
      <c r="J699" s="329" t="s">
        <v>980</v>
      </c>
      <c r="K699" s="329" t="s">
        <v>966</v>
      </c>
      <c r="L699" s="329" t="s">
        <v>1532</v>
      </c>
      <c r="M699" s="329" t="s">
        <v>1001</v>
      </c>
      <c r="N699" s="340"/>
      <c r="O699" s="329" t="s">
        <v>1000</v>
      </c>
      <c r="P699" s="329" t="s">
        <v>449</v>
      </c>
      <c r="Q699" s="340"/>
    </row>
    <row r="700" spans="5:17" s="341" customFormat="1" ht="14.1" customHeight="1" x14ac:dyDescent="0.2">
      <c r="E700" s="338" t="s">
        <v>3156</v>
      </c>
      <c r="F700" s="338" t="s">
        <v>2879</v>
      </c>
      <c r="G700" s="340" t="s">
        <v>449</v>
      </c>
      <c r="H700" s="329" t="s">
        <v>1052</v>
      </c>
      <c r="I700" s="329" t="s">
        <v>958</v>
      </c>
      <c r="J700" s="329" t="s">
        <v>980</v>
      </c>
      <c r="K700" s="329" t="s">
        <v>967</v>
      </c>
      <c r="L700" s="329" t="s">
        <v>1532</v>
      </c>
      <c r="M700" s="329" t="s">
        <v>1001</v>
      </c>
      <c r="N700" s="340"/>
      <c r="O700" s="329" t="s">
        <v>1000</v>
      </c>
      <c r="P700" s="329" t="s">
        <v>449</v>
      </c>
      <c r="Q700" s="340"/>
    </row>
    <row r="701" spans="5:17" s="341" customFormat="1" ht="14.1" customHeight="1" x14ac:dyDescent="0.2">
      <c r="E701" s="338" t="s">
        <v>3157</v>
      </c>
      <c r="F701" s="338" t="s">
        <v>2880</v>
      </c>
      <c r="G701" s="340" t="s">
        <v>449</v>
      </c>
      <c r="H701" s="329" t="s">
        <v>1053</v>
      </c>
      <c r="I701" s="329" t="s">
        <v>958</v>
      </c>
      <c r="J701" s="329" t="s">
        <v>980</v>
      </c>
      <c r="K701" s="329" t="s">
        <v>968</v>
      </c>
      <c r="L701" s="329" t="s">
        <v>1532</v>
      </c>
      <c r="M701" s="329" t="s">
        <v>1001</v>
      </c>
      <c r="N701" s="340"/>
      <c r="O701" s="329" t="s">
        <v>1000</v>
      </c>
      <c r="P701" s="329" t="s">
        <v>449</v>
      </c>
      <c r="Q701" s="340"/>
    </row>
    <row r="702" spans="5:17" s="341" customFormat="1" ht="14.1" customHeight="1" x14ac:dyDescent="0.2">
      <c r="E702" s="338" t="s">
        <v>3158</v>
      </c>
      <c r="F702" s="338" t="s">
        <v>2881</v>
      </c>
      <c r="G702" s="340" t="s">
        <v>449</v>
      </c>
      <c r="H702" s="329" t="s">
        <v>1054</v>
      </c>
      <c r="I702" s="329" t="s">
        <v>958</v>
      </c>
      <c r="J702" s="329" t="s">
        <v>980</v>
      </c>
      <c r="K702" s="329" t="s">
        <v>969</v>
      </c>
      <c r="L702" s="329" t="s">
        <v>1532</v>
      </c>
      <c r="M702" s="329" t="s">
        <v>1001</v>
      </c>
      <c r="N702" s="340"/>
      <c r="O702" s="329" t="s">
        <v>1000</v>
      </c>
      <c r="P702" s="329" t="s">
        <v>449</v>
      </c>
      <c r="Q702" s="340"/>
    </row>
    <row r="703" spans="5:17" s="341" customFormat="1" ht="14.1" customHeight="1" x14ac:dyDescent="0.2">
      <c r="E703" s="338" t="s">
        <v>3159</v>
      </c>
      <c r="F703" s="338" t="s">
        <v>2882</v>
      </c>
      <c r="G703" s="340" t="s">
        <v>449</v>
      </c>
      <c r="H703" s="329" t="s">
        <v>1055</v>
      </c>
      <c r="I703" s="329" t="s">
        <v>958</v>
      </c>
      <c r="J703" s="329" t="s">
        <v>980</v>
      </c>
      <c r="K703" s="329" t="s">
        <v>970</v>
      </c>
      <c r="L703" s="329" t="s">
        <v>1532</v>
      </c>
      <c r="M703" s="329" t="s">
        <v>1001</v>
      </c>
      <c r="N703" s="340"/>
      <c r="O703" s="329" t="s">
        <v>1000</v>
      </c>
      <c r="P703" s="329" t="s">
        <v>449</v>
      </c>
      <c r="Q703" s="340"/>
    </row>
    <row r="704" spans="5:17" s="341" customFormat="1" ht="14.1" customHeight="1" x14ac:dyDescent="0.2">
      <c r="E704" s="338" t="s">
        <v>3160</v>
      </c>
      <c r="F704" s="339" t="s">
        <v>2883</v>
      </c>
      <c r="G704" s="340" t="s">
        <v>449</v>
      </c>
      <c r="H704" s="329" t="s">
        <v>1056</v>
      </c>
      <c r="I704" s="329" t="s">
        <v>958</v>
      </c>
      <c r="J704" s="329" t="s">
        <v>980</v>
      </c>
      <c r="K704" s="329" t="s">
        <v>971</v>
      </c>
      <c r="L704" s="329" t="s">
        <v>1532</v>
      </c>
      <c r="M704" s="329" t="s">
        <v>1001</v>
      </c>
      <c r="N704" s="340"/>
      <c r="O704" s="329" t="s">
        <v>1000</v>
      </c>
      <c r="P704" s="329" t="s">
        <v>449</v>
      </c>
      <c r="Q704" s="340"/>
    </row>
    <row r="705" spans="1:859" s="341" customFormat="1" ht="14.1" customHeight="1" x14ac:dyDescent="0.2">
      <c r="E705" s="338" t="s">
        <v>3161</v>
      </c>
      <c r="F705" s="338" t="s">
        <v>2884</v>
      </c>
      <c r="G705" s="340" t="s">
        <v>449</v>
      </c>
      <c r="H705" s="329" t="s">
        <v>1057</v>
      </c>
      <c r="I705" s="329" t="s">
        <v>958</v>
      </c>
      <c r="J705" s="329" t="s">
        <v>980</v>
      </c>
      <c r="K705" s="329" t="s">
        <v>972</v>
      </c>
      <c r="L705" s="329" t="s">
        <v>1532</v>
      </c>
      <c r="M705" s="329" t="s">
        <v>1001</v>
      </c>
      <c r="N705" s="340"/>
      <c r="O705" s="329" t="s">
        <v>1000</v>
      </c>
      <c r="P705" s="329" t="s">
        <v>449</v>
      </c>
      <c r="Q705" s="340"/>
    </row>
    <row r="706" spans="1:859" s="341" customFormat="1" ht="14.1" customHeight="1" x14ac:dyDescent="0.2">
      <c r="E706" s="338" t="s">
        <v>3162</v>
      </c>
      <c r="F706" s="338" t="s">
        <v>2885</v>
      </c>
      <c r="G706" s="340" t="s">
        <v>449</v>
      </c>
      <c r="H706" s="329" t="s">
        <v>1058</v>
      </c>
      <c r="I706" s="329" t="s">
        <v>958</v>
      </c>
      <c r="J706" s="329" t="s">
        <v>980</v>
      </c>
      <c r="K706" s="329" t="s">
        <v>973</v>
      </c>
      <c r="L706" s="329" t="s">
        <v>1532</v>
      </c>
      <c r="M706" s="329" t="s">
        <v>1001</v>
      </c>
      <c r="N706" s="340"/>
      <c r="O706" s="329" t="s">
        <v>1000</v>
      </c>
      <c r="P706" s="329" t="s">
        <v>449</v>
      </c>
      <c r="Q706" s="340"/>
    </row>
    <row r="707" spans="1:859" s="341" customFormat="1" ht="14.1" customHeight="1" x14ac:dyDescent="0.2">
      <c r="E707" s="338" t="s">
        <v>3163</v>
      </c>
      <c r="F707" s="338" t="s">
        <v>2886</v>
      </c>
      <c r="G707" s="340" t="s">
        <v>449</v>
      </c>
      <c r="H707" s="329" t="s">
        <v>1059</v>
      </c>
      <c r="I707" s="329" t="s">
        <v>958</v>
      </c>
      <c r="J707" s="329" t="s">
        <v>980</v>
      </c>
      <c r="K707" s="329" t="s">
        <v>974</v>
      </c>
      <c r="L707" s="329" t="s">
        <v>1532</v>
      </c>
      <c r="M707" s="329" t="s">
        <v>1001</v>
      </c>
      <c r="N707" s="340"/>
      <c r="O707" s="329" t="s">
        <v>1000</v>
      </c>
      <c r="P707" s="329" t="s">
        <v>449</v>
      </c>
      <c r="Q707" s="340"/>
    </row>
    <row r="708" spans="1:859" s="341" customFormat="1" ht="14.1" customHeight="1" x14ac:dyDescent="0.2">
      <c r="E708" s="338" t="s">
        <v>3164</v>
      </c>
      <c r="F708" s="338" t="s">
        <v>2887</v>
      </c>
      <c r="G708" s="340" t="s">
        <v>449</v>
      </c>
      <c r="H708" s="329" t="s">
        <v>1060</v>
      </c>
      <c r="I708" s="329" t="s">
        <v>958</v>
      </c>
      <c r="J708" s="329" t="s">
        <v>980</v>
      </c>
      <c r="K708" s="329" t="s">
        <v>975</v>
      </c>
      <c r="L708" s="329" t="s">
        <v>1532</v>
      </c>
      <c r="M708" s="329" t="s">
        <v>1001</v>
      </c>
      <c r="N708" s="340"/>
      <c r="O708" s="329" t="s">
        <v>1000</v>
      </c>
      <c r="P708" s="329" t="s">
        <v>449</v>
      </c>
      <c r="Q708" s="340"/>
    </row>
    <row r="709" spans="1:859" s="341" customFormat="1" ht="14.1" customHeight="1" x14ac:dyDescent="0.2">
      <c r="E709" s="338" t="s">
        <v>3165</v>
      </c>
      <c r="F709" s="338" t="s">
        <v>2888</v>
      </c>
      <c r="G709" s="340" t="s">
        <v>449</v>
      </c>
      <c r="H709" s="329" t="s">
        <v>1061</v>
      </c>
      <c r="I709" s="329" t="s">
        <v>958</v>
      </c>
      <c r="J709" s="329" t="s">
        <v>980</v>
      </c>
      <c r="K709" s="329" t="s">
        <v>976</v>
      </c>
      <c r="L709" s="329" t="s">
        <v>1532</v>
      </c>
      <c r="M709" s="329" t="s">
        <v>1001</v>
      </c>
      <c r="N709" s="340"/>
      <c r="O709" s="329" t="s">
        <v>1000</v>
      </c>
      <c r="P709" s="329" t="s">
        <v>449</v>
      </c>
      <c r="Q709" s="340"/>
    </row>
    <row r="710" spans="1:859" s="341" customFormat="1" ht="14.1" customHeight="1" x14ac:dyDescent="0.2">
      <c r="E710" s="338" t="s">
        <v>3166</v>
      </c>
      <c r="F710" s="338" t="s">
        <v>2889</v>
      </c>
      <c r="G710" s="340" t="s">
        <v>449</v>
      </c>
      <c r="H710" s="329" t="s">
        <v>1062</v>
      </c>
      <c r="I710" s="329" t="s">
        <v>958</v>
      </c>
      <c r="J710" s="329" t="s">
        <v>980</v>
      </c>
      <c r="K710" s="329" t="s">
        <v>977</v>
      </c>
      <c r="L710" s="329" t="s">
        <v>1532</v>
      </c>
      <c r="M710" s="329" t="s">
        <v>1001</v>
      </c>
      <c r="N710" s="340"/>
      <c r="O710" s="329" t="s">
        <v>1000</v>
      </c>
      <c r="P710" s="329" t="s">
        <v>449</v>
      </c>
      <c r="Q710" s="340"/>
    </row>
    <row r="711" spans="1:859" s="341" customFormat="1" ht="14.1" customHeight="1" x14ac:dyDescent="0.2">
      <c r="E711" s="338" t="s">
        <v>3167</v>
      </c>
      <c r="F711" s="338" t="s">
        <v>2890</v>
      </c>
      <c r="G711" s="340" t="s">
        <v>449</v>
      </c>
      <c r="H711" s="329" t="s">
        <v>1063</v>
      </c>
      <c r="I711" s="329" t="s">
        <v>958</v>
      </c>
      <c r="J711" s="329" t="s">
        <v>980</v>
      </c>
      <c r="K711" s="329" t="s">
        <v>978</v>
      </c>
      <c r="L711" s="329" t="s">
        <v>1532</v>
      </c>
      <c r="M711" s="329" t="s">
        <v>1001</v>
      </c>
      <c r="N711" s="340"/>
      <c r="O711" s="329" t="s">
        <v>1000</v>
      </c>
      <c r="P711" s="329" t="s">
        <v>449</v>
      </c>
      <c r="Q711" s="340"/>
    </row>
    <row r="712" spans="1:859" s="341" customFormat="1" ht="14.1" customHeight="1" x14ac:dyDescent="0.2">
      <c r="E712" s="338" t="s">
        <v>3168</v>
      </c>
      <c r="F712" s="338" t="s">
        <v>2891</v>
      </c>
      <c r="G712" s="340" t="s">
        <v>449</v>
      </c>
      <c r="H712" s="329" t="s">
        <v>1064</v>
      </c>
      <c r="I712" s="329" t="s">
        <v>958</v>
      </c>
      <c r="J712" s="329" t="s">
        <v>980</v>
      </c>
      <c r="K712" s="329" t="s">
        <v>979</v>
      </c>
      <c r="L712" s="329" t="s">
        <v>1532</v>
      </c>
      <c r="M712" s="329" t="s">
        <v>1001</v>
      </c>
      <c r="N712" s="340"/>
      <c r="O712" s="329" t="s">
        <v>1000</v>
      </c>
      <c r="P712" s="329" t="s">
        <v>449</v>
      </c>
      <c r="Q712" s="340"/>
    </row>
    <row r="713" spans="1:859" s="341" customFormat="1" ht="14.1" customHeight="1" x14ac:dyDescent="0.2">
      <c r="E713" s="339" t="s">
        <v>3169</v>
      </c>
      <c r="F713" s="339" t="s">
        <v>2892</v>
      </c>
      <c r="G713" s="340" t="s">
        <v>449</v>
      </c>
      <c r="H713" s="329" t="s">
        <v>826</v>
      </c>
      <c r="I713" s="329" t="s">
        <v>981</v>
      </c>
      <c r="J713" s="329" t="s">
        <v>982</v>
      </c>
      <c r="K713" s="329" t="s">
        <v>984</v>
      </c>
      <c r="L713" s="329" t="s">
        <v>1532</v>
      </c>
      <c r="M713" s="329" t="s">
        <v>1001</v>
      </c>
      <c r="N713" s="340"/>
      <c r="O713" s="329" t="s">
        <v>1000</v>
      </c>
      <c r="P713" s="329" t="s">
        <v>449</v>
      </c>
      <c r="Q713" s="340"/>
    </row>
    <row r="714" spans="1:859" s="341" customFormat="1" ht="14.1" customHeight="1" x14ac:dyDescent="0.2">
      <c r="E714" s="339" t="s">
        <v>3170</v>
      </c>
      <c r="F714" s="339" t="s">
        <v>2893</v>
      </c>
      <c r="G714" s="340" t="s">
        <v>449</v>
      </c>
      <c r="H714" s="329" t="s">
        <v>825</v>
      </c>
      <c r="I714" s="329" t="s">
        <v>981</v>
      </c>
      <c r="J714" s="329" t="s">
        <v>982</v>
      </c>
      <c r="K714" s="329" t="s">
        <v>983</v>
      </c>
      <c r="L714" s="329" t="s">
        <v>1532</v>
      </c>
      <c r="M714" s="329" t="s">
        <v>1001</v>
      </c>
      <c r="N714" s="340"/>
      <c r="O714" s="329" t="s">
        <v>1000</v>
      </c>
      <c r="P714" s="329" t="s">
        <v>449</v>
      </c>
      <c r="Q714" s="340"/>
    </row>
    <row r="715" spans="1:859" s="343" customFormat="1" x14ac:dyDescent="0.2">
      <c r="A715" s="341"/>
      <c r="B715" s="341"/>
      <c r="C715" s="341"/>
      <c r="D715" s="341"/>
      <c r="E715" s="338" t="s">
        <v>1800</v>
      </c>
      <c r="F715" s="338" t="s">
        <v>2894</v>
      </c>
      <c r="G715" s="340" t="s">
        <v>449</v>
      </c>
      <c r="H715" s="329" t="s">
        <v>1801</v>
      </c>
      <c r="I715" s="329" t="s">
        <v>1802</v>
      </c>
      <c r="J715" s="329" t="s">
        <v>883</v>
      </c>
      <c r="K715" s="329" t="s">
        <v>1803</v>
      </c>
      <c r="L715" s="329" t="s">
        <v>847</v>
      </c>
      <c r="M715" s="329"/>
      <c r="N715" s="340"/>
      <c r="O715" s="329"/>
      <c r="P715" s="329"/>
      <c r="Q715" s="340"/>
      <c r="R715" s="341"/>
      <c r="S715" s="341"/>
      <c r="T715" s="341"/>
      <c r="U715" s="341"/>
      <c r="V715" s="341"/>
      <c r="W715" s="341"/>
      <c r="X715" s="341"/>
      <c r="Y715" s="341"/>
      <c r="Z715" s="341"/>
      <c r="AA715" s="341"/>
      <c r="AB715" s="341"/>
      <c r="AC715" s="341"/>
      <c r="AD715" s="341"/>
      <c r="AE715" s="341"/>
      <c r="AF715" s="341"/>
      <c r="AG715" s="341"/>
      <c r="AH715" s="341"/>
      <c r="AI715" s="341"/>
      <c r="AJ715" s="341"/>
      <c r="AK715" s="341"/>
      <c r="AL715" s="341"/>
      <c r="AM715" s="341"/>
      <c r="AN715" s="341"/>
      <c r="AO715" s="341"/>
      <c r="AP715" s="341"/>
      <c r="AQ715" s="341"/>
      <c r="AR715" s="341"/>
      <c r="AS715" s="341"/>
      <c r="AT715" s="341"/>
      <c r="AU715" s="341"/>
      <c r="AV715" s="341"/>
      <c r="AW715" s="341"/>
      <c r="AX715" s="341"/>
      <c r="AY715" s="341"/>
      <c r="AZ715" s="341"/>
      <c r="BA715" s="341"/>
      <c r="BB715" s="341"/>
      <c r="BC715" s="341"/>
      <c r="BD715" s="341"/>
      <c r="BE715" s="341"/>
      <c r="BF715" s="341"/>
      <c r="BG715" s="341"/>
      <c r="BH715" s="341"/>
      <c r="BI715" s="341"/>
      <c r="BJ715" s="341"/>
      <c r="BK715" s="341"/>
      <c r="BL715" s="341"/>
      <c r="BM715" s="341"/>
      <c r="BN715" s="341"/>
      <c r="BO715" s="341"/>
      <c r="BP715" s="341"/>
      <c r="BQ715" s="341"/>
      <c r="BR715" s="341"/>
      <c r="BS715" s="341"/>
      <c r="BT715" s="341"/>
      <c r="BU715" s="341"/>
      <c r="BV715" s="341"/>
      <c r="BW715" s="341"/>
      <c r="BX715" s="341"/>
      <c r="BY715" s="341"/>
      <c r="BZ715" s="341"/>
      <c r="CA715" s="341"/>
      <c r="CB715" s="341"/>
      <c r="CC715" s="341"/>
      <c r="CD715" s="341"/>
      <c r="CE715" s="341"/>
      <c r="CF715" s="341"/>
      <c r="CG715" s="341"/>
      <c r="CH715" s="341"/>
      <c r="CI715" s="341"/>
      <c r="CJ715" s="341"/>
      <c r="CK715" s="341"/>
      <c r="CL715" s="341"/>
      <c r="CM715" s="341"/>
      <c r="CN715" s="341"/>
      <c r="CO715" s="341"/>
      <c r="CP715" s="341"/>
      <c r="CQ715" s="341"/>
      <c r="CR715" s="341"/>
      <c r="CS715" s="341"/>
      <c r="CT715" s="341"/>
      <c r="CU715" s="341"/>
      <c r="CV715" s="341"/>
      <c r="CW715" s="341"/>
      <c r="CX715" s="341"/>
      <c r="CY715" s="341"/>
      <c r="CZ715" s="341"/>
      <c r="DA715" s="341"/>
      <c r="DB715" s="341"/>
      <c r="DC715" s="341"/>
      <c r="DD715" s="341"/>
      <c r="DE715" s="341"/>
      <c r="DF715" s="341"/>
      <c r="DG715" s="341"/>
      <c r="DH715" s="341"/>
      <c r="DI715" s="341"/>
      <c r="DJ715" s="341"/>
      <c r="DK715" s="341"/>
      <c r="DL715" s="341"/>
      <c r="DM715" s="341"/>
      <c r="DN715" s="341"/>
      <c r="DO715" s="341"/>
      <c r="DP715" s="341"/>
      <c r="DQ715" s="341"/>
      <c r="DR715" s="341"/>
      <c r="DS715" s="341"/>
      <c r="DT715" s="341"/>
      <c r="DU715" s="341"/>
      <c r="DV715" s="341"/>
      <c r="DW715" s="341"/>
      <c r="DX715" s="341"/>
      <c r="DY715" s="341"/>
      <c r="DZ715" s="341"/>
      <c r="EA715" s="341"/>
      <c r="EB715" s="341"/>
      <c r="EC715" s="341"/>
      <c r="ED715" s="341"/>
      <c r="EE715" s="341"/>
      <c r="EF715" s="341"/>
      <c r="EG715" s="341"/>
      <c r="EH715" s="341"/>
      <c r="EI715" s="341"/>
      <c r="EJ715" s="341"/>
      <c r="EK715" s="341"/>
      <c r="EL715" s="341"/>
      <c r="EM715" s="341"/>
      <c r="EN715" s="341"/>
      <c r="EO715" s="341"/>
      <c r="EP715" s="341"/>
      <c r="EQ715" s="341"/>
      <c r="ER715" s="341"/>
      <c r="ES715" s="341"/>
      <c r="ET715" s="341"/>
      <c r="EU715" s="341"/>
      <c r="EV715" s="341"/>
      <c r="EW715" s="341"/>
      <c r="EX715" s="341"/>
      <c r="EY715" s="341"/>
      <c r="EZ715" s="341"/>
      <c r="FA715" s="341"/>
      <c r="FB715" s="341"/>
      <c r="FC715" s="341"/>
      <c r="FD715" s="341"/>
      <c r="FE715" s="341"/>
      <c r="FF715" s="341"/>
      <c r="FG715" s="341"/>
      <c r="FH715" s="341"/>
      <c r="FI715" s="341"/>
      <c r="FJ715" s="341"/>
      <c r="FK715" s="341"/>
      <c r="FL715" s="341"/>
      <c r="FM715" s="341"/>
      <c r="FN715" s="341"/>
      <c r="FO715" s="341"/>
      <c r="FP715" s="341"/>
      <c r="FQ715" s="341"/>
      <c r="FR715" s="341"/>
      <c r="FS715" s="341"/>
      <c r="FT715" s="341"/>
      <c r="FU715" s="341"/>
      <c r="FV715" s="341"/>
      <c r="FW715" s="341"/>
      <c r="FX715" s="341"/>
      <c r="FY715" s="341"/>
      <c r="FZ715" s="341"/>
      <c r="GA715" s="341"/>
      <c r="GB715" s="341"/>
      <c r="GC715" s="341"/>
      <c r="GD715" s="341"/>
      <c r="GE715" s="341"/>
      <c r="GF715" s="341"/>
      <c r="GG715" s="341"/>
      <c r="GH715" s="341"/>
      <c r="GI715" s="341"/>
      <c r="GJ715" s="341"/>
      <c r="GK715" s="341"/>
      <c r="GL715" s="341"/>
      <c r="GM715" s="341"/>
      <c r="GN715" s="341"/>
      <c r="GO715" s="341"/>
      <c r="GP715" s="341"/>
      <c r="GQ715" s="341"/>
      <c r="GR715" s="341"/>
      <c r="GS715" s="341"/>
      <c r="GT715" s="341"/>
      <c r="GU715" s="341"/>
      <c r="GV715" s="341"/>
      <c r="GW715" s="341"/>
      <c r="GX715" s="341"/>
      <c r="GY715" s="341"/>
      <c r="GZ715" s="341"/>
      <c r="HA715" s="341"/>
      <c r="HB715" s="341"/>
      <c r="HC715" s="341"/>
      <c r="HD715" s="341"/>
      <c r="HE715" s="341"/>
      <c r="HF715" s="341"/>
      <c r="HG715" s="341"/>
      <c r="HH715" s="341"/>
      <c r="HI715" s="341"/>
      <c r="HJ715" s="341"/>
      <c r="HK715" s="341"/>
      <c r="HL715" s="341"/>
      <c r="HM715" s="341"/>
      <c r="HN715" s="341"/>
      <c r="HO715" s="341"/>
      <c r="HP715" s="341"/>
      <c r="HQ715" s="341"/>
      <c r="HR715" s="341"/>
      <c r="HS715" s="341"/>
      <c r="HT715" s="341"/>
      <c r="HU715" s="341"/>
      <c r="HV715" s="341"/>
      <c r="HW715" s="341"/>
      <c r="HX715" s="341"/>
      <c r="HY715" s="341"/>
      <c r="HZ715" s="341"/>
      <c r="IA715" s="341"/>
      <c r="IB715" s="341"/>
      <c r="IC715" s="341"/>
      <c r="ID715" s="341"/>
      <c r="IE715" s="341"/>
      <c r="IF715" s="341"/>
      <c r="IG715" s="341"/>
      <c r="IH715" s="341"/>
      <c r="II715" s="341"/>
      <c r="IJ715" s="341"/>
      <c r="IK715" s="341"/>
      <c r="IL715" s="341"/>
      <c r="IM715" s="341"/>
      <c r="IN715" s="341"/>
      <c r="IO715" s="341"/>
      <c r="IP715" s="341"/>
      <c r="IQ715" s="341"/>
      <c r="IR715" s="341"/>
      <c r="IS715" s="341"/>
      <c r="IT715" s="341"/>
      <c r="IU715" s="341"/>
      <c r="IV715" s="341"/>
      <c r="IW715" s="341"/>
      <c r="IX715" s="341"/>
      <c r="IY715" s="341"/>
      <c r="IZ715" s="341"/>
      <c r="JA715" s="341"/>
      <c r="JB715" s="341"/>
      <c r="JC715" s="341"/>
      <c r="JD715" s="341"/>
      <c r="JE715" s="341"/>
      <c r="JF715" s="341"/>
      <c r="JG715" s="341"/>
      <c r="JH715" s="341"/>
      <c r="JI715" s="341"/>
      <c r="JJ715" s="341"/>
      <c r="JK715" s="341"/>
      <c r="JL715" s="341"/>
      <c r="JM715" s="341"/>
      <c r="JN715" s="341"/>
      <c r="JO715" s="341"/>
      <c r="JP715" s="341"/>
      <c r="JQ715" s="341"/>
      <c r="JR715" s="341"/>
      <c r="JS715" s="341"/>
      <c r="JT715" s="341"/>
      <c r="JU715" s="341"/>
      <c r="JV715" s="341"/>
      <c r="JW715" s="341"/>
      <c r="JX715" s="341"/>
      <c r="JY715" s="341"/>
      <c r="JZ715" s="341"/>
      <c r="KA715" s="341"/>
      <c r="KB715" s="341"/>
      <c r="KC715" s="341"/>
      <c r="KD715" s="341"/>
      <c r="KE715" s="341"/>
      <c r="KF715" s="341"/>
      <c r="KG715" s="341"/>
      <c r="KH715" s="341"/>
      <c r="KI715" s="341"/>
      <c r="KJ715" s="341"/>
      <c r="KK715" s="341"/>
      <c r="KL715" s="341"/>
      <c r="KM715" s="341"/>
      <c r="KN715" s="341"/>
      <c r="KO715" s="341"/>
      <c r="KP715" s="341"/>
      <c r="KQ715" s="341"/>
      <c r="KR715" s="341"/>
      <c r="KS715" s="341"/>
      <c r="KT715" s="341"/>
      <c r="KU715" s="341"/>
      <c r="KV715" s="341"/>
      <c r="KW715" s="341"/>
      <c r="KX715" s="341"/>
      <c r="KY715" s="341"/>
      <c r="KZ715" s="341"/>
      <c r="LA715" s="341"/>
      <c r="LB715" s="341"/>
      <c r="LC715" s="341"/>
      <c r="LD715" s="341"/>
      <c r="LE715" s="341"/>
      <c r="LF715" s="341"/>
      <c r="LG715" s="341"/>
      <c r="LH715" s="341"/>
      <c r="LI715" s="341"/>
      <c r="LJ715" s="341"/>
      <c r="LK715" s="341"/>
      <c r="LL715" s="341"/>
      <c r="LM715" s="341"/>
      <c r="LN715" s="341"/>
      <c r="LO715" s="341"/>
      <c r="LP715" s="341"/>
      <c r="LQ715" s="341"/>
      <c r="LR715" s="341"/>
      <c r="LS715" s="341"/>
      <c r="LT715" s="341"/>
      <c r="LU715" s="341"/>
      <c r="LV715" s="341"/>
      <c r="LW715" s="341"/>
      <c r="LX715" s="341"/>
      <c r="LY715" s="341"/>
      <c r="LZ715" s="341"/>
      <c r="MA715" s="341"/>
      <c r="MB715" s="341"/>
      <c r="MC715" s="341"/>
      <c r="MD715" s="341"/>
      <c r="ME715" s="341"/>
      <c r="MF715" s="341"/>
      <c r="MG715" s="341"/>
      <c r="MH715" s="341"/>
      <c r="MI715" s="341"/>
      <c r="MJ715" s="341"/>
      <c r="MK715" s="341"/>
      <c r="ML715" s="341"/>
      <c r="MM715" s="341"/>
      <c r="MN715" s="341"/>
      <c r="MO715" s="341"/>
      <c r="MP715" s="341"/>
      <c r="MQ715" s="341"/>
      <c r="MR715" s="341"/>
      <c r="MS715" s="341"/>
      <c r="MT715" s="341"/>
      <c r="MU715" s="341"/>
      <c r="MV715" s="341"/>
      <c r="MW715" s="341"/>
      <c r="MX715" s="341"/>
      <c r="MY715" s="341"/>
      <c r="MZ715" s="341"/>
      <c r="NA715" s="341"/>
      <c r="NB715" s="341"/>
      <c r="NC715" s="341"/>
      <c r="ND715" s="341"/>
      <c r="NE715" s="341"/>
      <c r="NF715" s="341"/>
      <c r="NG715" s="341"/>
      <c r="NH715" s="341"/>
      <c r="NI715" s="341"/>
      <c r="NJ715" s="341"/>
      <c r="NK715" s="341"/>
      <c r="NL715" s="341"/>
      <c r="NM715" s="341"/>
      <c r="NN715" s="341"/>
      <c r="NO715" s="341"/>
      <c r="NP715" s="341"/>
      <c r="NQ715" s="341"/>
      <c r="NR715" s="341"/>
      <c r="NS715" s="341"/>
      <c r="NT715" s="341"/>
      <c r="NU715" s="341"/>
      <c r="NV715" s="341"/>
      <c r="NW715" s="341"/>
      <c r="NX715" s="341"/>
      <c r="NY715" s="341"/>
      <c r="NZ715" s="341"/>
      <c r="OA715" s="341"/>
      <c r="OB715" s="341"/>
      <c r="OC715" s="341"/>
      <c r="OD715" s="341"/>
      <c r="OE715" s="341"/>
      <c r="OF715" s="341"/>
      <c r="OG715" s="341"/>
      <c r="OH715" s="341"/>
      <c r="OI715" s="341"/>
      <c r="OJ715" s="341"/>
      <c r="OK715" s="341"/>
      <c r="OL715" s="341"/>
      <c r="OM715" s="341"/>
      <c r="ON715" s="341"/>
      <c r="OO715" s="341"/>
      <c r="OP715" s="341"/>
      <c r="OQ715" s="341"/>
      <c r="OR715" s="341"/>
      <c r="OS715" s="341"/>
      <c r="OT715" s="341"/>
      <c r="OU715" s="341"/>
      <c r="OV715" s="341"/>
      <c r="OW715" s="341"/>
      <c r="OX715" s="341"/>
      <c r="OY715" s="341"/>
      <c r="OZ715" s="341"/>
      <c r="PA715" s="341"/>
      <c r="PB715" s="341"/>
      <c r="PC715" s="341"/>
      <c r="PD715" s="341"/>
      <c r="PE715" s="341"/>
      <c r="PF715" s="341"/>
      <c r="PG715" s="341"/>
      <c r="PH715" s="341"/>
      <c r="PI715" s="341"/>
      <c r="PJ715" s="341"/>
      <c r="PK715" s="341"/>
      <c r="PL715" s="341"/>
      <c r="PM715" s="341"/>
      <c r="PN715" s="341"/>
      <c r="PO715" s="341"/>
      <c r="PP715" s="341"/>
      <c r="PQ715" s="341"/>
      <c r="PR715" s="341"/>
      <c r="PS715" s="341"/>
      <c r="PT715" s="341"/>
      <c r="PU715" s="341"/>
      <c r="PV715" s="341"/>
      <c r="PW715" s="341"/>
      <c r="PX715" s="341"/>
      <c r="PY715" s="341"/>
      <c r="PZ715" s="341"/>
      <c r="QA715" s="341"/>
      <c r="QB715" s="341"/>
      <c r="QC715" s="341"/>
      <c r="QD715" s="341"/>
      <c r="QE715" s="341"/>
      <c r="QF715" s="341"/>
      <c r="QG715" s="341"/>
      <c r="QH715" s="341"/>
      <c r="QI715" s="341"/>
      <c r="QJ715" s="341"/>
      <c r="QK715" s="341"/>
      <c r="QL715" s="341"/>
      <c r="QM715" s="341"/>
      <c r="QN715" s="341"/>
      <c r="QO715" s="341"/>
      <c r="QP715" s="341"/>
      <c r="QQ715" s="341"/>
      <c r="QR715" s="341"/>
      <c r="QS715" s="341"/>
      <c r="QT715" s="341"/>
      <c r="QU715" s="341"/>
      <c r="QV715" s="341"/>
      <c r="QW715" s="341"/>
      <c r="QX715" s="341"/>
      <c r="QY715" s="341"/>
      <c r="QZ715" s="341"/>
      <c r="RA715" s="341"/>
      <c r="RB715" s="341"/>
      <c r="RC715" s="341"/>
      <c r="RD715" s="341"/>
      <c r="RE715" s="341"/>
      <c r="RF715" s="341"/>
      <c r="RG715" s="341"/>
      <c r="RH715" s="341"/>
      <c r="RI715" s="341"/>
      <c r="RJ715" s="341"/>
      <c r="RK715" s="341"/>
      <c r="RL715" s="341"/>
      <c r="RM715" s="341"/>
      <c r="RN715" s="341"/>
      <c r="RO715" s="341"/>
      <c r="RP715" s="341"/>
      <c r="RQ715" s="341"/>
      <c r="RR715" s="341"/>
      <c r="RS715" s="341"/>
      <c r="RT715" s="341"/>
      <c r="RU715" s="341"/>
      <c r="RV715" s="341"/>
      <c r="RW715" s="341"/>
      <c r="RX715" s="341"/>
      <c r="RY715" s="341"/>
      <c r="RZ715" s="341"/>
      <c r="SA715" s="341"/>
      <c r="SB715" s="341"/>
      <c r="SC715" s="341"/>
      <c r="SD715" s="341"/>
      <c r="SE715" s="341"/>
      <c r="SF715" s="341"/>
      <c r="SG715" s="341"/>
      <c r="SH715" s="341"/>
      <c r="SI715" s="341"/>
      <c r="SJ715" s="341"/>
      <c r="SK715" s="341"/>
      <c r="SL715" s="341"/>
      <c r="SM715" s="341"/>
      <c r="SN715" s="341"/>
      <c r="SO715" s="341"/>
      <c r="SP715" s="341"/>
      <c r="SQ715" s="341"/>
      <c r="SR715" s="341"/>
      <c r="SS715" s="341"/>
      <c r="ST715" s="341"/>
      <c r="SU715" s="341"/>
      <c r="SV715" s="341"/>
      <c r="SW715" s="341"/>
      <c r="SX715" s="341"/>
      <c r="SY715" s="341"/>
      <c r="SZ715" s="341"/>
      <c r="TA715" s="341"/>
      <c r="TB715" s="341"/>
      <c r="TC715" s="341"/>
      <c r="TD715" s="341"/>
      <c r="TE715" s="341"/>
      <c r="TF715" s="341"/>
      <c r="TG715" s="341"/>
      <c r="TH715" s="341"/>
      <c r="TI715" s="341"/>
      <c r="TJ715" s="341"/>
      <c r="TK715" s="341"/>
      <c r="TL715" s="341"/>
      <c r="TM715" s="341"/>
      <c r="TN715" s="341"/>
      <c r="TO715" s="341"/>
      <c r="TP715" s="341"/>
      <c r="TQ715" s="341"/>
      <c r="TR715" s="341"/>
      <c r="TS715" s="341"/>
      <c r="TT715" s="341"/>
      <c r="TU715" s="341"/>
      <c r="TV715" s="341"/>
      <c r="TW715" s="341"/>
      <c r="TX715" s="341"/>
      <c r="TY715" s="341"/>
      <c r="TZ715" s="341"/>
      <c r="UA715" s="341"/>
      <c r="UB715" s="341"/>
      <c r="UC715" s="341"/>
      <c r="UD715" s="341"/>
      <c r="UE715" s="341"/>
      <c r="UF715" s="341"/>
      <c r="UG715" s="341"/>
      <c r="UH715" s="341"/>
      <c r="UI715" s="341"/>
      <c r="UJ715" s="341"/>
      <c r="UK715" s="341"/>
      <c r="UL715" s="341"/>
      <c r="UM715" s="341"/>
      <c r="UN715" s="341"/>
      <c r="UO715" s="341"/>
      <c r="UP715" s="341"/>
      <c r="UQ715" s="341"/>
      <c r="UR715" s="341"/>
      <c r="US715" s="341"/>
      <c r="UT715" s="341"/>
      <c r="UU715" s="341"/>
      <c r="UV715" s="341"/>
      <c r="UW715" s="341"/>
      <c r="UX715" s="341"/>
      <c r="UY715" s="341"/>
      <c r="UZ715" s="341"/>
      <c r="VA715" s="341"/>
      <c r="VB715" s="341"/>
      <c r="VC715" s="341"/>
      <c r="VD715" s="341"/>
      <c r="VE715" s="341"/>
      <c r="VF715" s="341"/>
      <c r="VG715" s="341"/>
      <c r="VH715" s="341"/>
      <c r="VI715" s="341"/>
      <c r="VJ715" s="341"/>
      <c r="VK715" s="341"/>
      <c r="VL715" s="341"/>
      <c r="VM715" s="341"/>
      <c r="VN715" s="341"/>
      <c r="VO715" s="341"/>
      <c r="VP715" s="341"/>
      <c r="VQ715" s="341"/>
      <c r="VR715" s="341"/>
      <c r="VS715" s="341"/>
      <c r="VT715" s="341"/>
      <c r="VU715" s="341"/>
      <c r="VV715" s="341"/>
      <c r="VW715" s="341"/>
      <c r="VX715" s="341"/>
      <c r="VY715" s="341"/>
      <c r="VZ715" s="341"/>
      <c r="WA715" s="341"/>
      <c r="WB715" s="341"/>
      <c r="WC715" s="341"/>
      <c r="WD715" s="341"/>
      <c r="WE715" s="341"/>
      <c r="WF715" s="341"/>
      <c r="WG715" s="341"/>
      <c r="WH715" s="341"/>
      <c r="WI715" s="341"/>
      <c r="WJ715" s="341"/>
      <c r="WK715" s="341"/>
      <c r="WL715" s="341"/>
      <c r="WM715" s="341"/>
      <c r="WN715" s="341"/>
      <c r="WO715" s="341"/>
      <c r="WP715" s="341"/>
      <c r="WQ715" s="341"/>
      <c r="WR715" s="341"/>
      <c r="WS715" s="341"/>
      <c r="WT715" s="341"/>
      <c r="WU715" s="341"/>
      <c r="WV715" s="341"/>
      <c r="WW715" s="341"/>
      <c r="WX715" s="341"/>
      <c r="WY715" s="341"/>
      <c r="WZ715" s="341"/>
      <c r="XA715" s="341"/>
      <c r="XB715" s="341"/>
      <c r="XC715" s="341"/>
      <c r="XD715" s="341"/>
      <c r="XE715" s="341"/>
      <c r="XF715" s="341"/>
      <c r="XG715" s="341"/>
      <c r="XH715" s="341"/>
      <c r="XI715" s="341"/>
      <c r="XJ715" s="341"/>
      <c r="XK715" s="341"/>
      <c r="XL715" s="341"/>
      <c r="XM715" s="341"/>
      <c r="XN715" s="341"/>
      <c r="XO715" s="341"/>
      <c r="XP715" s="341"/>
      <c r="XQ715" s="341"/>
      <c r="XR715" s="341"/>
      <c r="XS715" s="341"/>
      <c r="XT715" s="341"/>
      <c r="XU715" s="341"/>
      <c r="XV715" s="341"/>
      <c r="XW715" s="341"/>
      <c r="XX715" s="341"/>
      <c r="XY715" s="341"/>
      <c r="XZ715" s="341"/>
      <c r="YA715" s="341"/>
      <c r="YB715" s="341"/>
      <c r="YC715" s="341"/>
      <c r="YD715" s="341"/>
      <c r="YE715" s="341"/>
      <c r="YF715" s="341"/>
      <c r="YG715" s="341"/>
      <c r="YH715" s="341"/>
      <c r="YI715" s="341"/>
      <c r="YJ715" s="341"/>
      <c r="YK715" s="341"/>
      <c r="YL715" s="341"/>
      <c r="YM715" s="341"/>
      <c r="YN715" s="341"/>
      <c r="YO715" s="341"/>
      <c r="YP715" s="341"/>
      <c r="YQ715" s="341"/>
      <c r="YR715" s="341"/>
      <c r="YS715" s="341"/>
      <c r="YT715" s="341"/>
      <c r="YU715" s="341"/>
      <c r="YV715" s="341"/>
      <c r="YW715" s="341"/>
      <c r="YX715" s="341"/>
      <c r="YY715" s="341"/>
      <c r="YZ715" s="341"/>
      <c r="ZA715" s="341"/>
      <c r="ZB715" s="341"/>
      <c r="ZC715" s="341"/>
      <c r="ZD715" s="341"/>
      <c r="ZE715" s="341"/>
      <c r="ZF715" s="341"/>
      <c r="ZG715" s="341"/>
      <c r="ZH715" s="341"/>
      <c r="ZI715" s="341"/>
      <c r="ZJ715" s="341"/>
      <c r="ZK715" s="341"/>
      <c r="ZL715" s="341"/>
      <c r="ZM715" s="341"/>
      <c r="ZN715" s="341"/>
      <c r="ZO715" s="341"/>
      <c r="ZP715" s="341"/>
      <c r="ZQ715" s="341"/>
      <c r="ZR715" s="341"/>
      <c r="ZS715" s="341"/>
      <c r="ZT715" s="341"/>
      <c r="ZU715" s="341"/>
      <c r="ZV715" s="341"/>
      <c r="ZW715" s="341"/>
      <c r="ZX715" s="341"/>
      <c r="ZY715" s="341"/>
      <c r="ZZ715" s="341"/>
      <c r="AAA715" s="341"/>
      <c r="AAB715" s="341"/>
      <c r="AAC715" s="341"/>
      <c r="AAD715" s="341"/>
      <c r="AAE715" s="341"/>
      <c r="AAF715" s="341"/>
      <c r="AAG715" s="341"/>
      <c r="AAH715" s="341"/>
      <c r="AAI715" s="341"/>
      <c r="AAJ715" s="341"/>
      <c r="AAK715" s="341"/>
      <c r="AAL715" s="341"/>
      <c r="AAM715" s="341"/>
      <c r="AAN715" s="341"/>
      <c r="AAO715" s="341"/>
      <c r="AAP715" s="341"/>
      <c r="AAQ715" s="341"/>
      <c r="AAR715" s="341"/>
      <c r="AAS715" s="341"/>
      <c r="AAT715" s="341"/>
      <c r="AAU715" s="341"/>
      <c r="AAV715" s="341"/>
      <c r="AAW715" s="341"/>
      <c r="AAX715" s="341"/>
      <c r="AAY715" s="341"/>
      <c r="AAZ715" s="341"/>
      <c r="ABA715" s="341"/>
      <c r="ABB715" s="341"/>
      <c r="ABC715" s="341"/>
      <c r="ABD715" s="341"/>
      <c r="ABE715" s="341"/>
      <c r="ABF715" s="341"/>
      <c r="ABG715" s="341"/>
      <c r="ABH715" s="341"/>
      <c r="ABI715" s="341"/>
      <c r="ABJ715" s="341"/>
      <c r="ABK715" s="341"/>
      <c r="ABL715" s="341"/>
      <c r="ABM715" s="341"/>
      <c r="ABN715" s="341"/>
      <c r="ABO715" s="341"/>
      <c r="ABP715" s="341"/>
      <c r="ABQ715" s="341"/>
      <c r="ABR715" s="341"/>
      <c r="ABS715" s="341"/>
      <c r="ABT715" s="341"/>
      <c r="ABU715" s="341"/>
      <c r="ABV715" s="341"/>
      <c r="ABW715" s="341"/>
      <c r="ABX715" s="341"/>
      <c r="ABY715" s="341"/>
      <c r="ABZ715" s="341"/>
      <c r="ACA715" s="341"/>
      <c r="ACB715" s="341"/>
      <c r="ACC715" s="341"/>
      <c r="ACD715" s="341"/>
      <c r="ACE715" s="341"/>
      <c r="ACF715" s="341"/>
      <c r="ACG715" s="341"/>
      <c r="ACH715" s="341"/>
      <c r="ACI715" s="341"/>
      <c r="ACJ715" s="341"/>
      <c r="ACK715" s="341"/>
      <c r="ACL715" s="341"/>
      <c r="ACM715" s="341"/>
      <c r="ACN715" s="341"/>
      <c r="ACO715" s="341"/>
      <c r="ACP715" s="341"/>
      <c r="ACQ715" s="341"/>
      <c r="ACR715" s="341"/>
      <c r="ACS715" s="341"/>
      <c r="ACT715" s="341"/>
      <c r="ACU715" s="341"/>
      <c r="ACV715" s="341"/>
      <c r="ACW715" s="341"/>
      <c r="ACX715" s="341"/>
      <c r="ACY715" s="341"/>
      <c r="ACZ715" s="341"/>
      <c r="ADA715" s="341"/>
      <c r="ADB715" s="341"/>
      <c r="ADC715" s="341"/>
      <c r="ADD715" s="341"/>
      <c r="ADE715" s="341"/>
      <c r="ADF715" s="341"/>
      <c r="ADG715" s="341"/>
      <c r="ADH715" s="341"/>
      <c r="ADI715" s="341"/>
      <c r="ADJ715" s="341"/>
      <c r="ADK715" s="341"/>
      <c r="ADL715" s="341"/>
      <c r="ADM715" s="341"/>
      <c r="ADN715" s="341"/>
      <c r="ADO715" s="341"/>
      <c r="ADP715" s="341"/>
      <c r="ADQ715" s="341"/>
      <c r="ADR715" s="341"/>
      <c r="ADS715" s="341"/>
      <c r="ADT715" s="341"/>
      <c r="ADU715" s="341"/>
      <c r="ADV715" s="341"/>
      <c r="ADW715" s="341"/>
      <c r="ADX715" s="341"/>
      <c r="ADY715" s="341"/>
      <c r="ADZ715" s="341"/>
      <c r="AEA715" s="341"/>
      <c r="AEB715" s="341"/>
      <c r="AEC715" s="341"/>
      <c r="AED715" s="341"/>
      <c r="AEE715" s="341"/>
      <c r="AEF715" s="341"/>
      <c r="AEG715" s="341"/>
      <c r="AEH715" s="341"/>
      <c r="AEI715" s="341"/>
      <c r="AEJ715" s="341"/>
      <c r="AEK715" s="341"/>
      <c r="AEL715" s="341"/>
      <c r="AEM715" s="341"/>
      <c r="AEN715" s="341"/>
      <c r="AEO715" s="341"/>
      <c r="AEP715" s="341"/>
      <c r="AEQ715" s="341"/>
      <c r="AER715" s="341"/>
      <c r="AES715" s="341"/>
      <c r="AET715" s="341"/>
      <c r="AEU715" s="341"/>
      <c r="AEV715" s="341"/>
      <c r="AEW715" s="341"/>
      <c r="AEX715" s="341"/>
      <c r="AEY715" s="341"/>
      <c r="AEZ715" s="341"/>
      <c r="AFA715" s="341"/>
      <c r="AFB715" s="341"/>
      <c r="AFC715" s="341"/>
      <c r="AFD715" s="341"/>
      <c r="AFE715" s="341"/>
      <c r="AFF715" s="341"/>
      <c r="AFG715" s="341"/>
      <c r="AFH715" s="341"/>
      <c r="AFI715" s="341"/>
      <c r="AFJ715" s="341"/>
      <c r="AFK715" s="341"/>
      <c r="AFL715" s="341"/>
      <c r="AFM715" s="341"/>
      <c r="AFN715" s="341"/>
      <c r="AFO715" s="341"/>
      <c r="AFP715" s="341"/>
      <c r="AFQ715" s="341"/>
      <c r="AFR715" s="341"/>
      <c r="AFS715" s="341"/>
      <c r="AFT715" s="341"/>
      <c r="AFU715" s="341"/>
      <c r="AFV715" s="341"/>
      <c r="AFW715" s="341"/>
      <c r="AFX715" s="341"/>
      <c r="AFY715" s="341"/>
      <c r="AFZ715" s="341"/>
      <c r="AGA715" s="341"/>
    </row>
    <row r="716" spans="1:859" customFormat="1" x14ac:dyDescent="0.2">
      <c r="A716" s="16"/>
      <c r="B716" s="16"/>
      <c r="C716" s="16"/>
      <c r="D716" s="16"/>
      <c r="E716" s="338" t="s">
        <v>1804</v>
      </c>
      <c r="F716" s="338" t="s">
        <v>2895</v>
      </c>
      <c r="G716" s="340" t="s">
        <v>449</v>
      </c>
      <c r="H716" s="329" t="s">
        <v>1805</v>
      </c>
      <c r="I716" s="329" t="s">
        <v>1802</v>
      </c>
      <c r="J716" s="329" t="s">
        <v>891</v>
      </c>
      <c r="K716" s="329" t="s">
        <v>1803</v>
      </c>
      <c r="L716" s="329" t="s">
        <v>848</v>
      </c>
      <c r="M716" s="329"/>
      <c r="N716" s="340"/>
      <c r="O716" s="329"/>
      <c r="P716" s="329"/>
      <c r="Q716" s="340"/>
      <c r="R716" s="16"/>
      <c r="S716" s="16"/>
      <c r="T716" s="16"/>
      <c r="U716" s="16"/>
      <c r="V716" s="16"/>
      <c r="W716" s="16"/>
      <c r="X716" s="16"/>
      <c r="Y716" s="16"/>
      <c r="Z716" s="16"/>
      <c r="AA716" s="16"/>
      <c r="AB716" s="16"/>
      <c r="AC716" s="16"/>
      <c r="AD716" s="16"/>
      <c r="AE716" s="16"/>
      <c r="AF716" s="16"/>
      <c r="AG716" s="16"/>
      <c r="AH716" s="16"/>
      <c r="AI716" s="16"/>
      <c r="AJ716" s="16"/>
      <c r="AK716" s="16"/>
      <c r="AL716" s="16"/>
      <c r="AM716" s="16"/>
      <c r="AN716" s="16"/>
      <c r="AO716" s="16"/>
      <c r="AP716" s="16"/>
      <c r="AQ716" s="16"/>
      <c r="AR716" s="16"/>
      <c r="AS716" s="16"/>
      <c r="AT716" s="16"/>
      <c r="AU716" s="16"/>
      <c r="AV716" s="16"/>
      <c r="AW716" s="16"/>
      <c r="AX716" s="16"/>
      <c r="AY716" s="16"/>
      <c r="AZ716" s="16"/>
      <c r="BA716" s="16"/>
      <c r="BB716" s="16"/>
      <c r="BC716" s="16"/>
      <c r="BD716" s="16"/>
      <c r="BE716" s="16"/>
      <c r="BF716" s="16"/>
      <c r="BG716" s="16"/>
      <c r="BH716" s="16"/>
      <c r="BI716" s="16"/>
      <c r="BJ716" s="16"/>
      <c r="BK716" s="16"/>
      <c r="BL716" s="16"/>
      <c r="BM716" s="16"/>
      <c r="BN716" s="16"/>
      <c r="BO716" s="16"/>
      <c r="BP716" s="16"/>
      <c r="BQ716" s="16"/>
      <c r="BR716" s="16"/>
      <c r="BS716" s="16"/>
      <c r="BT716" s="16"/>
      <c r="BU716" s="16"/>
      <c r="BV716" s="16"/>
      <c r="BW716" s="16"/>
      <c r="BX716" s="16"/>
      <c r="BY716" s="16"/>
      <c r="BZ716" s="16"/>
      <c r="CA716" s="16"/>
      <c r="CB716" s="16"/>
      <c r="CC716" s="16"/>
      <c r="CD716" s="16"/>
      <c r="CE716" s="16"/>
      <c r="CF716" s="16"/>
      <c r="CG716" s="16"/>
      <c r="CH716" s="16"/>
      <c r="CI716" s="16"/>
      <c r="CJ716" s="16"/>
      <c r="CK716" s="16"/>
      <c r="CL716" s="16"/>
      <c r="CM716" s="16"/>
      <c r="CN716" s="16"/>
      <c r="CO716" s="16"/>
      <c r="CP716" s="16"/>
      <c r="CQ716" s="16"/>
      <c r="CR716" s="16"/>
      <c r="CS716" s="16"/>
      <c r="CT716" s="16"/>
      <c r="CU716" s="16"/>
      <c r="CV716" s="16"/>
      <c r="CW716" s="16"/>
      <c r="CX716" s="16"/>
      <c r="CY716" s="16"/>
      <c r="CZ716" s="16"/>
      <c r="DA716" s="16"/>
      <c r="DB716" s="16"/>
      <c r="DC716" s="16"/>
      <c r="DD716" s="16"/>
      <c r="DE716" s="16"/>
      <c r="DF716" s="16"/>
      <c r="DG716" s="16"/>
      <c r="DH716" s="16"/>
      <c r="DI716" s="16"/>
      <c r="DJ716" s="16"/>
      <c r="DK716" s="16"/>
      <c r="DL716" s="16"/>
      <c r="DM716" s="16"/>
      <c r="DN716" s="16"/>
      <c r="DO716" s="16"/>
      <c r="DP716" s="16"/>
      <c r="DQ716" s="16"/>
      <c r="DR716" s="16"/>
      <c r="DS716" s="16"/>
      <c r="DT716" s="16"/>
      <c r="DU716" s="16"/>
      <c r="DV716" s="16"/>
      <c r="DW716" s="16"/>
      <c r="DX716" s="16"/>
      <c r="DY716" s="16"/>
      <c r="DZ716" s="16"/>
      <c r="EA716" s="16"/>
      <c r="EB716" s="16"/>
      <c r="EC716" s="16"/>
      <c r="ED716" s="16"/>
      <c r="EE716" s="16"/>
      <c r="EF716" s="16"/>
      <c r="EG716" s="16"/>
      <c r="EH716" s="16"/>
      <c r="EI716" s="16"/>
      <c r="EJ716" s="16"/>
      <c r="EK716" s="16"/>
      <c r="EL716" s="16"/>
      <c r="EM716" s="16"/>
      <c r="EN716" s="16"/>
      <c r="EO716" s="16"/>
      <c r="EP716" s="16"/>
      <c r="EQ716" s="16"/>
      <c r="ER716" s="16"/>
      <c r="ES716" s="16"/>
      <c r="ET716" s="16"/>
      <c r="EU716" s="16"/>
      <c r="EV716" s="16"/>
      <c r="EW716" s="16"/>
      <c r="EX716" s="16"/>
      <c r="EY716" s="16"/>
      <c r="EZ716" s="16"/>
      <c r="FA716" s="16"/>
      <c r="FB716" s="16"/>
      <c r="FC716" s="16"/>
      <c r="FD716" s="16"/>
      <c r="FE716" s="16"/>
      <c r="FF716" s="16"/>
      <c r="FG716" s="16"/>
      <c r="FH716" s="16"/>
      <c r="FI716" s="16"/>
      <c r="FJ716" s="16"/>
      <c r="FK716" s="16"/>
      <c r="FL716" s="16"/>
      <c r="FM716" s="16"/>
      <c r="FN716" s="16"/>
      <c r="FO716" s="16"/>
      <c r="FP716" s="16"/>
      <c r="FQ716" s="16"/>
      <c r="FR716" s="16"/>
      <c r="FS716" s="16"/>
      <c r="FT716" s="16"/>
      <c r="FU716" s="16"/>
      <c r="FV716" s="16"/>
      <c r="FW716" s="16"/>
      <c r="FX716" s="16"/>
      <c r="FY716" s="16"/>
      <c r="FZ716" s="16"/>
      <c r="GA716" s="16"/>
      <c r="GB716" s="16"/>
      <c r="GC716" s="16"/>
      <c r="GD716" s="16"/>
      <c r="GE716" s="16"/>
      <c r="GF716" s="16"/>
      <c r="GG716" s="16"/>
      <c r="GH716" s="16"/>
      <c r="GI716" s="16"/>
      <c r="GJ716" s="16"/>
      <c r="GK716" s="16"/>
      <c r="GL716" s="16"/>
      <c r="GM716" s="16"/>
      <c r="GN716" s="16"/>
      <c r="GO716" s="16"/>
      <c r="GP716" s="16"/>
      <c r="GQ716" s="16"/>
      <c r="GR716" s="16"/>
      <c r="GS716" s="16"/>
      <c r="GT716" s="16"/>
      <c r="GU716" s="16"/>
      <c r="GV716" s="16"/>
      <c r="GW716" s="16"/>
      <c r="GX716" s="16"/>
      <c r="GY716" s="16"/>
      <c r="GZ716" s="16"/>
      <c r="HA716" s="16"/>
      <c r="HB716" s="16"/>
      <c r="HC716" s="16"/>
      <c r="HD716" s="16"/>
      <c r="HE716" s="16"/>
      <c r="HF716" s="16"/>
      <c r="HG716" s="16"/>
      <c r="HH716" s="16"/>
      <c r="HI716" s="16"/>
      <c r="HJ716" s="16"/>
      <c r="HK716" s="16"/>
      <c r="HL716" s="16"/>
      <c r="HM716" s="16"/>
      <c r="HN716" s="16"/>
      <c r="HO716" s="16"/>
      <c r="HP716" s="16"/>
      <c r="HQ716" s="16"/>
      <c r="HR716" s="16"/>
      <c r="HS716" s="16"/>
      <c r="HT716" s="16"/>
      <c r="HU716" s="16"/>
      <c r="HV716" s="16"/>
      <c r="HW716" s="16"/>
      <c r="HX716" s="16"/>
      <c r="HY716" s="16"/>
      <c r="HZ716" s="16"/>
      <c r="IA716" s="16"/>
      <c r="IB716" s="16"/>
      <c r="IC716" s="16"/>
      <c r="ID716" s="16"/>
      <c r="IE716" s="16"/>
      <c r="IF716" s="16"/>
      <c r="IG716" s="16"/>
      <c r="IH716" s="16"/>
      <c r="II716" s="16"/>
      <c r="IJ716" s="16"/>
      <c r="IK716" s="16"/>
      <c r="IL716" s="16"/>
      <c r="IM716" s="16"/>
      <c r="IN716" s="16"/>
      <c r="IO716" s="16"/>
      <c r="IP716" s="16"/>
      <c r="IQ716" s="16"/>
      <c r="IR716" s="16"/>
      <c r="IS716" s="16"/>
      <c r="IT716" s="16"/>
      <c r="IU716" s="16"/>
      <c r="IV716" s="16"/>
      <c r="IW716" s="16"/>
      <c r="IX716" s="16"/>
      <c r="IY716" s="16"/>
      <c r="IZ716" s="16"/>
      <c r="JA716" s="16"/>
      <c r="JB716" s="16"/>
      <c r="JC716" s="16"/>
      <c r="JD716" s="16"/>
      <c r="JE716" s="16"/>
      <c r="JF716" s="16"/>
      <c r="JG716" s="16"/>
      <c r="JH716" s="16"/>
      <c r="JI716" s="16"/>
      <c r="JJ716" s="16"/>
      <c r="JK716" s="16"/>
      <c r="JL716" s="16"/>
      <c r="JM716" s="16"/>
      <c r="JN716" s="16"/>
      <c r="JO716" s="16"/>
      <c r="JP716" s="16"/>
      <c r="JQ716" s="16"/>
      <c r="JR716" s="16"/>
      <c r="JS716" s="16"/>
      <c r="JT716" s="16"/>
      <c r="JU716" s="16"/>
      <c r="JV716" s="16"/>
      <c r="JW716" s="16"/>
      <c r="JX716" s="16"/>
      <c r="JY716" s="16"/>
      <c r="JZ716" s="16"/>
      <c r="KA716" s="16"/>
      <c r="KB716" s="16"/>
      <c r="KC716" s="16"/>
      <c r="KD716" s="16"/>
      <c r="KE716" s="16"/>
      <c r="KF716" s="16"/>
      <c r="KG716" s="16"/>
      <c r="KH716" s="16"/>
      <c r="KI716" s="16"/>
      <c r="KJ716" s="16"/>
      <c r="KK716" s="16"/>
      <c r="KL716" s="16"/>
      <c r="KM716" s="16"/>
      <c r="KN716" s="16"/>
      <c r="KO716" s="16"/>
      <c r="KP716" s="16"/>
      <c r="KQ716" s="16"/>
      <c r="KR716" s="16"/>
      <c r="KS716" s="16"/>
      <c r="KT716" s="16"/>
      <c r="KU716" s="16"/>
      <c r="KV716" s="16"/>
      <c r="KW716" s="16"/>
      <c r="KX716" s="16"/>
      <c r="KY716" s="16"/>
      <c r="KZ716" s="16"/>
      <c r="LA716" s="16"/>
      <c r="LB716" s="16"/>
      <c r="LC716" s="16"/>
      <c r="LD716" s="16"/>
      <c r="LE716" s="16"/>
      <c r="LF716" s="16"/>
      <c r="LG716" s="16"/>
      <c r="LH716" s="16"/>
      <c r="LI716" s="16"/>
      <c r="LJ716" s="16"/>
      <c r="LK716" s="16"/>
      <c r="LL716" s="16"/>
      <c r="LM716" s="16"/>
      <c r="LN716" s="16"/>
      <c r="LO716" s="16"/>
      <c r="LP716" s="16"/>
      <c r="LQ716" s="16"/>
      <c r="LR716" s="16"/>
      <c r="LS716" s="16"/>
      <c r="LT716" s="16"/>
      <c r="LU716" s="16"/>
      <c r="LV716" s="16"/>
      <c r="LW716" s="16"/>
      <c r="LX716" s="16"/>
      <c r="LY716" s="16"/>
      <c r="LZ716" s="16"/>
      <c r="MA716" s="16"/>
      <c r="MB716" s="16"/>
      <c r="MC716" s="16"/>
      <c r="MD716" s="16"/>
      <c r="ME716" s="16"/>
      <c r="MF716" s="16"/>
      <c r="MG716" s="16"/>
      <c r="MH716" s="16"/>
      <c r="MI716" s="16"/>
      <c r="MJ716" s="16"/>
      <c r="MK716" s="16"/>
      <c r="ML716" s="16"/>
      <c r="MM716" s="16"/>
      <c r="MN716" s="16"/>
      <c r="MO716" s="16"/>
      <c r="MP716" s="16"/>
      <c r="MQ716" s="16"/>
      <c r="MR716" s="16"/>
      <c r="MS716" s="16"/>
      <c r="MT716" s="16"/>
      <c r="MU716" s="16"/>
      <c r="MV716" s="16"/>
      <c r="MW716" s="16"/>
      <c r="MX716" s="16"/>
      <c r="MY716" s="16"/>
      <c r="MZ716" s="16"/>
      <c r="NA716" s="16"/>
      <c r="NB716" s="16"/>
      <c r="NC716" s="16"/>
      <c r="ND716" s="16"/>
      <c r="NE716" s="16"/>
      <c r="NF716" s="16"/>
      <c r="NG716" s="16"/>
      <c r="NH716" s="16"/>
      <c r="NI716" s="16"/>
      <c r="NJ716" s="16"/>
      <c r="NK716" s="16"/>
      <c r="NL716" s="16"/>
      <c r="NM716" s="16"/>
      <c r="NN716" s="16"/>
      <c r="NO716" s="16"/>
      <c r="NP716" s="16"/>
      <c r="NQ716" s="16"/>
      <c r="NR716" s="16"/>
      <c r="NS716" s="16"/>
      <c r="NT716" s="16"/>
      <c r="NU716" s="16"/>
      <c r="NV716" s="16"/>
      <c r="NW716" s="16"/>
      <c r="NX716" s="16"/>
      <c r="NY716" s="16"/>
      <c r="NZ716" s="16"/>
      <c r="OA716" s="16"/>
      <c r="OB716" s="16"/>
      <c r="OC716" s="16"/>
      <c r="OD716" s="16"/>
      <c r="OE716" s="16"/>
      <c r="OF716" s="16"/>
      <c r="OG716" s="16"/>
      <c r="OH716" s="16"/>
      <c r="OI716" s="16"/>
      <c r="OJ716" s="16"/>
      <c r="OK716" s="16"/>
      <c r="OL716" s="16"/>
      <c r="OM716" s="16"/>
      <c r="ON716" s="16"/>
      <c r="OO716" s="16"/>
      <c r="OP716" s="16"/>
      <c r="OQ716" s="16"/>
      <c r="OR716" s="16"/>
      <c r="OS716" s="16"/>
      <c r="OT716" s="16"/>
      <c r="OU716" s="16"/>
      <c r="OV716" s="16"/>
      <c r="OW716" s="16"/>
      <c r="OX716" s="16"/>
      <c r="OY716" s="16"/>
      <c r="OZ716" s="16"/>
      <c r="PA716" s="16"/>
      <c r="PB716" s="16"/>
      <c r="PC716" s="16"/>
      <c r="PD716" s="16"/>
      <c r="PE716" s="16"/>
      <c r="PF716" s="16"/>
      <c r="PG716" s="16"/>
      <c r="PH716" s="16"/>
      <c r="PI716" s="16"/>
      <c r="PJ716" s="16"/>
      <c r="PK716" s="16"/>
      <c r="PL716" s="16"/>
      <c r="PM716" s="16"/>
      <c r="PN716" s="16"/>
      <c r="PO716" s="16"/>
      <c r="PP716" s="16"/>
      <c r="PQ716" s="16"/>
      <c r="PR716" s="16"/>
      <c r="PS716" s="16"/>
      <c r="PT716" s="16"/>
      <c r="PU716" s="16"/>
      <c r="PV716" s="16"/>
      <c r="PW716" s="16"/>
      <c r="PX716" s="16"/>
      <c r="PY716" s="16"/>
      <c r="PZ716" s="16"/>
      <c r="QA716" s="16"/>
      <c r="QB716" s="16"/>
      <c r="QC716" s="16"/>
      <c r="QD716" s="16"/>
      <c r="QE716" s="16"/>
      <c r="QF716" s="16"/>
      <c r="QG716" s="16"/>
      <c r="QH716" s="16"/>
      <c r="QI716" s="16"/>
      <c r="QJ716" s="16"/>
      <c r="QK716" s="16"/>
      <c r="QL716" s="16"/>
      <c r="QM716" s="16"/>
      <c r="QN716" s="16"/>
      <c r="QO716" s="16"/>
      <c r="QP716" s="16"/>
      <c r="QQ716" s="16"/>
      <c r="QR716" s="16"/>
      <c r="QS716" s="16"/>
      <c r="QT716" s="16"/>
      <c r="QU716" s="16"/>
      <c r="QV716" s="16"/>
      <c r="QW716" s="16"/>
      <c r="QX716" s="16"/>
      <c r="QY716" s="16"/>
      <c r="QZ716" s="16"/>
      <c r="RA716" s="16"/>
      <c r="RB716" s="16"/>
      <c r="RC716" s="16"/>
      <c r="RD716" s="16"/>
      <c r="RE716" s="16"/>
      <c r="RF716" s="16"/>
      <c r="RG716" s="16"/>
      <c r="RH716" s="16"/>
      <c r="RI716" s="16"/>
      <c r="RJ716" s="16"/>
      <c r="RK716" s="16"/>
      <c r="RL716" s="16"/>
      <c r="RM716" s="16"/>
      <c r="RN716" s="16"/>
      <c r="RO716" s="16"/>
      <c r="RP716" s="16"/>
      <c r="RQ716" s="16"/>
      <c r="RR716" s="16"/>
      <c r="RS716" s="16"/>
      <c r="RT716" s="16"/>
      <c r="RU716" s="16"/>
      <c r="RV716" s="16"/>
      <c r="RW716" s="16"/>
      <c r="RX716" s="16"/>
      <c r="RY716" s="16"/>
      <c r="RZ716" s="16"/>
      <c r="SA716" s="16"/>
      <c r="SB716" s="16"/>
      <c r="SC716" s="16"/>
      <c r="SD716" s="16"/>
      <c r="SE716" s="16"/>
      <c r="SF716" s="16"/>
      <c r="SG716" s="16"/>
      <c r="SH716" s="16"/>
      <c r="SI716" s="16"/>
      <c r="SJ716" s="16"/>
      <c r="SK716" s="16"/>
      <c r="SL716" s="16"/>
      <c r="SM716" s="16"/>
      <c r="SN716" s="16"/>
      <c r="SO716" s="16"/>
      <c r="SP716" s="16"/>
      <c r="SQ716" s="16"/>
      <c r="SR716" s="16"/>
      <c r="SS716" s="16"/>
      <c r="ST716" s="16"/>
      <c r="SU716" s="16"/>
      <c r="SV716" s="16"/>
      <c r="SW716" s="16"/>
      <c r="SX716" s="16"/>
      <c r="SY716" s="16"/>
      <c r="SZ716" s="16"/>
      <c r="TA716" s="16"/>
      <c r="TB716" s="16"/>
      <c r="TC716" s="16"/>
      <c r="TD716" s="16"/>
      <c r="TE716" s="16"/>
      <c r="TF716" s="16"/>
      <c r="TG716" s="16"/>
      <c r="TH716" s="16"/>
      <c r="TI716" s="16"/>
      <c r="TJ716" s="16"/>
      <c r="TK716" s="16"/>
      <c r="TL716" s="16"/>
      <c r="TM716" s="16"/>
      <c r="TN716" s="16"/>
      <c r="TO716" s="16"/>
      <c r="TP716" s="16"/>
      <c r="TQ716" s="16"/>
      <c r="TR716" s="16"/>
      <c r="TS716" s="16"/>
      <c r="TT716" s="16"/>
      <c r="TU716" s="16"/>
      <c r="TV716" s="16"/>
      <c r="TW716" s="16"/>
      <c r="TX716" s="16"/>
      <c r="TY716" s="16"/>
      <c r="TZ716" s="16"/>
      <c r="UA716" s="16"/>
      <c r="UB716" s="16"/>
      <c r="UC716" s="16"/>
      <c r="UD716" s="16"/>
      <c r="UE716" s="16"/>
      <c r="UF716" s="16"/>
      <c r="UG716" s="16"/>
      <c r="UH716" s="16"/>
      <c r="UI716" s="16"/>
      <c r="UJ716" s="16"/>
      <c r="UK716" s="16"/>
      <c r="UL716" s="16"/>
      <c r="UM716" s="16"/>
      <c r="UN716" s="16"/>
      <c r="UO716" s="16"/>
      <c r="UP716" s="16"/>
      <c r="UQ716" s="16"/>
      <c r="UR716" s="16"/>
      <c r="US716" s="16"/>
      <c r="UT716" s="16"/>
      <c r="UU716" s="16"/>
      <c r="UV716" s="16"/>
      <c r="UW716" s="16"/>
      <c r="UX716" s="16"/>
      <c r="UY716" s="16"/>
      <c r="UZ716" s="16"/>
      <c r="VA716" s="16"/>
      <c r="VB716" s="16"/>
      <c r="VC716" s="16"/>
      <c r="VD716" s="16"/>
      <c r="VE716" s="16"/>
      <c r="VF716" s="16"/>
      <c r="VG716" s="16"/>
      <c r="VH716" s="16"/>
      <c r="VI716" s="16"/>
      <c r="VJ716" s="16"/>
      <c r="VK716" s="16"/>
      <c r="VL716" s="16"/>
      <c r="VM716" s="16"/>
      <c r="VN716" s="16"/>
      <c r="VO716" s="16"/>
      <c r="VP716" s="16"/>
      <c r="VQ716" s="16"/>
      <c r="VR716" s="16"/>
      <c r="VS716" s="16"/>
      <c r="VT716" s="16"/>
      <c r="VU716" s="16"/>
      <c r="VV716" s="16"/>
      <c r="VW716" s="16"/>
      <c r="VX716" s="16"/>
      <c r="VY716" s="16"/>
      <c r="VZ716" s="16"/>
      <c r="WA716" s="16"/>
      <c r="WB716" s="16"/>
      <c r="WC716" s="16"/>
      <c r="WD716" s="16"/>
      <c r="WE716" s="16"/>
      <c r="WF716" s="16"/>
      <c r="WG716" s="16"/>
      <c r="WH716" s="16"/>
      <c r="WI716" s="16"/>
      <c r="WJ716" s="16"/>
      <c r="WK716" s="16"/>
      <c r="WL716" s="16"/>
      <c r="WM716" s="16"/>
      <c r="WN716" s="16"/>
      <c r="WO716" s="16"/>
      <c r="WP716" s="16"/>
      <c r="WQ716" s="16"/>
      <c r="WR716" s="16"/>
      <c r="WS716" s="16"/>
      <c r="WT716" s="16"/>
      <c r="WU716" s="16"/>
      <c r="WV716" s="16"/>
      <c r="WW716" s="16"/>
      <c r="WX716" s="16"/>
      <c r="WY716" s="16"/>
      <c r="WZ716" s="16"/>
      <c r="XA716" s="16"/>
      <c r="XB716" s="16"/>
      <c r="XC716" s="16"/>
      <c r="XD716" s="16"/>
      <c r="XE716" s="16"/>
      <c r="XF716" s="16"/>
      <c r="XG716" s="16"/>
      <c r="XH716" s="16"/>
      <c r="XI716" s="16"/>
      <c r="XJ716" s="16"/>
      <c r="XK716" s="16"/>
      <c r="XL716" s="16"/>
      <c r="XM716" s="16"/>
      <c r="XN716" s="16"/>
      <c r="XO716" s="16"/>
      <c r="XP716" s="16"/>
      <c r="XQ716" s="16"/>
      <c r="XR716" s="16"/>
      <c r="XS716" s="16"/>
      <c r="XT716" s="16"/>
      <c r="XU716" s="16"/>
      <c r="XV716" s="16"/>
      <c r="XW716" s="16"/>
      <c r="XX716" s="16"/>
      <c r="XY716" s="16"/>
      <c r="XZ716" s="16"/>
      <c r="YA716" s="16"/>
      <c r="YB716" s="16"/>
      <c r="YC716" s="16"/>
      <c r="YD716" s="16"/>
      <c r="YE716" s="16"/>
      <c r="YF716" s="16"/>
      <c r="YG716" s="16"/>
      <c r="YH716" s="16"/>
      <c r="YI716" s="16"/>
      <c r="YJ716" s="16"/>
      <c r="YK716" s="16"/>
      <c r="YL716" s="16"/>
      <c r="YM716" s="16"/>
      <c r="YN716" s="16"/>
      <c r="YO716" s="16"/>
      <c r="YP716" s="16"/>
      <c r="YQ716" s="16"/>
      <c r="YR716" s="16"/>
      <c r="YS716" s="16"/>
      <c r="YT716" s="16"/>
      <c r="YU716" s="16"/>
      <c r="YV716" s="16"/>
      <c r="YW716" s="16"/>
      <c r="YX716" s="16"/>
      <c r="YY716" s="16"/>
      <c r="YZ716" s="16"/>
      <c r="ZA716" s="16"/>
      <c r="ZB716" s="16"/>
      <c r="ZC716" s="16"/>
      <c r="ZD716" s="16"/>
      <c r="ZE716" s="16"/>
      <c r="ZF716" s="16"/>
      <c r="ZG716" s="16"/>
      <c r="ZH716" s="16"/>
      <c r="ZI716" s="16"/>
      <c r="ZJ716" s="16"/>
      <c r="ZK716" s="16"/>
      <c r="ZL716" s="16"/>
      <c r="ZM716" s="16"/>
      <c r="ZN716" s="16"/>
      <c r="ZO716" s="16"/>
      <c r="ZP716" s="16"/>
      <c r="ZQ716" s="16"/>
      <c r="ZR716" s="16"/>
      <c r="ZS716" s="16"/>
      <c r="ZT716" s="16"/>
      <c r="ZU716" s="16"/>
      <c r="ZV716" s="16"/>
      <c r="ZW716" s="16"/>
      <c r="ZX716" s="16"/>
      <c r="ZY716" s="16"/>
      <c r="ZZ716" s="16"/>
      <c r="AAA716" s="16"/>
      <c r="AAB716" s="16"/>
      <c r="AAC716" s="16"/>
      <c r="AAD716" s="16"/>
      <c r="AAE716" s="16"/>
      <c r="AAF716" s="16"/>
      <c r="AAG716" s="16"/>
      <c r="AAH716" s="16"/>
      <c r="AAI716" s="16"/>
      <c r="AAJ716" s="16"/>
      <c r="AAK716" s="16"/>
      <c r="AAL716" s="16"/>
      <c r="AAM716" s="16"/>
      <c r="AAN716" s="16"/>
      <c r="AAO716" s="16"/>
      <c r="AAP716" s="16"/>
      <c r="AAQ716" s="16"/>
      <c r="AAR716" s="16"/>
      <c r="AAS716" s="16"/>
      <c r="AAT716" s="16"/>
      <c r="AAU716" s="16"/>
      <c r="AAV716" s="16"/>
      <c r="AAW716" s="16"/>
      <c r="AAX716" s="16"/>
      <c r="AAY716" s="16"/>
      <c r="AAZ716" s="16"/>
      <c r="ABA716" s="16"/>
      <c r="ABB716" s="16"/>
      <c r="ABC716" s="16"/>
      <c r="ABD716" s="16"/>
      <c r="ABE716" s="16"/>
      <c r="ABF716" s="16"/>
      <c r="ABG716" s="16"/>
      <c r="ABH716" s="16"/>
      <c r="ABI716" s="16"/>
      <c r="ABJ716" s="16"/>
      <c r="ABK716" s="16"/>
      <c r="ABL716" s="16"/>
      <c r="ABM716" s="16"/>
      <c r="ABN716" s="16"/>
      <c r="ABO716" s="16"/>
      <c r="ABP716" s="16"/>
      <c r="ABQ716" s="16"/>
      <c r="ABR716" s="16"/>
      <c r="ABS716" s="16"/>
      <c r="ABT716" s="16"/>
      <c r="ABU716" s="16"/>
      <c r="ABV716" s="16"/>
      <c r="ABW716" s="16"/>
      <c r="ABX716" s="16"/>
      <c r="ABY716" s="16"/>
      <c r="ABZ716" s="16"/>
      <c r="ACA716" s="16"/>
      <c r="ACB716" s="16"/>
      <c r="ACC716" s="16"/>
      <c r="ACD716" s="16"/>
      <c r="ACE716" s="16"/>
      <c r="ACF716" s="16"/>
      <c r="ACG716" s="16"/>
      <c r="ACH716" s="16"/>
      <c r="ACI716" s="16"/>
      <c r="ACJ716" s="16"/>
      <c r="ACK716" s="16"/>
      <c r="ACL716" s="16"/>
      <c r="ACM716" s="16"/>
      <c r="ACN716" s="16"/>
      <c r="ACO716" s="16"/>
      <c r="ACP716" s="16"/>
      <c r="ACQ716" s="16"/>
      <c r="ACR716" s="16"/>
      <c r="ACS716" s="16"/>
      <c r="ACT716" s="16"/>
      <c r="ACU716" s="16"/>
      <c r="ACV716" s="16"/>
      <c r="ACW716" s="16"/>
      <c r="ACX716" s="16"/>
      <c r="ACY716" s="16"/>
      <c r="ACZ716" s="16"/>
      <c r="ADA716" s="16"/>
      <c r="ADB716" s="16"/>
      <c r="ADC716" s="16"/>
      <c r="ADD716" s="16"/>
      <c r="ADE716" s="16"/>
      <c r="ADF716" s="16"/>
      <c r="ADG716" s="16"/>
      <c r="ADH716" s="16"/>
      <c r="ADI716" s="16"/>
      <c r="ADJ716" s="16"/>
      <c r="ADK716" s="16"/>
      <c r="ADL716" s="16"/>
      <c r="ADM716" s="16"/>
      <c r="ADN716" s="16"/>
      <c r="ADO716" s="16"/>
      <c r="ADP716" s="16"/>
      <c r="ADQ716" s="16"/>
      <c r="ADR716" s="16"/>
      <c r="ADS716" s="16"/>
      <c r="ADT716" s="16"/>
      <c r="ADU716" s="16"/>
      <c r="ADV716" s="16"/>
      <c r="ADW716" s="16"/>
      <c r="ADX716" s="16"/>
      <c r="ADY716" s="16"/>
      <c r="ADZ716" s="16"/>
      <c r="AEA716" s="16"/>
      <c r="AEB716" s="16"/>
      <c r="AEC716" s="16"/>
      <c r="AED716" s="16"/>
      <c r="AEE716" s="16"/>
      <c r="AEF716" s="16"/>
      <c r="AEG716" s="16"/>
      <c r="AEH716" s="16"/>
      <c r="AEI716" s="16"/>
      <c r="AEJ716" s="16"/>
      <c r="AEK716" s="16"/>
      <c r="AEL716" s="16"/>
      <c r="AEM716" s="16"/>
      <c r="AEN716" s="16"/>
      <c r="AEO716" s="16"/>
      <c r="AEP716" s="16"/>
      <c r="AEQ716" s="16"/>
      <c r="AER716" s="16"/>
      <c r="AES716" s="16"/>
      <c r="AET716" s="16"/>
      <c r="AEU716" s="16"/>
      <c r="AEV716" s="16"/>
      <c r="AEW716" s="16"/>
      <c r="AEX716" s="16"/>
      <c r="AEY716" s="16"/>
      <c r="AEZ716" s="16"/>
      <c r="AFA716" s="16"/>
      <c r="AFB716" s="16"/>
      <c r="AFC716" s="16"/>
      <c r="AFD716" s="16"/>
      <c r="AFE716" s="16"/>
      <c r="AFF716" s="16"/>
      <c r="AFG716" s="16"/>
      <c r="AFH716" s="16"/>
      <c r="AFI716" s="16"/>
      <c r="AFJ716" s="16"/>
      <c r="AFK716" s="16"/>
      <c r="AFL716" s="16"/>
      <c r="AFM716" s="16"/>
      <c r="AFN716" s="16"/>
      <c r="AFO716" s="16"/>
      <c r="AFP716" s="16"/>
      <c r="AFQ716" s="16"/>
      <c r="AFR716" s="16"/>
      <c r="AFS716" s="16"/>
      <c r="AFT716" s="16"/>
      <c r="AFU716" s="16"/>
      <c r="AFV716" s="16"/>
      <c r="AFW716" s="16"/>
      <c r="AFX716" s="16"/>
      <c r="AFY716" s="16"/>
      <c r="AFZ716" s="16"/>
      <c r="AGA716" s="16"/>
    </row>
    <row r="717" spans="1:859" s="343" customFormat="1" x14ac:dyDescent="0.2">
      <c r="A717" s="341"/>
      <c r="B717" s="341"/>
      <c r="C717" s="341"/>
      <c r="D717" s="341"/>
      <c r="E717" s="340" t="s">
        <v>1806</v>
      </c>
      <c r="F717" s="338" t="s">
        <v>2896</v>
      </c>
      <c r="G717" s="340" t="s">
        <v>449</v>
      </c>
      <c r="H717" s="329" t="s">
        <v>1801</v>
      </c>
      <c r="I717" s="329" t="s">
        <v>1802</v>
      </c>
      <c r="J717" s="329" t="s">
        <v>883</v>
      </c>
      <c r="K717" s="329" t="s">
        <v>1803</v>
      </c>
      <c r="L717" s="329" t="s">
        <v>848</v>
      </c>
      <c r="M717" s="329"/>
      <c r="N717" s="340"/>
      <c r="O717" s="329"/>
      <c r="P717" s="329"/>
      <c r="Q717" s="340"/>
      <c r="R717" s="341"/>
      <c r="S717" s="341"/>
      <c r="T717" s="341"/>
      <c r="U717" s="341"/>
      <c r="V717" s="341"/>
      <c r="W717" s="341"/>
      <c r="X717" s="341"/>
      <c r="Y717" s="341"/>
      <c r="Z717" s="341"/>
      <c r="AA717" s="341"/>
      <c r="AB717" s="341"/>
      <c r="AC717" s="341"/>
      <c r="AD717" s="341"/>
      <c r="AE717" s="341"/>
      <c r="AF717" s="341"/>
      <c r="AG717" s="341"/>
      <c r="AH717" s="341"/>
      <c r="AI717" s="341"/>
      <c r="AJ717" s="341"/>
      <c r="AK717" s="341"/>
      <c r="AL717" s="341"/>
      <c r="AM717" s="341"/>
      <c r="AN717" s="341"/>
      <c r="AO717" s="341"/>
      <c r="AP717" s="341"/>
      <c r="AQ717" s="341"/>
      <c r="AR717" s="341"/>
      <c r="AS717" s="341"/>
      <c r="AT717" s="341"/>
      <c r="AU717" s="341"/>
      <c r="AV717" s="341"/>
      <c r="AW717" s="341"/>
      <c r="AX717" s="341"/>
      <c r="AY717" s="341"/>
      <c r="AZ717" s="341"/>
      <c r="BA717" s="341"/>
      <c r="BB717" s="341"/>
      <c r="BC717" s="341"/>
      <c r="BD717" s="341"/>
      <c r="BE717" s="341"/>
      <c r="BF717" s="341"/>
      <c r="BG717" s="341"/>
      <c r="BH717" s="341"/>
      <c r="BI717" s="341"/>
      <c r="BJ717" s="341"/>
      <c r="BK717" s="341"/>
      <c r="BL717" s="341"/>
      <c r="BM717" s="341"/>
      <c r="BN717" s="341"/>
      <c r="BO717" s="341"/>
      <c r="BP717" s="341"/>
      <c r="BQ717" s="341"/>
      <c r="BR717" s="341"/>
      <c r="BS717" s="341"/>
      <c r="BT717" s="341"/>
      <c r="BU717" s="341"/>
      <c r="BV717" s="341"/>
      <c r="BW717" s="341"/>
      <c r="BX717" s="341"/>
      <c r="BY717" s="341"/>
      <c r="BZ717" s="341"/>
      <c r="CA717" s="341"/>
      <c r="CB717" s="341"/>
      <c r="CC717" s="341"/>
      <c r="CD717" s="341"/>
      <c r="CE717" s="341"/>
      <c r="CF717" s="341"/>
      <c r="CG717" s="341"/>
      <c r="CH717" s="341"/>
      <c r="CI717" s="341"/>
      <c r="CJ717" s="341"/>
      <c r="CK717" s="341"/>
      <c r="CL717" s="341"/>
      <c r="CM717" s="341"/>
      <c r="CN717" s="341"/>
      <c r="CO717" s="341"/>
      <c r="CP717" s="341"/>
      <c r="CQ717" s="341"/>
      <c r="CR717" s="341"/>
      <c r="CS717" s="341"/>
      <c r="CT717" s="341"/>
      <c r="CU717" s="341"/>
      <c r="CV717" s="341"/>
      <c r="CW717" s="341"/>
      <c r="CX717" s="341"/>
      <c r="CY717" s="341"/>
      <c r="CZ717" s="341"/>
      <c r="DA717" s="341"/>
      <c r="DB717" s="341"/>
      <c r="DC717" s="341"/>
      <c r="DD717" s="341"/>
      <c r="DE717" s="341"/>
      <c r="DF717" s="341"/>
      <c r="DG717" s="341"/>
      <c r="DH717" s="341"/>
      <c r="DI717" s="341"/>
      <c r="DJ717" s="341"/>
      <c r="DK717" s="341"/>
      <c r="DL717" s="341"/>
      <c r="DM717" s="341"/>
      <c r="DN717" s="341"/>
      <c r="DO717" s="341"/>
      <c r="DP717" s="341"/>
      <c r="DQ717" s="341"/>
      <c r="DR717" s="341"/>
      <c r="DS717" s="341"/>
      <c r="DT717" s="341"/>
      <c r="DU717" s="341"/>
      <c r="DV717" s="341"/>
      <c r="DW717" s="341"/>
      <c r="DX717" s="341"/>
      <c r="DY717" s="341"/>
      <c r="DZ717" s="341"/>
      <c r="EA717" s="341"/>
      <c r="EB717" s="341"/>
      <c r="EC717" s="341"/>
      <c r="ED717" s="341"/>
      <c r="EE717" s="341"/>
      <c r="EF717" s="341"/>
      <c r="EG717" s="341"/>
      <c r="EH717" s="341"/>
      <c r="EI717" s="341"/>
      <c r="EJ717" s="341"/>
      <c r="EK717" s="341"/>
      <c r="EL717" s="341"/>
      <c r="EM717" s="341"/>
      <c r="EN717" s="341"/>
      <c r="EO717" s="341"/>
      <c r="EP717" s="341"/>
      <c r="EQ717" s="341"/>
      <c r="ER717" s="341"/>
      <c r="ES717" s="341"/>
      <c r="ET717" s="341"/>
      <c r="EU717" s="341"/>
      <c r="EV717" s="341"/>
      <c r="EW717" s="341"/>
      <c r="EX717" s="341"/>
      <c r="EY717" s="341"/>
      <c r="EZ717" s="341"/>
      <c r="FA717" s="341"/>
      <c r="FB717" s="341"/>
      <c r="FC717" s="341"/>
      <c r="FD717" s="341"/>
      <c r="FE717" s="341"/>
      <c r="FF717" s="341"/>
      <c r="FG717" s="341"/>
      <c r="FH717" s="341"/>
      <c r="FI717" s="341"/>
      <c r="FJ717" s="341"/>
      <c r="FK717" s="341"/>
      <c r="FL717" s="341"/>
      <c r="FM717" s="341"/>
      <c r="FN717" s="341"/>
      <c r="FO717" s="341"/>
      <c r="FP717" s="341"/>
      <c r="FQ717" s="341"/>
      <c r="FR717" s="341"/>
      <c r="FS717" s="341"/>
      <c r="FT717" s="341"/>
      <c r="FU717" s="341"/>
      <c r="FV717" s="341"/>
      <c r="FW717" s="341"/>
      <c r="FX717" s="341"/>
      <c r="FY717" s="341"/>
      <c r="FZ717" s="341"/>
      <c r="GA717" s="341"/>
      <c r="GB717" s="341"/>
      <c r="GC717" s="341"/>
      <c r="GD717" s="341"/>
      <c r="GE717" s="341"/>
      <c r="GF717" s="341"/>
      <c r="GG717" s="341"/>
      <c r="GH717" s="341"/>
      <c r="GI717" s="341"/>
      <c r="GJ717" s="341"/>
      <c r="GK717" s="341"/>
      <c r="GL717" s="341"/>
      <c r="GM717" s="341"/>
      <c r="GN717" s="341"/>
      <c r="GO717" s="341"/>
      <c r="GP717" s="341"/>
      <c r="GQ717" s="341"/>
      <c r="GR717" s="341"/>
      <c r="GS717" s="341"/>
      <c r="GT717" s="341"/>
      <c r="GU717" s="341"/>
      <c r="GV717" s="341"/>
      <c r="GW717" s="341"/>
      <c r="GX717" s="341"/>
      <c r="GY717" s="341"/>
      <c r="GZ717" s="341"/>
      <c r="HA717" s="341"/>
      <c r="HB717" s="341"/>
      <c r="HC717" s="341"/>
      <c r="HD717" s="341"/>
      <c r="HE717" s="341"/>
      <c r="HF717" s="341"/>
      <c r="HG717" s="341"/>
      <c r="HH717" s="341"/>
      <c r="HI717" s="341"/>
      <c r="HJ717" s="341"/>
      <c r="HK717" s="341"/>
      <c r="HL717" s="341"/>
      <c r="HM717" s="341"/>
      <c r="HN717" s="341"/>
      <c r="HO717" s="341"/>
      <c r="HP717" s="341"/>
      <c r="HQ717" s="341"/>
      <c r="HR717" s="341"/>
      <c r="HS717" s="341"/>
      <c r="HT717" s="341"/>
      <c r="HU717" s="341"/>
      <c r="HV717" s="341"/>
      <c r="HW717" s="341"/>
      <c r="HX717" s="341"/>
      <c r="HY717" s="341"/>
      <c r="HZ717" s="341"/>
      <c r="IA717" s="341"/>
      <c r="IB717" s="341"/>
      <c r="IC717" s="341"/>
      <c r="ID717" s="341"/>
      <c r="IE717" s="341"/>
      <c r="IF717" s="341"/>
      <c r="IG717" s="341"/>
      <c r="IH717" s="341"/>
      <c r="II717" s="341"/>
      <c r="IJ717" s="341"/>
      <c r="IK717" s="341"/>
      <c r="IL717" s="341"/>
      <c r="IM717" s="341"/>
      <c r="IN717" s="341"/>
      <c r="IO717" s="341"/>
      <c r="IP717" s="341"/>
      <c r="IQ717" s="341"/>
      <c r="IR717" s="341"/>
      <c r="IS717" s="341"/>
      <c r="IT717" s="341"/>
      <c r="IU717" s="341"/>
      <c r="IV717" s="341"/>
      <c r="IW717" s="341"/>
      <c r="IX717" s="341"/>
      <c r="IY717" s="341"/>
      <c r="IZ717" s="341"/>
      <c r="JA717" s="341"/>
      <c r="JB717" s="341"/>
      <c r="JC717" s="341"/>
      <c r="JD717" s="341"/>
      <c r="JE717" s="341"/>
      <c r="JF717" s="341"/>
      <c r="JG717" s="341"/>
      <c r="JH717" s="341"/>
      <c r="JI717" s="341"/>
      <c r="JJ717" s="341"/>
      <c r="JK717" s="341"/>
      <c r="JL717" s="341"/>
      <c r="JM717" s="341"/>
      <c r="JN717" s="341"/>
      <c r="JO717" s="341"/>
      <c r="JP717" s="341"/>
      <c r="JQ717" s="341"/>
      <c r="JR717" s="341"/>
      <c r="JS717" s="341"/>
      <c r="JT717" s="341"/>
      <c r="JU717" s="341"/>
      <c r="JV717" s="341"/>
      <c r="JW717" s="341"/>
      <c r="JX717" s="341"/>
      <c r="JY717" s="341"/>
      <c r="JZ717" s="341"/>
      <c r="KA717" s="341"/>
      <c r="KB717" s="341"/>
      <c r="KC717" s="341"/>
      <c r="KD717" s="341"/>
      <c r="KE717" s="341"/>
      <c r="KF717" s="341"/>
      <c r="KG717" s="341"/>
      <c r="KH717" s="341"/>
      <c r="KI717" s="341"/>
      <c r="KJ717" s="341"/>
      <c r="KK717" s="341"/>
      <c r="KL717" s="341"/>
      <c r="KM717" s="341"/>
      <c r="KN717" s="341"/>
      <c r="KO717" s="341"/>
      <c r="KP717" s="341"/>
      <c r="KQ717" s="341"/>
      <c r="KR717" s="341"/>
      <c r="KS717" s="341"/>
      <c r="KT717" s="341"/>
      <c r="KU717" s="341"/>
      <c r="KV717" s="341"/>
      <c r="KW717" s="341"/>
      <c r="KX717" s="341"/>
      <c r="KY717" s="341"/>
      <c r="KZ717" s="341"/>
      <c r="LA717" s="341"/>
      <c r="LB717" s="341"/>
      <c r="LC717" s="341"/>
      <c r="LD717" s="341"/>
      <c r="LE717" s="341"/>
      <c r="LF717" s="341"/>
      <c r="LG717" s="341"/>
      <c r="LH717" s="341"/>
      <c r="LI717" s="341"/>
      <c r="LJ717" s="341"/>
      <c r="LK717" s="341"/>
      <c r="LL717" s="341"/>
      <c r="LM717" s="341"/>
      <c r="LN717" s="341"/>
      <c r="LO717" s="341"/>
      <c r="LP717" s="341"/>
      <c r="LQ717" s="341"/>
      <c r="LR717" s="341"/>
      <c r="LS717" s="341"/>
      <c r="LT717" s="341"/>
      <c r="LU717" s="341"/>
      <c r="LV717" s="341"/>
      <c r="LW717" s="341"/>
      <c r="LX717" s="341"/>
      <c r="LY717" s="341"/>
      <c r="LZ717" s="341"/>
      <c r="MA717" s="341"/>
      <c r="MB717" s="341"/>
      <c r="MC717" s="341"/>
      <c r="MD717" s="341"/>
      <c r="ME717" s="341"/>
      <c r="MF717" s="341"/>
      <c r="MG717" s="341"/>
      <c r="MH717" s="341"/>
      <c r="MI717" s="341"/>
      <c r="MJ717" s="341"/>
      <c r="MK717" s="341"/>
      <c r="ML717" s="341"/>
      <c r="MM717" s="341"/>
      <c r="MN717" s="341"/>
      <c r="MO717" s="341"/>
      <c r="MP717" s="341"/>
      <c r="MQ717" s="341"/>
      <c r="MR717" s="341"/>
      <c r="MS717" s="341"/>
      <c r="MT717" s="341"/>
      <c r="MU717" s="341"/>
      <c r="MV717" s="341"/>
      <c r="MW717" s="341"/>
      <c r="MX717" s="341"/>
      <c r="MY717" s="341"/>
      <c r="MZ717" s="341"/>
      <c r="NA717" s="341"/>
      <c r="NB717" s="341"/>
      <c r="NC717" s="341"/>
      <c r="ND717" s="341"/>
      <c r="NE717" s="341"/>
      <c r="NF717" s="341"/>
      <c r="NG717" s="341"/>
      <c r="NH717" s="341"/>
      <c r="NI717" s="341"/>
      <c r="NJ717" s="341"/>
      <c r="NK717" s="341"/>
      <c r="NL717" s="341"/>
      <c r="NM717" s="341"/>
      <c r="NN717" s="341"/>
      <c r="NO717" s="341"/>
      <c r="NP717" s="341"/>
      <c r="NQ717" s="341"/>
      <c r="NR717" s="341"/>
      <c r="NS717" s="341"/>
      <c r="NT717" s="341"/>
      <c r="NU717" s="341"/>
      <c r="NV717" s="341"/>
      <c r="NW717" s="341"/>
      <c r="NX717" s="341"/>
      <c r="NY717" s="341"/>
      <c r="NZ717" s="341"/>
      <c r="OA717" s="341"/>
      <c r="OB717" s="341"/>
      <c r="OC717" s="341"/>
      <c r="OD717" s="341"/>
      <c r="OE717" s="341"/>
      <c r="OF717" s="341"/>
      <c r="OG717" s="341"/>
      <c r="OH717" s="341"/>
      <c r="OI717" s="341"/>
      <c r="OJ717" s="341"/>
      <c r="OK717" s="341"/>
      <c r="OL717" s="341"/>
      <c r="OM717" s="341"/>
      <c r="ON717" s="341"/>
      <c r="OO717" s="341"/>
      <c r="OP717" s="341"/>
      <c r="OQ717" s="341"/>
      <c r="OR717" s="341"/>
      <c r="OS717" s="341"/>
      <c r="OT717" s="341"/>
      <c r="OU717" s="341"/>
      <c r="OV717" s="341"/>
      <c r="OW717" s="341"/>
      <c r="OX717" s="341"/>
      <c r="OY717" s="341"/>
      <c r="OZ717" s="341"/>
      <c r="PA717" s="341"/>
      <c r="PB717" s="341"/>
      <c r="PC717" s="341"/>
      <c r="PD717" s="341"/>
      <c r="PE717" s="341"/>
      <c r="PF717" s="341"/>
      <c r="PG717" s="341"/>
      <c r="PH717" s="341"/>
      <c r="PI717" s="341"/>
      <c r="PJ717" s="341"/>
      <c r="PK717" s="341"/>
      <c r="PL717" s="341"/>
      <c r="PM717" s="341"/>
      <c r="PN717" s="341"/>
      <c r="PO717" s="341"/>
      <c r="PP717" s="341"/>
      <c r="PQ717" s="341"/>
      <c r="PR717" s="341"/>
      <c r="PS717" s="341"/>
      <c r="PT717" s="341"/>
      <c r="PU717" s="341"/>
      <c r="PV717" s="341"/>
      <c r="PW717" s="341"/>
      <c r="PX717" s="341"/>
      <c r="PY717" s="341"/>
      <c r="PZ717" s="341"/>
      <c r="QA717" s="341"/>
      <c r="QB717" s="341"/>
      <c r="QC717" s="341"/>
      <c r="QD717" s="341"/>
      <c r="QE717" s="341"/>
      <c r="QF717" s="341"/>
      <c r="QG717" s="341"/>
      <c r="QH717" s="341"/>
      <c r="QI717" s="341"/>
      <c r="QJ717" s="341"/>
      <c r="QK717" s="341"/>
      <c r="QL717" s="341"/>
      <c r="QM717" s="341"/>
      <c r="QN717" s="341"/>
      <c r="QO717" s="341"/>
      <c r="QP717" s="341"/>
      <c r="QQ717" s="341"/>
      <c r="QR717" s="341"/>
      <c r="QS717" s="341"/>
      <c r="QT717" s="341"/>
      <c r="QU717" s="341"/>
      <c r="QV717" s="341"/>
      <c r="QW717" s="341"/>
      <c r="QX717" s="341"/>
      <c r="QY717" s="341"/>
      <c r="QZ717" s="341"/>
      <c r="RA717" s="341"/>
      <c r="RB717" s="341"/>
      <c r="RC717" s="341"/>
      <c r="RD717" s="341"/>
      <c r="RE717" s="341"/>
      <c r="RF717" s="341"/>
      <c r="RG717" s="341"/>
      <c r="RH717" s="341"/>
      <c r="RI717" s="341"/>
      <c r="RJ717" s="341"/>
      <c r="RK717" s="341"/>
      <c r="RL717" s="341"/>
      <c r="RM717" s="341"/>
      <c r="RN717" s="341"/>
      <c r="RO717" s="341"/>
      <c r="RP717" s="341"/>
      <c r="RQ717" s="341"/>
      <c r="RR717" s="341"/>
      <c r="RS717" s="341"/>
      <c r="RT717" s="341"/>
      <c r="RU717" s="341"/>
      <c r="RV717" s="341"/>
      <c r="RW717" s="341"/>
      <c r="RX717" s="341"/>
      <c r="RY717" s="341"/>
      <c r="RZ717" s="341"/>
      <c r="SA717" s="341"/>
      <c r="SB717" s="341"/>
      <c r="SC717" s="341"/>
      <c r="SD717" s="341"/>
      <c r="SE717" s="341"/>
      <c r="SF717" s="341"/>
      <c r="SG717" s="341"/>
      <c r="SH717" s="341"/>
      <c r="SI717" s="341"/>
      <c r="SJ717" s="341"/>
      <c r="SK717" s="341"/>
      <c r="SL717" s="341"/>
      <c r="SM717" s="341"/>
      <c r="SN717" s="341"/>
      <c r="SO717" s="341"/>
      <c r="SP717" s="341"/>
      <c r="SQ717" s="341"/>
      <c r="SR717" s="341"/>
      <c r="SS717" s="341"/>
      <c r="ST717" s="341"/>
      <c r="SU717" s="341"/>
      <c r="SV717" s="341"/>
      <c r="SW717" s="341"/>
      <c r="SX717" s="341"/>
      <c r="SY717" s="341"/>
      <c r="SZ717" s="341"/>
      <c r="TA717" s="341"/>
      <c r="TB717" s="341"/>
      <c r="TC717" s="341"/>
      <c r="TD717" s="341"/>
      <c r="TE717" s="341"/>
      <c r="TF717" s="341"/>
      <c r="TG717" s="341"/>
      <c r="TH717" s="341"/>
      <c r="TI717" s="341"/>
      <c r="TJ717" s="341"/>
      <c r="TK717" s="341"/>
      <c r="TL717" s="341"/>
      <c r="TM717" s="341"/>
      <c r="TN717" s="341"/>
      <c r="TO717" s="341"/>
      <c r="TP717" s="341"/>
      <c r="TQ717" s="341"/>
      <c r="TR717" s="341"/>
      <c r="TS717" s="341"/>
      <c r="TT717" s="341"/>
      <c r="TU717" s="341"/>
      <c r="TV717" s="341"/>
      <c r="TW717" s="341"/>
      <c r="TX717" s="341"/>
      <c r="TY717" s="341"/>
      <c r="TZ717" s="341"/>
      <c r="UA717" s="341"/>
      <c r="UB717" s="341"/>
      <c r="UC717" s="341"/>
      <c r="UD717" s="341"/>
      <c r="UE717" s="341"/>
      <c r="UF717" s="341"/>
      <c r="UG717" s="341"/>
      <c r="UH717" s="341"/>
      <c r="UI717" s="341"/>
      <c r="UJ717" s="341"/>
      <c r="UK717" s="341"/>
      <c r="UL717" s="341"/>
      <c r="UM717" s="341"/>
      <c r="UN717" s="341"/>
      <c r="UO717" s="341"/>
      <c r="UP717" s="341"/>
      <c r="UQ717" s="341"/>
      <c r="UR717" s="341"/>
      <c r="US717" s="341"/>
      <c r="UT717" s="341"/>
      <c r="UU717" s="341"/>
      <c r="UV717" s="341"/>
      <c r="UW717" s="341"/>
      <c r="UX717" s="341"/>
      <c r="UY717" s="341"/>
      <c r="UZ717" s="341"/>
      <c r="VA717" s="341"/>
      <c r="VB717" s="341"/>
      <c r="VC717" s="341"/>
      <c r="VD717" s="341"/>
      <c r="VE717" s="341"/>
      <c r="VF717" s="341"/>
      <c r="VG717" s="341"/>
      <c r="VH717" s="341"/>
      <c r="VI717" s="341"/>
      <c r="VJ717" s="341"/>
      <c r="VK717" s="341"/>
      <c r="VL717" s="341"/>
      <c r="VM717" s="341"/>
      <c r="VN717" s="341"/>
      <c r="VO717" s="341"/>
      <c r="VP717" s="341"/>
      <c r="VQ717" s="341"/>
      <c r="VR717" s="341"/>
      <c r="VS717" s="341"/>
      <c r="VT717" s="341"/>
      <c r="VU717" s="341"/>
      <c r="VV717" s="341"/>
      <c r="VW717" s="341"/>
      <c r="VX717" s="341"/>
      <c r="VY717" s="341"/>
      <c r="VZ717" s="341"/>
      <c r="WA717" s="341"/>
      <c r="WB717" s="341"/>
      <c r="WC717" s="341"/>
      <c r="WD717" s="341"/>
      <c r="WE717" s="341"/>
      <c r="WF717" s="341"/>
      <c r="WG717" s="341"/>
      <c r="WH717" s="341"/>
      <c r="WI717" s="341"/>
      <c r="WJ717" s="341"/>
      <c r="WK717" s="341"/>
      <c r="WL717" s="341"/>
      <c r="WM717" s="341"/>
      <c r="WN717" s="341"/>
      <c r="WO717" s="341"/>
      <c r="WP717" s="341"/>
      <c r="WQ717" s="341"/>
      <c r="WR717" s="341"/>
      <c r="WS717" s="341"/>
      <c r="WT717" s="341"/>
      <c r="WU717" s="341"/>
      <c r="WV717" s="341"/>
      <c r="WW717" s="341"/>
      <c r="WX717" s="341"/>
      <c r="WY717" s="341"/>
      <c r="WZ717" s="341"/>
      <c r="XA717" s="341"/>
      <c r="XB717" s="341"/>
      <c r="XC717" s="341"/>
      <c r="XD717" s="341"/>
      <c r="XE717" s="341"/>
      <c r="XF717" s="341"/>
      <c r="XG717" s="341"/>
      <c r="XH717" s="341"/>
      <c r="XI717" s="341"/>
      <c r="XJ717" s="341"/>
      <c r="XK717" s="341"/>
      <c r="XL717" s="341"/>
      <c r="XM717" s="341"/>
      <c r="XN717" s="341"/>
      <c r="XO717" s="341"/>
      <c r="XP717" s="341"/>
      <c r="XQ717" s="341"/>
      <c r="XR717" s="341"/>
      <c r="XS717" s="341"/>
      <c r="XT717" s="341"/>
      <c r="XU717" s="341"/>
      <c r="XV717" s="341"/>
      <c r="XW717" s="341"/>
      <c r="XX717" s="341"/>
      <c r="XY717" s="341"/>
      <c r="XZ717" s="341"/>
      <c r="YA717" s="341"/>
      <c r="YB717" s="341"/>
      <c r="YC717" s="341"/>
      <c r="YD717" s="341"/>
      <c r="YE717" s="341"/>
      <c r="YF717" s="341"/>
      <c r="YG717" s="341"/>
      <c r="YH717" s="341"/>
      <c r="YI717" s="341"/>
      <c r="YJ717" s="341"/>
      <c r="YK717" s="341"/>
      <c r="YL717" s="341"/>
      <c r="YM717" s="341"/>
      <c r="YN717" s="341"/>
      <c r="YO717" s="341"/>
      <c r="YP717" s="341"/>
      <c r="YQ717" s="341"/>
      <c r="YR717" s="341"/>
      <c r="YS717" s="341"/>
      <c r="YT717" s="341"/>
      <c r="YU717" s="341"/>
      <c r="YV717" s="341"/>
      <c r="YW717" s="341"/>
      <c r="YX717" s="341"/>
      <c r="YY717" s="341"/>
      <c r="YZ717" s="341"/>
      <c r="ZA717" s="341"/>
      <c r="ZB717" s="341"/>
      <c r="ZC717" s="341"/>
      <c r="ZD717" s="341"/>
      <c r="ZE717" s="341"/>
      <c r="ZF717" s="341"/>
      <c r="ZG717" s="341"/>
      <c r="ZH717" s="341"/>
      <c r="ZI717" s="341"/>
      <c r="ZJ717" s="341"/>
      <c r="ZK717" s="341"/>
      <c r="ZL717" s="341"/>
      <c r="ZM717" s="341"/>
      <c r="ZN717" s="341"/>
      <c r="ZO717" s="341"/>
      <c r="ZP717" s="341"/>
      <c r="ZQ717" s="341"/>
      <c r="ZR717" s="341"/>
      <c r="ZS717" s="341"/>
      <c r="ZT717" s="341"/>
      <c r="ZU717" s="341"/>
      <c r="ZV717" s="341"/>
      <c r="ZW717" s="341"/>
      <c r="ZX717" s="341"/>
      <c r="ZY717" s="341"/>
      <c r="ZZ717" s="341"/>
      <c r="AAA717" s="341"/>
      <c r="AAB717" s="341"/>
      <c r="AAC717" s="341"/>
      <c r="AAD717" s="341"/>
      <c r="AAE717" s="341"/>
      <c r="AAF717" s="341"/>
      <c r="AAG717" s="341"/>
      <c r="AAH717" s="341"/>
      <c r="AAI717" s="341"/>
      <c r="AAJ717" s="341"/>
      <c r="AAK717" s="341"/>
      <c r="AAL717" s="341"/>
      <c r="AAM717" s="341"/>
      <c r="AAN717" s="341"/>
      <c r="AAO717" s="341"/>
      <c r="AAP717" s="341"/>
      <c r="AAQ717" s="341"/>
      <c r="AAR717" s="341"/>
      <c r="AAS717" s="341"/>
      <c r="AAT717" s="341"/>
      <c r="AAU717" s="341"/>
      <c r="AAV717" s="341"/>
      <c r="AAW717" s="341"/>
      <c r="AAX717" s="341"/>
      <c r="AAY717" s="341"/>
      <c r="AAZ717" s="341"/>
      <c r="ABA717" s="341"/>
      <c r="ABB717" s="341"/>
      <c r="ABC717" s="341"/>
      <c r="ABD717" s="341"/>
      <c r="ABE717" s="341"/>
      <c r="ABF717" s="341"/>
      <c r="ABG717" s="341"/>
      <c r="ABH717" s="341"/>
      <c r="ABI717" s="341"/>
      <c r="ABJ717" s="341"/>
      <c r="ABK717" s="341"/>
      <c r="ABL717" s="341"/>
      <c r="ABM717" s="341"/>
      <c r="ABN717" s="341"/>
      <c r="ABO717" s="341"/>
      <c r="ABP717" s="341"/>
      <c r="ABQ717" s="341"/>
      <c r="ABR717" s="341"/>
      <c r="ABS717" s="341"/>
      <c r="ABT717" s="341"/>
      <c r="ABU717" s="341"/>
      <c r="ABV717" s="341"/>
      <c r="ABW717" s="341"/>
      <c r="ABX717" s="341"/>
      <c r="ABY717" s="341"/>
      <c r="ABZ717" s="341"/>
      <c r="ACA717" s="341"/>
      <c r="ACB717" s="341"/>
      <c r="ACC717" s="341"/>
      <c r="ACD717" s="341"/>
      <c r="ACE717" s="341"/>
      <c r="ACF717" s="341"/>
      <c r="ACG717" s="341"/>
      <c r="ACH717" s="341"/>
      <c r="ACI717" s="341"/>
      <c r="ACJ717" s="341"/>
      <c r="ACK717" s="341"/>
      <c r="ACL717" s="341"/>
      <c r="ACM717" s="341"/>
      <c r="ACN717" s="341"/>
      <c r="ACO717" s="341"/>
      <c r="ACP717" s="341"/>
      <c r="ACQ717" s="341"/>
      <c r="ACR717" s="341"/>
      <c r="ACS717" s="341"/>
      <c r="ACT717" s="341"/>
      <c r="ACU717" s="341"/>
      <c r="ACV717" s="341"/>
      <c r="ACW717" s="341"/>
      <c r="ACX717" s="341"/>
      <c r="ACY717" s="341"/>
      <c r="ACZ717" s="341"/>
      <c r="ADA717" s="341"/>
      <c r="ADB717" s="341"/>
      <c r="ADC717" s="341"/>
      <c r="ADD717" s="341"/>
      <c r="ADE717" s="341"/>
      <c r="ADF717" s="341"/>
      <c r="ADG717" s="341"/>
      <c r="ADH717" s="341"/>
      <c r="ADI717" s="341"/>
      <c r="ADJ717" s="341"/>
      <c r="ADK717" s="341"/>
      <c r="ADL717" s="341"/>
      <c r="ADM717" s="341"/>
      <c r="ADN717" s="341"/>
      <c r="ADO717" s="341"/>
      <c r="ADP717" s="341"/>
      <c r="ADQ717" s="341"/>
      <c r="ADR717" s="341"/>
      <c r="ADS717" s="341"/>
      <c r="ADT717" s="341"/>
      <c r="ADU717" s="341"/>
      <c r="ADV717" s="341"/>
      <c r="ADW717" s="341"/>
      <c r="ADX717" s="341"/>
      <c r="ADY717" s="341"/>
      <c r="ADZ717" s="341"/>
      <c r="AEA717" s="341"/>
      <c r="AEB717" s="341"/>
      <c r="AEC717" s="341"/>
      <c r="AED717" s="341"/>
      <c r="AEE717" s="341"/>
      <c r="AEF717" s="341"/>
      <c r="AEG717" s="341"/>
      <c r="AEH717" s="341"/>
      <c r="AEI717" s="341"/>
      <c r="AEJ717" s="341"/>
      <c r="AEK717" s="341"/>
      <c r="AEL717" s="341"/>
      <c r="AEM717" s="341"/>
      <c r="AEN717" s="341"/>
      <c r="AEO717" s="341"/>
      <c r="AEP717" s="341"/>
      <c r="AEQ717" s="341"/>
      <c r="AER717" s="341"/>
      <c r="AES717" s="341"/>
      <c r="AET717" s="341"/>
      <c r="AEU717" s="341"/>
      <c r="AEV717" s="341"/>
      <c r="AEW717" s="341"/>
      <c r="AEX717" s="341"/>
      <c r="AEY717" s="341"/>
      <c r="AEZ717" s="341"/>
      <c r="AFA717" s="341"/>
      <c r="AFB717" s="341"/>
      <c r="AFC717" s="341"/>
      <c r="AFD717" s="341"/>
      <c r="AFE717" s="341"/>
      <c r="AFF717" s="341"/>
      <c r="AFG717" s="341"/>
      <c r="AFH717" s="341"/>
      <c r="AFI717" s="341"/>
      <c r="AFJ717" s="341"/>
      <c r="AFK717" s="341"/>
      <c r="AFL717" s="341"/>
      <c r="AFM717" s="341"/>
      <c r="AFN717" s="341"/>
      <c r="AFO717" s="341"/>
      <c r="AFP717" s="341"/>
      <c r="AFQ717" s="341"/>
      <c r="AFR717" s="341"/>
      <c r="AFS717" s="341"/>
      <c r="AFT717" s="341"/>
      <c r="AFU717" s="341"/>
      <c r="AFV717" s="341"/>
      <c r="AFW717" s="341"/>
      <c r="AFX717" s="341"/>
      <c r="AFY717" s="341"/>
      <c r="AFZ717" s="341"/>
      <c r="AGA717" s="341"/>
    </row>
    <row r="718" spans="1:859" customFormat="1" x14ac:dyDescent="0.2">
      <c r="A718" s="16"/>
      <c r="B718" s="16"/>
      <c r="C718" s="16"/>
      <c r="D718" s="16"/>
      <c r="E718" s="338" t="s">
        <v>1807</v>
      </c>
      <c r="F718" s="338" t="s">
        <v>2897</v>
      </c>
      <c r="G718" s="340" t="s">
        <v>449</v>
      </c>
      <c r="H718" s="329" t="s">
        <v>1805</v>
      </c>
      <c r="I718" s="329" t="s">
        <v>1802</v>
      </c>
      <c r="J718" s="329" t="s">
        <v>891</v>
      </c>
      <c r="K718" s="329" t="s">
        <v>1803</v>
      </c>
      <c r="L718" s="329" t="s">
        <v>849</v>
      </c>
      <c r="M718" s="329"/>
      <c r="N718" s="340"/>
      <c r="O718" s="329"/>
      <c r="P718" s="329"/>
      <c r="Q718" s="340"/>
      <c r="R718" s="16"/>
      <c r="S718" s="16"/>
      <c r="T718" s="16"/>
      <c r="U718" s="16"/>
      <c r="V718" s="16"/>
      <c r="W718" s="16"/>
      <c r="X718" s="16"/>
      <c r="Y718" s="16"/>
      <c r="Z718" s="16"/>
      <c r="AA718" s="16"/>
      <c r="AB718" s="16"/>
      <c r="AC718" s="16"/>
      <c r="AD718" s="16"/>
      <c r="AE718" s="16"/>
      <c r="AF718" s="16"/>
      <c r="AG718" s="16"/>
      <c r="AH718" s="16"/>
      <c r="AI718" s="16"/>
      <c r="AJ718" s="16"/>
      <c r="AK718" s="16"/>
      <c r="AL718" s="16"/>
      <c r="AM718" s="16"/>
      <c r="AN718" s="16"/>
      <c r="AO718" s="16"/>
      <c r="AP718" s="16"/>
      <c r="AQ718" s="16"/>
      <c r="AR718" s="16"/>
      <c r="AS718" s="16"/>
      <c r="AT718" s="16"/>
      <c r="AU718" s="16"/>
      <c r="AV718" s="16"/>
      <c r="AW718" s="16"/>
      <c r="AX718" s="16"/>
      <c r="AY718" s="16"/>
      <c r="AZ718" s="16"/>
      <c r="BA718" s="16"/>
      <c r="BB718" s="16"/>
      <c r="BC718" s="16"/>
      <c r="BD718" s="16"/>
      <c r="BE718" s="16"/>
      <c r="BF718" s="16"/>
      <c r="BG718" s="16"/>
      <c r="BH718" s="16"/>
      <c r="BI718" s="16"/>
      <c r="BJ718" s="16"/>
      <c r="BK718" s="16"/>
      <c r="BL718" s="16"/>
      <c r="BM718" s="16"/>
      <c r="BN718" s="16"/>
      <c r="BO718" s="16"/>
      <c r="BP718" s="16"/>
      <c r="BQ718" s="16"/>
      <c r="BR718" s="16"/>
      <c r="BS718" s="16"/>
      <c r="BT718" s="16"/>
      <c r="BU718" s="16"/>
      <c r="BV718" s="16"/>
      <c r="BW718" s="16"/>
      <c r="BX718" s="16"/>
      <c r="BY718" s="16"/>
      <c r="BZ718" s="16"/>
      <c r="CA718" s="16"/>
      <c r="CB718" s="16"/>
      <c r="CC718" s="16"/>
      <c r="CD718" s="16"/>
      <c r="CE718" s="16"/>
      <c r="CF718" s="16"/>
      <c r="CG718" s="16"/>
      <c r="CH718" s="16"/>
      <c r="CI718" s="16"/>
      <c r="CJ718" s="16"/>
      <c r="CK718" s="16"/>
      <c r="CL718" s="16"/>
      <c r="CM718" s="16"/>
      <c r="CN718" s="16"/>
      <c r="CO718" s="16"/>
      <c r="CP718" s="16"/>
      <c r="CQ718" s="16"/>
      <c r="CR718" s="16"/>
      <c r="CS718" s="16"/>
      <c r="CT718" s="16"/>
      <c r="CU718" s="16"/>
      <c r="CV718" s="16"/>
      <c r="CW718" s="16"/>
      <c r="CX718" s="16"/>
      <c r="CY718" s="16"/>
      <c r="CZ718" s="16"/>
      <c r="DA718" s="16"/>
      <c r="DB718" s="16"/>
      <c r="DC718" s="16"/>
      <c r="DD718" s="16"/>
      <c r="DE718" s="16"/>
      <c r="DF718" s="16"/>
      <c r="DG718" s="16"/>
      <c r="DH718" s="16"/>
      <c r="DI718" s="16"/>
      <c r="DJ718" s="16"/>
      <c r="DK718" s="16"/>
      <c r="DL718" s="16"/>
      <c r="DM718" s="16"/>
      <c r="DN718" s="16"/>
      <c r="DO718" s="16"/>
      <c r="DP718" s="16"/>
      <c r="DQ718" s="16"/>
      <c r="DR718" s="16"/>
      <c r="DS718" s="16"/>
      <c r="DT718" s="16"/>
      <c r="DU718" s="16"/>
      <c r="DV718" s="16"/>
      <c r="DW718" s="16"/>
      <c r="DX718" s="16"/>
      <c r="DY718" s="16"/>
      <c r="DZ718" s="16"/>
      <c r="EA718" s="16"/>
      <c r="EB718" s="16"/>
      <c r="EC718" s="16"/>
      <c r="ED718" s="16"/>
      <c r="EE718" s="16"/>
      <c r="EF718" s="16"/>
      <c r="EG718" s="16"/>
      <c r="EH718" s="16"/>
      <c r="EI718" s="16"/>
      <c r="EJ718" s="16"/>
      <c r="EK718" s="16"/>
      <c r="EL718" s="16"/>
      <c r="EM718" s="16"/>
      <c r="EN718" s="16"/>
      <c r="EO718" s="16"/>
      <c r="EP718" s="16"/>
      <c r="EQ718" s="16"/>
      <c r="ER718" s="16"/>
      <c r="ES718" s="16"/>
      <c r="ET718" s="16"/>
      <c r="EU718" s="16"/>
      <c r="EV718" s="16"/>
      <c r="EW718" s="16"/>
      <c r="EX718" s="16"/>
      <c r="EY718" s="16"/>
      <c r="EZ718" s="16"/>
      <c r="FA718" s="16"/>
      <c r="FB718" s="16"/>
      <c r="FC718" s="16"/>
      <c r="FD718" s="16"/>
      <c r="FE718" s="16"/>
      <c r="FF718" s="16"/>
      <c r="FG718" s="16"/>
      <c r="FH718" s="16"/>
      <c r="FI718" s="16"/>
      <c r="FJ718" s="16"/>
      <c r="FK718" s="16"/>
      <c r="FL718" s="16"/>
      <c r="FM718" s="16"/>
      <c r="FN718" s="16"/>
      <c r="FO718" s="16"/>
      <c r="FP718" s="16"/>
      <c r="FQ718" s="16"/>
      <c r="FR718" s="16"/>
      <c r="FS718" s="16"/>
      <c r="FT718" s="16"/>
      <c r="FU718" s="16"/>
      <c r="FV718" s="16"/>
      <c r="FW718" s="16"/>
      <c r="FX718" s="16"/>
      <c r="FY718" s="16"/>
      <c r="FZ718" s="16"/>
      <c r="GA718" s="16"/>
      <c r="GB718" s="16"/>
      <c r="GC718" s="16"/>
      <c r="GD718" s="16"/>
      <c r="GE718" s="16"/>
      <c r="GF718" s="16"/>
      <c r="GG718" s="16"/>
      <c r="GH718" s="16"/>
      <c r="GI718" s="16"/>
      <c r="GJ718" s="16"/>
      <c r="GK718" s="16"/>
      <c r="GL718" s="16"/>
      <c r="GM718" s="16"/>
      <c r="GN718" s="16"/>
      <c r="GO718" s="16"/>
      <c r="GP718" s="16"/>
      <c r="GQ718" s="16"/>
      <c r="GR718" s="16"/>
      <c r="GS718" s="16"/>
      <c r="GT718" s="16"/>
      <c r="GU718" s="16"/>
      <c r="GV718" s="16"/>
      <c r="GW718" s="16"/>
      <c r="GX718" s="16"/>
      <c r="GY718" s="16"/>
      <c r="GZ718" s="16"/>
      <c r="HA718" s="16"/>
      <c r="HB718" s="16"/>
      <c r="HC718" s="16"/>
      <c r="HD718" s="16"/>
      <c r="HE718" s="16"/>
      <c r="HF718" s="16"/>
      <c r="HG718" s="16"/>
      <c r="HH718" s="16"/>
      <c r="HI718" s="16"/>
      <c r="HJ718" s="16"/>
      <c r="HK718" s="16"/>
      <c r="HL718" s="16"/>
      <c r="HM718" s="16"/>
      <c r="HN718" s="16"/>
      <c r="HO718" s="16"/>
      <c r="HP718" s="16"/>
      <c r="HQ718" s="16"/>
      <c r="HR718" s="16"/>
      <c r="HS718" s="16"/>
      <c r="HT718" s="16"/>
      <c r="HU718" s="16"/>
      <c r="HV718" s="16"/>
      <c r="HW718" s="16"/>
      <c r="HX718" s="16"/>
      <c r="HY718" s="16"/>
      <c r="HZ718" s="16"/>
      <c r="IA718" s="16"/>
      <c r="IB718" s="16"/>
      <c r="IC718" s="16"/>
      <c r="ID718" s="16"/>
      <c r="IE718" s="16"/>
      <c r="IF718" s="16"/>
      <c r="IG718" s="16"/>
      <c r="IH718" s="16"/>
      <c r="II718" s="16"/>
      <c r="IJ718" s="16"/>
      <c r="IK718" s="16"/>
      <c r="IL718" s="16"/>
      <c r="IM718" s="16"/>
      <c r="IN718" s="16"/>
      <c r="IO718" s="16"/>
      <c r="IP718" s="16"/>
      <c r="IQ718" s="16"/>
      <c r="IR718" s="16"/>
      <c r="IS718" s="16"/>
      <c r="IT718" s="16"/>
      <c r="IU718" s="16"/>
      <c r="IV718" s="16"/>
      <c r="IW718" s="16"/>
      <c r="IX718" s="16"/>
      <c r="IY718" s="16"/>
      <c r="IZ718" s="16"/>
      <c r="JA718" s="16"/>
      <c r="JB718" s="16"/>
      <c r="JC718" s="16"/>
      <c r="JD718" s="16"/>
      <c r="JE718" s="16"/>
      <c r="JF718" s="16"/>
      <c r="JG718" s="16"/>
      <c r="JH718" s="16"/>
      <c r="JI718" s="16"/>
      <c r="JJ718" s="16"/>
      <c r="JK718" s="16"/>
      <c r="JL718" s="16"/>
      <c r="JM718" s="16"/>
      <c r="JN718" s="16"/>
      <c r="JO718" s="16"/>
      <c r="JP718" s="16"/>
      <c r="JQ718" s="16"/>
      <c r="JR718" s="16"/>
      <c r="JS718" s="16"/>
      <c r="JT718" s="16"/>
      <c r="JU718" s="16"/>
      <c r="JV718" s="16"/>
      <c r="JW718" s="16"/>
      <c r="JX718" s="16"/>
      <c r="JY718" s="16"/>
      <c r="JZ718" s="16"/>
      <c r="KA718" s="16"/>
      <c r="KB718" s="16"/>
      <c r="KC718" s="16"/>
      <c r="KD718" s="16"/>
      <c r="KE718" s="16"/>
      <c r="KF718" s="16"/>
      <c r="KG718" s="16"/>
      <c r="KH718" s="16"/>
      <c r="KI718" s="16"/>
      <c r="KJ718" s="16"/>
      <c r="KK718" s="16"/>
      <c r="KL718" s="16"/>
      <c r="KM718" s="16"/>
      <c r="KN718" s="16"/>
      <c r="KO718" s="16"/>
      <c r="KP718" s="16"/>
      <c r="KQ718" s="16"/>
      <c r="KR718" s="16"/>
      <c r="KS718" s="16"/>
      <c r="KT718" s="16"/>
      <c r="KU718" s="16"/>
      <c r="KV718" s="16"/>
      <c r="KW718" s="16"/>
      <c r="KX718" s="16"/>
      <c r="KY718" s="16"/>
      <c r="KZ718" s="16"/>
      <c r="LA718" s="16"/>
      <c r="LB718" s="16"/>
      <c r="LC718" s="16"/>
      <c r="LD718" s="16"/>
      <c r="LE718" s="16"/>
      <c r="LF718" s="16"/>
      <c r="LG718" s="16"/>
      <c r="LH718" s="16"/>
      <c r="LI718" s="16"/>
      <c r="LJ718" s="16"/>
      <c r="LK718" s="16"/>
      <c r="LL718" s="16"/>
      <c r="LM718" s="16"/>
      <c r="LN718" s="16"/>
      <c r="LO718" s="16"/>
      <c r="LP718" s="16"/>
      <c r="LQ718" s="16"/>
      <c r="LR718" s="16"/>
      <c r="LS718" s="16"/>
      <c r="LT718" s="16"/>
      <c r="LU718" s="16"/>
      <c r="LV718" s="16"/>
      <c r="LW718" s="16"/>
      <c r="LX718" s="16"/>
      <c r="LY718" s="16"/>
      <c r="LZ718" s="16"/>
      <c r="MA718" s="16"/>
      <c r="MB718" s="16"/>
      <c r="MC718" s="16"/>
      <c r="MD718" s="16"/>
      <c r="ME718" s="16"/>
      <c r="MF718" s="16"/>
      <c r="MG718" s="16"/>
      <c r="MH718" s="16"/>
      <c r="MI718" s="16"/>
      <c r="MJ718" s="16"/>
      <c r="MK718" s="16"/>
      <c r="ML718" s="16"/>
      <c r="MM718" s="16"/>
      <c r="MN718" s="16"/>
      <c r="MO718" s="16"/>
      <c r="MP718" s="16"/>
      <c r="MQ718" s="16"/>
      <c r="MR718" s="16"/>
      <c r="MS718" s="16"/>
      <c r="MT718" s="16"/>
      <c r="MU718" s="16"/>
      <c r="MV718" s="16"/>
      <c r="MW718" s="16"/>
      <c r="MX718" s="16"/>
      <c r="MY718" s="16"/>
      <c r="MZ718" s="16"/>
      <c r="NA718" s="16"/>
      <c r="NB718" s="16"/>
      <c r="NC718" s="16"/>
      <c r="ND718" s="16"/>
      <c r="NE718" s="16"/>
      <c r="NF718" s="16"/>
      <c r="NG718" s="16"/>
      <c r="NH718" s="16"/>
      <c r="NI718" s="16"/>
      <c r="NJ718" s="16"/>
      <c r="NK718" s="16"/>
      <c r="NL718" s="16"/>
      <c r="NM718" s="16"/>
      <c r="NN718" s="16"/>
      <c r="NO718" s="16"/>
      <c r="NP718" s="16"/>
      <c r="NQ718" s="16"/>
      <c r="NR718" s="16"/>
      <c r="NS718" s="16"/>
      <c r="NT718" s="16"/>
      <c r="NU718" s="16"/>
      <c r="NV718" s="16"/>
      <c r="NW718" s="16"/>
      <c r="NX718" s="16"/>
      <c r="NY718" s="16"/>
      <c r="NZ718" s="16"/>
      <c r="OA718" s="16"/>
      <c r="OB718" s="16"/>
      <c r="OC718" s="16"/>
      <c r="OD718" s="16"/>
      <c r="OE718" s="16"/>
      <c r="OF718" s="16"/>
      <c r="OG718" s="16"/>
      <c r="OH718" s="16"/>
      <c r="OI718" s="16"/>
      <c r="OJ718" s="16"/>
      <c r="OK718" s="16"/>
      <c r="OL718" s="16"/>
      <c r="OM718" s="16"/>
      <c r="ON718" s="16"/>
      <c r="OO718" s="16"/>
      <c r="OP718" s="16"/>
      <c r="OQ718" s="16"/>
      <c r="OR718" s="16"/>
      <c r="OS718" s="16"/>
      <c r="OT718" s="16"/>
      <c r="OU718" s="16"/>
      <c r="OV718" s="16"/>
      <c r="OW718" s="16"/>
      <c r="OX718" s="16"/>
      <c r="OY718" s="16"/>
      <c r="OZ718" s="16"/>
      <c r="PA718" s="16"/>
      <c r="PB718" s="16"/>
      <c r="PC718" s="16"/>
      <c r="PD718" s="16"/>
      <c r="PE718" s="16"/>
      <c r="PF718" s="16"/>
      <c r="PG718" s="16"/>
      <c r="PH718" s="16"/>
      <c r="PI718" s="16"/>
      <c r="PJ718" s="16"/>
      <c r="PK718" s="16"/>
      <c r="PL718" s="16"/>
      <c r="PM718" s="16"/>
      <c r="PN718" s="16"/>
      <c r="PO718" s="16"/>
      <c r="PP718" s="16"/>
      <c r="PQ718" s="16"/>
      <c r="PR718" s="16"/>
      <c r="PS718" s="16"/>
      <c r="PT718" s="16"/>
      <c r="PU718" s="16"/>
      <c r="PV718" s="16"/>
      <c r="PW718" s="16"/>
      <c r="PX718" s="16"/>
      <c r="PY718" s="16"/>
      <c r="PZ718" s="16"/>
      <c r="QA718" s="16"/>
      <c r="QB718" s="16"/>
      <c r="QC718" s="16"/>
      <c r="QD718" s="16"/>
      <c r="QE718" s="16"/>
      <c r="QF718" s="16"/>
      <c r="QG718" s="16"/>
      <c r="QH718" s="16"/>
      <c r="QI718" s="16"/>
      <c r="QJ718" s="16"/>
      <c r="QK718" s="16"/>
      <c r="QL718" s="16"/>
      <c r="QM718" s="16"/>
      <c r="QN718" s="16"/>
      <c r="QO718" s="16"/>
      <c r="QP718" s="16"/>
      <c r="QQ718" s="16"/>
      <c r="QR718" s="16"/>
      <c r="QS718" s="16"/>
      <c r="QT718" s="16"/>
      <c r="QU718" s="16"/>
      <c r="QV718" s="16"/>
      <c r="QW718" s="16"/>
      <c r="QX718" s="16"/>
      <c r="QY718" s="16"/>
      <c r="QZ718" s="16"/>
      <c r="RA718" s="16"/>
      <c r="RB718" s="16"/>
      <c r="RC718" s="16"/>
      <c r="RD718" s="16"/>
      <c r="RE718" s="16"/>
      <c r="RF718" s="16"/>
      <c r="RG718" s="16"/>
      <c r="RH718" s="16"/>
      <c r="RI718" s="16"/>
      <c r="RJ718" s="16"/>
      <c r="RK718" s="16"/>
      <c r="RL718" s="16"/>
      <c r="RM718" s="16"/>
      <c r="RN718" s="16"/>
      <c r="RO718" s="16"/>
      <c r="RP718" s="16"/>
      <c r="RQ718" s="16"/>
      <c r="RR718" s="16"/>
      <c r="RS718" s="16"/>
      <c r="RT718" s="16"/>
      <c r="RU718" s="16"/>
      <c r="RV718" s="16"/>
      <c r="RW718" s="16"/>
      <c r="RX718" s="16"/>
      <c r="RY718" s="16"/>
      <c r="RZ718" s="16"/>
      <c r="SA718" s="16"/>
      <c r="SB718" s="16"/>
      <c r="SC718" s="16"/>
      <c r="SD718" s="16"/>
      <c r="SE718" s="16"/>
      <c r="SF718" s="16"/>
      <c r="SG718" s="16"/>
      <c r="SH718" s="16"/>
      <c r="SI718" s="16"/>
      <c r="SJ718" s="16"/>
      <c r="SK718" s="16"/>
      <c r="SL718" s="16"/>
      <c r="SM718" s="16"/>
      <c r="SN718" s="16"/>
      <c r="SO718" s="16"/>
      <c r="SP718" s="16"/>
      <c r="SQ718" s="16"/>
      <c r="SR718" s="16"/>
      <c r="SS718" s="16"/>
      <c r="ST718" s="16"/>
      <c r="SU718" s="16"/>
      <c r="SV718" s="16"/>
      <c r="SW718" s="16"/>
      <c r="SX718" s="16"/>
      <c r="SY718" s="16"/>
      <c r="SZ718" s="16"/>
      <c r="TA718" s="16"/>
      <c r="TB718" s="16"/>
      <c r="TC718" s="16"/>
      <c r="TD718" s="16"/>
      <c r="TE718" s="16"/>
      <c r="TF718" s="16"/>
      <c r="TG718" s="16"/>
      <c r="TH718" s="16"/>
      <c r="TI718" s="16"/>
      <c r="TJ718" s="16"/>
      <c r="TK718" s="16"/>
      <c r="TL718" s="16"/>
      <c r="TM718" s="16"/>
      <c r="TN718" s="16"/>
      <c r="TO718" s="16"/>
      <c r="TP718" s="16"/>
      <c r="TQ718" s="16"/>
      <c r="TR718" s="16"/>
      <c r="TS718" s="16"/>
      <c r="TT718" s="16"/>
      <c r="TU718" s="16"/>
      <c r="TV718" s="16"/>
      <c r="TW718" s="16"/>
      <c r="TX718" s="16"/>
      <c r="TY718" s="16"/>
      <c r="TZ718" s="16"/>
      <c r="UA718" s="16"/>
      <c r="UB718" s="16"/>
      <c r="UC718" s="16"/>
      <c r="UD718" s="16"/>
      <c r="UE718" s="16"/>
      <c r="UF718" s="16"/>
      <c r="UG718" s="16"/>
      <c r="UH718" s="16"/>
      <c r="UI718" s="16"/>
      <c r="UJ718" s="16"/>
      <c r="UK718" s="16"/>
      <c r="UL718" s="16"/>
      <c r="UM718" s="16"/>
      <c r="UN718" s="16"/>
      <c r="UO718" s="16"/>
      <c r="UP718" s="16"/>
      <c r="UQ718" s="16"/>
      <c r="UR718" s="16"/>
      <c r="US718" s="16"/>
      <c r="UT718" s="16"/>
      <c r="UU718" s="16"/>
      <c r="UV718" s="16"/>
      <c r="UW718" s="16"/>
      <c r="UX718" s="16"/>
      <c r="UY718" s="16"/>
      <c r="UZ718" s="16"/>
      <c r="VA718" s="16"/>
      <c r="VB718" s="16"/>
      <c r="VC718" s="16"/>
      <c r="VD718" s="16"/>
      <c r="VE718" s="16"/>
      <c r="VF718" s="16"/>
      <c r="VG718" s="16"/>
      <c r="VH718" s="16"/>
      <c r="VI718" s="16"/>
      <c r="VJ718" s="16"/>
      <c r="VK718" s="16"/>
      <c r="VL718" s="16"/>
      <c r="VM718" s="16"/>
      <c r="VN718" s="16"/>
      <c r="VO718" s="16"/>
      <c r="VP718" s="16"/>
      <c r="VQ718" s="16"/>
      <c r="VR718" s="16"/>
      <c r="VS718" s="16"/>
      <c r="VT718" s="16"/>
      <c r="VU718" s="16"/>
      <c r="VV718" s="16"/>
      <c r="VW718" s="16"/>
      <c r="VX718" s="16"/>
      <c r="VY718" s="16"/>
      <c r="VZ718" s="16"/>
      <c r="WA718" s="16"/>
      <c r="WB718" s="16"/>
      <c r="WC718" s="16"/>
      <c r="WD718" s="16"/>
      <c r="WE718" s="16"/>
      <c r="WF718" s="16"/>
      <c r="WG718" s="16"/>
      <c r="WH718" s="16"/>
      <c r="WI718" s="16"/>
      <c r="WJ718" s="16"/>
      <c r="WK718" s="16"/>
      <c r="WL718" s="16"/>
      <c r="WM718" s="16"/>
      <c r="WN718" s="16"/>
      <c r="WO718" s="16"/>
      <c r="WP718" s="16"/>
      <c r="WQ718" s="16"/>
      <c r="WR718" s="16"/>
      <c r="WS718" s="16"/>
      <c r="WT718" s="16"/>
      <c r="WU718" s="16"/>
      <c r="WV718" s="16"/>
      <c r="WW718" s="16"/>
      <c r="WX718" s="16"/>
      <c r="WY718" s="16"/>
      <c r="WZ718" s="16"/>
      <c r="XA718" s="16"/>
      <c r="XB718" s="16"/>
      <c r="XC718" s="16"/>
      <c r="XD718" s="16"/>
      <c r="XE718" s="16"/>
      <c r="XF718" s="16"/>
      <c r="XG718" s="16"/>
      <c r="XH718" s="16"/>
      <c r="XI718" s="16"/>
      <c r="XJ718" s="16"/>
      <c r="XK718" s="16"/>
      <c r="XL718" s="16"/>
      <c r="XM718" s="16"/>
      <c r="XN718" s="16"/>
      <c r="XO718" s="16"/>
      <c r="XP718" s="16"/>
      <c r="XQ718" s="16"/>
      <c r="XR718" s="16"/>
      <c r="XS718" s="16"/>
      <c r="XT718" s="16"/>
      <c r="XU718" s="16"/>
      <c r="XV718" s="16"/>
      <c r="XW718" s="16"/>
      <c r="XX718" s="16"/>
      <c r="XY718" s="16"/>
      <c r="XZ718" s="16"/>
      <c r="YA718" s="16"/>
      <c r="YB718" s="16"/>
      <c r="YC718" s="16"/>
      <c r="YD718" s="16"/>
      <c r="YE718" s="16"/>
      <c r="YF718" s="16"/>
      <c r="YG718" s="16"/>
      <c r="YH718" s="16"/>
      <c r="YI718" s="16"/>
      <c r="YJ718" s="16"/>
      <c r="YK718" s="16"/>
      <c r="YL718" s="16"/>
      <c r="YM718" s="16"/>
      <c r="YN718" s="16"/>
      <c r="YO718" s="16"/>
      <c r="YP718" s="16"/>
      <c r="YQ718" s="16"/>
      <c r="YR718" s="16"/>
      <c r="YS718" s="16"/>
      <c r="YT718" s="16"/>
      <c r="YU718" s="16"/>
      <c r="YV718" s="16"/>
      <c r="YW718" s="16"/>
      <c r="YX718" s="16"/>
      <c r="YY718" s="16"/>
      <c r="YZ718" s="16"/>
      <c r="ZA718" s="16"/>
      <c r="ZB718" s="16"/>
      <c r="ZC718" s="16"/>
      <c r="ZD718" s="16"/>
      <c r="ZE718" s="16"/>
      <c r="ZF718" s="16"/>
      <c r="ZG718" s="16"/>
      <c r="ZH718" s="16"/>
      <c r="ZI718" s="16"/>
      <c r="ZJ718" s="16"/>
      <c r="ZK718" s="16"/>
      <c r="ZL718" s="16"/>
      <c r="ZM718" s="16"/>
      <c r="ZN718" s="16"/>
      <c r="ZO718" s="16"/>
      <c r="ZP718" s="16"/>
      <c r="ZQ718" s="16"/>
      <c r="ZR718" s="16"/>
      <c r="ZS718" s="16"/>
      <c r="ZT718" s="16"/>
      <c r="ZU718" s="16"/>
      <c r="ZV718" s="16"/>
      <c r="ZW718" s="16"/>
      <c r="ZX718" s="16"/>
      <c r="ZY718" s="16"/>
      <c r="ZZ718" s="16"/>
      <c r="AAA718" s="16"/>
      <c r="AAB718" s="16"/>
      <c r="AAC718" s="16"/>
      <c r="AAD718" s="16"/>
      <c r="AAE718" s="16"/>
      <c r="AAF718" s="16"/>
      <c r="AAG718" s="16"/>
      <c r="AAH718" s="16"/>
      <c r="AAI718" s="16"/>
      <c r="AAJ718" s="16"/>
      <c r="AAK718" s="16"/>
      <c r="AAL718" s="16"/>
      <c r="AAM718" s="16"/>
      <c r="AAN718" s="16"/>
      <c r="AAO718" s="16"/>
      <c r="AAP718" s="16"/>
      <c r="AAQ718" s="16"/>
      <c r="AAR718" s="16"/>
      <c r="AAS718" s="16"/>
      <c r="AAT718" s="16"/>
      <c r="AAU718" s="16"/>
      <c r="AAV718" s="16"/>
      <c r="AAW718" s="16"/>
      <c r="AAX718" s="16"/>
      <c r="AAY718" s="16"/>
      <c r="AAZ718" s="16"/>
      <c r="ABA718" s="16"/>
      <c r="ABB718" s="16"/>
      <c r="ABC718" s="16"/>
      <c r="ABD718" s="16"/>
      <c r="ABE718" s="16"/>
      <c r="ABF718" s="16"/>
      <c r="ABG718" s="16"/>
      <c r="ABH718" s="16"/>
      <c r="ABI718" s="16"/>
      <c r="ABJ718" s="16"/>
      <c r="ABK718" s="16"/>
      <c r="ABL718" s="16"/>
      <c r="ABM718" s="16"/>
      <c r="ABN718" s="16"/>
      <c r="ABO718" s="16"/>
      <c r="ABP718" s="16"/>
      <c r="ABQ718" s="16"/>
      <c r="ABR718" s="16"/>
      <c r="ABS718" s="16"/>
      <c r="ABT718" s="16"/>
      <c r="ABU718" s="16"/>
      <c r="ABV718" s="16"/>
      <c r="ABW718" s="16"/>
      <c r="ABX718" s="16"/>
      <c r="ABY718" s="16"/>
      <c r="ABZ718" s="16"/>
      <c r="ACA718" s="16"/>
      <c r="ACB718" s="16"/>
      <c r="ACC718" s="16"/>
      <c r="ACD718" s="16"/>
      <c r="ACE718" s="16"/>
      <c r="ACF718" s="16"/>
      <c r="ACG718" s="16"/>
      <c r="ACH718" s="16"/>
      <c r="ACI718" s="16"/>
      <c r="ACJ718" s="16"/>
      <c r="ACK718" s="16"/>
      <c r="ACL718" s="16"/>
      <c r="ACM718" s="16"/>
      <c r="ACN718" s="16"/>
      <c r="ACO718" s="16"/>
      <c r="ACP718" s="16"/>
      <c r="ACQ718" s="16"/>
      <c r="ACR718" s="16"/>
      <c r="ACS718" s="16"/>
      <c r="ACT718" s="16"/>
      <c r="ACU718" s="16"/>
      <c r="ACV718" s="16"/>
      <c r="ACW718" s="16"/>
      <c r="ACX718" s="16"/>
      <c r="ACY718" s="16"/>
      <c r="ACZ718" s="16"/>
      <c r="ADA718" s="16"/>
      <c r="ADB718" s="16"/>
      <c r="ADC718" s="16"/>
      <c r="ADD718" s="16"/>
      <c r="ADE718" s="16"/>
      <c r="ADF718" s="16"/>
      <c r="ADG718" s="16"/>
      <c r="ADH718" s="16"/>
      <c r="ADI718" s="16"/>
      <c r="ADJ718" s="16"/>
      <c r="ADK718" s="16"/>
      <c r="ADL718" s="16"/>
      <c r="ADM718" s="16"/>
      <c r="ADN718" s="16"/>
      <c r="ADO718" s="16"/>
      <c r="ADP718" s="16"/>
      <c r="ADQ718" s="16"/>
      <c r="ADR718" s="16"/>
      <c r="ADS718" s="16"/>
      <c r="ADT718" s="16"/>
      <c r="ADU718" s="16"/>
      <c r="ADV718" s="16"/>
      <c r="ADW718" s="16"/>
      <c r="ADX718" s="16"/>
      <c r="ADY718" s="16"/>
      <c r="ADZ718" s="16"/>
      <c r="AEA718" s="16"/>
      <c r="AEB718" s="16"/>
      <c r="AEC718" s="16"/>
      <c r="AED718" s="16"/>
      <c r="AEE718" s="16"/>
      <c r="AEF718" s="16"/>
      <c r="AEG718" s="16"/>
      <c r="AEH718" s="16"/>
      <c r="AEI718" s="16"/>
      <c r="AEJ718" s="16"/>
      <c r="AEK718" s="16"/>
      <c r="AEL718" s="16"/>
      <c r="AEM718" s="16"/>
      <c r="AEN718" s="16"/>
      <c r="AEO718" s="16"/>
      <c r="AEP718" s="16"/>
      <c r="AEQ718" s="16"/>
      <c r="AER718" s="16"/>
      <c r="AES718" s="16"/>
      <c r="AET718" s="16"/>
      <c r="AEU718" s="16"/>
      <c r="AEV718" s="16"/>
      <c r="AEW718" s="16"/>
      <c r="AEX718" s="16"/>
      <c r="AEY718" s="16"/>
      <c r="AEZ718" s="16"/>
      <c r="AFA718" s="16"/>
      <c r="AFB718" s="16"/>
      <c r="AFC718" s="16"/>
      <c r="AFD718" s="16"/>
      <c r="AFE718" s="16"/>
      <c r="AFF718" s="16"/>
      <c r="AFG718" s="16"/>
      <c r="AFH718" s="16"/>
      <c r="AFI718" s="16"/>
      <c r="AFJ718" s="16"/>
      <c r="AFK718" s="16"/>
      <c r="AFL718" s="16"/>
      <c r="AFM718" s="16"/>
      <c r="AFN718" s="16"/>
      <c r="AFO718" s="16"/>
      <c r="AFP718" s="16"/>
      <c r="AFQ718" s="16"/>
      <c r="AFR718" s="16"/>
      <c r="AFS718" s="16"/>
      <c r="AFT718" s="16"/>
      <c r="AFU718" s="16"/>
      <c r="AFV718" s="16"/>
      <c r="AFW718" s="16"/>
      <c r="AFX718" s="16"/>
      <c r="AFY718" s="16"/>
      <c r="AFZ718" s="16"/>
      <c r="AGA718" s="16"/>
    </row>
    <row r="719" spans="1:859" s="343" customFormat="1" x14ac:dyDescent="0.2">
      <c r="A719" s="341"/>
      <c r="B719" s="341"/>
      <c r="C719" s="341"/>
      <c r="D719" s="341"/>
      <c r="E719" s="340" t="s">
        <v>1808</v>
      </c>
      <c r="F719" s="338" t="s">
        <v>2898</v>
      </c>
      <c r="G719" s="340" t="s">
        <v>449</v>
      </c>
      <c r="H719" s="329" t="s">
        <v>1801</v>
      </c>
      <c r="I719" s="329" t="s">
        <v>1802</v>
      </c>
      <c r="J719" s="329" t="s">
        <v>883</v>
      </c>
      <c r="K719" s="329" t="s">
        <v>1803</v>
      </c>
      <c r="L719" s="329" t="s">
        <v>849</v>
      </c>
      <c r="M719" s="329"/>
      <c r="N719" s="340"/>
      <c r="O719" s="329"/>
      <c r="P719" s="329"/>
      <c r="Q719" s="340"/>
      <c r="R719" s="341"/>
      <c r="S719" s="341"/>
      <c r="T719" s="341"/>
      <c r="U719" s="341"/>
      <c r="V719" s="341"/>
      <c r="W719" s="341"/>
      <c r="X719" s="341"/>
      <c r="Y719" s="341"/>
      <c r="Z719" s="341"/>
      <c r="AA719" s="341"/>
      <c r="AB719" s="341"/>
      <c r="AC719" s="341"/>
      <c r="AD719" s="341"/>
      <c r="AE719" s="341"/>
      <c r="AF719" s="341"/>
      <c r="AG719" s="341"/>
      <c r="AH719" s="341"/>
      <c r="AI719" s="341"/>
      <c r="AJ719" s="341"/>
      <c r="AK719" s="341"/>
      <c r="AL719" s="341"/>
      <c r="AM719" s="341"/>
      <c r="AN719" s="341"/>
      <c r="AO719" s="341"/>
      <c r="AP719" s="341"/>
      <c r="AQ719" s="341"/>
      <c r="AR719" s="341"/>
      <c r="AS719" s="341"/>
      <c r="AT719" s="341"/>
      <c r="AU719" s="341"/>
      <c r="AV719" s="341"/>
      <c r="AW719" s="341"/>
      <c r="AX719" s="341"/>
      <c r="AY719" s="341"/>
      <c r="AZ719" s="341"/>
      <c r="BA719" s="341"/>
      <c r="BB719" s="341"/>
      <c r="BC719" s="341"/>
      <c r="BD719" s="341"/>
      <c r="BE719" s="341"/>
      <c r="BF719" s="341"/>
      <c r="BG719" s="341"/>
      <c r="BH719" s="341"/>
      <c r="BI719" s="341"/>
      <c r="BJ719" s="341"/>
      <c r="BK719" s="341"/>
      <c r="BL719" s="341"/>
      <c r="BM719" s="341"/>
      <c r="BN719" s="341"/>
      <c r="BO719" s="341"/>
      <c r="BP719" s="341"/>
      <c r="BQ719" s="341"/>
      <c r="BR719" s="341"/>
      <c r="BS719" s="341"/>
      <c r="BT719" s="341"/>
      <c r="BU719" s="341"/>
      <c r="BV719" s="341"/>
      <c r="BW719" s="341"/>
      <c r="BX719" s="341"/>
      <c r="BY719" s="341"/>
      <c r="BZ719" s="341"/>
      <c r="CA719" s="341"/>
      <c r="CB719" s="341"/>
      <c r="CC719" s="341"/>
      <c r="CD719" s="341"/>
      <c r="CE719" s="341"/>
      <c r="CF719" s="341"/>
      <c r="CG719" s="341"/>
      <c r="CH719" s="341"/>
      <c r="CI719" s="341"/>
      <c r="CJ719" s="341"/>
      <c r="CK719" s="341"/>
      <c r="CL719" s="341"/>
      <c r="CM719" s="341"/>
      <c r="CN719" s="341"/>
      <c r="CO719" s="341"/>
      <c r="CP719" s="341"/>
      <c r="CQ719" s="341"/>
      <c r="CR719" s="341"/>
      <c r="CS719" s="341"/>
      <c r="CT719" s="341"/>
      <c r="CU719" s="341"/>
      <c r="CV719" s="341"/>
      <c r="CW719" s="341"/>
      <c r="CX719" s="341"/>
      <c r="CY719" s="341"/>
      <c r="CZ719" s="341"/>
      <c r="DA719" s="341"/>
      <c r="DB719" s="341"/>
      <c r="DC719" s="341"/>
      <c r="DD719" s="341"/>
      <c r="DE719" s="341"/>
      <c r="DF719" s="341"/>
      <c r="DG719" s="341"/>
      <c r="DH719" s="341"/>
      <c r="DI719" s="341"/>
      <c r="DJ719" s="341"/>
      <c r="DK719" s="341"/>
      <c r="DL719" s="341"/>
      <c r="DM719" s="341"/>
      <c r="DN719" s="341"/>
      <c r="DO719" s="341"/>
      <c r="DP719" s="341"/>
      <c r="DQ719" s="341"/>
      <c r="DR719" s="341"/>
      <c r="DS719" s="341"/>
      <c r="DT719" s="341"/>
      <c r="DU719" s="341"/>
      <c r="DV719" s="341"/>
      <c r="DW719" s="341"/>
      <c r="DX719" s="341"/>
      <c r="DY719" s="341"/>
      <c r="DZ719" s="341"/>
      <c r="EA719" s="341"/>
      <c r="EB719" s="341"/>
      <c r="EC719" s="341"/>
      <c r="ED719" s="341"/>
      <c r="EE719" s="341"/>
      <c r="EF719" s="341"/>
      <c r="EG719" s="341"/>
      <c r="EH719" s="341"/>
      <c r="EI719" s="341"/>
      <c r="EJ719" s="341"/>
      <c r="EK719" s="341"/>
      <c r="EL719" s="341"/>
      <c r="EM719" s="341"/>
      <c r="EN719" s="341"/>
      <c r="EO719" s="341"/>
      <c r="EP719" s="341"/>
      <c r="EQ719" s="341"/>
      <c r="ER719" s="341"/>
      <c r="ES719" s="341"/>
      <c r="ET719" s="341"/>
      <c r="EU719" s="341"/>
      <c r="EV719" s="341"/>
      <c r="EW719" s="341"/>
      <c r="EX719" s="341"/>
      <c r="EY719" s="341"/>
      <c r="EZ719" s="341"/>
      <c r="FA719" s="341"/>
      <c r="FB719" s="341"/>
      <c r="FC719" s="341"/>
      <c r="FD719" s="341"/>
      <c r="FE719" s="341"/>
      <c r="FF719" s="341"/>
      <c r="FG719" s="341"/>
      <c r="FH719" s="341"/>
      <c r="FI719" s="341"/>
      <c r="FJ719" s="341"/>
      <c r="FK719" s="341"/>
      <c r="FL719" s="341"/>
      <c r="FM719" s="341"/>
      <c r="FN719" s="341"/>
      <c r="FO719" s="341"/>
      <c r="FP719" s="341"/>
      <c r="FQ719" s="341"/>
      <c r="FR719" s="341"/>
      <c r="FS719" s="341"/>
      <c r="FT719" s="341"/>
      <c r="FU719" s="341"/>
      <c r="FV719" s="341"/>
      <c r="FW719" s="341"/>
      <c r="FX719" s="341"/>
      <c r="FY719" s="341"/>
      <c r="FZ719" s="341"/>
      <c r="GA719" s="341"/>
      <c r="GB719" s="341"/>
      <c r="GC719" s="341"/>
      <c r="GD719" s="341"/>
      <c r="GE719" s="341"/>
      <c r="GF719" s="341"/>
      <c r="GG719" s="341"/>
      <c r="GH719" s="341"/>
      <c r="GI719" s="341"/>
      <c r="GJ719" s="341"/>
      <c r="GK719" s="341"/>
      <c r="GL719" s="341"/>
      <c r="GM719" s="341"/>
      <c r="GN719" s="341"/>
      <c r="GO719" s="341"/>
      <c r="GP719" s="341"/>
      <c r="GQ719" s="341"/>
      <c r="GR719" s="341"/>
      <c r="GS719" s="341"/>
      <c r="GT719" s="341"/>
      <c r="GU719" s="341"/>
      <c r="GV719" s="341"/>
      <c r="GW719" s="341"/>
      <c r="GX719" s="341"/>
      <c r="GY719" s="341"/>
      <c r="GZ719" s="341"/>
      <c r="HA719" s="341"/>
      <c r="HB719" s="341"/>
      <c r="HC719" s="341"/>
      <c r="HD719" s="341"/>
      <c r="HE719" s="341"/>
      <c r="HF719" s="341"/>
      <c r="HG719" s="341"/>
      <c r="HH719" s="341"/>
      <c r="HI719" s="341"/>
      <c r="HJ719" s="341"/>
      <c r="HK719" s="341"/>
      <c r="HL719" s="341"/>
      <c r="HM719" s="341"/>
      <c r="HN719" s="341"/>
      <c r="HO719" s="341"/>
      <c r="HP719" s="341"/>
      <c r="HQ719" s="341"/>
      <c r="HR719" s="341"/>
      <c r="HS719" s="341"/>
      <c r="HT719" s="341"/>
      <c r="HU719" s="341"/>
      <c r="HV719" s="341"/>
      <c r="HW719" s="341"/>
      <c r="HX719" s="341"/>
      <c r="HY719" s="341"/>
      <c r="HZ719" s="341"/>
      <c r="IA719" s="341"/>
      <c r="IB719" s="341"/>
      <c r="IC719" s="341"/>
      <c r="ID719" s="341"/>
      <c r="IE719" s="341"/>
      <c r="IF719" s="341"/>
      <c r="IG719" s="341"/>
      <c r="IH719" s="341"/>
      <c r="II719" s="341"/>
      <c r="IJ719" s="341"/>
      <c r="IK719" s="341"/>
      <c r="IL719" s="341"/>
      <c r="IM719" s="341"/>
      <c r="IN719" s="341"/>
      <c r="IO719" s="341"/>
      <c r="IP719" s="341"/>
      <c r="IQ719" s="341"/>
      <c r="IR719" s="341"/>
      <c r="IS719" s="341"/>
      <c r="IT719" s="341"/>
      <c r="IU719" s="341"/>
      <c r="IV719" s="341"/>
      <c r="IW719" s="341"/>
      <c r="IX719" s="341"/>
      <c r="IY719" s="341"/>
      <c r="IZ719" s="341"/>
      <c r="JA719" s="341"/>
      <c r="JB719" s="341"/>
      <c r="JC719" s="341"/>
      <c r="JD719" s="341"/>
      <c r="JE719" s="341"/>
      <c r="JF719" s="341"/>
      <c r="JG719" s="341"/>
      <c r="JH719" s="341"/>
      <c r="JI719" s="341"/>
      <c r="JJ719" s="341"/>
      <c r="JK719" s="341"/>
      <c r="JL719" s="341"/>
      <c r="JM719" s="341"/>
      <c r="JN719" s="341"/>
      <c r="JO719" s="341"/>
      <c r="JP719" s="341"/>
      <c r="JQ719" s="341"/>
      <c r="JR719" s="341"/>
      <c r="JS719" s="341"/>
      <c r="JT719" s="341"/>
      <c r="JU719" s="341"/>
      <c r="JV719" s="341"/>
      <c r="JW719" s="341"/>
      <c r="JX719" s="341"/>
      <c r="JY719" s="341"/>
      <c r="JZ719" s="341"/>
      <c r="KA719" s="341"/>
      <c r="KB719" s="341"/>
      <c r="KC719" s="341"/>
      <c r="KD719" s="341"/>
      <c r="KE719" s="341"/>
      <c r="KF719" s="341"/>
      <c r="KG719" s="341"/>
      <c r="KH719" s="341"/>
      <c r="KI719" s="341"/>
      <c r="KJ719" s="341"/>
      <c r="KK719" s="341"/>
      <c r="KL719" s="341"/>
      <c r="KM719" s="341"/>
      <c r="KN719" s="341"/>
      <c r="KO719" s="341"/>
      <c r="KP719" s="341"/>
      <c r="KQ719" s="341"/>
      <c r="KR719" s="341"/>
      <c r="KS719" s="341"/>
      <c r="KT719" s="341"/>
      <c r="KU719" s="341"/>
      <c r="KV719" s="341"/>
      <c r="KW719" s="341"/>
      <c r="KX719" s="341"/>
      <c r="KY719" s="341"/>
      <c r="KZ719" s="341"/>
      <c r="LA719" s="341"/>
      <c r="LB719" s="341"/>
      <c r="LC719" s="341"/>
      <c r="LD719" s="341"/>
      <c r="LE719" s="341"/>
      <c r="LF719" s="341"/>
      <c r="LG719" s="341"/>
      <c r="LH719" s="341"/>
      <c r="LI719" s="341"/>
      <c r="LJ719" s="341"/>
      <c r="LK719" s="341"/>
      <c r="LL719" s="341"/>
      <c r="LM719" s="341"/>
      <c r="LN719" s="341"/>
      <c r="LO719" s="341"/>
      <c r="LP719" s="341"/>
      <c r="LQ719" s="341"/>
      <c r="LR719" s="341"/>
      <c r="LS719" s="341"/>
      <c r="LT719" s="341"/>
      <c r="LU719" s="341"/>
      <c r="LV719" s="341"/>
      <c r="LW719" s="341"/>
      <c r="LX719" s="341"/>
      <c r="LY719" s="341"/>
      <c r="LZ719" s="341"/>
      <c r="MA719" s="341"/>
      <c r="MB719" s="341"/>
      <c r="MC719" s="341"/>
      <c r="MD719" s="341"/>
      <c r="ME719" s="341"/>
      <c r="MF719" s="341"/>
      <c r="MG719" s="341"/>
      <c r="MH719" s="341"/>
      <c r="MI719" s="341"/>
      <c r="MJ719" s="341"/>
      <c r="MK719" s="341"/>
      <c r="ML719" s="341"/>
      <c r="MM719" s="341"/>
      <c r="MN719" s="341"/>
      <c r="MO719" s="341"/>
      <c r="MP719" s="341"/>
      <c r="MQ719" s="341"/>
      <c r="MR719" s="341"/>
      <c r="MS719" s="341"/>
      <c r="MT719" s="341"/>
      <c r="MU719" s="341"/>
      <c r="MV719" s="341"/>
      <c r="MW719" s="341"/>
      <c r="MX719" s="341"/>
      <c r="MY719" s="341"/>
      <c r="MZ719" s="341"/>
      <c r="NA719" s="341"/>
      <c r="NB719" s="341"/>
      <c r="NC719" s="341"/>
      <c r="ND719" s="341"/>
      <c r="NE719" s="341"/>
      <c r="NF719" s="341"/>
      <c r="NG719" s="341"/>
      <c r="NH719" s="341"/>
      <c r="NI719" s="341"/>
      <c r="NJ719" s="341"/>
      <c r="NK719" s="341"/>
      <c r="NL719" s="341"/>
      <c r="NM719" s="341"/>
      <c r="NN719" s="341"/>
      <c r="NO719" s="341"/>
      <c r="NP719" s="341"/>
      <c r="NQ719" s="341"/>
      <c r="NR719" s="341"/>
      <c r="NS719" s="341"/>
      <c r="NT719" s="341"/>
      <c r="NU719" s="341"/>
      <c r="NV719" s="341"/>
      <c r="NW719" s="341"/>
      <c r="NX719" s="341"/>
      <c r="NY719" s="341"/>
      <c r="NZ719" s="341"/>
      <c r="OA719" s="341"/>
      <c r="OB719" s="341"/>
      <c r="OC719" s="341"/>
      <c r="OD719" s="341"/>
      <c r="OE719" s="341"/>
      <c r="OF719" s="341"/>
      <c r="OG719" s="341"/>
      <c r="OH719" s="341"/>
      <c r="OI719" s="341"/>
      <c r="OJ719" s="341"/>
      <c r="OK719" s="341"/>
      <c r="OL719" s="341"/>
      <c r="OM719" s="341"/>
      <c r="ON719" s="341"/>
      <c r="OO719" s="341"/>
      <c r="OP719" s="341"/>
      <c r="OQ719" s="341"/>
      <c r="OR719" s="341"/>
      <c r="OS719" s="341"/>
      <c r="OT719" s="341"/>
      <c r="OU719" s="341"/>
      <c r="OV719" s="341"/>
      <c r="OW719" s="341"/>
      <c r="OX719" s="341"/>
      <c r="OY719" s="341"/>
      <c r="OZ719" s="341"/>
      <c r="PA719" s="341"/>
      <c r="PB719" s="341"/>
      <c r="PC719" s="341"/>
      <c r="PD719" s="341"/>
      <c r="PE719" s="341"/>
      <c r="PF719" s="341"/>
      <c r="PG719" s="341"/>
      <c r="PH719" s="341"/>
      <c r="PI719" s="341"/>
      <c r="PJ719" s="341"/>
      <c r="PK719" s="341"/>
      <c r="PL719" s="341"/>
      <c r="PM719" s="341"/>
      <c r="PN719" s="341"/>
      <c r="PO719" s="341"/>
      <c r="PP719" s="341"/>
      <c r="PQ719" s="341"/>
      <c r="PR719" s="341"/>
      <c r="PS719" s="341"/>
      <c r="PT719" s="341"/>
      <c r="PU719" s="341"/>
      <c r="PV719" s="341"/>
      <c r="PW719" s="341"/>
      <c r="PX719" s="341"/>
      <c r="PY719" s="341"/>
      <c r="PZ719" s="341"/>
      <c r="QA719" s="341"/>
      <c r="QB719" s="341"/>
      <c r="QC719" s="341"/>
      <c r="QD719" s="341"/>
      <c r="QE719" s="341"/>
      <c r="QF719" s="341"/>
      <c r="QG719" s="341"/>
      <c r="QH719" s="341"/>
      <c r="QI719" s="341"/>
      <c r="QJ719" s="341"/>
      <c r="QK719" s="341"/>
      <c r="QL719" s="341"/>
      <c r="QM719" s="341"/>
      <c r="QN719" s="341"/>
      <c r="QO719" s="341"/>
      <c r="QP719" s="341"/>
      <c r="QQ719" s="341"/>
      <c r="QR719" s="341"/>
      <c r="QS719" s="341"/>
      <c r="QT719" s="341"/>
      <c r="QU719" s="341"/>
      <c r="QV719" s="341"/>
      <c r="QW719" s="341"/>
      <c r="QX719" s="341"/>
      <c r="QY719" s="341"/>
      <c r="QZ719" s="341"/>
      <c r="RA719" s="341"/>
      <c r="RB719" s="341"/>
      <c r="RC719" s="341"/>
      <c r="RD719" s="341"/>
      <c r="RE719" s="341"/>
      <c r="RF719" s="341"/>
      <c r="RG719" s="341"/>
      <c r="RH719" s="341"/>
      <c r="RI719" s="341"/>
      <c r="RJ719" s="341"/>
      <c r="RK719" s="341"/>
      <c r="RL719" s="341"/>
      <c r="RM719" s="341"/>
      <c r="RN719" s="341"/>
      <c r="RO719" s="341"/>
      <c r="RP719" s="341"/>
      <c r="RQ719" s="341"/>
      <c r="RR719" s="341"/>
      <c r="RS719" s="341"/>
      <c r="RT719" s="341"/>
      <c r="RU719" s="341"/>
      <c r="RV719" s="341"/>
      <c r="RW719" s="341"/>
      <c r="RX719" s="341"/>
      <c r="RY719" s="341"/>
      <c r="RZ719" s="341"/>
      <c r="SA719" s="341"/>
      <c r="SB719" s="341"/>
      <c r="SC719" s="341"/>
      <c r="SD719" s="341"/>
      <c r="SE719" s="341"/>
      <c r="SF719" s="341"/>
      <c r="SG719" s="341"/>
      <c r="SH719" s="341"/>
      <c r="SI719" s="341"/>
      <c r="SJ719" s="341"/>
      <c r="SK719" s="341"/>
      <c r="SL719" s="341"/>
      <c r="SM719" s="341"/>
      <c r="SN719" s="341"/>
      <c r="SO719" s="341"/>
      <c r="SP719" s="341"/>
      <c r="SQ719" s="341"/>
      <c r="SR719" s="341"/>
      <c r="SS719" s="341"/>
      <c r="ST719" s="341"/>
      <c r="SU719" s="341"/>
      <c r="SV719" s="341"/>
      <c r="SW719" s="341"/>
      <c r="SX719" s="341"/>
      <c r="SY719" s="341"/>
      <c r="SZ719" s="341"/>
      <c r="TA719" s="341"/>
      <c r="TB719" s="341"/>
      <c r="TC719" s="341"/>
      <c r="TD719" s="341"/>
      <c r="TE719" s="341"/>
      <c r="TF719" s="341"/>
      <c r="TG719" s="341"/>
      <c r="TH719" s="341"/>
      <c r="TI719" s="341"/>
      <c r="TJ719" s="341"/>
      <c r="TK719" s="341"/>
      <c r="TL719" s="341"/>
      <c r="TM719" s="341"/>
      <c r="TN719" s="341"/>
      <c r="TO719" s="341"/>
      <c r="TP719" s="341"/>
      <c r="TQ719" s="341"/>
      <c r="TR719" s="341"/>
      <c r="TS719" s="341"/>
      <c r="TT719" s="341"/>
      <c r="TU719" s="341"/>
      <c r="TV719" s="341"/>
      <c r="TW719" s="341"/>
      <c r="TX719" s="341"/>
      <c r="TY719" s="341"/>
      <c r="TZ719" s="341"/>
      <c r="UA719" s="341"/>
      <c r="UB719" s="341"/>
      <c r="UC719" s="341"/>
      <c r="UD719" s="341"/>
      <c r="UE719" s="341"/>
      <c r="UF719" s="341"/>
      <c r="UG719" s="341"/>
      <c r="UH719" s="341"/>
      <c r="UI719" s="341"/>
      <c r="UJ719" s="341"/>
      <c r="UK719" s="341"/>
      <c r="UL719" s="341"/>
      <c r="UM719" s="341"/>
      <c r="UN719" s="341"/>
      <c r="UO719" s="341"/>
      <c r="UP719" s="341"/>
      <c r="UQ719" s="341"/>
      <c r="UR719" s="341"/>
      <c r="US719" s="341"/>
      <c r="UT719" s="341"/>
      <c r="UU719" s="341"/>
      <c r="UV719" s="341"/>
      <c r="UW719" s="341"/>
      <c r="UX719" s="341"/>
      <c r="UY719" s="341"/>
      <c r="UZ719" s="341"/>
      <c r="VA719" s="341"/>
      <c r="VB719" s="341"/>
      <c r="VC719" s="341"/>
      <c r="VD719" s="341"/>
      <c r="VE719" s="341"/>
      <c r="VF719" s="341"/>
      <c r="VG719" s="341"/>
      <c r="VH719" s="341"/>
      <c r="VI719" s="341"/>
      <c r="VJ719" s="341"/>
      <c r="VK719" s="341"/>
      <c r="VL719" s="341"/>
      <c r="VM719" s="341"/>
      <c r="VN719" s="341"/>
      <c r="VO719" s="341"/>
      <c r="VP719" s="341"/>
      <c r="VQ719" s="341"/>
      <c r="VR719" s="341"/>
      <c r="VS719" s="341"/>
      <c r="VT719" s="341"/>
      <c r="VU719" s="341"/>
      <c r="VV719" s="341"/>
      <c r="VW719" s="341"/>
      <c r="VX719" s="341"/>
      <c r="VY719" s="341"/>
      <c r="VZ719" s="341"/>
      <c r="WA719" s="341"/>
      <c r="WB719" s="341"/>
      <c r="WC719" s="341"/>
      <c r="WD719" s="341"/>
      <c r="WE719" s="341"/>
      <c r="WF719" s="341"/>
      <c r="WG719" s="341"/>
      <c r="WH719" s="341"/>
      <c r="WI719" s="341"/>
      <c r="WJ719" s="341"/>
      <c r="WK719" s="341"/>
      <c r="WL719" s="341"/>
      <c r="WM719" s="341"/>
      <c r="WN719" s="341"/>
      <c r="WO719" s="341"/>
      <c r="WP719" s="341"/>
      <c r="WQ719" s="341"/>
      <c r="WR719" s="341"/>
      <c r="WS719" s="341"/>
      <c r="WT719" s="341"/>
      <c r="WU719" s="341"/>
      <c r="WV719" s="341"/>
      <c r="WW719" s="341"/>
      <c r="WX719" s="341"/>
      <c r="WY719" s="341"/>
      <c r="WZ719" s="341"/>
      <c r="XA719" s="341"/>
      <c r="XB719" s="341"/>
      <c r="XC719" s="341"/>
      <c r="XD719" s="341"/>
      <c r="XE719" s="341"/>
      <c r="XF719" s="341"/>
      <c r="XG719" s="341"/>
      <c r="XH719" s="341"/>
      <c r="XI719" s="341"/>
      <c r="XJ719" s="341"/>
      <c r="XK719" s="341"/>
      <c r="XL719" s="341"/>
      <c r="XM719" s="341"/>
      <c r="XN719" s="341"/>
      <c r="XO719" s="341"/>
      <c r="XP719" s="341"/>
      <c r="XQ719" s="341"/>
      <c r="XR719" s="341"/>
      <c r="XS719" s="341"/>
      <c r="XT719" s="341"/>
      <c r="XU719" s="341"/>
      <c r="XV719" s="341"/>
      <c r="XW719" s="341"/>
      <c r="XX719" s="341"/>
      <c r="XY719" s="341"/>
      <c r="XZ719" s="341"/>
      <c r="YA719" s="341"/>
      <c r="YB719" s="341"/>
      <c r="YC719" s="341"/>
      <c r="YD719" s="341"/>
      <c r="YE719" s="341"/>
      <c r="YF719" s="341"/>
      <c r="YG719" s="341"/>
      <c r="YH719" s="341"/>
      <c r="YI719" s="341"/>
      <c r="YJ719" s="341"/>
      <c r="YK719" s="341"/>
      <c r="YL719" s="341"/>
      <c r="YM719" s="341"/>
      <c r="YN719" s="341"/>
      <c r="YO719" s="341"/>
      <c r="YP719" s="341"/>
      <c r="YQ719" s="341"/>
      <c r="YR719" s="341"/>
      <c r="YS719" s="341"/>
      <c r="YT719" s="341"/>
      <c r="YU719" s="341"/>
      <c r="YV719" s="341"/>
      <c r="YW719" s="341"/>
      <c r="YX719" s="341"/>
      <c r="YY719" s="341"/>
      <c r="YZ719" s="341"/>
      <c r="ZA719" s="341"/>
      <c r="ZB719" s="341"/>
      <c r="ZC719" s="341"/>
      <c r="ZD719" s="341"/>
      <c r="ZE719" s="341"/>
      <c r="ZF719" s="341"/>
      <c r="ZG719" s="341"/>
      <c r="ZH719" s="341"/>
      <c r="ZI719" s="341"/>
      <c r="ZJ719" s="341"/>
      <c r="ZK719" s="341"/>
      <c r="ZL719" s="341"/>
      <c r="ZM719" s="341"/>
      <c r="ZN719" s="341"/>
      <c r="ZO719" s="341"/>
      <c r="ZP719" s="341"/>
      <c r="ZQ719" s="341"/>
      <c r="ZR719" s="341"/>
      <c r="ZS719" s="341"/>
      <c r="ZT719" s="341"/>
      <c r="ZU719" s="341"/>
      <c r="ZV719" s="341"/>
      <c r="ZW719" s="341"/>
      <c r="ZX719" s="341"/>
      <c r="ZY719" s="341"/>
      <c r="ZZ719" s="341"/>
      <c r="AAA719" s="341"/>
      <c r="AAB719" s="341"/>
      <c r="AAC719" s="341"/>
      <c r="AAD719" s="341"/>
      <c r="AAE719" s="341"/>
      <c r="AAF719" s="341"/>
      <c r="AAG719" s="341"/>
      <c r="AAH719" s="341"/>
      <c r="AAI719" s="341"/>
      <c r="AAJ719" s="341"/>
      <c r="AAK719" s="341"/>
      <c r="AAL719" s="341"/>
      <c r="AAM719" s="341"/>
      <c r="AAN719" s="341"/>
      <c r="AAO719" s="341"/>
      <c r="AAP719" s="341"/>
      <c r="AAQ719" s="341"/>
      <c r="AAR719" s="341"/>
      <c r="AAS719" s="341"/>
      <c r="AAT719" s="341"/>
      <c r="AAU719" s="341"/>
      <c r="AAV719" s="341"/>
      <c r="AAW719" s="341"/>
      <c r="AAX719" s="341"/>
      <c r="AAY719" s="341"/>
      <c r="AAZ719" s="341"/>
      <c r="ABA719" s="341"/>
      <c r="ABB719" s="341"/>
      <c r="ABC719" s="341"/>
      <c r="ABD719" s="341"/>
      <c r="ABE719" s="341"/>
      <c r="ABF719" s="341"/>
      <c r="ABG719" s="341"/>
      <c r="ABH719" s="341"/>
      <c r="ABI719" s="341"/>
      <c r="ABJ719" s="341"/>
      <c r="ABK719" s="341"/>
      <c r="ABL719" s="341"/>
      <c r="ABM719" s="341"/>
      <c r="ABN719" s="341"/>
      <c r="ABO719" s="341"/>
      <c r="ABP719" s="341"/>
      <c r="ABQ719" s="341"/>
      <c r="ABR719" s="341"/>
      <c r="ABS719" s="341"/>
      <c r="ABT719" s="341"/>
      <c r="ABU719" s="341"/>
      <c r="ABV719" s="341"/>
      <c r="ABW719" s="341"/>
      <c r="ABX719" s="341"/>
      <c r="ABY719" s="341"/>
      <c r="ABZ719" s="341"/>
      <c r="ACA719" s="341"/>
      <c r="ACB719" s="341"/>
      <c r="ACC719" s="341"/>
      <c r="ACD719" s="341"/>
      <c r="ACE719" s="341"/>
      <c r="ACF719" s="341"/>
      <c r="ACG719" s="341"/>
      <c r="ACH719" s="341"/>
      <c r="ACI719" s="341"/>
      <c r="ACJ719" s="341"/>
      <c r="ACK719" s="341"/>
      <c r="ACL719" s="341"/>
      <c r="ACM719" s="341"/>
      <c r="ACN719" s="341"/>
      <c r="ACO719" s="341"/>
      <c r="ACP719" s="341"/>
      <c r="ACQ719" s="341"/>
      <c r="ACR719" s="341"/>
      <c r="ACS719" s="341"/>
      <c r="ACT719" s="341"/>
      <c r="ACU719" s="341"/>
      <c r="ACV719" s="341"/>
      <c r="ACW719" s="341"/>
      <c r="ACX719" s="341"/>
      <c r="ACY719" s="341"/>
      <c r="ACZ719" s="341"/>
      <c r="ADA719" s="341"/>
      <c r="ADB719" s="341"/>
      <c r="ADC719" s="341"/>
      <c r="ADD719" s="341"/>
      <c r="ADE719" s="341"/>
      <c r="ADF719" s="341"/>
      <c r="ADG719" s="341"/>
      <c r="ADH719" s="341"/>
      <c r="ADI719" s="341"/>
      <c r="ADJ719" s="341"/>
      <c r="ADK719" s="341"/>
      <c r="ADL719" s="341"/>
      <c r="ADM719" s="341"/>
      <c r="ADN719" s="341"/>
      <c r="ADO719" s="341"/>
      <c r="ADP719" s="341"/>
      <c r="ADQ719" s="341"/>
      <c r="ADR719" s="341"/>
      <c r="ADS719" s="341"/>
      <c r="ADT719" s="341"/>
      <c r="ADU719" s="341"/>
      <c r="ADV719" s="341"/>
      <c r="ADW719" s="341"/>
      <c r="ADX719" s="341"/>
      <c r="ADY719" s="341"/>
      <c r="ADZ719" s="341"/>
      <c r="AEA719" s="341"/>
      <c r="AEB719" s="341"/>
      <c r="AEC719" s="341"/>
      <c r="AED719" s="341"/>
      <c r="AEE719" s="341"/>
      <c r="AEF719" s="341"/>
      <c r="AEG719" s="341"/>
      <c r="AEH719" s="341"/>
      <c r="AEI719" s="341"/>
      <c r="AEJ719" s="341"/>
      <c r="AEK719" s="341"/>
      <c r="AEL719" s="341"/>
      <c r="AEM719" s="341"/>
      <c r="AEN719" s="341"/>
      <c r="AEO719" s="341"/>
      <c r="AEP719" s="341"/>
      <c r="AEQ719" s="341"/>
      <c r="AER719" s="341"/>
      <c r="AES719" s="341"/>
      <c r="AET719" s="341"/>
      <c r="AEU719" s="341"/>
      <c r="AEV719" s="341"/>
      <c r="AEW719" s="341"/>
      <c r="AEX719" s="341"/>
      <c r="AEY719" s="341"/>
      <c r="AEZ719" s="341"/>
      <c r="AFA719" s="341"/>
      <c r="AFB719" s="341"/>
      <c r="AFC719" s="341"/>
      <c r="AFD719" s="341"/>
      <c r="AFE719" s="341"/>
      <c r="AFF719" s="341"/>
      <c r="AFG719" s="341"/>
      <c r="AFH719" s="341"/>
      <c r="AFI719" s="341"/>
      <c r="AFJ719" s="341"/>
      <c r="AFK719" s="341"/>
      <c r="AFL719" s="341"/>
      <c r="AFM719" s="341"/>
      <c r="AFN719" s="341"/>
      <c r="AFO719" s="341"/>
      <c r="AFP719" s="341"/>
      <c r="AFQ719" s="341"/>
      <c r="AFR719" s="341"/>
      <c r="AFS719" s="341"/>
      <c r="AFT719" s="341"/>
      <c r="AFU719" s="341"/>
      <c r="AFV719" s="341"/>
      <c r="AFW719" s="341"/>
      <c r="AFX719" s="341"/>
      <c r="AFY719" s="341"/>
      <c r="AFZ719" s="341"/>
      <c r="AGA719" s="341"/>
    </row>
    <row r="720" spans="1:859" customFormat="1" x14ac:dyDescent="0.2">
      <c r="A720" s="16"/>
      <c r="B720" s="16"/>
      <c r="C720" s="16"/>
      <c r="D720" s="16"/>
      <c r="E720" s="338" t="s">
        <v>1809</v>
      </c>
      <c r="F720" s="338" t="s">
        <v>2899</v>
      </c>
      <c r="G720" s="340" t="s">
        <v>449</v>
      </c>
      <c r="H720" s="329" t="s">
        <v>1810</v>
      </c>
      <c r="I720" s="329" t="s">
        <v>1802</v>
      </c>
      <c r="J720" s="329" t="s">
        <v>891</v>
      </c>
      <c r="K720" s="329" t="s">
        <v>1811</v>
      </c>
      <c r="L720" s="329" t="s">
        <v>848</v>
      </c>
      <c r="M720" s="329"/>
      <c r="N720" s="340"/>
      <c r="O720" s="329"/>
      <c r="P720" s="329"/>
      <c r="Q720" s="340"/>
      <c r="R720" s="16"/>
      <c r="S720" s="16"/>
      <c r="T720" s="16"/>
      <c r="U720" s="16"/>
      <c r="V720" s="16"/>
      <c r="W720" s="16"/>
      <c r="X720" s="16"/>
      <c r="Y720" s="16"/>
      <c r="Z720" s="16"/>
      <c r="AA720" s="16"/>
      <c r="AB720" s="16"/>
      <c r="AC720" s="16"/>
      <c r="AD720" s="16"/>
      <c r="AE720" s="16"/>
      <c r="AF720" s="16"/>
      <c r="AG720" s="16"/>
      <c r="AH720" s="16"/>
      <c r="AI720" s="16"/>
      <c r="AJ720" s="16"/>
      <c r="AK720" s="16"/>
      <c r="AL720" s="16"/>
      <c r="AM720" s="16"/>
      <c r="AN720" s="16"/>
      <c r="AO720" s="16"/>
      <c r="AP720" s="16"/>
      <c r="AQ720" s="16"/>
      <c r="AR720" s="16"/>
      <c r="AS720" s="16"/>
      <c r="AT720" s="16"/>
      <c r="AU720" s="16"/>
      <c r="AV720" s="16"/>
      <c r="AW720" s="16"/>
      <c r="AX720" s="16"/>
      <c r="AY720" s="16"/>
      <c r="AZ720" s="16"/>
      <c r="BA720" s="16"/>
      <c r="BB720" s="16"/>
      <c r="BC720" s="16"/>
      <c r="BD720" s="16"/>
      <c r="BE720" s="16"/>
      <c r="BF720" s="16"/>
      <c r="BG720" s="16"/>
      <c r="BH720" s="16"/>
      <c r="BI720" s="16"/>
      <c r="BJ720" s="16"/>
      <c r="BK720" s="16"/>
      <c r="BL720" s="16"/>
      <c r="BM720" s="16"/>
      <c r="BN720" s="16"/>
      <c r="BO720" s="16"/>
      <c r="BP720" s="16"/>
      <c r="BQ720" s="16"/>
      <c r="BR720" s="16"/>
      <c r="BS720" s="16"/>
      <c r="BT720" s="16"/>
      <c r="BU720" s="16"/>
      <c r="BV720" s="16"/>
      <c r="BW720" s="16"/>
      <c r="BX720" s="16"/>
      <c r="BY720" s="16"/>
      <c r="BZ720" s="16"/>
      <c r="CA720" s="16"/>
      <c r="CB720" s="16"/>
      <c r="CC720" s="16"/>
      <c r="CD720" s="16"/>
      <c r="CE720" s="16"/>
      <c r="CF720" s="16"/>
      <c r="CG720" s="16"/>
      <c r="CH720" s="16"/>
      <c r="CI720" s="16"/>
      <c r="CJ720" s="16"/>
      <c r="CK720" s="16"/>
      <c r="CL720" s="16"/>
      <c r="CM720" s="16"/>
      <c r="CN720" s="16"/>
      <c r="CO720" s="16"/>
      <c r="CP720" s="16"/>
      <c r="CQ720" s="16"/>
      <c r="CR720" s="16"/>
      <c r="CS720" s="16"/>
      <c r="CT720" s="16"/>
      <c r="CU720" s="16"/>
      <c r="CV720" s="16"/>
      <c r="CW720" s="16"/>
      <c r="CX720" s="16"/>
      <c r="CY720" s="16"/>
      <c r="CZ720" s="16"/>
      <c r="DA720" s="16"/>
      <c r="DB720" s="16"/>
      <c r="DC720" s="16"/>
      <c r="DD720" s="16"/>
      <c r="DE720" s="16"/>
      <c r="DF720" s="16"/>
      <c r="DG720" s="16"/>
      <c r="DH720" s="16"/>
      <c r="DI720" s="16"/>
      <c r="DJ720" s="16"/>
      <c r="DK720" s="16"/>
      <c r="DL720" s="16"/>
      <c r="DM720" s="16"/>
      <c r="DN720" s="16"/>
      <c r="DO720" s="16"/>
      <c r="DP720" s="16"/>
      <c r="DQ720" s="16"/>
      <c r="DR720" s="16"/>
      <c r="DS720" s="16"/>
      <c r="DT720" s="16"/>
      <c r="DU720" s="16"/>
      <c r="DV720" s="16"/>
      <c r="DW720" s="16"/>
      <c r="DX720" s="16"/>
      <c r="DY720" s="16"/>
      <c r="DZ720" s="16"/>
      <c r="EA720" s="16"/>
      <c r="EB720" s="16"/>
      <c r="EC720" s="16"/>
      <c r="ED720" s="16"/>
      <c r="EE720" s="16"/>
      <c r="EF720" s="16"/>
      <c r="EG720" s="16"/>
      <c r="EH720" s="16"/>
      <c r="EI720" s="16"/>
      <c r="EJ720" s="16"/>
      <c r="EK720" s="16"/>
      <c r="EL720" s="16"/>
      <c r="EM720" s="16"/>
      <c r="EN720" s="16"/>
      <c r="EO720" s="16"/>
      <c r="EP720" s="16"/>
      <c r="EQ720" s="16"/>
      <c r="ER720" s="16"/>
      <c r="ES720" s="16"/>
      <c r="ET720" s="16"/>
      <c r="EU720" s="16"/>
      <c r="EV720" s="16"/>
      <c r="EW720" s="16"/>
      <c r="EX720" s="16"/>
      <c r="EY720" s="16"/>
      <c r="EZ720" s="16"/>
      <c r="FA720" s="16"/>
      <c r="FB720" s="16"/>
      <c r="FC720" s="16"/>
      <c r="FD720" s="16"/>
      <c r="FE720" s="16"/>
      <c r="FF720" s="16"/>
      <c r="FG720" s="16"/>
      <c r="FH720" s="16"/>
      <c r="FI720" s="16"/>
      <c r="FJ720" s="16"/>
      <c r="FK720" s="16"/>
      <c r="FL720" s="16"/>
      <c r="FM720" s="16"/>
      <c r="FN720" s="16"/>
      <c r="FO720" s="16"/>
      <c r="FP720" s="16"/>
      <c r="FQ720" s="16"/>
      <c r="FR720" s="16"/>
      <c r="FS720" s="16"/>
      <c r="FT720" s="16"/>
      <c r="FU720" s="16"/>
      <c r="FV720" s="16"/>
      <c r="FW720" s="16"/>
      <c r="FX720" s="16"/>
      <c r="FY720" s="16"/>
      <c r="FZ720" s="16"/>
      <c r="GA720" s="16"/>
      <c r="GB720" s="16"/>
      <c r="GC720" s="16"/>
      <c r="GD720" s="16"/>
      <c r="GE720" s="16"/>
      <c r="GF720" s="16"/>
      <c r="GG720" s="16"/>
      <c r="GH720" s="16"/>
      <c r="GI720" s="16"/>
      <c r="GJ720" s="16"/>
      <c r="GK720" s="16"/>
      <c r="GL720" s="16"/>
      <c r="GM720" s="16"/>
      <c r="GN720" s="16"/>
      <c r="GO720" s="16"/>
      <c r="GP720" s="16"/>
      <c r="GQ720" s="16"/>
      <c r="GR720" s="16"/>
      <c r="GS720" s="16"/>
      <c r="GT720" s="16"/>
      <c r="GU720" s="16"/>
      <c r="GV720" s="16"/>
      <c r="GW720" s="16"/>
      <c r="GX720" s="16"/>
      <c r="GY720" s="16"/>
      <c r="GZ720" s="16"/>
      <c r="HA720" s="16"/>
      <c r="HB720" s="16"/>
      <c r="HC720" s="16"/>
      <c r="HD720" s="16"/>
      <c r="HE720" s="16"/>
      <c r="HF720" s="16"/>
      <c r="HG720" s="16"/>
      <c r="HH720" s="16"/>
      <c r="HI720" s="16"/>
      <c r="HJ720" s="16"/>
      <c r="HK720" s="16"/>
      <c r="HL720" s="16"/>
      <c r="HM720" s="16"/>
      <c r="HN720" s="16"/>
      <c r="HO720" s="16"/>
      <c r="HP720" s="16"/>
      <c r="HQ720" s="16"/>
      <c r="HR720" s="16"/>
      <c r="HS720" s="16"/>
      <c r="HT720" s="16"/>
      <c r="HU720" s="16"/>
      <c r="HV720" s="16"/>
      <c r="HW720" s="16"/>
      <c r="HX720" s="16"/>
      <c r="HY720" s="16"/>
      <c r="HZ720" s="16"/>
      <c r="IA720" s="16"/>
      <c r="IB720" s="16"/>
      <c r="IC720" s="16"/>
      <c r="ID720" s="16"/>
      <c r="IE720" s="16"/>
      <c r="IF720" s="16"/>
      <c r="IG720" s="16"/>
      <c r="IH720" s="16"/>
      <c r="II720" s="16"/>
      <c r="IJ720" s="16"/>
      <c r="IK720" s="16"/>
      <c r="IL720" s="16"/>
      <c r="IM720" s="16"/>
      <c r="IN720" s="16"/>
      <c r="IO720" s="16"/>
      <c r="IP720" s="16"/>
      <c r="IQ720" s="16"/>
      <c r="IR720" s="16"/>
      <c r="IS720" s="16"/>
      <c r="IT720" s="16"/>
      <c r="IU720" s="16"/>
      <c r="IV720" s="16"/>
      <c r="IW720" s="16"/>
      <c r="IX720" s="16"/>
      <c r="IY720" s="16"/>
      <c r="IZ720" s="16"/>
      <c r="JA720" s="16"/>
      <c r="JB720" s="16"/>
      <c r="JC720" s="16"/>
      <c r="JD720" s="16"/>
      <c r="JE720" s="16"/>
      <c r="JF720" s="16"/>
      <c r="JG720" s="16"/>
      <c r="JH720" s="16"/>
      <c r="JI720" s="16"/>
      <c r="JJ720" s="16"/>
      <c r="JK720" s="16"/>
      <c r="JL720" s="16"/>
      <c r="JM720" s="16"/>
      <c r="JN720" s="16"/>
      <c r="JO720" s="16"/>
      <c r="JP720" s="16"/>
      <c r="JQ720" s="16"/>
      <c r="JR720" s="16"/>
      <c r="JS720" s="16"/>
      <c r="JT720" s="16"/>
      <c r="JU720" s="16"/>
      <c r="JV720" s="16"/>
      <c r="JW720" s="16"/>
      <c r="JX720" s="16"/>
      <c r="JY720" s="16"/>
      <c r="JZ720" s="16"/>
      <c r="KA720" s="16"/>
      <c r="KB720" s="16"/>
      <c r="KC720" s="16"/>
      <c r="KD720" s="16"/>
      <c r="KE720" s="16"/>
      <c r="KF720" s="16"/>
      <c r="KG720" s="16"/>
      <c r="KH720" s="16"/>
      <c r="KI720" s="16"/>
      <c r="KJ720" s="16"/>
      <c r="KK720" s="16"/>
      <c r="KL720" s="16"/>
      <c r="KM720" s="16"/>
      <c r="KN720" s="16"/>
      <c r="KO720" s="16"/>
      <c r="KP720" s="16"/>
      <c r="KQ720" s="16"/>
      <c r="KR720" s="16"/>
      <c r="KS720" s="16"/>
      <c r="KT720" s="16"/>
      <c r="KU720" s="16"/>
      <c r="KV720" s="16"/>
      <c r="KW720" s="16"/>
      <c r="KX720" s="16"/>
      <c r="KY720" s="16"/>
      <c r="KZ720" s="16"/>
      <c r="LA720" s="16"/>
      <c r="LB720" s="16"/>
      <c r="LC720" s="16"/>
      <c r="LD720" s="16"/>
      <c r="LE720" s="16"/>
      <c r="LF720" s="16"/>
      <c r="LG720" s="16"/>
      <c r="LH720" s="16"/>
      <c r="LI720" s="16"/>
      <c r="LJ720" s="16"/>
      <c r="LK720" s="16"/>
      <c r="LL720" s="16"/>
      <c r="LM720" s="16"/>
      <c r="LN720" s="16"/>
      <c r="LO720" s="16"/>
      <c r="LP720" s="16"/>
      <c r="LQ720" s="16"/>
      <c r="LR720" s="16"/>
      <c r="LS720" s="16"/>
      <c r="LT720" s="16"/>
      <c r="LU720" s="16"/>
      <c r="LV720" s="16"/>
      <c r="LW720" s="16"/>
      <c r="LX720" s="16"/>
      <c r="LY720" s="16"/>
      <c r="LZ720" s="16"/>
      <c r="MA720" s="16"/>
      <c r="MB720" s="16"/>
      <c r="MC720" s="16"/>
      <c r="MD720" s="16"/>
      <c r="ME720" s="16"/>
      <c r="MF720" s="16"/>
      <c r="MG720" s="16"/>
      <c r="MH720" s="16"/>
      <c r="MI720" s="16"/>
      <c r="MJ720" s="16"/>
      <c r="MK720" s="16"/>
      <c r="ML720" s="16"/>
      <c r="MM720" s="16"/>
      <c r="MN720" s="16"/>
      <c r="MO720" s="16"/>
      <c r="MP720" s="16"/>
      <c r="MQ720" s="16"/>
      <c r="MR720" s="16"/>
      <c r="MS720" s="16"/>
      <c r="MT720" s="16"/>
      <c r="MU720" s="16"/>
      <c r="MV720" s="16"/>
      <c r="MW720" s="16"/>
      <c r="MX720" s="16"/>
      <c r="MY720" s="16"/>
      <c r="MZ720" s="16"/>
      <c r="NA720" s="16"/>
      <c r="NB720" s="16"/>
      <c r="NC720" s="16"/>
      <c r="ND720" s="16"/>
      <c r="NE720" s="16"/>
      <c r="NF720" s="16"/>
      <c r="NG720" s="16"/>
      <c r="NH720" s="16"/>
      <c r="NI720" s="16"/>
      <c r="NJ720" s="16"/>
      <c r="NK720" s="16"/>
      <c r="NL720" s="16"/>
      <c r="NM720" s="16"/>
      <c r="NN720" s="16"/>
      <c r="NO720" s="16"/>
      <c r="NP720" s="16"/>
      <c r="NQ720" s="16"/>
      <c r="NR720" s="16"/>
      <c r="NS720" s="16"/>
      <c r="NT720" s="16"/>
      <c r="NU720" s="16"/>
      <c r="NV720" s="16"/>
      <c r="NW720" s="16"/>
      <c r="NX720" s="16"/>
      <c r="NY720" s="16"/>
      <c r="NZ720" s="16"/>
      <c r="OA720" s="16"/>
      <c r="OB720" s="16"/>
      <c r="OC720" s="16"/>
      <c r="OD720" s="16"/>
      <c r="OE720" s="16"/>
      <c r="OF720" s="16"/>
      <c r="OG720" s="16"/>
      <c r="OH720" s="16"/>
      <c r="OI720" s="16"/>
      <c r="OJ720" s="16"/>
      <c r="OK720" s="16"/>
      <c r="OL720" s="16"/>
      <c r="OM720" s="16"/>
      <c r="ON720" s="16"/>
      <c r="OO720" s="16"/>
      <c r="OP720" s="16"/>
      <c r="OQ720" s="16"/>
      <c r="OR720" s="16"/>
      <c r="OS720" s="16"/>
      <c r="OT720" s="16"/>
      <c r="OU720" s="16"/>
      <c r="OV720" s="16"/>
      <c r="OW720" s="16"/>
      <c r="OX720" s="16"/>
      <c r="OY720" s="16"/>
      <c r="OZ720" s="16"/>
      <c r="PA720" s="16"/>
      <c r="PB720" s="16"/>
      <c r="PC720" s="16"/>
      <c r="PD720" s="16"/>
      <c r="PE720" s="16"/>
      <c r="PF720" s="16"/>
      <c r="PG720" s="16"/>
      <c r="PH720" s="16"/>
      <c r="PI720" s="16"/>
      <c r="PJ720" s="16"/>
      <c r="PK720" s="16"/>
      <c r="PL720" s="16"/>
      <c r="PM720" s="16"/>
      <c r="PN720" s="16"/>
      <c r="PO720" s="16"/>
      <c r="PP720" s="16"/>
      <c r="PQ720" s="16"/>
      <c r="PR720" s="16"/>
      <c r="PS720" s="16"/>
      <c r="PT720" s="16"/>
      <c r="PU720" s="16"/>
      <c r="PV720" s="16"/>
      <c r="PW720" s="16"/>
      <c r="PX720" s="16"/>
      <c r="PY720" s="16"/>
      <c r="PZ720" s="16"/>
      <c r="QA720" s="16"/>
      <c r="QB720" s="16"/>
      <c r="QC720" s="16"/>
      <c r="QD720" s="16"/>
      <c r="QE720" s="16"/>
      <c r="QF720" s="16"/>
      <c r="QG720" s="16"/>
      <c r="QH720" s="16"/>
      <c r="QI720" s="16"/>
      <c r="QJ720" s="16"/>
      <c r="QK720" s="16"/>
      <c r="QL720" s="16"/>
      <c r="QM720" s="16"/>
      <c r="QN720" s="16"/>
      <c r="QO720" s="16"/>
      <c r="QP720" s="16"/>
      <c r="QQ720" s="16"/>
      <c r="QR720" s="16"/>
      <c r="QS720" s="16"/>
      <c r="QT720" s="16"/>
      <c r="QU720" s="16"/>
      <c r="QV720" s="16"/>
      <c r="QW720" s="16"/>
      <c r="QX720" s="16"/>
      <c r="QY720" s="16"/>
      <c r="QZ720" s="16"/>
      <c r="RA720" s="16"/>
      <c r="RB720" s="16"/>
      <c r="RC720" s="16"/>
      <c r="RD720" s="16"/>
      <c r="RE720" s="16"/>
      <c r="RF720" s="16"/>
      <c r="RG720" s="16"/>
      <c r="RH720" s="16"/>
      <c r="RI720" s="16"/>
      <c r="RJ720" s="16"/>
      <c r="RK720" s="16"/>
      <c r="RL720" s="16"/>
      <c r="RM720" s="16"/>
      <c r="RN720" s="16"/>
      <c r="RO720" s="16"/>
      <c r="RP720" s="16"/>
      <c r="RQ720" s="16"/>
      <c r="RR720" s="16"/>
      <c r="RS720" s="16"/>
      <c r="RT720" s="16"/>
      <c r="RU720" s="16"/>
      <c r="RV720" s="16"/>
      <c r="RW720" s="16"/>
      <c r="RX720" s="16"/>
      <c r="RY720" s="16"/>
      <c r="RZ720" s="16"/>
      <c r="SA720" s="16"/>
      <c r="SB720" s="16"/>
      <c r="SC720" s="16"/>
      <c r="SD720" s="16"/>
      <c r="SE720" s="16"/>
      <c r="SF720" s="16"/>
      <c r="SG720" s="16"/>
      <c r="SH720" s="16"/>
      <c r="SI720" s="16"/>
      <c r="SJ720" s="16"/>
      <c r="SK720" s="16"/>
      <c r="SL720" s="16"/>
      <c r="SM720" s="16"/>
      <c r="SN720" s="16"/>
      <c r="SO720" s="16"/>
      <c r="SP720" s="16"/>
      <c r="SQ720" s="16"/>
      <c r="SR720" s="16"/>
      <c r="SS720" s="16"/>
      <c r="ST720" s="16"/>
      <c r="SU720" s="16"/>
      <c r="SV720" s="16"/>
      <c r="SW720" s="16"/>
      <c r="SX720" s="16"/>
      <c r="SY720" s="16"/>
      <c r="SZ720" s="16"/>
      <c r="TA720" s="16"/>
      <c r="TB720" s="16"/>
      <c r="TC720" s="16"/>
      <c r="TD720" s="16"/>
      <c r="TE720" s="16"/>
      <c r="TF720" s="16"/>
      <c r="TG720" s="16"/>
      <c r="TH720" s="16"/>
      <c r="TI720" s="16"/>
      <c r="TJ720" s="16"/>
      <c r="TK720" s="16"/>
      <c r="TL720" s="16"/>
      <c r="TM720" s="16"/>
      <c r="TN720" s="16"/>
      <c r="TO720" s="16"/>
      <c r="TP720" s="16"/>
      <c r="TQ720" s="16"/>
      <c r="TR720" s="16"/>
      <c r="TS720" s="16"/>
      <c r="TT720" s="16"/>
      <c r="TU720" s="16"/>
      <c r="TV720" s="16"/>
      <c r="TW720" s="16"/>
      <c r="TX720" s="16"/>
      <c r="TY720" s="16"/>
      <c r="TZ720" s="16"/>
      <c r="UA720" s="16"/>
      <c r="UB720" s="16"/>
      <c r="UC720" s="16"/>
      <c r="UD720" s="16"/>
      <c r="UE720" s="16"/>
      <c r="UF720" s="16"/>
      <c r="UG720" s="16"/>
      <c r="UH720" s="16"/>
      <c r="UI720" s="16"/>
      <c r="UJ720" s="16"/>
      <c r="UK720" s="16"/>
      <c r="UL720" s="16"/>
      <c r="UM720" s="16"/>
      <c r="UN720" s="16"/>
      <c r="UO720" s="16"/>
      <c r="UP720" s="16"/>
      <c r="UQ720" s="16"/>
      <c r="UR720" s="16"/>
      <c r="US720" s="16"/>
      <c r="UT720" s="16"/>
      <c r="UU720" s="16"/>
      <c r="UV720" s="16"/>
      <c r="UW720" s="16"/>
      <c r="UX720" s="16"/>
      <c r="UY720" s="16"/>
      <c r="UZ720" s="16"/>
      <c r="VA720" s="16"/>
      <c r="VB720" s="16"/>
      <c r="VC720" s="16"/>
      <c r="VD720" s="16"/>
      <c r="VE720" s="16"/>
      <c r="VF720" s="16"/>
      <c r="VG720" s="16"/>
      <c r="VH720" s="16"/>
      <c r="VI720" s="16"/>
      <c r="VJ720" s="16"/>
      <c r="VK720" s="16"/>
      <c r="VL720" s="16"/>
      <c r="VM720" s="16"/>
      <c r="VN720" s="16"/>
      <c r="VO720" s="16"/>
      <c r="VP720" s="16"/>
      <c r="VQ720" s="16"/>
      <c r="VR720" s="16"/>
      <c r="VS720" s="16"/>
      <c r="VT720" s="16"/>
      <c r="VU720" s="16"/>
      <c r="VV720" s="16"/>
      <c r="VW720" s="16"/>
      <c r="VX720" s="16"/>
      <c r="VY720" s="16"/>
      <c r="VZ720" s="16"/>
      <c r="WA720" s="16"/>
      <c r="WB720" s="16"/>
      <c r="WC720" s="16"/>
      <c r="WD720" s="16"/>
      <c r="WE720" s="16"/>
      <c r="WF720" s="16"/>
      <c r="WG720" s="16"/>
      <c r="WH720" s="16"/>
      <c r="WI720" s="16"/>
      <c r="WJ720" s="16"/>
      <c r="WK720" s="16"/>
      <c r="WL720" s="16"/>
      <c r="WM720" s="16"/>
      <c r="WN720" s="16"/>
      <c r="WO720" s="16"/>
      <c r="WP720" s="16"/>
      <c r="WQ720" s="16"/>
      <c r="WR720" s="16"/>
      <c r="WS720" s="16"/>
      <c r="WT720" s="16"/>
      <c r="WU720" s="16"/>
      <c r="WV720" s="16"/>
      <c r="WW720" s="16"/>
      <c r="WX720" s="16"/>
      <c r="WY720" s="16"/>
      <c r="WZ720" s="16"/>
      <c r="XA720" s="16"/>
      <c r="XB720" s="16"/>
      <c r="XC720" s="16"/>
      <c r="XD720" s="16"/>
      <c r="XE720" s="16"/>
      <c r="XF720" s="16"/>
      <c r="XG720" s="16"/>
      <c r="XH720" s="16"/>
      <c r="XI720" s="16"/>
      <c r="XJ720" s="16"/>
      <c r="XK720" s="16"/>
      <c r="XL720" s="16"/>
      <c r="XM720" s="16"/>
      <c r="XN720" s="16"/>
      <c r="XO720" s="16"/>
      <c r="XP720" s="16"/>
      <c r="XQ720" s="16"/>
      <c r="XR720" s="16"/>
      <c r="XS720" s="16"/>
      <c r="XT720" s="16"/>
      <c r="XU720" s="16"/>
      <c r="XV720" s="16"/>
      <c r="XW720" s="16"/>
      <c r="XX720" s="16"/>
      <c r="XY720" s="16"/>
      <c r="XZ720" s="16"/>
      <c r="YA720" s="16"/>
      <c r="YB720" s="16"/>
      <c r="YC720" s="16"/>
      <c r="YD720" s="16"/>
      <c r="YE720" s="16"/>
      <c r="YF720" s="16"/>
      <c r="YG720" s="16"/>
      <c r="YH720" s="16"/>
      <c r="YI720" s="16"/>
      <c r="YJ720" s="16"/>
      <c r="YK720" s="16"/>
      <c r="YL720" s="16"/>
      <c r="YM720" s="16"/>
      <c r="YN720" s="16"/>
      <c r="YO720" s="16"/>
      <c r="YP720" s="16"/>
      <c r="YQ720" s="16"/>
      <c r="YR720" s="16"/>
      <c r="YS720" s="16"/>
      <c r="YT720" s="16"/>
      <c r="YU720" s="16"/>
      <c r="YV720" s="16"/>
      <c r="YW720" s="16"/>
      <c r="YX720" s="16"/>
      <c r="YY720" s="16"/>
      <c r="YZ720" s="16"/>
      <c r="ZA720" s="16"/>
      <c r="ZB720" s="16"/>
      <c r="ZC720" s="16"/>
      <c r="ZD720" s="16"/>
      <c r="ZE720" s="16"/>
      <c r="ZF720" s="16"/>
      <c r="ZG720" s="16"/>
      <c r="ZH720" s="16"/>
      <c r="ZI720" s="16"/>
      <c r="ZJ720" s="16"/>
      <c r="ZK720" s="16"/>
      <c r="ZL720" s="16"/>
      <c r="ZM720" s="16"/>
      <c r="ZN720" s="16"/>
      <c r="ZO720" s="16"/>
      <c r="ZP720" s="16"/>
      <c r="ZQ720" s="16"/>
      <c r="ZR720" s="16"/>
      <c r="ZS720" s="16"/>
      <c r="ZT720" s="16"/>
      <c r="ZU720" s="16"/>
      <c r="ZV720" s="16"/>
      <c r="ZW720" s="16"/>
      <c r="ZX720" s="16"/>
      <c r="ZY720" s="16"/>
      <c r="ZZ720" s="16"/>
      <c r="AAA720" s="16"/>
      <c r="AAB720" s="16"/>
      <c r="AAC720" s="16"/>
      <c r="AAD720" s="16"/>
      <c r="AAE720" s="16"/>
      <c r="AAF720" s="16"/>
      <c r="AAG720" s="16"/>
      <c r="AAH720" s="16"/>
      <c r="AAI720" s="16"/>
      <c r="AAJ720" s="16"/>
      <c r="AAK720" s="16"/>
      <c r="AAL720" s="16"/>
      <c r="AAM720" s="16"/>
      <c r="AAN720" s="16"/>
      <c r="AAO720" s="16"/>
      <c r="AAP720" s="16"/>
      <c r="AAQ720" s="16"/>
      <c r="AAR720" s="16"/>
      <c r="AAS720" s="16"/>
      <c r="AAT720" s="16"/>
      <c r="AAU720" s="16"/>
      <c r="AAV720" s="16"/>
      <c r="AAW720" s="16"/>
      <c r="AAX720" s="16"/>
      <c r="AAY720" s="16"/>
      <c r="AAZ720" s="16"/>
      <c r="ABA720" s="16"/>
      <c r="ABB720" s="16"/>
      <c r="ABC720" s="16"/>
      <c r="ABD720" s="16"/>
      <c r="ABE720" s="16"/>
      <c r="ABF720" s="16"/>
      <c r="ABG720" s="16"/>
      <c r="ABH720" s="16"/>
      <c r="ABI720" s="16"/>
      <c r="ABJ720" s="16"/>
      <c r="ABK720" s="16"/>
      <c r="ABL720" s="16"/>
      <c r="ABM720" s="16"/>
      <c r="ABN720" s="16"/>
      <c r="ABO720" s="16"/>
      <c r="ABP720" s="16"/>
      <c r="ABQ720" s="16"/>
      <c r="ABR720" s="16"/>
      <c r="ABS720" s="16"/>
      <c r="ABT720" s="16"/>
      <c r="ABU720" s="16"/>
      <c r="ABV720" s="16"/>
      <c r="ABW720" s="16"/>
      <c r="ABX720" s="16"/>
      <c r="ABY720" s="16"/>
      <c r="ABZ720" s="16"/>
      <c r="ACA720" s="16"/>
      <c r="ACB720" s="16"/>
      <c r="ACC720" s="16"/>
      <c r="ACD720" s="16"/>
      <c r="ACE720" s="16"/>
      <c r="ACF720" s="16"/>
      <c r="ACG720" s="16"/>
      <c r="ACH720" s="16"/>
      <c r="ACI720" s="16"/>
      <c r="ACJ720" s="16"/>
      <c r="ACK720" s="16"/>
      <c r="ACL720" s="16"/>
      <c r="ACM720" s="16"/>
      <c r="ACN720" s="16"/>
      <c r="ACO720" s="16"/>
      <c r="ACP720" s="16"/>
      <c r="ACQ720" s="16"/>
      <c r="ACR720" s="16"/>
      <c r="ACS720" s="16"/>
      <c r="ACT720" s="16"/>
      <c r="ACU720" s="16"/>
      <c r="ACV720" s="16"/>
      <c r="ACW720" s="16"/>
      <c r="ACX720" s="16"/>
      <c r="ACY720" s="16"/>
      <c r="ACZ720" s="16"/>
      <c r="ADA720" s="16"/>
      <c r="ADB720" s="16"/>
      <c r="ADC720" s="16"/>
      <c r="ADD720" s="16"/>
      <c r="ADE720" s="16"/>
      <c r="ADF720" s="16"/>
      <c r="ADG720" s="16"/>
      <c r="ADH720" s="16"/>
      <c r="ADI720" s="16"/>
      <c r="ADJ720" s="16"/>
      <c r="ADK720" s="16"/>
      <c r="ADL720" s="16"/>
      <c r="ADM720" s="16"/>
      <c r="ADN720" s="16"/>
      <c r="ADO720" s="16"/>
      <c r="ADP720" s="16"/>
      <c r="ADQ720" s="16"/>
      <c r="ADR720" s="16"/>
      <c r="ADS720" s="16"/>
      <c r="ADT720" s="16"/>
      <c r="ADU720" s="16"/>
      <c r="ADV720" s="16"/>
      <c r="ADW720" s="16"/>
      <c r="ADX720" s="16"/>
      <c r="ADY720" s="16"/>
      <c r="ADZ720" s="16"/>
      <c r="AEA720" s="16"/>
      <c r="AEB720" s="16"/>
      <c r="AEC720" s="16"/>
      <c r="AED720" s="16"/>
      <c r="AEE720" s="16"/>
      <c r="AEF720" s="16"/>
      <c r="AEG720" s="16"/>
      <c r="AEH720" s="16"/>
      <c r="AEI720" s="16"/>
      <c r="AEJ720" s="16"/>
      <c r="AEK720" s="16"/>
      <c r="AEL720" s="16"/>
      <c r="AEM720" s="16"/>
      <c r="AEN720" s="16"/>
      <c r="AEO720" s="16"/>
      <c r="AEP720" s="16"/>
      <c r="AEQ720" s="16"/>
      <c r="AER720" s="16"/>
      <c r="AES720" s="16"/>
      <c r="AET720" s="16"/>
      <c r="AEU720" s="16"/>
      <c r="AEV720" s="16"/>
      <c r="AEW720" s="16"/>
      <c r="AEX720" s="16"/>
      <c r="AEY720" s="16"/>
      <c r="AEZ720" s="16"/>
      <c r="AFA720" s="16"/>
      <c r="AFB720" s="16"/>
      <c r="AFC720" s="16"/>
      <c r="AFD720" s="16"/>
      <c r="AFE720" s="16"/>
      <c r="AFF720" s="16"/>
      <c r="AFG720" s="16"/>
      <c r="AFH720" s="16"/>
      <c r="AFI720" s="16"/>
      <c r="AFJ720" s="16"/>
      <c r="AFK720" s="16"/>
      <c r="AFL720" s="16"/>
      <c r="AFM720" s="16"/>
      <c r="AFN720" s="16"/>
      <c r="AFO720" s="16"/>
      <c r="AFP720" s="16"/>
      <c r="AFQ720" s="16"/>
      <c r="AFR720" s="16"/>
      <c r="AFS720" s="16"/>
      <c r="AFT720" s="16"/>
      <c r="AFU720" s="16"/>
      <c r="AFV720" s="16"/>
      <c r="AFW720" s="16"/>
      <c r="AFX720" s="16"/>
      <c r="AFY720" s="16"/>
      <c r="AFZ720" s="16"/>
      <c r="AGA720" s="16"/>
    </row>
    <row r="721" spans="1:859" s="343" customFormat="1" x14ac:dyDescent="0.2">
      <c r="A721" s="341"/>
      <c r="B721" s="341"/>
      <c r="C721" s="341"/>
      <c r="D721" s="341"/>
      <c r="E721" s="340" t="s">
        <v>1812</v>
      </c>
      <c r="F721" s="338" t="s">
        <v>2900</v>
      </c>
      <c r="G721" s="340" t="s">
        <v>449</v>
      </c>
      <c r="H721" s="329" t="s">
        <v>1813</v>
      </c>
      <c r="I721" s="329" t="s">
        <v>1802</v>
      </c>
      <c r="J721" s="329" t="s">
        <v>883</v>
      </c>
      <c r="K721" s="329" t="s">
        <v>1811</v>
      </c>
      <c r="L721" s="329" t="s">
        <v>848</v>
      </c>
      <c r="M721" s="329"/>
      <c r="N721" s="340"/>
      <c r="O721" s="329"/>
      <c r="P721" s="329"/>
      <c r="Q721" s="340"/>
      <c r="R721" s="341"/>
      <c r="S721" s="341"/>
      <c r="T721" s="341"/>
      <c r="U721" s="341"/>
      <c r="V721" s="341"/>
      <c r="W721" s="341"/>
      <c r="X721" s="341"/>
      <c r="Y721" s="341"/>
      <c r="Z721" s="341"/>
      <c r="AA721" s="341"/>
      <c r="AB721" s="341"/>
      <c r="AC721" s="341"/>
      <c r="AD721" s="341"/>
      <c r="AE721" s="341"/>
      <c r="AF721" s="341"/>
      <c r="AG721" s="341"/>
      <c r="AH721" s="341"/>
      <c r="AI721" s="341"/>
      <c r="AJ721" s="341"/>
      <c r="AK721" s="341"/>
      <c r="AL721" s="341"/>
      <c r="AM721" s="341"/>
      <c r="AN721" s="341"/>
      <c r="AO721" s="341"/>
      <c r="AP721" s="341"/>
      <c r="AQ721" s="341"/>
      <c r="AR721" s="341"/>
      <c r="AS721" s="341"/>
      <c r="AT721" s="341"/>
      <c r="AU721" s="341"/>
      <c r="AV721" s="341"/>
      <c r="AW721" s="341"/>
      <c r="AX721" s="341"/>
      <c r="AY721" s="341"/>
      <c r="AZ721" s="341"/>
      <c r="BA721" s="341"/>
      <c r="BB721" s="341"/>
      <c r="BC721" s="341"/>
      <c r="BD721" s="341"/>
      <c r="BE721" s="341"/>
      <c r="BF721" s="341"/>
      <c r="BG721" s="341"/>
      <c r="BH721" s="341"/>
      <c r="BI721" s="341"/>
      <c r="BJ721" s="341"/>
      <c r="BK721" s="341"/>
      <c r="BL721" s="341"/>
      <c r="BM721" s="341"/>
      <c r="BN721" s="341"/>
      <c r="BO721" s="341"/>
      <c r="BP721" s="341"/>
      <c r="BQ721" s="341"/>
      <c r="BR721" s="341"/>
      <c r="BS721" s="341"/>
      <c r="BT721" s="341"/>
      <c r="BU721" s="341"/>
      <c r="BV721" s="341"/>
      <c r="BW721" s="341"/>
      <c r="BX721" s="341"/>
      <c r="BY721" s="341"/>
      <c r="BZ721" s="341"/>
      <c r="CA721" s="341"/>
      <c r="CB721" s="341"/>
      <c r="CC721" s="341"/>
      <c r="CD721" s="341"/>
      <c r="CE721" s="341"/>
      <c r="CF721" s="341"/>
      <c r="CG721" s="341"/>
      <c r="CH721" s="341"/>
      <c r="CI721" s="341"/>
      <c r="CJ721" s="341"/>
      <c r="CK721" s="341"/>
      <c r="CL721" s="341"/>
      <c r="CM721" s="341"/>
      <c r="CN721" s="341"/>
      <c r="CO721" s="341"/>
      <c r="CP721" s="341"/>
      <c r="CQ721" s="341"/>
      <c r="CR721" s="341"/>
      <c r="CS721" s="341"/>
      <c r="CT721" s="341"/>
      <c r="CU721" s="341"/>
      <c r="CV721" s="341"/>
      <c r="CW721" s="341"/>
      <c r="CX721" s="341"/>
      <c r="CY721" s="341"/>
      <c r="CZ721" s="341"/>
      <c r="DA721" s="341"/>
      <c r="DB721" s="341"/>
      <c r="DC721" s="341"/>
      <c r="DD721" s="341"/>
      <c r="DE721" s="341"/>
      <c r="DF721" s="341"/>
      <c r="DG721" s="341"/>
      <c r="DH721" s="341"/>
      <c r="DI721" s="341"/>
      <c r="DJ721" s="341"/>
      <c r="DK721" s="341"/>
      <c r="DL721" s="341"/>
      <c r="DM721" s="341"/>
      <c r="DN721" s="341"/>
      <c r="DO721" s="341"/>
      <c r="DP721" s="341"/>
      <c r="DQ721" s="341"/>
      <c r="DR721" s="341"/>
      <c r="DS721" s="341"/>
      <c r="DT721" s="341"/>
      <c r="DU721" s="341"/>
      <c r="DV721" s="341"/>
      <c r="DW721" s="341"/>
      <c r="DX721" s="341"/>
      <c r="DY721" s="341"/>
      <c r="DZ721" s="341"/>
      <c r="EA721" s="341"/>
      <c r="EB721" s="341"/>
      <c r="EC721" s="341"/>
      <c r="ED721" s="341"/>
      <c r="EE721" s="341"/>
      <c r="EF721" s="341"/>
      <c r="EG721" s="341"/>
      <c r="EH721" s="341"/>
      <c r="EI721" s="341"/>
      <c r="EJ721" s="341"/>
      <c r="EK721" s="341"/>
      <c r="EL721" s="341"/>
      <c r="EM721" s="341"/>
      <c r="EN721" s="341"/>
      <c r="EO721" s="341"/>
      <c r="EP721" s="341"/>
      <c r="EQ721" s="341"/>
      <c r="ER721" s="341"/>
      <c r="ES721" s="341"/>
      <c r="ET721" s="341"/>
      <c r="EU721" s="341"/>
      <c r="EV721" s="341"/>
      <c r="EW721" s="341"/>
      <c r="EX721" s="341"/>
      <c r="EY721" s="341"/>
      <c r="EZ721" s="341"/>
      <c r="FA721" s="341"/>
      <c r="FB721" s="341"/>
      <c r="FC721" s="341"/>
      <c r="FD721" s="341"/>
      <c r="FE721" s="341"/>
      <c r="FF721" s="341"/>
      <c r="FG721" s="341"/>
      <c r="FH721" s="341"/>
      <c r="FI721" s="341"/>
      <c r="FJ721" s="341"/>
      <c r="FK721" s="341"/>
      <c r="FL721" s="341"/>
      <c r="FM721" s="341"/>
      <c r="FN721" s="341"/>
      <c r="FO721" s="341"/>
      <c r="FP721" s="341"/>
      <c r="FQ721" s="341"/>
      <c r="FR721" s="341"/>
      <c r="FS721" s="341"/>
      <c r="FT721" s="341"/>
      <c r="FU721" s="341"/>
      <c r="FV721" s="341"/>
      <c r="FW721" s="341"/>
      <c r="FX721" s="341"/>
      <c r="FY721" s="341"/>
      <c r="FZ721" s="341"/>
      <c r="GA721" s="341"/>
      <c r="GB721" s="341"/>
      <c r="GC721" s="341"/>
      <c r="GD721" s="341"/>
      <c r="GE721" s="341"/>
      <c r="GF721" s="341"/>
      <c r="GG721" s="341"/>
      <c r="GH721" s="341"/>
      <c r="GI721" s="341"/>
      <c r="GJ721" s="341"/>
      <c r="GK721" s="341"/>
      <c r="GL721" s="341"/>
      <c r="GM721" s="341"/>
      <c r="GN721" s="341"/>
      <c r="GO721" s="341"/>
      <c r="GP721" s="341"/>
      <c r="GQ721" s="341"/>
      <c r="GR721" s="341"/>
      <c r="GS721" s="341"/>
      <c r="GT721" s="341"/>
      <c r="GU721" s="341"/>
      <c r="GV721" s="341"/>
      <c r="GW721" s="341"/>
      <c r="GX721" s="341"/>
      <c r="GY721" s="341"/>
      <c r="GZ721" s="341"/>
      <c r="HA721" s="341"/>
      <c r="HB721" s="341"/>
      <c r="HC721" s="341"/>
      <c r="HD721" s="341"/>
      <c r="HE721" s="341"/>
      <c r="HF721" s="341"/>
      <c r="HG721" s="341"/>
      <c r="HH721" s="341"/>
      <c r="HI721" s="341"/>
      <c r="HJ721" s="341"/>
      <c r="HK721" s="341"/>
      <c r="HL721" s="341"/>
      <c r="HM721" s="341"/>
      <c r="HN721" s="341"/>
      <c r="HO721" s="341"/>
      <c r="HP721" s="341"/>
      <c r="HQ721" s="341"/>
      <c r="HR721" s="341"/>
      <c r="HS721" s="341"/>
      <c r="HT721" s="341"/>
      <c r="HU721" s="341"/>
      <c r="HV721" s="341"/>
      <c r="HW721" s="341"/>
      <c r="HX721" s="341"/>
      <c r="HY721" s="341"/>
      <c r="HZ721" s="341"/>
      <c r="IA721" s="341"/>
      <c r="IB721" s="341"/>
      <c r="IC721" s="341"/>
      <c r="ID721" s="341"/>
      <c r="IE721" s="341"/>
      <c r="IF721" s="341"/>
      <c r="IG721" s="341"/>
      <c r="IH721" s="341"/>
      <c r="II721" s="341"/>
      <c r="IJ721" s="341"/>
      <c r="IK721" s="341"/>
      <c r="IL721" s="341"/>
      <c r="IM721" s="341"/>
      <c r="IN721" s="341"/>
      <c r="IO721" s="341"/>
      <c r="IP721" s="341"/>
      <c r="IQ721" s="341"/>
      <c r="IR721" s="341"/>
      <c r="IS721" s="341"/>
      <c r="IT721" s="341"/>
      <c r="IU721" s="341"/>
      <c r="IV721" s="341"/>
      <c r="IW721" s="341"/>
      <c r="IX721" s="341"/>
      <c r="IY721" s="341"/>
      <c r="IZ721" s="341"/>
      <c r="JA721" s="341"/>
      <c r="JB721" s="341"/>
      <c r="JC721" s="341"/>
      <c r="JD721" s="341"/>
      <c r="JE721" s="341"/>
      <c r="JF721" s="341"/>
      <c r="JG721" s="341"/>
      <c r="JH721" s="341"/>
      <c r="JI721" s="341"/>
      <c r="JJ721" s="341"/>
      <c r="JK721" s="341"/>
      <c r="JL721" s="341"/>
      <c r="JM721" s="341"/>
      <c r="JN721" s="341"/>
      <c r="JO721" s="341"/>
      <c r="JP721" s="341"/>
      <c r="JQ721" s="341"/>
      <c r="JR721" s="341"/>
      <c r="JS721" s="341"/>
      <c r="JT721" s="341"/>
      <c r="JU721" s="341"/>
      <c r="JV721" s="341"/>
      <c r="JW721" s="341"/>
      <c r="JX721" s="341"/>
      <c r="JY721" s="341"/>
      <c r="JZ721" s="341"/>
      <c r="KA721" s="341"/>
      <c r="KB721" s="341"/>
      <c r="KC721" s="341"/>
      <c r="KD721" s="341"/>
      <c r="KE721" s="341"/>
      <c r="KF721" s="341"/>
      <c r="KG721" s="341"/>
      <c r="KH721" s="341"/>
      <c r="KI721" s="341"/>
      <c r="KJ721" s="341"/>
      <c r="KK721" s="341"/>
      <c r="KL721" s="341"/>
      <c r="KM721" s="341"/>
      <c r="KN721" s="341"/>
      <c r="KO721" s="341"/>
      <c r="KP721" s="341"/>
      <c r="KQ721" s="341"/>
      <c r="KR721" s="341"/>
      <c r="KS721" s="341"/>
      <c r="KT721" s="341"/>
      <c r="KU721" s="341"/>
      <c r="KV721" s="341"/>
      <c r="KW721" s="341"/>
      <c r="KX721" s="341"/>
      <c r="KY721" s="341"/>
      <c r="KZ721" s="341"/>
      <c r="LA721" s="341"/>
      <c r="LB721" s="341"/>
      <c r="LC721" s="341"/>
      <c r="LD721" s="341"/>
      <c r="LE721" s="341"/>
      <c r="LF721" s="341"/>
      <c r="LG721" s="341"/>
      <c r="LH721" s="341"/>
      <c r="LI721" s="341"/>
      <c r="LJ721" s="341"/>
      <c r="LK721" s="341"/>
      <c r="LL721" s="341"/>
      <c r="LM721" s="341"/>
      <c r="LN721" s="341"/>
      <c r="LO721" s="341"/>
      <c r="LP721" s="341"/>
      <c r="LQ721" s="341"/>
      <c r="LR721" s="341"/>
      <c r="LS721" s="341"/>
      <c r="LT721" s="341"/>
      <c r="LU721" s="341"/>
      <c r="LV721" s="341"/>
      <c r="LW721" s="341"/>
      <c r="LX721" s="341"/>
      <c r="LY721" s="341"/>
      <c r="LZ721" s="341"/>
      <c r="MA721" s="341"/>
      <c r="MB721" s="341"/>
      <c r="MC721" s="341"/>
      <c r="MD721" s="341"/>
      <c r="ME721" s="341"/>
      <c r="MF721" s="341"/>
      <c r="MG721" s="341"/>
      <c r="MH721" s="341"/>
      <c r="MI721" s="341"/>
      <c r="MJ721" s="341"/>
      <c r="MK721" s="341"/>
      <c r="ML721" s="341"/>
      <c r="MM721" s="341"/>
      <c r="MN721" s="341"/>
      <c r="MO721" s="341"/>
      <c r="MP721" s="341"/>
      <c r="MQ721" s="341"/>
      <c r="MR721" s="341"/>
      <c r="MS721" s="341"/>
      <c r="MT721" s="341"/>
      <c r="MU721" s="341"/>
      <c r="MV721" s="341"/>
      <c r="MW721" s="341"/>
      <c r="MX721" s="341"/>
      <c r="MY721" s="341"/>
      <c r="MZ721" s="341"/>
      <c r="NA721" s="341"/>
      <c r="NB721" s="341"/>
      <c r="NC721" s="341"/>
      <c r="ND721" s="341"/>
      <c r="NE721" s="341"/>
      <c r="NF721" s="341"/>
      <c r="NG721" s="341"/>
      <c r="NH721" s="341"/>
      <c r="NI721" s="341"/>
      <c r="NJ721" s="341"/>
      <c r="NK721" s="341"/>
      <c r="NL721" s="341"/>
      <c r="NM721" s="341"/>
      <c r="NN721" s="341"/>
      <c r="NO721" s="341"/>
      <c r="NP721" s="341"/>
      <c r="NQ721" s="341"/>
      <c r="NR721" s="341"/>
      <c r="NS721" s="341"/>
      <c r="NT721" s="341"/>
      <c r="NU721" s="341"/>
      <c r="NV721" s="341"/>
      <c r="NW721" s="341"/>
      <c r="NX721" s="341"/>
      <c r="NY721" s="341"/>
      <c r="NZ721" s="341"/>
      <c r="OA721" s="341"/>
      <c r="OB721" s="341"/>
      <c r="OC721" s="341"/>
      <c r="OD721" s="341"/>
      <c r="OE721" s="341"/>
      <c r="OF721" s="341"/>
      <c r="OG721" s="341"/>
      <c r="OH721" s="341"/>
      <c r="OI721" s="341"/>
      <c r="OJ721" s="341"/>
      <c r="OK721" s="341"/>
      <c r="OL721" s="341"/>
      <c r="OM721" s="341"/>
      <c r="ON721" s="341"/>
      <c r="OO721" s="341"/>
      <c r="OP721" s="341"/>
      <c r="OQ721" s="341"/>
      <c r="OR721" s="341"/>
      <c r="OS721" s="341"/>
      <c r="OT721" s="341"/>
      <c r="OU721" s="341"/>
      <c r="OV721" s="341"/>
      <c r="OW721" s="341"/>
      <c r="OX721" s="341"/>
      <c r="OY721" s="341"/>
      <c r="OZ721" s="341"/>
      <c r="PA721" s="341"/>
      <c r="PB721" s="341"/>
      <c r="PC721" s="341"/>
      <c r="PD721" s="341"/>
      <c r="PE721" s="341"/>
      <c r="PF721" s="341"/>
      <c r="PG721" s="341"/>
      <c r="PH721" s="341"/>
      <c r="PI721" s="341"/>
      <c r="PJ721" s="341"/>
      <c r="PK721" s="341"/>
      <c r="PL721" s="341"/>
      <c r="PM721" s="341"/>
      <c r="PN721" s="341"/>
      <c r="PO721" s="341"/>
      <c r="PP721" s="341"/>
      <c r="PQ721" s="341"/>
      <c r="PR721" s="341"/>
      <c r="PS721" s="341"/>
      <c r="PT721" s="341"/>
      <c r="PU721" s="341"/>
      <c r="PV721" s="341"/>
      <c r="PW721" s="341"/>
      <c r="PX721" s="341"/>
      <c r="PY721" s="341"/>
      <c r="PZ721" s="341"/>
      <c r="QA721" s="341"/>
      <c r="QB721" s="341"/>
      <c r="QC721" s="341"/>
      <c r="QD721" s="341"/>
      <c r="QE721" s="341"/>
      <c r="QF721" s="341"/>
      <c r="QG721" s="341"/>
      <c r="QH721" s="341"/>
      <c r="QI721" s="341"/>
      <c r="QJ721" s="341"/>
      <c r="QK721" s="341"/>
      <c r="QL721" s="341"/>
      <c r="QM721" s="341"/>
      <c r="QN721" s="341"/>
      <c r="QO721" s="341"/>
      <c r="QP721" s="341"/>
      <c r="QQ721" s="341"/>
      <c r="QR721" s="341"/>
      <c r="QS721" s="341"/>
      <c r="QT721" s="341"/>
      <c r="QU721" s="341"/>
      <c r="QV721" s="341"/>
      <c r="QW721" s="341"/>
      <c r="QX721" s="341"/>
      <c r="QY721" s="341"/>
      <c r="QZ721" s="341"/>
      <c r="RA721" s="341"/>
      <c r="RB721" s="341"/>
      <c r="RC721" s="341"/>
      <c r="RD721" s="341"/>
      <c r="RE721" s="341"/>
      <c r="RF721" s="341"/>
      <c r="RG721" s="341"/>
      <c r="RH721" s="341"/>
      <c r="RI721" s="341"/>
      <c r="RJ721" s="341"/>
      <c r="RK721" s="341"/>
      <c r="RL721" s="341"/>
      <c r="RM721" s="341"/>
      <c r="RN721" s="341"/>
      <c r="RO721" s="341"/>
      <c r="RP721" s="341"/>
      <c r="RQ721" s="341"/>
      <c r="RR721" s="341"/>
      <c r="RS721" s="341"/>
      <c r="RT721" s="341"/>
      <c r="RU721" s="341"/>
      <c r="RV721" s="341"/>
      <c r="RW721" s="341"/>
      <c r="RX721" s="341"/>
      <c r="RY721" s="341"/>
      <c r="RZ721" s="341"/>
      <c r="SA721" s="341"/>
      <c r="SB721" s="341"/>
      <c r="SC721" s="341"/>
      <c r="SD721" s="341"/>
      <c r="SE721" s="341"/>
      <c r="SF721" s="341"/>
      <c r="SG721" s="341"/>
      <c r="SH721" s="341"/>
      <c r="SI721" s="341"/>
      <c r="SJ721" s="341"/>
      <c r="SK721" s="341"/>
      <c r="SL721" s="341"/>
      <c r="SM721" s="341"/>
      <c r="SN721" s="341"/>
      <c r="SO721" s="341"/>
      <c r="SP721" s="341"/>
      <c r="SQ721" s="341"/>
      <c r="SR721" s="341"/>
      <c r="SS721" s="341"/>
      <c r="ST721" s="341"/>
      <c r="SU721" s="341"/>
      <c r="SV721" s="341"/>
      <c r="SW721" s="341"/>
      <c r="SX721" s="341"/>
      <c r="SY721" s="341"/>
      <c r="SZ721" s="341"/>
      <c r="TA721" s="341"/>
      <c r="TB721" s="341"/>
      <c r="TC721" s="341"/>
      <c r="TD721" s="341"/>
      <c r="TE721" s="341"/>
      <c r="TF721" s="341"/>
      <c r="TG721" s="341"/>
      <c r="TH721" s="341"/>
      <c r="TI721" s="341"/>
      <c r="TJ721" s="341"/>
      <c r="TK721" s="341"/>
      <c r="TL721" s="341"/>
      <c r="TM721" s="341"/>
      <c r="TN721" s="341"/>
      <c r="TO721" s="341"/>
      <c r="TP721" s="341"/>
      <c r="TQ721" s="341"/>
      <c r="TR721" s="341"/>
      <c r="TS721" s="341"/>
      <c r="TT721" s="341"/>
      <c r="TU721" s="341"/>
      <c r="TV721" s="341"/>
      <c r="TW721" s="341"/>
      <c r="TX721" s="341"/>
      <c r="TY721" s="341"/>
      <c r="TZ721" s="341"/>
      <c r="UA721" s="341"/>
      <c r="UB721" s="341"/>
      <c r="UC721" s="341"/>
      <c r="UD721" s="341"/>
      <c r="UE721" s="341"/>
      <c r="UF721" s="341"/>
      <c r="UG721" s="341"/>
      <c r="UH721" s="341"/>
      <c r="UI721" s="341"/>
      <c r="UJ721" s="341"/>
      <c r="UK721" s="341"/>
      <c r="UL721" s="341"/>
      <c r="UM721" s="341"/>
      <c r="UN721" s="341"/>
      <c r="UO721" s="341"/>
      <c r="UP721" s="341"/>
      <c r="UQ721" s="341"/>
      <c r="UR721" s="341"/>
      <c r="US721" s="341"/>
      <c r="UT721" s="341"/>
      <c r="UU721" s="341"/>
      <c r="UV721" s="341"/>
      <c r="UW721" s="341"/>
      <c r="UX721" s="341"/>
      <c r="UY721" s="341"/>
      <c r="UZ721" s="341"/>
      <c r="VA721" s="341"/>
      <c r="VB721" s="341"/>
      <c r="VC721" s="341"/>
      <c r="VD721" s="341"/>
      <c r="VE721" s="341"/>
      <c r="VF721" s="341"/>
      <c r="VG721" s="341"/>
      <c r="VH721" s="341"/>
      <c r="VI721" s="341"/>
      <c r="VJ721" s="341"/>
      <c r="VK721" s="341"/>
      <c r="VL721" s="341"/>
      <c r="VM721" s="341"/>
      <c r="VN721" s="341"/>
      <c r="VO721" s="341"/>
      <c r="VP721" s="341"/>
      <c r="VQ721" s="341"/>
      <c r="VR721" s="341"/>
      <c r="VS721" s="341"/>
      <c r="VT721" s="341"/>
      <c r="VU721" s="341"/>
      <c r="VV721" s="341"/>
      <c r="VW721" s="341"/>
      <c r="VX721" s="341"/>
      <c r="VY721" s="341"/>
      <c r="VZ721" s="341"/>
      <c r="WA721" s="341"/>
      <c r="WB721" s="341"/>
      <c r="WC721" s="341"/>
      <c r="WD721" s="341"/>
      <c r="WE721" s="341"/>
      <c r="WF721" s="341"/>
      <c r="WG721" s="341"/>
      <c r="WH721" s="341"/>
      <c r="WI721" s="341"/>
      <c r="WJ721" s="341"/>
      <c r="WK721" s="341"/>
      <c r="WL721" s="341"/>
      <c r="WM721" s="341"/>
      <c r="WN721" s="341"/>
      <c r="WO721" s="341"/>
      <c r="WP721" s="341"/>
      <c r="WQ721" s="341"/>
      <c r="WR721" s="341"/>
      <c r="WS721" s="341"/>
      <c r="WT721" s="341"/>
      <c r="WU721" s="341"/>
      <c r="WV721" s="341"/>
      <c r="WW721" s="341"/>
      <c r="WX721" s="341"/>
      <c r="WY721" s="341"/>
      <c r="WZ721" s="341"/>
      <c r="XA721" s="341"/>
      <c r="XB721" s="341"/>
      <c r="XC721" s="341"/>
      <c r="XD721" s="341"/>
      <c r="XE721" s="341"/>
      <c r="XF721" s="341"/>
      <c r="XG721" s="341"/>
      <c r="XH721" s="341"/>
      <c r="XI721" s="341"/>
      <c r="XJ721" s="341"/>
      <c r="XK721" s="341"/>
      <c r="XL721" s="341"/>
      <c r="XM721" s="341"/>
      <c r="XN721" s="341"/>
      <c r="XO721" s="341"/>
      <c r="XP721" s="341"/>
      <c r="XQ721" s="341"/>
      <c r="XR721" s="341"/>
      <c r="XS721" s="341"/>
      <c r="XT721" s="341"/>
      <c r="XU721" s="341"/>
      <c r="XV721" s="341"/>
      <c r="XW721" s="341"/>
      <c r="XX721" s="341"/>
      <c r="XY721" s="341"/>
      <c r="XZ721" s="341"/>
      <c r="YA721" s="341"/>
      <c r="YB721" s="341"/>
      <c r="YC721" s="341"/>
      <c r="YD721" s="341"/>
      <c r="YE721" s="341"/>
      <c r="YF721" s="341"/>
      <c r="YG721" s="341"/>
      <c r="YH721" s="341"/>
      <c r="YI721" s="341"/>
      <c r="YJ721" s="341"/>
      <c r="YK721" s="341"/>
      <c r="YL721" s="341"/>
      <c r="YM721" s="341"/>
      <c r="YN721" s="341"/>
      <c r="YO721" s="341"/>
      <c r="YP721" s="341"/>
      <c r="YQ721" s="341"/>
      <c r="YR721" s="341"/>
      <c r="YS721" s="341"/>
      <c r="YT721" s="341"/>
      <c r="YU721" s="341"/>
      <c r="YV721" s="341"/>
      <c r="YW721" s="341"/>
      <c r="YX721" s="341"/>
      <c r="YY721" s="341"/>
      <c r="YZ721" s="341"/>
      <c r="ZA721" s="341"/>
      <c r="ZB721" s="341"/>
      <c r="ZC721" s="341"/>
      <c r="ZD721" s="341"/>
      <c r="ZE721" s="341"/>
      <c r="ZF721" s="341"/>
      <c r="ZG721" s="341"/>
      <c r="ZH721" s="341"/>
      <c r="ZI721" s="341"/>
      <c r="ZJ721" s="341"/>
      <c r="ZK721" s="341"/>
      <c r="ZL721" s="341"/>
      <c r="ZM721" s="341"/>
      <c r="ZN721" s="341"/>
      <c r="ZO721" s="341"/>
      <c r="ZP721" s="341"/>
      <c r="ZQ721" s="341"/>
      <c r="ZR721" s="341"/>
      <c r="ZS721" s="341"/>
      <c r="ZT721" s="341"/>
      <c r="ZU721" s="341"/>
      <c r="ZV721" s="341"/>
      <c r="ZW721" s="341"/>
      <c r="ZX721" s="341"/>
      <c r="ZY721" s="341"/>
      <c r="ZZ721" s="341"/>
      <c r="AAA721" s="341"/>
      <c r="AAB721" s="341"/>
      <c r="AAC721" s="341"/>
      <c r="AAD721" s="341"/>
      <c r="AAE721" s="341"/>
      <c r="AAF721" s="341"/>
      <c r="AAG721" s="341"/>
      <c r="AAH721" s="341"/>
      <c r="AAI721" s="341"/>
      <c r="AAJ721" s="341"/>
      <c r="AAK721" s="341"/>
      <c r="AAL721" s="341"/>
      <c r="AAM721" s="341"/>
      <c r="AAN721" s="341"/>
      <c r="AAO721" s="341"/>
      <c r="AAP721" s="341"/>
      <c r="AAQ721" s="341"/>
      <c r="AAR721" s="341"/>
      <c r="AAS721" s="341"/>
      <c r="AAT721" s="341"/>
      <c r="AAU721" s="341"/>
      <c r="AAV721" s="341"/>
      <c r="AAW721" s="341"/>
      <c r="AAX721" s="341"/>
      <c r="AAY721" s="341"/>
      <c r="AAZ721" s="341"/>
      <c r="ABA721" s="341"/>
      <c r="ABB721" s="341"/>
      <c r="ABC721" s="341"/>
      <c r="ABD721" s="341"/>
      <c r="ABE721" s="341"/>
      <c r="ABF721" s="341"/>
      <c r="ABG721" s="341"/>
      <c r="ABH721" s="341"/>
      <c r="ABI721" s="341"/>
      <c r="ABJ721" s="341"/>
      <c r="ABK721" s="341"/>
      <c r="ABL721" s="341"/>
      <c r="ABM721" s="341"/>
      <c r="ABN721" s="341"/>
      <c r="ABO721" s="341"/>
      <c r="ABP721" s="341"/>
      <c r="ABQ721" s="341"/>
      <c r="ABR721" s="341"/>
      <c r="ABS721" s="341"/>
      <c r="ABT721" s="341"/>
      <c r="ABU721" s="341"/>
      <c r="ABV721" s="341"/>
      <c r="ABW721" s="341"/>
      <c r="ABX721" s="341"/>
      <c r="ABY721" s="341"/>
      <c r="ABZ721" s="341"/>
      <c r="ACA721" s="341"/>
      <c r="ACB721" s="341"/>
      <c r="ACC721" s="341"/>
      <c r="ACD721" s="341"/>
      <c r="ACE721" s="341"/>
      <c r="ACF721" s="341"/>
      <c r="ACG721" s="341"/>
      <c r="ACH721" s="341"/>
      <c r="ACI721" s="341"/>
      <c r="ACJ721" s="341"/>
      <c r="ACK721" s="341"/>
      <c r="ACL721" s="341"/>
      <c r="ACM721" s="341"/>
      <c r="ACN721" s="341"/>
      <c r="ACO721" s="341"/>
      <c r="ACP721" s="341"/>
      <c r="ACQ721" s="341"/>
      <c r="ACR721" s="341"/>
      <c r="ACS721" s="341"/>
      <c r="ACT721" s="341"/>
      <c r="ACU721" s="341"/>
      <c r="ACV721" s="341"/>
      <c r="ACW721" s="341"/>
      <c r="ACX721" s="341"/>
      <c r="ACY721" s="341"/>
      <c r="ACZ721" s="341"/>
      <c r="ADA721" s="341"/>
      <c r="ADB721" s="341"/>
      <c r="ADC721" s="341"/>
      <c r="ADD721" s="341"/>
      <c r="ADE721" s="341"/>
      <c r="ADF721" s="341"/>
      <c r="ADG721" s="341"/>
      <c r="ADH721" s="341"/>
      <c r="ADI721" s="341"/>
      <c r="ADJ721" s="341"/>
      <c r="ADK721" s="341"/>
      <c r="ADL721" s="341"/>
      <c r="ADM721" s="341"/>
      <c r="ADN721" s="341"/>
      <c r="ADO721" s="341"/>
      <c r="ADP721" s="341"/>
      <c r="ADQ721" s="341"/>
      <c r="ADR721" s="341"/>
      <c r="ADS721" s="341"/>
      <c r="ADT721" s="341"/>
      <c r="ADU721" s="341"/>
      <c r="ADV721" s="341"/>
      <c r="ADW721" s="341"/>
      <c r="ADX721" s="341"/>
      <c r="ADY721" s="341"/>
      <c r="ADZ721" s="341"/>
      <c r="AEA721" s="341"/>
      <c r="AEB721" s="341"/>
      <c r="AEC721" s="341"/>
      <c r="AED721" s="341"/>
      <c r="AEE721" s="341"/>
      <c r="AEF721" s="341"/>
      <c r="AEG721" s="341"/>
      <c r="AEH721" s="341"/>
      <c r="AEI721" s="341"/>
      <c r="AEJ721" s="341"/>
      <c r="AEK721" s="341"/>
      <c r="AEL721" s="341"/>
      <c r="AEM721" s="341"/>
      <c r="AEN721" s="341"/>
      <c r="AEO721" s="341"/>
      <c r="AEP721" s="341"/>
      <c r="AEQ721" s="341"/>
      <c r="AER721" s="341"/>
      <c r="AES721" s="341"/>
      <c r="AET721" s="341"/>
      <c r="AEU721" s="341"/>
      <c r="AEV721" s="341"/>
      <c r="AEW721" s="341"/>
      <c r="AEX721" s="341"/>
      <c r="AEY721" s="341"/>
      <c r="AEZ721" s="341"/>
      <c r="AFA721" s="341"/>
      <c r="AFB721" s="341"/>
      <c r="AFC721" s="341"/>
      <c r="AFD721" s="341"/>
      <c r="AFE721" s="341"/>
      <c r="AFF721" s="341"/>
      <c r="AFG721" s="341"/>
      <c r="AFH721" s="341"/>
      <c r="AFI721" s="341"/>
      <c r="AFJ721" s="341"/>
      <c r="AFK721" s="341"/>
      <c r="AFL721" s="341"/>
      <c r="AFM721" s="341"/>
      <c r="AFN721" s="341"/>
      <c r="AFO721" s="341"/>
      <c r="AFP721" s="341"/>
      <c r="AFQ721" s="341"/>
      <c r="AFR721" s="341"/>
      <c r="AFS721" s="341"/>
      <c r="AFT721" s="341"/>
      <c r="AFU721" s="341"/>
      <c r="AFV721" s="341"/>
      <c r="AFW721" s="341"/>
      <c r="AFX721" s="341"/>
      <c r="AFY721" s="341"/>
      <c r="AFZ721" s="341"/>
      <c r="AGA721" s="341"/>
    </row>
    <row r="722" spans="1:859" customFormat="1" x14ac:dyDescent="0.2">
      <c r="A722" s="16"/>
      <c r="B722" s="16"/>
      <c r="C722" s="16"/>
      <c r="D722" s="16"/>
      <c r="E722" s="338" t="s">
        <v>1814</v>
      </c>
      <c r="F722" s="338" t="s">
        <v>2901</v>
      </c>
      <c r="G722" s="340" t="s">
        <v>449</v>
      </c>
      <c r="H722" s="329" t="s">
        <v>1810</v>
      </c>
      <c r="I722" s="329" t="s">
        <v>1802</v>
      </c>
      <c r="J722" s="329" t="s">
        <v>891</v>
      </c>
      <c r="K722" s="329" t="s">
        <v>1811</v>
      </c>
      <c r="L722" s="329" t="s">
        <v>849</v>
      </c>
      <c r="M722" s="329"/>
      <c r="N722" s="340"/>
      <c r="O722" s="329"/>
      <c r="P722" s="329"/>
      <c r="Q722" s="340"/>
      <c r="R722" s="16"/>
      <c r="S722" s="16"/>
      <c r="T722" s="16"/>
      <c r="U722" s="16"/>
      <c r="V722" s="16"/>
      <c r="W722" s="16"/>
      <c r="X722" s="16"/>
      <c r="Y722" s="16"/>
      <c r="Z722" s="16"/>
      <c r="AA722" s="16"/>
      <c r="AB722" s="16"/>
      <c r="AC722" s="16"/>
      <c r="AD722" s="16"/>
      <c r="AE722" s="16"/>
      <c r="AF722" s="16"/>
      <c r="AG722" s="16"/>
      <c r="AH722" s="16"/>
      <c r="AI722" s="16"/>
      <c r="AJ722" s="16"/>
      <c r="AK722" s="16"/>
      <c r="AL722" s="16"/>
      <c r="AM722" s="16"/>
      <c r="AN722" s="16"/>
      <c r="AO722" s="16"/>
      <c r="AP722" s="16"/>
      <c r="AQ722" s="16"/>
      <c r="AR722" s="16"/>
      <c r="AS722" s="16"/>
      <c r="AT722" s="16"/>
      <c r="AU722" s="16"/>
      <c r="AV722" s="16"/>
      <c r="AW722" s="16"/>
      <c r="AX722" s="16"/>
      <c r="AY722" s="16"/>
      <c r="AZ722" s="16"/>
      <c r="BA722" s="16"/>
      <c r="BB722" s="16"/>
      <c r="BC722" s="16"/>
      <c r="BD722" s="16"/>
      <c r="BE722" s="16"/>
      <c r="BF722" s="16"/>
      <c r="BG722" s="16"/>
      <c r="BH722" s="16"/>
      <c r="BI722" s="16"/>
      <c r="BJ722" s="16"/>
      <c r="BK722" s="16"/>
      <c r="BL722" s="16"/>
      <c r="BM722" s="16"/>
      <c r="BN722" s="16"/>
      <c r="BO722" s="16"/>
      <c r="BP722" s="16"/>
      <c r="BQ722" s="16"/>
      <c r="BR722" s="16"/>
      <c r="BS722" s="16"/>
      <c r="BT722" s="16"/>
      <c r="BU722" s="16"/>
      <c r="BV722" s="16"/>
      <c r="BW722" s="16"/>
      <c r="BX722" s="16"/>
      <c r="BY722" s="16"/>
      <c r="BZ722" s="16"/>
      <c r="CA722" s="16"/>
      <c r="CB722" s="16"/>
      <c r="CC722" s="16"/>
      <c r="CD722" s="16"/>
      <c r="CE722" s="16"/>
      <c r="CF722" s="16"/>
      <c r="CG722" s="16"/>
      <c r="CH722" s="16"/>
      <c r="CI722" s="16"/>
      <c r="CJ722" s="16"/>
      <c r="CK722" s="16"/>
      <c r="CL722" s="16"/>
      <c r="CM722" s="16"/>
      <c r="CN722" s="16"/>
      <c r="CO722" s="16"/>
      <c r="CP722" s="16"/>
      <c r="CQ722" s="16"/>
      <c r="CR722" s="16"/>
      <c r="CS722" s="16"/>
      <c r="CT722" s="16"/>
      <c r="CU722" s="16"/>
      <c r="CV722" s="16"/>
      <c r="CW722" s="16"/>
      <c r="CX722" s="16"/>
      <c r="CY722" s="16"/>
      <c r="CZ722" s="16"/>
      <c r="DA722" s="16"/>
      <c r="DB722" s="16"/>
      <c r="DC722" s="16"/>
      <c r="DD722" s="16"/>
      <c r="DE722" s="16"/>
      <c r="DF722" s="16"/>
      <c r="DG722" s="16"/>
      <c r="DH722" s="16"/>
      <c r="DI722" s="16"/>
      <c r="DJ722" s="16"/>
      <c r="DK722" s="16"/>
      <c r="DL722" s="16"/>
      <c r="DM722" s="16"/>
      <c r="DN722" s="16"/>
      <c r="DO722" s="16"/>
      <c r="DP722" s="16"/>
      <c r="DQ722" s="16"/>
      <c r="DR722" s="16"/>
      <c r="DS722" s="16"/>
      <c r="DT722" s="16"/>
      <c r="DU722" s="16"/>
      <c r="DV722" s="16"/>
      <c r="DW722" s="16"/>
      <c r="DX722" s="16"/>
      <c r="DY722" s="16"/>
      <c r="DZ722" s="16"/>
      <c r="EA722" s="16"/>
      <c r="EB722" s="16"/>
      <c r="EC722" s="16"/>
      <c r="ED722" s="16"/>
      <c r="EE722" s="16"/>
      <c r="EF722" s="16"/>
      <c r="EG722" s="16"/>
      <c r="EH722" s="16"/>
      <c r="EI722" s="16"/>
      <c r="EJ722" s="16"/>
      <c r="EK722" s="16"/>
      <c r="EL722" s="16"/>
      <c r="EM722" s="16"/>
      <c r="EN722" s="16"/>
      <c r="EO722" s="16"/>
      <c r="EP722" s="16"/>
      <c r="EQ722" s="16"/>
      <c r="ER722" s="16"/>
      <c r="ES722" s="16"/>
      <c r="ET722" s="16"/>
      <c r="EU722" s="16"/>
      <c r="EV722" s="16"/>
      <c r="EW722" s="16"/>
      <c r="EX722" s="16"/>
      <c r="EY722" s="16"/>
      <c r="EZ722" s="16"/>
      <c r="FA722" s="16"/>
      <c r="FB722" s="16"/>
      <c r="FC722" s="16"/>
      <c r="FD722" s="16"/>
      <c r="FE722" s="16"/>
      <c r="FF722" s="16"/>
      <c r="FG722" s="16"/>
      <c r="FH722" s="16"/>
      <c r="FI722" s="16"/>
      <c r="FJ722" s="16"/>
      <c r="FK722" s="16"/>
      <c r="FL722" s="16"/>
      <c r="FM722" s="16"/>
      <c r="FN722" s="16"/>
      <c r="FO722" s="16"/>
      <c r="FP722" s="16"/>
      <c r="FQ722" s="16"/>
      <c r="FR722" s="16"/>
      <c r="FS722" s="16"/>
      <c r="FT722" s="16"/>
      <c r="FU722" s="16"/>
      <c r="FV722" s="16"/>
      <c r="FW722" s="16"/>
      <c r="FX722" s="16"/>
      <c r="FY722" s="16"/>
      <c r="FZ722" s="16"/>
      <c r="GA722" s="16"/>
      <c r="GB722" s="16"/>
      <c r="GC722" s="16"/>
      <c r="GD722" s="16"/>
      <c r="GE722" s="16"/>
      <c r="GF722" s="16"/>
      <c r="GG722" s="16"/>
      <c r="GH722" s="16"/>
      <c r="GI722" s="16"/>
      <c r="GJ722" s="16"/>
      <c r="GK722" s="16"/>
      <c r="GL722" s="16"/>
      <c r="GM722" s="16"/>
      <c r="GN722" s="16"/>
      <c r="GO722" s="16"/>
      <c r="GP722" s="16"/>
      <c r="GQ722" s="16"/>
      <c r="GR722" s="16"/>
      <c r="GS722" s="16"/>
      <c r="GT722" s="16"/>
      <c r="GU722" s="16"/>
      <c r="GV722" s="16"/>
      <c r="GW722" s="16"/>
      <c r="GX722" s="16"/>
      <c r="GY722" s="16"/>
      <c r="GZ722" s="16"/>
      <c r="HA722" s="16"/>
      <c r="HB722" s="16"/>
      <c r="HC722" s="16"/>
      <c r="HD722" s="16"/>
      <c r="HE722" s="16"/>
      <c r="HF722" s="16"/>
      <c r="HG722" s="16"/>
      <c r="HH722" s="16"/>
      <c r="HI722" s="16"/>
      <c r="HJ722" s="16"/>
      <c r="HK722" s="16"/>
      <c r="HL722" s="16"/>
      <c r="HM722" s="16"/>
      <c r="HN722" s="16"/>
      <c r="HO722" s="16"/>
      <c r="HP722" s="16"/>
      <c r="HQ722" s="16"/>
      <c r="HR722" s="16"/>
      <c r="HS722" s="16"/>
      <c r="HT722" s="16"/>
      <c r="HU722" s="16"/>
      <c r="HV722" s="16"/>
      <c r="HW722" s="16"/>
      <c r="HX722" s="16"/>
      <c r="HY722" s="16"/>
      <c r="HZ722" s="16"/>
      <c r="IA722" s="16"/>
      <c r="IB722" s="16"/>
      <c r="IC722" s="16"/>
      <c r="ID722" s="16"/>
      <c r="IE722" s="16"/>
      <c r="IF722" s="16"/>
      <c r="IG722" s="16"/>
      <c r="IH722" s="16"/>
      <c r="II722" s="16"/>
      <c r="IJ722" s="16"/>
      <c r="IK722" s="16"/>
      <c r="IL722" s="16"/>
      <c r="IM722" s="16"/>
      <c r="IN722" s="16"/>
      <c r="IO722" s="16"/>
      <c r="IP722" s="16"/>
      <c r="IQ722" s="16"/>
      <c r="IR722" s="16"/>
      <c r="IS722" s="16"/>
      <c r="IT722" s="16"/>
      <c r="IU722" s="16"/>
      <c r="IV722" s="16"/>
      <c r="IW722" s="16"/>
      <c r="IX722" s="16"/>
      <c r="IY722" s="16"/>
      <c r="IZ722" s="16"/>
      <c r="JA722" s="16"/>
      <c r="JB722" s="16"/>
      <c r="JC722" s="16"/>
      <c r="JD722" s="16"/>
      <c r="JE722" s="16"/>
      <c r="JF722" s="16"/>
      <c r="JG722" s="16"/>
      <c r="JH722" s="16"/>
      <c r="JI722" s="16"/>
      <c r="JJ722" s="16"/>
      <c r="JK722" s="16"/>
      <c r="JL722" s="16"/>
      <c r="JM722" s="16"/>
      <c r="JN722" s="16"/>
      <c r="JO722" s="16"/>
      <c r="JP722" s="16"/>
      <c r="JQ722" s="16"/>
      <c r="JR722" s="16"/>
      <c r="JS722" s="16"/>
      <c r="JT722" s="16"/>
      <c r="JU722" s="16"/>
      <c r="JV722" s="16"/>
      <c r="JW722" s="16"/>
      <c r="JX722" s="16"/>
      <c r="JY722" s="16"/>
      <c r="JZ722" s="16"/>
      <c r="KA722" s="16"/>
      <c r="KB722" s="16"/>
      <c r="KC722" s="16"/>
      <c r="KD722" s="16"/>
      <c r="KE722" s="16"/>
      <c r="KF722" s="16"/>
      <c r="KG722" s="16"/>
      <c r="KH722" s="16"/>
      <c r="KI722" s="16"/>
      <c r="KJ722" s="16"/>
      <c r="KK722" s="16"/>
      <c r="KL722" s="16"/>
      <c r="KM722" s="16"/>
      <c r="KN722" s="16"/>
      <c r="KO722" s="16"/>
      <c r="KP722" s="16"/>
      <c r="KQ722" s="16"/>
      <c r="KR722" s="16"/>
      <c r="KS722" s="16"/>
      <c r="KT722" s="16"/>
      <c r="KU722" s="16"/>
      <c r="KV722" s="16"/>
      <c r="KW722" s="16"/>
      <c r="KX722" s="16"/>
      <c r="KY722" s="16"/>
      <c r="KZ722" s="16"/>
      <c r="LA722" s="16"/>
      <c r="LB722" s="16"/>
      <c r="LC722" s="16"/>
      <c r="LD722" s="16"/>
      <c r="LE722" s="16"/>
      <c r="LF722" s="16"/>
      <c r="LG722" s="16"/>
      <c r="LH722" s="16"/>
      <c r="LI722" s="16"/>
      <c r="LJ722" s="16"/>
      <c r="LK722" s="16"/>
      <c r="LL722" s="16"/>
      <c r="LM722" s="16"/>
      <c r="LN722" s="16"/>
      <c r="LO722" s="16"/>
      <c r="LP722" s="16"/>
      <c r="LQ722" s="16"/>
      <c r="LR722" s="16"/>
      <c r="LS722" s="16"/>
      <c r="LT722" s="16"/>
      <c r="LU722" s="16"/>
      <c r="LV722" s="16"/>
      <c r="LW722" s="16"/>
      <c r="LX722" s="16"/>
      <c r="LY722" s="16"/>
      <c r="LZ722" s="16"/>
      <c r="MA722" s="16"/>
      <c r="MB722" s="16"/>
      <c r="MC722" s="16"/>
      <c r="MD722" s="16"/>
      <c r="ME722" s="16"/>
      <c r="MF722" s="16"/>
      <c r="MG722" s="16"/>
      <c r="MH722" s="16"/>
      <c r="MI722" s="16"/>
      <c r="MJ722" s="16"/>
      <c r="MK722" s="16"/>
      <c r="ML722" s="16"/>
      <c r="MM722" s="16"/>
      <c r="MN722" s="16"/>
      <c r="MO722" s="16"/>
      <c r="MP722" s="16"/>
      <c r="MQ722" s="16"/>
      <c r="MR722" s="16"/>
      <c r="MS722" s="16"/>
      <c r="MT722" s="16"/>
      <c r="MU722" s="16"/>
      <c r="MV722" s="16"/>
      <c r="MW722" s="16"/>
      <c r="MX722" s="16"/>
      <c r="MY722" s="16"/>
      <c r="MZ722" s="16"/>
      <c r="NA722" s="16"/>
      <c r="NB722" s="16"/>
      <c r="NC722" s="16"/>
      <c r="ND722" s="16"/>
      <c r="NE722" s="16"/>
      <c r="NF722" s="16"/>
      <c r="NG722" s="16"/>
      <c r="NH722" s="16"/>
      <c r="NI722" s="16"/>
      <c r="NJ722" s="16"/>
      <c r="NK722" s="16"/>
      <c r="NL722" s="16"/>
      <c r="NM722" s="16"/>
      <c r="NN722" s="16"/>
      <c r="NO722" s="16"/>
      <c r="NP722" s="16"/>
      <c r="NQ722" s="16"/>
      <c r="NR722" s="16"/>
      <c r="NS722" s="16"/>
      <c r="NT722" s="16"/>
      <c r="NU722" s="16"/>
      <c r="NV722" s="16"/>
      <c r="NW722" s="16"/>
      <c r="NX722" s="16"/>
      <c r="NY722" s="16"/>
      <c r="NZ722" s="16"/>
      <c r="OA722" s="16"/>
      <c r="OB722" s="16"/>
      <c r="OC722" s="16"/>
      <c r="OD722" s="16"/>
      <c r="OE722" s="16"/>
      <c r="OF722" s="16"/>
      <c r="OG722" s="16"/>
      <c r="OH722" s="16"/>
      <c r="OI722" s="16"/>
      <c r="OJ722" s="16"/>
      <c r="OK722" s="16"/>
      <c r="OL722" s="16"/>
      <c r="OM722" s="16"/>
      <c r="ON722" s="16"/>
      <c r="OO722" s="16"/>
      <c r="OP722" s="16"/>
      <c r="OQ722" s="16"/>
      <c r="OR722" s="16"/>
      <c r="OS722" s="16"/>
      <c r="OT722" s="16"/>
      <c r="OU722" s="16"/>
      <c r="OV722" s="16"/>
      <c r="OW722" s="16"/>
      <c r="OX722" s="16"/>
      <c r="OY722" s="16"/>
      <c r="OZ722" s="16"/>
      <c r="PA722" s="16"/>
      <c r="PB722" s="16"/>
      <c r="PC722" s="16"/>
      <c r="PD722" s="16"/>
      <c r="PE722" s="16"/>
      <c r="PF722" s="16"/>
      <c r="PG722" s="16"/>
      <c r="PH722" s="16"/>
      <c r="PI722" s="16"/>
      <c r="PJ722" s="16"/>
      <c r="PK722" s="16"/>
      <c r="PL722" s="16"/>
      <c r="PM722" s="16"/>
      <c r="PN722" s="16"/>
      <c r="PO722" s="16"/>
      <c r="PP722" s="16"/>
      <c r="PQ722" s="16"/>
      <c r="PR722" s="16"/>
      <c r="PS722" s="16"/>
      <c r="PT722" s="16"/>
      <c r="PU722" s="16"/>
      <c r="PV722" s="16"/>
      <c r="PW722" s="16"/>
      <c r="PX722" s="16"/>
      <c r="PY722" s="16"/>
      <c r="PZ722" s="16"/>
      <c r="QA722" s="16"/>
      <c r="QB722" s="16"/>
      <c r="QC722" s="16"/>
      <c r="QD722" s="16"/>
      <c r="QE722" s="16"/>
      <c r="QF722" s="16"/>
      <c r="QG722" s="16"/>
      <c r="QH722" s="16"/>
      <c r="QI722" s="16"/>
      <c r="QJ722" s="16"/>
      <c r="QK722" s="16"/>
      <c r="QL722" s="16"/>
      <c r="QM722" s="16"/>
      <c r="QN722" s="16"/>
      <c r="QO722" s="16"/>
      <c r="QP722" s="16"/>
      <c r="QQ722" s="16"/>
      <c r="QR722" s="16"/>
      <c r="QS722" s="16"/>
      <c r="QT722" s="16"/>
      <c r="QU722" s="16"/>
      <c r="QV722" s="16"/>
      <c r="QW722" s="16"/>
      <c r="QX722" s="16"/>
      <c r="QY722" s="16"/>
      <c r="QZ722" s="16"/>
      <c r="RA722" s="16"/>
      <c r="RB722" s="16"/>
      <c r="RC722" s="16"/>
      <c r="RD722" s="16"/>
      <c r="RE722" s="16"/>
      <c r="RF722" s="16"/>
      <c r="RG722" s="16"/>
      <c r="RH722" s="16"/>
      <c r="RI722" s="16"/>
      <c r="RJ722" s="16"/>
      <c r="RK722" s="16"/>
      <c r="RL722" s="16"/>
      <c r="RM722" s="16"/>
      <c r="RN722" s="16"/>
      <c r="RO722" s="16"/>
      <c r="RP722" s="16"/>
      <c r="RQ722" s="16"/>
      <c r="RR722" s="16"/>
      <c r="RS722" s="16"/>
      <c r="RT722" s="16"/>
      <c r="RU722" s="16"/>
      <c r="RV722" s="16"/>
      <c r="RW722" s="16"/>
      <c r="RX722" s="16"/>
      <c r="RY722" s="16"/>
      <c r="RZ722" s="16"/>
      <c r="SA722" s="16"/>
      <c r="SB722" s="16"/>
      <c r="SC722" s="16"/>
      <c r="SD722" s="16"/>
      <c r="SE722" s="16"/>
      <c r="SF722" s="16"/>
      <c r="SG722" s="16"/>
      <c r="SH722" s="16"/>
      <c r="SI722" s="16"/>
      <c r="SJ722" s="16"/>
      <c r="SK722" s="16"/>
      <c r="SL722" s="16"/>
      <c r="SM722" s="16"/>
      <c r="SN722" s="16"/>
      <c r="SO722" s="16"/>
      <c r="SP722" s="16"/>
      <c r="SQ722" s="16"/>
      <c r="SR722" s="16"/>
      <c r="SS722" s="16"/>
      <c r="ST722" s="16"/>
      <c r="SU722" s="16"/>
      <c r="SV722" s="16"/>
      <c r="SW722" s="16"/>
      <c r="SX722" s="16"/>
      <c r="SY722" s="16"/>
      <c r="SZ722" s="16"/>
      <c r="TA722" s="16"/>
      <c r="TB722" s="16"/>
      <c r="TC722" s="16"/>
      <c r="TD722" s="16"/>
      <c r="TE722" s="16"/>
      <c r="TF722" s="16"/>
      <c r="TG722" s="16"/>
      <c r="TH722" s="16"/>
      <c r="TI722" s="16"/>
      <c r="TJ722" s="16"/>
      <c r="TK722" s="16"/>
      <c r="TL722" s="16"/>
      <c r="TM722" s="16"/>
      <c r="TN722" s="16"/>
      <c r="TO722" s="16"/>
      <c r="TP722" s="16"/>
      <c r="TQ722" s="16"/>
      <c r="TR722" s="16"/>
      <c r="TS722" s="16"/>
      <c r="TT722" s="16"/>
      <c r="TU722" s="16"/>
      <c r="TV722" s="16"/>
      <c r="TW722" s="16"/>
      <c r="TX722" s="16"/>
      <c r="TY722" s="16"/>
      <c r="TZ722" s="16"/>
      <c r="UA722" s="16"/>
      <c r="UB722" s="16"/>
      <c r="UC722" s="16"/>
      <c r="UD722" s="16"/>
      <c r="UE722" s="16"/>
      <c r="UF722" s="16"/>
      <c r="UG722" s="16"/>
      <c r="UH722" s="16"/>
      <c r="UI722" s="16"/>
      <c r="UJ722" s="16"/>
      <c r="UK722" s="16"/>
      <c r="UL722" s="16"/>
      <c r="UM722" s="16"/>
      <c r="UN722" s="16"/>
      <c r="UO722" s="16"/>
      <c r="UP722" s="16"/>
      <c r="UQ722" s="16"/>
      <c r="UR722" s="16"/>
      <c r="US722" s="16"/>
      <c r="UT722" s="16"/>
      <c r="UU722" s="16"/>
      <c r="UV722" s="16"/>
      <c r="UW722" s="16"/>
      <c r="UX722" s="16"/>
      <c r="UY722" s="16"/>
      <c r="UZ722" s="16"/>
      <c r="VA722" s="16"/>
      <c r="VB722" s="16"/>
      <c r="VC722" s="16"/>
      <c r="VD722" s="16"/>
      <c r="VE722" s="16"/>
      <c r="VF722" s="16"/>
      <c r="VG722" s="16"/>
      <c r="VH722" s="16"/>
      <c r="VI722" s="16"/>
      <c r="VJ722" s="16"/>
      <c r="VK722" s="16"/>
      <c r="VL722" s="16"/>
      <c r="VM722" s="16"/>
      <c r="VN722" s="16"/>
      <c r="VO722" s="16"/>
      <c r="VP722" s="16"/>
      <c r="VQ722" s="16"/>
      <c r="VR722" s="16"/>
      <c r="VS722" s="16"/>
      <c r="VT722" s="16"/>
      <c r="VU722" s="16"/>
      <c r="VV722" s="16"/>
      <c r="VW722" s="16"/>
      <c r="VX722" s="16"/>
      <c r="VY722" s="16"/>
      <c r="VZ722" s="16"/>
      <c r="WA722" s="16"/>
      <c r="WB722" s="16"/>
      <c r="WC722" s="16"/>
      <c r="WD722" s="16"/>
      <c r="WE722" s="16"/>
      <c r="WF722" s="16"/>
      <c r="WG722" s="16"/>
      <c r="WH722" s="16"/>
      <c r="WI722" s="16"/>
      <c r="WJ722" s="16"/>
      <c r="WK722" s="16"/>
      <c r="WL722" s="16"/>
      <c r="WM722" s="16"/>
      <c r="WN722" s="16"/>
      <c r="WO722" s="16"/>
      <c r="WP722" s="16"/>
      <c r="WQ722" s="16"/>
      <c r="WR722" s="16"/>
      <c r="WS722" s="16"/>
      <c r="WT722" s="16"/>
      <c r="WU722" s="16"/>
      <c r="WV722" s="16"/>
      <c r="WW722" s="16"/>
      <c r="WX722" s="16"/>
      <c r="WY722" s="16"/>
      <c r="WZ722" s="16"/>
      <c r="XA722" s="16"/>
      <c r="XB722" s="16"/>
      <c r="XC722" s="16"/>
      <c r="XD722" s="16"/>
      <c r="XE722" s="16"/>
      <c r="XF722" s="16"/>
      <c r="XG722" s="16"/>
      <c r="XH722" s="16"/>
      <c r="XI722" s="16"/>
      <c r="XJ722" s="16"/>
      <c r="XK722" s="16"/>
      <c r="XL722" s="16"/>
      <c r="XM722" s="16"/>
      <c r="XN722" s="16"/>
      <c r="XO722" s="16"/>
      <c r="XP722" s="16"/>
      <c r="XQ722" s="16"/>
      <c r="XR722" s="16"/>
      <c r="XS722" s="16"/>
      <c r="XT722" s="16"/>
      <c r="XU722" s="16"/>
      <c r="XV722" s="16"/>
      <c r="XW722" s="16"/>
      <c r="XX722" s="16"/>
      <c r="XY722" s="16"/>
      <c r="XZ722" s="16"/>
      <c r="YA722" s="16"/>
      <c r="YB722" s="16"/>
      <c r="YC722" s="16"/>
      <c r="YD722" s="16"/>
      <c r="YE722" s="16"/>
      <c r="YF722" s="16"/>
      <c r="YG722" s="16"/>
      <c r="YH722" s="16"/>
      <c r="YI722" s="16"/>
      <c r="YJ722" s="16"/>
      <c r="YK722" s="16"/>
      <c r="YL722" s="16"/>
      <c r="YM722" s="16"/>
      <c r="YN722" s="16"/>
      <c r="YO722" s="16"/>
      <c r="YP722" s="16"/>
      <c r="YQ722" s="16"/>
      <c r="YR722" s="16"/>
      <c r="YS722" s="16"/>
      <c r="YT722" s="16"/>
      <c r="YU722" s="16"/>
      <c r="YV722" s="16"/>
      <c r="YW722" s="16"/>
      <c r="YX722" s="16"/>
      <c r="YY722" s="16"/>
      <c r="YZ722" s="16"/>
      <c r="ZA722" s="16"/>
      <c r="ZB722" s="16"/>
      <c r="ZC722" s="16"/>
      <c r="ZD722" s="16"/>
      <c r="ZE722" s="16"/>
      <c r="ZF722" s="16"/>
      <c r="ZG722" s="16"/>
      <c r="ZH722" s="16"/>
      <c r="ZI722" s="16"/>
      <c r="ZJ722" s="16"/>
      <c r="ZK722" s="16"/>
      <c r="ZL722" s="16"/>
      <c r="ZM722" s="16"/>
      <c r="ZN722" s="16"/>
      <c r="ZO722" s="16"/>
      <c r="ZP722" s="16"/>
      <c r="ZQ722" s="16"/>
      <c r="ZR722" s="16"/>
      <c r="ZS722" s="16"/>
      <c r="ZT722" s="16"/>
      <c r="ZU722" s="16"/>
      <c r="ZV722" s="16"/>
      <c r="ZW722" s="16"/>
      <c r="ZX722" s="16"/>
      <c r="ZY722" s="16"/>
      <c r="ZZ722" s="16"/>
      <c r="AAA722" s="16"/>
      <c r="AAB722" s="16"/>
      <c r="AAC722" s="16"/>
      <c r="AAD722" s="16"/>
      <c r="AAE722" s="16"/>
      <c r="AAF722" s="16"/>
      <c r="AAG722" s="16"/>
      <c r="AAH722" s="16"/>
      <c r="AAI722" s="16"/>
      <c r="AAJ722" s="16"/>
      <c r="AAK722" s="16"/>
      <c r="AAL722" s="16"/>
      <c r="AAM722" s="16"/>
      <c r="AAN722" s="16"/>
      <c r="AAO722" s="16"/>
      <c r="AAP722" s="16"/>
      <c r="AAQ722" s="16"/>
      <c r="AAR722" s="16"/>
      <c r="AAS722" s="16"/>
      <c r="AAT722" s="16"/>
      <c r="AAU722" s="16"/>
      <c r="AAV722" s="16"/>
      <c r="AAW722" s="16"/>
      <c r="AAX722" s="16"/>
      <c r="AAY722" s="16"/>
      <c r="AAZ722" s="16"/>
      <c r="ABA722" s="16"/>
      <c r="ABB722" s="16"/>
      <c r="ABC722" s="16"/>
      <c r="ABD722" s="16"/>
      <c r="ABE722" s="16"/>
      <c r="ABF722" s="16"/>
      <c r="ABG722" s="16"/>
      <c r="ABH722" s="16"/>
      <c r="ABI722" s="16"/>
      <c r="ABJ722" s="16"/>
      <c r="ABK722" s="16"/>
      <c r="ABL722" s="16"/>
      <c r="ABM722" s="16"/>
      <c r="ABN722" s="16"/>
      <c r="ABO722" s="16"/>
      <c r="ABP722" s="16"/>
      <c r="ABQ722" s="16"/>
      <c r="ABR722" s="16"/>
      <c r="ABS722" s="16"/>
      <c r="ABT722" s="16"/>
      <c r="ABU722" s="16"/>
      <c r="ABV722" s="16"/>
      <c r="ABW722" s="16"/>
      <c r="ABX722" s="16"/>
      <c r="ABY722" s="16"/>
      <c r="ABZ722" s="16"/>
      <c r="ACA722" s="16"/>
      <c r="ACB722" s="16"/>
      <c r="ACC722" s="16"/>
      <c r="ACD722" s="16"/>
      <c r="ACE722" s="16"/>
      <c r="ACF722" s="16"/>
      <c r="ACG722" s="16"/>
      <c r="ACH722" s="16"/>
      <c r="ACI722" s="16"/>
      <c r="ACJ722" s="16"/>
      <c r="ACK722" s="16"/>
      <c r="ACL722" s="16"/>
      <c r="ACM722" s="16"/>
      <c r="ACN722" s="16"/>
      <c r="ACO722" s="16"/>
      <c r="ACP722" s="16"/>
      <c r="ACQ722" s="16"/>
      <c r="ACR722" s="16"/>
      <c r="ACS722" s="16"/>
      <c r="ACT722" s="16"/>
      <c r="ACU722" s="16"/>
      <c r="ACV722" s="16"/>
      <c r="ACW722" s="16"/>
      <c r="ACX722" s="16"/>
      <c r="ACY722" s="16"/>
      <c r="ACZ722" s="16"/>
      <c r="ADA722" s="16"/>
      <c r="ADB722" s="16"/>
      <c r="ADC722" s="16"/>
      <c r="ADD722" s="16"/>
      <c r="ADE722" s="16"/>
      <c r="ADF722" s="16"/>
      <c r="ADG722" s="16"/>
      <c r="ADH722" s="16"/>
      <c r="ADI722" s="16"/>
      <c r="ADJ722" s="16"/>
      <c r="ADK722" s="16"/>
      <c r="ADL722" s="16"/>
      <c r="ADM722" s="16"/>
      <c r="ADN722" s="16"/>
      <c r="ADO722" s="16"/>
      <c r="ADP722" s="16"/>
      <c r="ADQ722" s="16"/>
      <c r="ADR722" s="16"/>
      <c r="ADS722" s="16"/>
      <c r="ADT722" s="16"/>
      <c r="ADU722" s="16"/>
      <c r="ADV722" s="16"/>
      <c r="ADW722" s="16"/>
      <c r="ADX722" s="16"/>
      <c r="ADY722" s="16"/>
      <c r="ADZ722" s="16"/>
      <c r="AEA722" s="16"/>
      <c r="AEB722" s="16"/>
      <c r="AEC722" s="16"/>
      <c r="AED722" s="16"/>
      <c r="AEE722" s="16"/>
      <c r="AEF722" s="16"/>
      <c r="AEG722" s="16"/>
      <c r="AEH722" s="16"/>
      <c r="AEI722" s="16"/>
      <c r="AEJ722" s="16"/>
      <c r="AEK722" s="16"/>
      <c r="AEL722" s="16"/>
      <c r="AEM722" s="16"/>
      <c r="AEN722" s="16"/>
      <c r="AEO722" s="16"/>
      <c r="AEP722" s="16"/>
      <c r="AEQ722" s="16"/>
      <c r="AER722" s="16"/>
      <c r="AES722" s="16"/>
      <c r="AET722" s="16"/>
      <c r="AEU722" s="16"/>
      <c r="AEV722" s="16"/>
      <c r="AEW722" s="16"/>
      <c r="AEX722" s="16"/>
      <c r="AEY722" s="16"/>
      <c r="AEZ722" s="16"/>
      <c r="AFA722" s="16"/>
      <c r="AFB722" s="16"/>
      <c r="AFC722" s="16"/>
      <c r="AFD722" s="16"/>
      <c r="AFE722" s="16"/>
      <c r="AFF722" s="16"/>
      <c r="AFG722" s="16"/>
      <c r="AFH722" s="16"/>
      <c r="AFI722" s="16"/>
      <c r="AFJ722" s="16"/>
      <c r="AFK722" s="16"/>
      <c r="AFL722" s="16"/>
      <c r="AFM722" s="16"/>
      <c r="AFN722" s="16"/>
      <c r="AFO722" s="16"/>
      <c r="AFP722" s="16"/>
      <c r="AFQ722" s="16"/>
      <c r="AFR722" s="16"/>
      <c r="AFS722" s="16"/>
      <c r="AFT722" s="16"/>
      <c r="AFU722" s="16"/>
      <c r="AFV722" s="16"/>
      <c r="AFW722" s="16"/>
      <c r="AFX722" s="16"/>
      <c r="AFY722" s="16"/>
      <c r="AFZ722" s="16"/>
      <c r="AGA722" s="16"/>
    </row>
    <row r="723" spans="1:859" s="343" customFormat="1" x14ac:dyDescent="0.2">
      <c r="A723" s="341"/>
      <c r="B723" s="341"/>
      <c r="C723" s="341"/>
      <c r="D723" s="341"/>
      <c r="E723" s="340" t="s">
        <v>1815</v>
      </c>
      <c r="F723" s="338" t="s">
        <v>2902</v>
      </c>
      <c r="G723" s="340" t="s">
        <v>449</v>
      </c>
      <c r="H723" s="329" t="s">
        <v>1813</v>
      </c>
      <c r="I723" s="329" t="s">
        <v>1802</v>
      </c>
      <c r="J723" s="329" t="s">
        <v>883</v>
      </c>
      <c r="K723" s="329" t="s">
        <v>1811</v>
      </c>
      <c r="L723" s="329" t="s">
        <v>849</v>
      </c>
      <c r="M723" s="329"/>
      <c r="N723" s="340"/>
      <c r="O723" s="329"/>
      <c r="P723" s="329"/>
      <c r="Q723" s="340"/>
      <c r="R723" s="341"/>
      <c r="S723" s="341"/>
      <c r="T723" s="341"/>
      <c r="U723" s="341"/>
      <c r="V723" s="341"/>
      <c r="W723" s="341"/>
      <c r="X723" s="341"/>
      <c r="Y723" s="341"/>
      <c r="Z723" s="341"/>
      <c r="AA723" s="341"/>
      <c r="AB723" s="341"/>
      <c r="AC723" s="341"/>
      <c r="AD723" s="341"/>
      <c r="AE723" s="341"/>
      <c r="AF723" s="341"/>
      <c r="AG723" s="341"/>
      <c r="AH723" s="341"/>
      <c r="AI723" s="341"/>
      <c r="AJ723" s="341"/>
      <c r="AK723" s="341"/>
      <c r="AL723" s="341"/>
      <c r="AM723" s="341"/>
      <c r="AN723" s="341"/>
      <c r="AO723" s="341"/>
      <c r="AP723" s="341"/>
      <c r="AQ723" s="341"/>
      <c r="AR723" s="341"/>
      <c r="AS723" s="341"/>
      <c r="AT723" s="341"/>
      <c r="AU723" s="341"/>
      <c r="AV723" s="341"/>
      <c r="AW723" s="341"/>
      <c r="AX723" s="341"/>
      <c r="AY723" s="341"/>
      <c r="AZ723" s="341"/>
      <c r="BA723" s="341"/>
      <c r="BB723" s="341"/>
      <c r="BC723" s="341"/>
      <c r="BD723" s="341"/>
      <c r="BE723" s="341"/>
      <c r="BF723" s="341"/>
      <c r="BG723" s="341"/>
      <c r="BH723" s="341"/>
      <c r="BI723" s="341"/>
      <c r="BJ723" s="341"/>
      <c r="BK723" s="341"/>
      <c r="BL723" s="341"/>
      <c r="BM723" s="341"/>
      <c r="BN723" s="341"/>
      <c r="BO723" s="341"/>
      <c r="BP723" s="341"/>
      <c r="BQ723" s="341"/>
      <c r="BR723" s="341"/>
      <c r="BS723" s="341"/>
      <c r="BT723" s="341"/>
      <c r="BU723" s="341"/>
      <c r="BV723" s="341"/>
      <c r="BW723" s="341"/>
      <c r="BX723" s="341"/>
      <c r="BY723" s="341"/>
      <c r="BZ723" s="341"/>
      <c r="CA723" s="341"/>
      <c r="CB723" s="341"/>
      <c r="CC723" s="341"/>
      <c r="CD723" s="341"/>
      <c r="CE723" s="341"/>
      <c r="CF723" s="341"/>
      <c r="CG723" s="341"/>
      <c r="CH723" s="341"/>
      <c r="CI723" s="341"/>
      <c r="CJ723" s="341"/>
      <c r="CK723" s="341"/>
      <c r="CL723" s="341"/>
      <c r="CM723" s="341"/>
      <c r="CN723" s="341"/>
      <c r="CO723" s="341"/>
      <c r="CP723" s="341"/>
      <c r="CQ723" s="341"/>
      <c r="CR723" s="341"/>
      <c r="CS723" s="341"/>
      <c r="CT723" s="341"/>
      <c r="CU723" s="341"/>
      <c r="CV723" s="341"/>
      <c r="CW723" s="341"/>
      <c r="CX723" s="341"/>
      <c r="CY723" s="341"/>
      <c r="CZ723" s="341"/>
      <c r="DA723" s="341"/>
      <c r="DB723" s="341"/>
      <c r="DC723" s="341"/>
      <c r="DD723" s="341"/>
      <c r="DE723" s="341"/>
      <c r="DF723" s="341"/>
      <c r="DG723" s="341"/>
      <c r="DH723" s="341"/>
      <c r="DI723" s="341"/>
      <c r="DJ723" s="341"/>
      <c r="DK723" s="341"/>
      <c r="DL723" s="341"/>
      <c r="DM723" s="341"/>
      <c r="DN723" s="341"/>
      <c r="DO723" s="341"/>
      <c r="DP723" s="341"/>
      <c r="DQ723" s="341"/>
      <c r="DR723" s="341"/>
      <c r="DS723" s="341"/>
      <c r="DT723" s="341"/>
      <c r="DU723" s="341"/>
      <c r="DV723" s="341"/>
      <c r="DW723" s="341"/>
      <c r="DX723" s="341"/>
      <c r="DY723" s="341"/>
      <c r="DZ723" s="341"/>
      <c r="EA723" s="341"/>
      <c r="EB723" s="341"/>
      <c r="EC723" s="341"/>
      <c r="ED723" s="341"/>
      <c r="EE723" s="341"/>
      <c r="EF723" s="341"/>
      <c r="EG723" s="341"/>
      <c r="EH723" s="341"/>
      <c r="EI723" s="341"/>
      <c r="EJ723" s="341"/>
      <c r="EK723" s="341"/>
      <c r="EL723" s="341"/>
      <c r="EM723" s="341"/>
      <c r="EN723" s="341"/>
      <c r="EO723" s="341"/>
      <c r="EP723" s="341"/>
      <c r="EQ723" s="341"/>
      <c r="ER723" s="341"/>
      <c r="ES723" s="341"/>
      <c r="ET723" s="341"/>
      <c r="EU723" s="341"/>
      <c r="EV723" s="341"/>
      <c r="EW723" s="341"/>
      <c r="EX723" s="341"/>
      <c r="EY723" s="341"/>
      <c r="EZ723" s="341"/>
      <c r="FA723" s="341"/>
      <c r="FB723" s="341"/>
      <c r="FC723" s="341"/>
      <c r="FD723" s="341"/>
      <c r="FE723" s="341"/>
      <c r="FF723" s="341"/>
      <c r="FG723" s="341"/>
      <c r="FH723" s="341"/>
      <c r="FI723" s="341"/>
      <c r="FJ723" s="341"/>
      <c r="FK723" s="341"/>
      <c r="FL723" s="341"/>
      <c r="FM723" s="341"/>
      <c r="FN723" s="341"/>
      <c r="FO723" s="341"/>
      <c r="FP723" s="341"/>
      <c r="FQ723" s="341"/>
      <c r="FR723" s="341"/>
      <c r="FS723" s="341"/>
      <c r="FT723" s="341"/>
      <c r="FU723" s="341"/>
      <c r="FV723" s="341"/>
      <c r="FW723" s="341"/>
      <c r="FX723" s="341"/>
      <c r="FY723" s="341"/>
      <c r="FZ723" s="341"/>
      <c r="GA723" s="341"/>
      <c r="GB723" s="341"/>
      <c r="GC723" s="341"/>
      <c r="GD723" s="341"/>
      <c r="GE723" s="341"/>
      <c r="GF723" s="341"/>
      <c r="GG723" s="341"/>
      <c r="GH723" s="341"/>
      <c r="GI723" s="341"/>
      <c r="GJ723" s="341"/>
      <c r="GK723" s="341"/>
      <c r="GL723" s="341"/>
      <c r="GM723" s="341"/>
      <c r="GN723" s="341"/>
      <c r="GO723" s="341"/>
      <c r="GP723" s="341"/>
      <c r="GQ723" s="341"/>
      <c r="GR723" s="341"/>
      <c r="GS723" s="341"/>
      <c r="GT723" s="341"/>
      <c r="GU723" s="341"/>
      <c r="GV723" s="341"/>
      <c r="GW723" s="341"/>
      <c r="GX723" s="341"/>
      <c r="GY723" s="341"/>
      <c r="GZ723" s="341"/>
      <c r="HA723" s="341"/>
      <c r="HB723" s="341"/>
      <c r="HC723" s="341"/>
      <c r="HD723" s="341"/>
      <c r="HE723" s="341"/>
      <c r="HF723" s="341"/>
      <c r="HG723" s="341"/>
      <c r="HH723" s="341"/>
      <c r="HI723" s="341"/>
      <c r="HJ723" s="341"/>
      <c r="HK723" s="341"/>
      <c r="HL723" s="341"/>
      <c r="HM723" s="341"/>
      <c r="HN723" s="341"/>
      <c r="HO723" s="341"/>
      <c r="HP723" s="341"/>
      <c r="HQ723" s="341"/>
      <c r="HR723" s="341"/>
      <c r="HS723" s="341"/>
      <c r="HT723" s="341"/>
      <c r="HU723" s="341"/>
      <c r="HV723" s="341"/>
      <c r="HW723" s="341"/>
      <c r="HX723" s="341"/>
      <c r="HY723" s="341"/>
      <c r="HZ723" s="341"/>
      <c r="IA723" s="341"/>
      <c r="IB723" s="341"/>
      <c r="IC723" s="341"/>
      <c r="ID723" s="341"/>
      <c r="IE723" s="341"/>
      <c r="IF723" s="341"/>
      <c r="IG723" s="341"/>
      <c r="IH723" s="341"/>
      <c r="II723" s="341"/>
      <c r="IJ723" s="341"/>
      <c r="IK723" s="341"/>
      <c r="IL723" s="341"/>
      <c r="IM723" s="341"/>
      <c r="IN723" s="341"/>
      <c r="IO723" s="341"/>
      <c r="IP723" s="341"/>
      <c r="IQ723" s="341"/>
      <c r="IR723" s="341"/>
      <c r="IS723" s="341"/>
      <c r="IT723" s="341"/>
      <c r="IU723" s="341"/>
      <c r="IV723" s="341"/>
      <c r="IW723" s="341"/>
      <c r="IX723" s="341"/>
      <c r="IY723" s="341"/>
      <c r="IZ723" s="341"/>
      <c r="JA723" s="341"/>
      <c r="JB723" s="341"/>
      <c r="JC723" s="341"/>
      <c r="JD723" s="341"/>
      <c r="JE723" s="341"/>
      <c r="JF723" s="341"/>
      <c r="JG723" s="341"/>
      <c r="JH723" s="341"/>
      <c r="JI723" s="341"/>
      <c r="JJ723" s="341"/>
      <c r="JK723" s="341"/>
      <c r="JL723" s="341"/>
      <c r="JM723" s="341"/>
      <c r="JN723" s="341"/>
      <c r="JO723" s="341"/>
      <c r="JP723" s="341"/>
      <c r="JQ723" s="341"/>
      <c r="JR723" s="341"/>
      <c r="JS723" s="341"/>
      <c r="JT723" s="341"/>
      <c r="JU723" s="341"/>
      <c r="JV723" s="341"/>
      <c r="JW723" s="341"/>
      <c r="JX723" s="341"/>
      <c r="JY723" s="341"/>
      <c r="JZ723" s="341"/>
      <c r="KA723" s="341"/>
      <c r="KB723" s="341"/>
      <c r="KC723" s="341"/>
      <c r="KD723" s="341"/>
      <c r="KE723" s="341"/>
      <c r="KF723" s="341"/>
      <c r="KG723" s="341"/>
      <c r="KH723" s="341"/>
      <c r="KI723" s="341"/>
      <c r="KJ723" s="341"/>
      <c r="KK723" s="341"/>
      <c r="KL723" s="341"/>
      <c r="KM723" s="341"/>
      <c r="KN723" s="341"/>
      <c r="KO723" s="341"/>
      <c r="KP723" s="341"/>
      <c r="KQ723" s="341"/>
      <c r="KR723" s="341"/>
      <c r="KS723" s="341"/>
      <c r="KT723" s="341"/>
      <c r="KU723" s="341"/>
      <c r="KV723" s="341"/>
      <c r="KW723" s="341"/>
      <c r="KX723" s="341"/>
      <c r="KY723" s="341"/>
      <c r="KZ723" s="341"/>
      <c r="LA723" s="341"/>
      <c r="LB723" s="341"/>
      <c r="LC723" s="341"/>
      <c r="LD723" s="341"/>
      <c r="LE723" s="341"/>
      <c r="LF723" s="341"/>
      <c r="LG723" s="341"/>
      <c r="LH723" s="341"/>
      <c r="LI723" s="341"/>
      <c r="LJ723" s="341"/>
      <c r="LK723" s="341"/>
      <c r="LL723" s="341"/>
      <c r="LM723" s="341"/>
      <c r="LN723" s="341"/>
      <c r="LO723" s="341"/>
      <c r="LP723" s="341"/>
      <c r="LQ723" s="341"/>
      <c r="LR723" s="341"/>
      <c r="LS723" s="341"/>
      <c r="LT723" s="341"/>
      <c r="LU723" s="341"/>
      <c r="LV723" s="341"/>
      <c r="LW723" s="341"/>
      <c r="LX723" s="341"/>
      <c r="LY723" s="341"/>
      <c r="LZ723" s="341"/>
      <c r="MA723" s="341"/>
      <c r="MB723" s="341"/>
      <c r="MC723" s="341"/>
      <c r="MD723" s="341"/>
      <c r="ME723" s="341"/>
      <c r="MF723" s="341"/>
      <c r="MG723" s="341"/>
      <c r="MH723" s="341"/>
      <c r="MI723" s="341"/>
      <c r="MJ723" s="341"/>
      <c r="MK723" s="341"/>
      <c r="ML723" s="341"/>
      <c r="MM723" s="341"/>
      <c r="MN723" s="341"/>
      <c r="MO723" s="341"/>
      <c r="MP723" s="341"/>
      <c r="MQ723" s="341"/>
      <c r="MR723" s="341"/>
      <c r="MS723" s="341"/>
      <c r="MT723" s="341"/>
      <c r="MU723" s="341"/>
      <c r="MV723" s="341"/>
      <c r="MW723" s="341"/>
      <c r="MX723" s="341"/>
      <c r="MY723" s="341"/>
      <c r="MZ723" s="341"/>
      <c r="NA723" s="341"/>
      <c r="NB723" s="341"/>
      <c r="NC723" s="341"/>
      <c r="ND723" s="341"/>
      <c r="NE723" s="341"/>
      <c r="NF723" s="341"/>
      <c r="NG723" s="341"/>
      <c r="NH723" s="341"/>
      <c r="NI723" s="341"/>
      <c r="NJ723" s="341"/>
      <c r="NK723" s="341"/>
      <c r="NL723" s="341"/>
      <c r="NM723" s="341"/>
      <c r="NN723" s="341"/>
      <c r="NO723" s="341"/>
      <c r="NP723" s="341"/>
      <c r="NQ723" s="341"/>
      <c r="NR723" s="341"/>
      <c r="NS723" s="341"/>
      <c r="NT723" s="341"/>
      <c r="NU723" s="341"/>
      <c r="NV723" s="341"/>
      <c r="NW723" s="341"/>
      <c r="NX723" s="341"/>
      <c r="NY723" s="341"/>
      <c r="NZ723" s="341"/>
      <c r="OA723" s="341"/>
      <c r="OB723" s="341"/>
      <c r="OC723" s="341"/>
      <c r="OD723" s="341"/>
      <c r="OE723" s="341"/>
      <c r="OF723" s="341"/>
      <c r="OG723" s="341"/>
      <c r="OH723" s="341"/>
      <c r="OI723" s="341"/>
      <c r="OJ723" s="341"/>
      <c r="OK723" s="341"/>
      <c r="OL723" s="341"/>
      <c r="OM723" s="341"/>
      <c r="ON723" s="341"/>
      <c r="OO723" s="341"/>
      <c r="OP723" s="341"/>
      <c r="OQ723" s="341"/>
      <c r="OR723" s="341"/>
      <c r="OS723" s="341"/>
      <c r="OT723" s="341"/>
      <c r="OU723" s="341"/>
      <c r="OV723" s="341"/>
      <c r="OW723" s="341"/>
      <c r="OX723" s="341"/>
      <c r="OY723" s="341"/>
      <c r="OZ723" s="341"/>
      <c r="PA723" s="341"/>
      <c r="PB723" s="341"/>
      <c r="PC723" s="341"/>
      <c r="PD723" s="341"/>
      <c r="PE723" s="341"/>
      <c r="PF723" s="341"/>
      <c r="PG723" s="341"/>
      <c r="PH723" s="341"/>
      <c r="PI723" s="341"/>
      <c r="PJ723" s="341"/>
      <c r="PK723" s="341"/>
      <c r="PL723" s="341"/>
      <c r="PM723" s="341"/>
      <c r="PN723" s="341"/>
      <c r="PO723" s="341"/>
      <c r="PP723" s="341"/>
      <c r="PQ723" s="341"/>
      <c r="PR723" s="341"/>
      <c r="PS723" s="341"/>
      <c r="PT723" s="341"/>
      <c r="PU723" s="341"/>
      <c r="PV723" s="341"/>
      <c r="PW723" s="341"/>
      <c r="PX723" s="341"/>
      <c r="PY723" s="341"/>
      <c r="PZ723" s="341"/>
      <c r="QA723" s="341"/>
      <c r="QB723" s="341"/>
      <c r="QC723" s="341"/>
      <c r="QD723" s="341"/>
      <c r="QE723" s="341"/>
      <c r="QF723" s="341"/>
      <c r="QG723" s="341"/>
      <c r="QH723" s="341"/>
      <c r="QI723" s="341"/>
      <c r="QJ723" s="341"/>
      <c r="QK723" s="341"/>
      <c r="QL723" s="341"/>
      <c r="QM723" s="341"/>
      <c r="QN723" s="341"/>
      <c r="QO723" s="341"/>
      <c r="QP723" s="341"/>
      <c r="QQ723" s="341"/>
      <c r="QR723" s="341"/>
      <c r="QS723" s="341"/>
      <c r="QT723" s="341"/>
      <c r="QU723" s="341"/>
      <c r="QV723" s="341"/>
      <c r="QW723" s="341"/>
      <c r="QX723" s="341"/>
      <c r="QY723" s="341"/>
      <c r="QZ723" s="341"/>
      <c r="RA723" s="341"/>
      <c r="RB723" s="341"/>
      <c r="RC723" s="341"/>
      <c r="RD723" s="341"/>
      <c r="RE723" s="341"/>
      <c r="RF723" s="341"/>
      <c r="RG723" s="341"/>
      <c r="RH723" s="341"/>
      <c r="RI723" s="341"/>
      <c r="RJ723" s="341"/>
      <c r="RK723" s="341"/>
      <c r="RL723" s="341"/>
      <c r="RM723" s="341"/>
      <c r="RN723" s="341"/>
      <c r="RO723" s="341"/>
      <c r="RP723" s="341"/>
      <c r="RQ723" s="341"/>
      <c r="RR723" s="341"/>
      <c r="RS723" s="341"/>
      <c r="RT723" s="341"/>
      <c r="RU723" s="341"/>
      <c r="RV723" s="341"/>
      <c r="RW723" s="341"/>
      <c r="RX723" s="341"/>
      <c r="RY723" s="341"/>
      <c r="RZ723" s="341"/>
      <c r="SA723" s="341"/>
      <c r="SB723" s="341"/>
      <c r="SC723" s="341"/>
      <c r="SD723" s="341"/>
      <c r="SE723" s="341"/>
      <c r="SF723" s="341"/>
      <c r="SG723" s="341"/>
      <c r="SH723" s="341"/>
      <c r="SI723" s="341"/>
      <c r="SJ723" s="341"/>
      <c r="SK723" s="341"/>
      <c r="SL723" s="341"/>
      <c r="SM723" s="341"/>
      <c r="SN723" s="341"/>
      <c r="SO723" s="341"/>
      <c r="SP723" s="341"/>
      <c r="SQ723" s="341"/>
      <c r="SR723" s="341"/>
      <c r="SS723" s="341"/>
      <c r="ST723" s="341"/>
      <c r="SU723" s="341"/>
      <c r="SV723" s="341"/>
      <c r="SW723" s="341"/>
      <c r="SX723" s="341"/>
      <c r="SY723" s="341"/>
      <c r="SZ723" s="341"/>
      <c r="TA723" s="341"/>
      <c r="TB723" s="341"/>
      <c r="TC723" s="341"/>
      <c r="TD723" s="341"/>
      <c r="TE723" s="341"/>
      <c r="TF723" s="341"/>
      <c r="TG723" s="341"/>
      <c r="TH723" s="341"/>
      <c r="TI723" s="341"/>
      <c r="TJ723" s="341"/>
      <c r="TK723" s="341"/>
      <c r="TL723" s="341"/>
      <c r="TM723" s="341"/>
      <c r="TN723" s="341"/>
      <c r="TO723" s="341"/>
      <c r="TP723" s="341"/>
      <c r="TQ723" s="341"/>
      <c r="TR723" s="341"/>
      <c r="TS723" s="341"/>
      <c r="TT723" s="341"/>
      <c r="TU723" s="341"/>
      <c r="TV723" s="341"/>
      <c r="TW723" s="341"/>
      <c r="TX723" s="341"/>
      <c r="TY723" s="341"/>
      <c r="TZ723" s="341"/>
      <c r="UA723" s="341"/>
      <c r="UB723" s="341"/>
      <c r="UC723" s="341"/>
      <c r="UD723" s="341"/>
      <c r="UE723" s="341"/>
      <c r="UF723" s="341"/>
      <c r="UG723" s="341"/>
      <c r="UH723" s="341"/>
      <c r="UI723" s="341"/>
      <c r="UJ723" s="341"/>
      <c r="UK723" s="341"/>
      <c r="UL723" s="341"/>
      <c r="UM723" s="341"/>
      <c r="UN723" s="341"/>
      <c r="UO723" s="341"/>
      <c r="UP723" s="341"/>
      <c r="UQ723" s="341"/>
      <c r="UR723" s="341"/>
      <c r="US723" s="341"/>
      <c r="UT723" s="341"/>
      <c r="UU723" s="341"/>
      <c r="UV723" s="341"/>
      <c r="UW723" s="341"/>
      <c r="UX723" s="341"/>
      <c r="UY723" s="341"/>
      <c r="UZ723" s="341"/>
      <c r="VA723" s="341"/>
      <c r="VB723" s="341"/>
      <c r="VC723" s="341"/>
      <c r="VD723" s="341"/>
      <c r="VE723" s="341"/>
      <c r="VF723" s="341"/>
      <c r="VG723" s="341"/>
      <c r="VH723" s="341"/>
      <c r="VI723" s="341"/>
      <c r="VJ723" s="341"/>
      <c r="VK723" s="341"/>
      <c r="VL723" s="341"/>
      <c r="VM723" s="341"/>
      <c r="VN723" s="341"/>
      <c r="VO723" s="341"/>
      <c r="VP723" s="341"/>
      <c r="VQ723" s="341"/>
      <c r="VR723" s="341"/>
      <c r="VS723" s="341"/>
      <c r="VT723" s="341"/>
      <c r="VU723" s="341"/>
      <c r="VV723" s="341"/>
      <c r="VW723" s="341"/>
      <c r="VX723" s="341"/>
      <c r="VY723" s="341"/>
      <c r="VZ723" s="341"/>
      <c r="WA723" s="341"/>
      <c r="WB723" s="341"/>
      <c r="WC723" s="341"/>
      <c r="WD723" s="341"/>
      <c r="WE723" s="341"/>
      <c r="WF723" s="341"/>
      <c r="WG723" s="341"/>
      <c r="WH723" s="341"/>
      <c r="WI723" s="341"/>
      <c r="WJ723" s="341"/>
      <c r="WK723" s="341"/>
      <c r="WL723" s="341"/>
      <c r="WM723" s="341"/>
      <c r="WN723" s="341"/>
      <c r="WO723" s="341"/>
      <c r="WP723" s="341"/>
      <c r="WQ723" s="341"/>
      <c r="WR723" s="341"/>
      <c r="WS723" s="341"/>
      <c r="WT723" s="341"/>
      <c r="WU723" s="341"/>
      <c r="WV723" s="341"/>
      <c r="WW723" s="341"/>
      <c r="WX723" s="341"/>
      <c r="WY723" s="341"/>
      <c r="WZ723" s="341"/>
      <c r="XA723" s="341"/>
      <c r="XB723" s="341"/>
      <c r="XC723" s="341"/>
      <c r="XD723" s="341"/>
      <c r="XE723" s="341"/>
      <c r="XF723" s="341"/>
      <c r="XG723" s="341"/>
      <c r="XH723" s="341"/>
      <c r="XI723" s="341"/>
      <c r="XJ723" s="341"/>
      <c r="XK723" s="341"/>
      <c r="XL723" s="341"/>
      <c r="XM723" s="341"/>
      <c r="XN723" s="341"/>
      <c r="XO723" s="341"/>
      <c r="XP723" s="341"/>
      <c r="XQ723" s="341"/>
      <c r="XR723" s="341"/>
      <c r="XS723" s="341"/>
      <c r="XT723" s="341"/>
      <c r="XU723" s="341"/>
      <c r="XV723" s="341"/>
      <c r="XW723" s="341"/>
      <c r="XX723" s="341"/>
      <c r="XY723" s="341"/>
      <c r="XZ723" s="341"/>
      <c r="YA723" s="341"/>
      <c r="YB723" s="341"/>
      <c r="YC723" s="341"/>
      <c r="YD723" s="341"/>
      <c r="YE723" s="341"/>
      <c r="YF723" s="341"/>
      <c r="YG723" s="341"/>
      <c r="YH723" s="341"/>
      <c r="YI723" s="341"/>
      <c r="YJ723" s="341"/>
      <c r="YK723" s="341"/>
      <c r="YL723" s="341"/>
      <c r="YM723" s="341"/>
      <c r="YN723" s="341"/>
      <c r="YO723" s="341"/>
      <c r="YP723" s="341"/>
      <c r="YQ723" s="341"/>
      <c r="YR723" s="341"/>
      <c r="YS723" s="341"/>
      <c r="YT723" s="341"/>
      <c r="YU723" s="341"/>
      <c r="YV723" s="341"/>
      <c r="YW723" s="341"/>
      <c r="YX723" s="341"/>
      <c r="YY723" s="341"/>
      <c r="YZ723" s="341"/>
      <c r="ZA723" s="341"/>
      <c r="ZB723" s="341"/>
      <c r="ZC723" s="341"/>
      <c r="ZD723" s="341"/>
      <c r="ZE723" s="341"/>
      <c r="ZF723" s="341"/>
      <c r="ZG723" s="341"/>
      <c r="ZH723" s="341"/>
      <c r="ZI723" s="341"/>
      <c r="ZJ723" s="341"/>
      <c r="ZK723" s="341"/>
      <c r="ZL723" s="341"/>
      <c r="ZM723" s="341"/>
      <c r="ZN723" s="341"/>
      <c r="ZO723" s="341"/>
      <c r="ZP723" s="341"/>
      <c r="ZQ723" s="341"/>
      <c r="ZR723" s="341"/>
      <c r="ZS723" s="341"/>
      <c r="ZT723" s="341"/>
      <c r="ZU723" s="341"/>
      <c r="ZV723" s="341"/>
      <c r="ZW723" s="341"/>
      <c r="ZX723" s="341"/>
      <c r="ZY723" s="341"/>
      <c r="ZZ723" s="341"/>
      <c r="AAA723" s="341"/>
      <c r="AAB723" s="341"/>
      <c r="AAC723" s="341"/>
      <c r="AAD723" s="341"/>
      <c r="AAE723" s="341"/>
      <c r="AAF723" s="341"/>
      <c r="AAG723" s="341"/>
      <c r="AAH723" s="341"/>
      <c r="AAI723" s="341"/>
      <c r="AAJ723" s="341"/>
      <c r="AAK723" s="341"/>
      <c r="AAL723" s="341"/>
      <c r="AAM723" s="341"/>
      <c r="AAN723" s="341"/>
      <c r="AAO723" s="341"/>
      <c r="AAP723" s="341"/>
      <c r="AAQ723" s="341"/>
      <c r="AAR723" s="341"/>
      <c r="AAS723" s="341"/>
      <c r="AAT723" s="341"/>
      <c r="AAU723" s="341"/>
      <c r="AAV723" s="341"/>
      <c r="AAW723" s="341"/>
      <c r="AAX723" s="341"/>
      <c r="AAY723" s="341"/>
      <c r="AAZ723" s="341"/>
      <c r="ABA723" s="341"/>
      <c r="ABB723" s="341"/>
      <c r="ABC723" s="341"/>
      <c r="ABD723" s="341"/>
      <c r="ABE723" s="341"/>
      <c r="ABF723" s="341"/>
      <c r="ABG723" s="341"/>
      <c r="ABH723" s="341"/>
      <c r="ABI723" s="341"/>
      <c r="ABJ723" s="341"/>
      <c r="ABK723" s="341"/>
      <c r="ABL723" s="341"/>
      <c r="ABM723" s="341"/>
      <c r="ABN723" s="341"/>
      <c r="ABO723" s="341"/>
      <c r="ABP723" s="341"/>
      <c r="ABQ723" s="341"/>
      <c r="ABR723" s="341"/>
      <c r="ABS723" s="341"/>
      <c r="ABT723" s="341"/>
      <c r="ABU723" s="341"/>
      <c r="ABV723" s="341"/>
      <c r="ABW723" s="341"/>
      <c r="ABX723" s="341"/>
      <c r="ABY723" s="341"/>
      <c r="ABZ723" s="341"/>
      <c r="ACA723" s="341"/>
      <c r="ACB723" s="341"/>
      <c r="ACC723" s="341"/>
      <c r="ACD723" s="341"/>
      <c r="ACE723" s="341"/>
      <c r="ACF723" s="341"/>
      <c r="ACG723" s="341"/>
      <c r="ACH723" s="341"/>
      <c r="ACI723" s="341"/>
      <c r="ACJ723" s="341"/>
      <c r="ACK723" s="341"/>
      <c r="ACL723" s="341"/>
      <c r="ACM723" s="341"/>
      <c r="ACN723" s="341"/>
      <c r="ACO723" s="341"/>
      <c r="ACP723" s="341"/>
      <c r="ACQ723" s="341"/>
      <c r="ACR723" s="341"/>
      <c r="ACS723" s="341"/>
      <c r="ACT723" s="341"/>
      <c r="ACU723" s="341"/>
      <c r="ACV723" s="341"/>
      <c r="ACW723" s="341"/>
      <c r="ACX723" s="341"/>
      <c r="ACY723" s="341"/>
      <c r="ACZ723" s="341"/>
      <c r="ADA723" s="341"/>
      <c r="ADB723" s="341"/>
      <c r="ADC723" s="341"/>
      <c r="ADD723" s="341"/>
      <c r="ADE723" s="341"/>
      <c r="ADF723" s="341"/>
      <c r="ADG723" s="341"/>
      <c r="ADH723" s="341"/>
      <c r="ADI723" s="341"/>
      <c r="ADJ723" s="341"/>
      <c r="ADK723" s="341"/>
      <c r="ADL723" s="341"/>
      <c r="ADM723" s="341"/>
      <c r="ADN723" s="341"/>
      <c r="ADO723" s="341"/>
      <c r="ADP723" s="341"/>
      <c r="ADQ723" s="341"/>
      <c r="ADR723" s="341"/>
      <c r="ADS723" s="341"/>
      <c r="ADT723" s="341"/>
      <c r="ADU723" s="341"/>
      <c r="ADV723" s="341"/>
      <c r="ADW723" s="341"/>
      <c r="ADX723" s="341"/>
      <c r="ADY723" s="341"/>
      <c r="ADZ723" s="341"/>
      <c r="AEA723" s="341"/>
      <c r="AEB723" s="341"/>
      <c r="AEC723" s="341"/>
      <c r="AED723" s="341"/>
      <c r="AEE723" s="341"/>
      <c r="AEF723" s="341"/>
      <c r="AEG723" s="341"/>
      <c r="AEH723" s="341"/>
      <c r="AEI723" s="341"/>
      <c r="AEJ723" s="341"/>
      <c r="AEK723" s="341"/>
      <c r="AEL723" s="341"/>
      <c r="AEM723" s="341"/>
      <c r="AEN723" s="341"/>
      <c r="AEO723" s="341"/>
      <c r="AEP723" s="341"/>
      <c r="AEQ723" s="341"/>
      <c r="AER723" s="341"/>
      <c r="AES723" s="341"/>
      <c r="AET723" s="341"/>
      <c r="AEU723" s="341"/>
      <c r="AEV723" s="341"/>
      <c r="AEW723" s="341"/>
      <c r="AEX723" s="341"/>
      <c r="AEY723" s="341"/>
      <c r="AEZ723" s="341"/>
      <c r="AFA723" s="341"/>
      <c r="AFB723" s="341"/>
      <c r="AFC723" s="341"/>
      <c r="AFD723" s="341"/>
      <c r="AFE723" s="341"/>
      <c r="AFF723" s="341"/>
      <c r="AFG723" s="341"/>
      <c r="AFH723" s="341"/>
      <c r="AFI723" s="341"/>
      <c r="AFJ723" s="341"/>
      <c r="AFK723" s="341"/>
      <c r="AFL723" s="341"/>
      <c r="AFM723" s="341"/>
      <c r="AFN723" s="341"/>
      <c r="AFO723" s="341"/>
      <c r="AFP723" s="341"/>
      <c r="AFQ723" s="341"/>
      <c r="AFR723" s="341"/>
      <c r="AFS723" s="341"/>
      <c r="AFT723" s="341"/>
      <c r="AFU723" s="341"/>
      <c r="AFV723" s="341"/>
      <c r="AFW723" s="341"/>
      <c r="AFX723" s="341"/>
      <c r="AFY723" s="341"/>
      <c r="AFZ723" s="341"/>
      <c r="AGA723" s="341"/>
    </row>
    <row r="724" spans="1:859" customFormat="1" x14ac:dyDescent="0.2">
      <c r="A724" s="16"/>
      <c r="B724" s="16"/>
      <c r="C724" s="16"/>
      <c r="D724" s="16"/>
      <c r="E724" s="338" t="s">
        <v>1816</v>
      </c>
      <c r="F724" s="338" t="s">
        <v>2903</v>
      </c>
      <c r="G724" s="340" t="s">
        <v>449</v>
      </c>
      <c r="H724" s="329" t="s">
        <v>1817</v>
      </c>
      <c r="I724" s="329" t="s">
        <v>1802</v>
      </c>
      <c r="J724" s="329" t="s">
        <v>891</v>
      </c>
      <c r="K724" s="329" t="s">
        <v>1818</v>
      </c>
      <c r="L724" s="329" t="s">
        <v>848</v>
      </c>
      <c r="M724" s="329"/>
      <c r="N724" s="340"/>
      <c r="O724" s="329"/>
      <c r="P724" s="329"/>
      <c r="Q724" s="340"/>
      <c r="R724" s="16"/>
      <c r="S724" s="16"/>
      <c r="T724" s="16"/>
      <c r="U724" s="16"/>
      <c r="V724" s="16"/>
      <c r="W724" s="16"/>
      <c r="X724" s="16"/>
      <c r="Y724" s="16"/>
      <c r="Z724" s="16"/>
      <c r="AA724" s="16"/>
      <c r="AB724" s="16"/>
      <c r="AC724" s="16"/>
      <c r="AD724" s="16"/>
      <c r="AE724" s="16"/>
      <c r="AF724" s="16"/>
      <c r="AG724" s="16"/>
      <c r="AH724" s="16"/>
      <c r="AI724" s="16"/>
      <c r="AJ724" s="16"/>
      <c r="AK724" s="16"/>
      <c r="AL724" s="16"/>
      <c r="AM724" s="16"/>
      <c r="AN724" s="16"/>
      <c r="AO724" s="16"/>
      <c r="AP724" s="16"/>
      <c r="AQ724" s="16"/>
      <c r="AR724" s="16"/>
      <c r="AS724" s="16"/>
      <c r="AT724" s="16"/>
      <c r="AU724" s="16"/>
      <c r="AV724" s="16"/>
      <c r="AW724" s="16"/>
      <c r="AX724" s="16"/>
      <c r="AY724" s="16"/>
      <c r="AZ724" s="16"/>
      <c r="BA724" s="16"/>
      <c r="BB724" s="16"/>
      <c r="BC724" s="16"/>
      <c r="BD724" s="16"/>
      <c r="BE724" s="16"/>
      <c r="BF724" s="16"/>
      <c r="BG724" s="16"/>
      <c r="BH724" s="16"/>
      <c r="BI724" s="16"/>
      <c r="BJ724" s="16"/>
      <c r="BK724" s="16"/>
      <c r="BL724" s="16"/>
      <c r="BM724" s="16"/>
      <c r="BN724" s="16"/>
      <c r="BO724" s="16"/>
      <c r="BP724" s="16"/>
      <c r="BQ724" s="16"/>
      <c r="BR724" s="16"/>
      <c r="BS724" s="16"/>
      <c r="BT724" s="16"/>
      <c r="BU724" s="16"/>
      <c r="BV724" s="16"/>
      <c r="BW724" s="16"/>
      <c r="BX724" s="16"/>
      <c r="BY724" s="16"/>
      <c r="BZ724" s="16"/>
      <c r="CA724" s="16"/>
      <c r="CB724" s="16"/>
      <c r="CC724" s="16"/>
      <c r="CD724" s="16"/>
      <c r="CE724" s="16"/>
      <c r="CF724" s="16"/>
      <c r="CG724" s="16"/>
      <c r="CH724" s="16"/>
      <c r="CI724" s="16"/>
      <c r="CJ724" s="16"/>
      <c r="CK724" s="16"/>
      <c r="CL724" s="16"/>
      <c r="CM724" s="16"/>
      <c r="CN724" s="16"/>
      <c r="CO724" s="16"/>
      <c r="CP724" s="16"/>
      <c r="CQ724" s="16"/>
      <c r="CR724" s="16"/>
      <c r="CS724" s="16"/>
      <c r="CT724" s="16"/>
      <c r="CU724" s="16"/>
      <c r="CV724" s="16"/>
      <c r="CW724" s="16"/>
      <c r="CX724" s="16"/>
      <c r="CY724" s="16"/>
      <c r="CZ724" s="16"/>
      <c r="DA724" s="16"/>
      <c r="DB724" s="16"/>
      <c r="DC724" s="16"/>
      <c r="DD724" s="16"/>
      <c r="DE724" s="16"/>
      <c r="DF724" s="16"/>
      <c r="DG724" s="16"/>
      <c r="DH724" s="16"/>
      <c r="DI724" s="16"/>
      <c r="DJ724" s="16"/>
      <c r="DK724" s="16"/>
      <c r="DL724" s="16"/>
      <c r="DM724" s="16"/>
      <c r="DN724" s="16"/>
      <c r="DO724" s="16"/>
      <c r="DP724" s="16"/>
      <c r="DQ724" s="16"/>
      <c r="DR724" s="16"/>
      <c r="DS724" s="16"/>
      <c r="DT724" s="16"/>
      <c r="DU724" s="16"/>
      <c r="DV724" s="16"/>
      <c r="DW724" s="16"/>
      <c r="DX724" s="16"/>
      <c r="DY724" s="16"/>
      <c r="DZ724" s="16"/>
      <c r="EA724" s="16"/>
      <c r="EB724" s="16"/>
      <c r="EC724" s="16"/>
      <c r="ED724" s="16"/>
      <c r="EE724" s="16"/>
      <c r="EF724" s="16"/>
      <c r="EG724" s="16"/>
      <c r="EH724" s="16"/>
      <c r="EI724" s="16"/>
      <c r="EJ724" s="16"/>
      <c r="EK724" s="16"/>
      <c r="EL724" s="16"/>
      <c r="EM724" s="16"/>
      <c r="EN724" s="16"/>
      <c r="EO724" s="16"/>
      <c r="EP724" s="16"/>
      <c r="EQ724" s="16"/>
      <c r="ER724" s="16"/>
      <c r="ES724" s="16"/>
      <c r="ET724" s="16"/>
      <c r="EU724" s="16"/>
      <c r="EV724" s="16"/>
      <c r="EW724" s="16"/>
      <c r="EX724" s="16"/>
      <c r="EY724" s="16"/>
      <c r="EZ724" s="16"/>
      <c r="FA724" s="16"/>
      <c r="FB724" s="16"/>
      <c r="FC724" s="16"/>
      <c r="FD724" s="16"/>
      <c r="FE724" s="16"/>
      <c r="FF724" s="16"/>
      <c r="FG724" s="16"/>
      <c r="FH724" s="16"/>
      <c r="FI724" s="16"/>
      <c r="FJ724" s="16"/>
      <c r="FK724" s="16"/>
      <c r="FL724" s="16"/>
      <c r="FM724" s="16"/>
      <c r="FN724" s="16"/>
      <c r="FO724" s="16"/>
      <c r="FP724" s="16"/>
      <c r="FQ724" s="16"/>
      <c r="FR724" s="16"/>
      <c r="FS724" s="16"/>
      <c r="FT724" s="16"/>
      <c r="FU724" s="16"/>
      <c r="FV724" s="16"/>
      <c r="FW724" s="16"/>
      <c r="FX724" s="16"/>
      <c r="FY724" s="16"/>
      <c r="FZ724" s="16"/>
      <c r="GA724" s="16"/>
      <c r="GB724" s="16"/>
      <c r="GC724" s="16"/>
      <c r="GD724" s="16"/>
      <c r="GE724" s="16"/>
      <c r="GF724" s="16"/>
      <c r="GG724" s="16"/>
      <c r="GH724" s="16"/>
      <c r="GI724" s="16"/>
      <c r="GJ724" s="16"/>
      <c r="GK724" s="16"/>
      <c r="GL724" s="16"/>
      <c r="GM724" s="16"/>
      <c r="GN724" s="16"/>
      <c r="GO724" s="16"/>
      <c r="GP724" s="16"/>
      <c r="GQ724" s="16"/>
      <c r="GR724" s="16"/>
      <c r="GS724" s="16"/>
      <c r="GT724" s="16"/>
      <c r="GU724" s="16"/>
      <c r="GV724" s="16"/>
      <c r="GW724" s="16"/>
      <c r="GX724" s="16"/>
      <c r="GY724" s="16"/>
      <c r="GZ724" s="16"/>
      <c r="HA724" s="16"/>
      <c r="HB724" s="16"/>
      <c r="HC724" s="16"/>
      <c r="HD724" s="16"/>
      <c r="HE724" s="16"/>
      <c r="HF724" s="16"/>
      <c r="HG724" s="16"/>
      <c r="HH724" s="16"/>
      <c r="HI724" s="16"/>
      <c r="HJ724" s="16"/>
      <c r="HK724" s="16"/>
      <c r="HL724" s="16"/>
      <c r="HM724" s="16"/>
      <c r="HN724" s="16"/>
      <c r="HO724" s="16"/>
      <c r="HP724" s="16"/>
      <c r="HQ724" s="16"/>
      <c r="HR724" s="16"/>
      <c r="HS724" s="16"/>
      <c r="HT724" s="16"/>
      <c r="HU724" s="16"/>
      <c r="HV724" s="16"/>
      <c r="HW724" s="16"/>
      <c r="HX724" s="16"/>
      <c r="HY724" s="16"/>
      <c r="HZ724" s="16"/>
      <c r="IA724" s="16"/>
      <c r="IB724" s="16"/>
      <c r="IC724" s="16"/>
      <c r="ID724" s="16"/>
      <c r="IE724" s="16"/>
      <c r="IF724" s="16"/>
      <c r="IG724" s="16"/>
      <c r="IH724" s="16"/>
      <c r="II724" s="16"/>
      <c r="IJ724" s="16"/>
      <c r="IK724" s="16"/>
      <c r="IL724" s="16"/>
      <c r="IM724" s="16"/>
      <c r="IN724" s="16"/>
      <c r="IO724" s="16"/>
      <c r="IP724" s="16"/>
      <c r="IQ724" s="16"/>
      <c r="IR724" s="16"/>
      <c r="IS724" s="16"/>
      <c r="IT724" s="16"/>
      <c r="IU724" s="16"/>
      <c r="IV724" s="16"/>
      <c r="IW724" s="16"/>
      <c r="IX724" s="16"/>
      <c r="IY724" s="16"/>
      <c r="IZ724" s="16"/>
      <c r="JA724" s="16"/>
      <c r="JB724" s="16"/>
      <c r="JC724" s="16"/>
      <c r="JD724" s="16"/>
      <c r="JE724" s="16"/>
      <c r="JF724" s="16"/>
      <c r="JG724" s="16"/>
      <c r="JH724" s="16"/>
      <c r="JI724" s="16"/>
      <c r="JJ724" s="16"/>
      <c r="JK724" s="16"/>
      <c r="JL724" s="16"/>
      <c r="JM724" s="16"/>
      <c r="JN724" s="16"/>
      <c r="JO724" s="16"/>
      <c r="JP724" s="16"/>
      <c r="JQ724" s="16"/>
      <c r="JR724" s="16"/>
      <c r="JS724" s="16"/>
      <c r="JT724" s="16"/>
      <c r="JU724" s="16"/>
      <c r="JV724" s="16"/>
      <c r="JW724" s="16"/>
      <c r="JX724" s="16"/>
      <c r="JY724" s="16"/>
      <c r="JZ724" s="16"/>
      <c r="KA724" s="16"/>
      <c r="KB724" s="16"/>
      <c r="KC724" s="16"/>
      <c r="KD724" s="16"/>
      <c r="KE724" s="16"/>
      <c r="KF724" s="16"/>
      <c r="KG724" s="16"/>
      <c r="KH724" s="16"/>
      <c r="KI724" s="16"/>
      <c r="KJ724" s="16"/>
      <c r="KK724" s="16"/>
      <c r="KL724" s="16"/>
      <c r="KM724" s="16"/>
      <c r="KN724" s="16"/>
      <c r="KO724" s="16"/>
      <c r="KP724" s="16"/>
      <c r="KQ724" s="16"/>
      <c r="KR724" s="16"/>
      <c r="KS724" s="16"/>
      <c r="KT724" s="16"/>
      <c r="KU724" s="16"/>
      <c r="KV724" s="16"/>
      <c r="KW724" s="16"/>
      <c r="KX724" s="16"/>
      <c r="KY724" s="16"/>
      <c r="KZ724" s="16"/>
      <c r="LA724" s="16"/>
      <c r="LB724" s="16"/>
      <c r="LC724" s="16"/>
      <c r="LD724" s="16"/>
      <c r="LE724" s="16"/>
      <c r="LF724" s="16"/>
      <c r="LG724" s="16"/>
      <c r="LH724" s="16"/>
      <c r="LI724" s="16"/>
      <c r="LJ724" s="16"/>
      <c r="LK724" s="16"/>
      <c r="LL724" s="16"/>
      <c r="LM724" s="16"/>
      <c r="LN724" s="16"/>
      <c r="LO724" s="16"/>
      <c r="LP724" s="16"/>
      <c r="LQ724" s="16"/>
      <c r="LR724" s="16"/>
      <c r="LS724" s="16"/>
      <c r="LT724" s="16"/>
      <c r="LU724" s="16"/>
      <c r="LV724" s="16"/>
      <c r="LW724" s="16"/>
      <c r="LX724" s="16"/>
      <c r="LY724" s="16"/>
      <c r="LZ724" s="16"/>
      <c r="MA724" s="16"/>
      <c r="MB724" s="16"/>
      <c r="MC724" s="16"/>
      <c r="MD724" s="16"/>
      <c r="ME724" s="16"/>
      <c r="MF724" s="16"/>
      <c r="MG724" s="16"/>
      <c r="MH724" s="16"/>
      <c r="MI724" s="16"/>
      <c r="MJ724" s="16"/>
      <c r="MK724" s="16"/>
      <c r="ML724" s="16"/>
      <c r="MM724" s="16"/>
      <c r="MN724" s="16"/>
      <c r="MO724" s="16"/>
      <c r="MP724" s="16"/>
      <c r="MQ724" s="16"/>
      <c r="MR724" s="16"/>
      <c r="MS724" s="16"/>
      <c r="MT724" s="16"/>
      <c r="MU724" s="16"/>
      <c r="MV724" s="16"/>
      <c r="MW724" s="16"/>
      <c r="MX724" s="16"/>
      <c r="MY724" s="16"/>
      <c r="MZ724" s="16"/>
      <c r="NA724" s="16"/>
      <c r="NB724" s="16"/>
      <c r="NC724" s="16"/>
      <c r="ND724" s="16"/>
      <c r="NE724" s="16"/>
      <c r="NF724" s="16"/>
      <c r="NG724" s="16"/>
      <c r="NH724" s="16"/>
      <c r="NI724" s="16"/>
      <c r="NJ724" s="16"/>
      <c r="NK724" s="16"/>
      <c r="NL724" s="16"/>
      <c r="NM724" s="16"/>
      <c r="NN724" s="16"/>
      <c r="NO724" s="16"/>
      <c r="NP724" s="16"/>
      <c r="NQ724" s="16"/>
      <c r="NR724" s="16"/>
      <c r="NS724" s="16"/>
      <c r="NT724" s="16"/>
      <c r="NU724" s="16"/>
      <c r="NV724" s="16"/>
      <c r="NW724" s="16"/>
      <c r="NX724" s="16"/>
      <c r="NY724" s="16"/>
      <c r="NZ724" s="16"/>
      <c r="OA724" s="16"/>
      <c r="OB724" s="16"/>
      <c r="OC724" s="16"/>
      <c r="OD724" s="16"/>
      <c r="OE724" s="16"/>
      <c r="OF724" s="16"/>
      <c r="OG724" s="16"/>
      <c r="OH724" s="16"/>
      <c r="OI724" s="16"/>
      <c r="OJ724" s="16"/>
      <c r="OK724" s="16"/>
      <c r="OL724" s="16"/>
      <c r="OM724" s="16"/>
      <c r="ON724" s="16"/>
      <c r="OO724" s="16"/>
      <c r="OP724" s="16"/>
      <c r="OQ724" s="16"/>
      <c r="OR724" s="16"/>
      <c r="OS724" s="16"/>
      <c r="OT724" s="16"/>
      <c r="OU724" s="16"/>
      <c r="OV724" s="16"/>
      <c r="OW724" s="16"/>
      <c r="OX724" s="16"/>
      <c r="OY724" s="16"/>
      <c r="OZ724" s="16"/>
      <c r="PA724" s="16"/>
      <c r="PB724" s="16"/>
      <c r="PC724" s="16"/>
      <c r="PD724" s="16"/>
      <c r="PE724" s="16"/>
      <c r="PF724" s="16"/>
      <c r="PG724" s="16"/>
      <c r="PH724" s="16"/>
      <c r="PI724" s="16"/>
      <c r="PJ724" s="16"/>
      <c r="PK724" s="16"/>
      <c r="PL724" s="16"/>
      <c r="PM724" s="16"/>
      <c r="PN724" s="16"/>
      <c r="PO724" s="16"/>
      <c r="PP724" s="16"/>
      <c r="PQ724" s="16"/>
      <c r="PR724" s="16"/>
      <c r="PS724" s="16"/>
      <c r="PT724" s="16"/>
      <c r="PU724" s="16"/>
      <c r="PV724" s="16"/>
      <c r="PW724" s="16"/>
      <c r="PX724" s="16"/>
      <c r="PY724" s="16"/>
      <c r="PZ724" s="16"/>
      <c r="QA724" s="16"/>
      <c r="QB724" s="16"/>
      <c r="QC724" s="16"/>
      <c r="QD724" s="16"/>
      <c r="QE724" s="16"/>
      <c r="QF724" s="16"/>
      <c r="QG724" s="16"/>
      <c r="QH724" s="16"/>
      <c r="QI724" s="16"/>
      <c r="QJ724" s="16"/>
      <c r="QK724" s="16"/>
      <c r="QL724" s="16"/>
      <c r="QM724" s="16"/>
      <c r="QN724" s="16"/>
      <c r="QO724" s="16"/>
      <c r="QP724" s="16"/>
      <c r="QQ724" s="16"/>
      <c r="QR724" s="16"/>
      <c r="QS724" s="16"/>
      <c r="QT724" s="16"/>
      <c r="QU724" s="16"/>
      <c r="QV724" s="16"/>
      <c r="QW724" s="16"/>
      <c r="QX724" s="16"/>
      <c r="QY724" s="16"/>
      <c r="QZ724" s="16"/>
      <c r="RA724" s="16"/>
      <c r="RB724" s="16"/>
      <c r="RC724" s="16"/>
      <c r="RD724" s="16"/>
      <c r="RE724" s="16"/>
      <c r="RF724" s="16"/>
      <c r="RG724" s="16"/>
      <c r="RH724" s="16"/>
      <c r="RI724" s="16"/>
      <c r="RJ724" s="16"/>
      <c r="RK724" s="16"/>
      <c r="RL724" s="16"/>
      <c r="RM724" s="16"/>
      <c r="RN724" s="16"/>
      <c r="RO724" s="16"/>
      <c r="RP724" s="16"/>
      <c r="RQ724" s="16"/>
      <c r="RR724" s="16"/>
      <c r="RS724" s="16"/>
      <c r="RT724" s="16"/>
      <c r="RU724" s="16"/>
      <c r="RV724" s="16"/>
      <c r="RW724" s="16"/>
      <c r="RX724" s="16"/>
      <c r="RY724" s="16"/>
      <c r="RZ724" s="16"/>
      <c r="SA724" s="16"/>
      <c r="SB724" s="16"/>
      <c r="SC724" s="16"/>
      <c r="SD724" s="16"/>
      <c r="SE724" s="16"/>
      <c r="SF724" s="16"/>
      <c r="SG724" s="16"/>
      <c r="SH724" s="16"/>
      <c r="SI724" s="16"/>
      <c r="SJ724" s="16"/>
      <c r="SK724" s="16"/>
      <c r="SL724" s="16"/>
      <c r="SM724" s="16"/>
      <c r="SN724" s="16"/>
      <c r="SO724" s="16"/>
      <c r="SP724" s="16"/>
      <c r="SQ724" s="16"/>
      <c r="SR724" s="16"/>
      <c r="SS724" s="16"/>
      <c r="ST724" s="16"/>
      <c r="SU724" s="16"/>
      <c r="SV724" s="16"/>
      <c r="SW724" s="16"/>
      <c r="SX724" s="16"/>
      <c r="SY724" s="16"/>
      <c r="SZ724" s="16"/>
      <c r="TA724" s="16"/>
      <c r="TB724" s="16"/>
      <c r="TC724" s="16"/>
      <c r="TD724" s="16"/>
      <c r="TE724" s="16"/>
      <c r="TF724" s="16"/>
      <c r="TG724" s="16"/>
      <c r="TH724" s="16"/>
      <c r="TI724" s="16"/>
      <c r="TJ724" s="16"/>
      <c r="TK724" s="16"/>
      <c r="TL724" s="16"/>
      <c r="TM724" s="16"/>
      <c r="TN724" s="16"/>
      <c r="TO724" s="16"/>
      <c r="TP724" s="16"/>
      <c r="TQ724" s="16"/>
      <c r="TR724" s="16"/>
      <c r="TS724" s="16"/>
      <c r="TT724" s="16"/>
      <c r="TU724" s="16"/>
      <c r="TV724" s="16"/>
      <c r="TW724" s="16"/>
      <c r="TX724" s="16"/>
      <c r="TY724" s="16"/>
      <c r="TZ724" s="16"/>
      <c r="UA724" s="16"/>
      <c r="UB724" s="16"/>
      <c r="UC724" s="16"/>
      <c r="UD724" s="16"/>
      <c r="UE724" s="16"/>
      <c r="UF724" s="16"/>
      <c r="UG724" s="16"/>
      <c r="UH724" s="16"/>
      <c r="UI724" s="16"/>
      <c r="UJ724" s="16"/>
      <c r="UK724" s="16"/>
      <c r="UL724" s="16"/>
      <c r="UM724" s="16"/>
      <c r="UN724" s="16"/>
      <c r="UO724" s="16"/>
      <c r="UP724" s="16"/>
      <c r="UQ724" s="16"/>
      <c r="UR724" s="16"/>
      <c r="US724" s="16"/>
      <c r="UT724" s="16"/>
      <c r="UU724" s="16"/>
      <c r="UV724" s="16"/>
      <c r="UW724" s="16"/>
      <c r="UX724" s="16"/>
      <c r="UY724" s="16"/>
      <c r="UZ724" s="16"/>
      <c r="VA724" s="16"/>
      <c r="VB724" s="16"/>
      <c r="VC724" s="16"/>
      <c r="VD724" s="16"/>
      <c r="VE724" s="16"/>
      <c r="VF724" s="16"/>
      <c r="VG724" s="16"/>
      <c r="VH724" s="16"/>
      <c r="VI724" s="16"/>
      <c r="VJ724" s="16"/>
      <c r="VK724" s="16"/>
      <c r="VL724" s="16"/>
      <c r="VM724" s="16"/>
      <c r="VN724" s="16"/>
      <c r="VO724" s="16"/>
      <c r="VP724" s="16"/>
      <c r="VQ724" s="16"/>
      <c r="VR724" s="16"/>
      <c r="VS724" s="16"/>
      <c r="VT724" s="16"/>
      <c r="VU724" s="16"/>
      <c r="VV724" s="16"/>
      <c r="VW724" s="16"/>
      <c r="VX724" s="16"/>
      <c r="VY724" s="16"/>
      <c r="VZ724" s="16"/>
      <c r="WA724" s="16"/>
      <c r="WB724" s="16"/>
      <c r="WC724" s="16"/>
      <c r="WD724" s="16"/>
      <c r="WE724" s="16"/>
      <c r="WF724" s="16"/>
      <c r="WG724" s="16"/>
      <c r="WH724" s="16"/>
      <c r="WI724" s="16"/>
      <c r="WJ724" s="16"/>
      <c r="WK724" s="16"/>
      <c r="WL724" s="16"/>
      <c r="WM724" s="16"/>
      <c r="WN724" s="16"/>
      <c r="WO724" s="16"/>
      <c r="WP724" s="16"/>
      <c r="WQ724" s="16"/>
      <c r="WR724" s="16"/>
      <c r="WS724" s="16"/>
      <c r="WT724" s="16"/>
      <c r="WU724" s="16"/>
      <c r="WV724" s="16"/>
      <c r="WW724" s="16"/>
      <c r="WX724" s="16"/>
      <c r="WY724" s="16"/>
      <c r="WZ724" s="16"/>
      <c r="XA724" s="16"/>
      <c r="XB724" s="16"/>
      <c r="XC724" s="16"/>
      <c r="XD724" s="16"/>
      <c r="XE724" s="16"/>
      <c r="XF724" s="16"/>
      <c r="XG724" s="16"/>
      <c r="XH724" s="16"/>
      <c r="XI724" s="16"/>
      <c r="XJ724" s="16"/>
      <c r="XK724" s="16"/>
      <c r="XL724" s="16"/>
      <c r="XM724" s="16"/>
      <c r="XN724" s="16"/>
      <c r="XO724" s="16"/>
      <c r="XP724" s="16"/>
      <c r="XQ724" s="16"/>
      <c r="XR724" s="16"/>
      <c r="XS724" s="16"/>
      <c r="XT724" s="16"/>
      <c r="XU724" s="16"/>
      <c r="XV724" s="16"/>
      <c r="XW724" s="16"/>
      <c r="XX724" s="16"/>
      <c r="XY724" s="16"/>
      <c r="XZ724" s="16"/>
      <c r="YA724" s="16"/>
      <c r="YB724" s="16"/>
      <c r="YC724" s="16"/>
      <c r="YD724" s="16"/>
      <c r="YE724" s="16"/>
      <c r="YF724" s="16"/>
      <c r="YG724" s="16"/>
      <c r="YH724" s="16"/>
      <c r="YI724" s="16"/>
      <c r="YJ724" s="16"/>
      <c r="YK724" s="16"/>
      <c r="YL724" s="16"/>
      <c r="YM724" s="16"/>
      <c r="YN724" s="16"/>
      <c r="YO724" s="16"/>
      <c r="YP724" s="16"/>
      <c r="YQ724" s="16"/>
      <c r="YR724" s="16"/>
      <c r="YS724" s="16"/>
      <c r="YT724" s="16"/>
      <c r="YU724" s="16"/>
      <c r="YV724" s="16"/>
      <c r="YW724" s="16"/>
      <c r="YX724" s="16"/>
      <c r="YY724" s="16"/>
      <c r="YZ724" s="16"/>
      <c r="ZA724" s="16"/>
      <c r="ZB724" s="16"/>
      <c r="ZC724" s="16"/>
      <c r="ZD724" s="16"/>
      <c r="ZE724" s="16"/>
      <c r="ZF724" s="16"/>
      <c r="ZG724" s="16"/>
      <c r="ZH724" s="16"/>
      <c r="ZI724" s="16"/>
      <c r="ZJ724" s="16"/>
      <c r="ZK724" s="16"/>
      <c r="ZL724" s="16"/>
      <c r="ZM724" s="16"/>
      <c r="ZN724" s="16"/>
      <c r="ZO724" s="16"/>
      <c r="ZP724" s="16"/>
      <c r="ZQ724" s="16"/>
      <c r="ZR724" s="16"/>
      <c r="ZS724" s="16"/>
      <c r="ZT724" s="16"/>
      <c r="ZU724" s="16"/>
      <c r="ZV724" s="16"/>
      <c r="ZW724" s="16"/>
      <c r="ZX724" s="16"/>
      <c r="ZY724" s="16"/>
      <c r="ZZ724" s="16"/>
      <c r="AAA724" s="16"/>
      <c r="AAB724" s="16"/>
      <c r="AAC724" s="16"/>
      <c r="AAD724" s="16"/>
      <c r="AAE724" s="16"/>
      <c r="AAF724" s="16"/>
      <c r="AAG724" s="16"/>
      <c r="AAH724" s="16"/>
      <c r="AAI724" s="16"/>
      <c r="AAJ724" s="16"/>
      <c r="AAK724" s="16"/>
      <c r="AAL724" s="16"/>
      <c r="AAM724" s="16"/>
      <c r="AAN724" s="16"/>
      <c r="AAO724" s="16"/>
      <c r="AAP724" s="16"/>
      <c r="AAQ724" s="16"/>
      <c r="AAR724" s="16"/>
      <c r="AAS724" s="16"/>
      <c r="AAT724" s="16"/>
      <c r="AAU724" s="16"/>
      <c r="AAV724" s="16"/>
      <c r="AAW724" s="16"/>
      <c r="AAX724" s="16"/>
      <c r="AAY724" s="16"/>
      <c r="AAZ724" s="16"/>
      <c r="ABA724" s="16"/>
      <c r="ABB724" s="16"/>
      <c r="ABC724" s="16"/>
      <c r="ABD724" s="16"/>
      <c r="ABE724" s="16"/>
      <c r="ABF724" s="16"/>
      <c r="ABG724" s="16"/>
      <c r="ABH724" s="16"/>
      <c r="ABI724" s="16"/>
      <c r="ABJ724" s="16"/>
      <c r="ABK724" s="16"/>
      <c r="ABL724" s="16"/>
      <c r="ABM724" s="16"/>
      <c r="ABN724" s="16"/>
      <c r="ABO724" s="16"/>
      <c r="ABP724" s="16"/>
      <c r="ABQ724" s="16"/>
      <c r="ABR724" s="16"/>
      <c r="ABS724" s="16"/>
      <c r="ABT724" s="16"/>
      <c r="ABU724" s="16"/>
      <c r="ABV724" s="16"/>
      <c r="ABW724" s="16"/>
      <c r="ABX724" s="16"/>
      <c r="ABY724" s="16"/>
      <c r="ABZ724" s="16"/>
      <c r="ACA724" s="16"/>
      <c r="ACB724" s="16"/>
      <c r="ACC724" s="16"/>
      <c r="ACD724" s="16"/>
      <c r="ACE724" s="16"/>
      <c r="ACF724" s="16"/>
      <c r="ACG724" s="16"/>
      <c r="ACH724" s="16"/>
      <c r="ACI724" s="16"/>
      <c r="ACJ724" s="16"/>
      <c r="ACK724" s="16"/>
      <c r="ACL724" s="16"/>
      <c r="ACM724" s="16"/>
      <c r="ACN724" s="16"/>
      <c r="ACO724" s="16"/>
      <c r="ACP724" s="16"/>
      <c r="ACQ724" s="16"/>
      <c r="ACR724" s="16"/>
      <c r="ACS724" s="16"/>
      <c r="ACT724" s="16"/>
      <c r="ACU724" s="16"/>
      <c r="ACV724" s="16"/>
      <c r="ACW724" s="16"/>
      <c r="ACX724" s="16"/>
      <c r="ACY724" s="16"/>
      <c r="ACZ724" s="16"/>
      <c r="ADA724" s="16"/>
      <c r="ADB724" s="16"/>
      <c r="ADC724" s="16"/>
      <c r="ADD724" s="16"/>
      <c r="ADE724" s="16"/>
      <c r="ADF724" s="16"/>
      <c r="ADG724" s="16"/>
      <c r="ADH724" s="16"/>
      <c r="ADI724" s="16"/>
      <c r="ADJ724" s="16"/>
      <c r="ADK724" s="16"/>
      <c r="ADL724" s="16"/>
      <c r="ADM724" s="16"/>
      <c r="ADN724" s="16"/>
      <c r="ADO724" s="16"/>
      <c r="ADP724" s="16"/>
      <c r="ADQ724" s="16"/>
      <c r="ADR724" s="16"/>
      <c r="ADS724" s="16"/>
      <c r="ADT724" s="16"/>
      <c r="ADU724" s="16"/>
      <c r="ADV724" s="16"/>
      <c r="ADW724" s="16"/>
      <c r="ADX724" s="16"/>
      <c r="ADY724" s="16"/>
      <c r="ADZ724" s="16"/>
      <c r="AEA724" s="16"/>
      <c r="AEB724" s="16"/>
      <c r="AEC724" s="16"/>
      <c r="AED724" s="16"/>
      <c r="AEE724" s="16"/>
      <c r="AEF724" s="16"/>
      <c r="AEG724" s="16"/>
      <c r="AEH724" s="16"/>
      <c r="AEI724" s="16"/>
      <c r="AEJ724" s="16"/>
      <c r="AEK724" s="16"/>
      <c r="AEL724" s="16"/>
      <c r="AEM724" s="16"/>
      <c r="AEN724" s="16"/>
      <c r="AEO724" s="16"/>
      <c r="AEP724" s="16"/>
      <c r="AEQ724" s="16"/>
      <c r="AER724" s="16"/>
      <c r="AES724" s="16"/>
      <c r="AET724" s="16"/>
      <c r="AEU724" s="16"/>
      <c r="AEV724" s="16"/>
      <c r="AEW724" s="16"/>
      <c r="AEX724" s="16"/>
      <c r="AEY724" s="16"/>
      <c r="AEZ724" s="16"/>
      <c r="AFA724" s="16"/>
      <c r="AFB724" s="16"/>
      <c r="AFC724" s="16"/>
      <c r="AFD724" s="16"/>
      <c r="AFE724" s="16"/>
      <c r="AFF724" s="16"/>
      <c r="AFG724" s="16"/>
      <c r="AFH724" s="16"/>
      <c r="AFI724" s="16"/>
      <c r="AFJ724" s="16"/>
      <c r="AFK724" s="16"/>
      <c r="AFL724" s="16"/>
      <c r="AFM724" s="16"/>
      <c r="AFN724" s="16"/>
      <c r="AFO724" s="16"/>
      <c r="AFP724" s="16"/>
      <c r="AFQ724" s="16"/>
      <c r="AFR724" s="16"/>
      <c r="AFS724" s="16"/>
      <c r="AFT724" s="16"/>
      <c r="AFU724" s="16"/>
      <c r="AFV724" s="16"/>
      <c r="AFW724" s="16"/>
      <c r="AFX724" s="16"/>
      <c r="AFY724" s="16"/>
      <c r="AFZ724" s="16"/>
      <c r="AGA724" s="16"/>
    </row>
    <row r="725" spans="1:859" s="343" customFormat="1" x14ac:dyDescent="0.2">
      <c r="A725" s="341"/>
      <c r="B725" s="341"/>
      <c r="C725" s="341"/>
      <c r="D725" s="341"/>
      <c r="E725" s="340" t="s">
        <v>1819</v>
      </c>
      <c r="F725" s="338" t="s">
        <v>2904</v>
      </c>
      <c r="G725" s="340" t="s">
        <v>449</v>
      </c>
      <c r="H725" s="329" t="s">
        <v>1820</v>
      </c>
      <c r="I725" s="329" t="s">
        <v>1802</v>
      </c>
      <c r="J725" s="329" t="s">
        <v>883</v>
      </c>
      <c r="K725" s="329" t="s">
        <v>1818</v>
      </c>
      <c r="L725" s="329" t="s">
        <v>848</v>
      </c>
      <c r="M725" s="329"/>
      <c r="N725" s="340"/>
      <c r="O725" s="329"/>
      <c r="P725" s="329"/>
      <c r="Q725" s="340"/>
      <c r="R725" s="341"/>
      <c r="S725" s="341"/>
      <c r="T725" s="341"/>
      <c r="U725" s="341"/>
      <c r="V725" s="341"/>
      <c r="W725" s="341"/>
      <c r="X725" s="341"/>
      <c r="Y725" s="341"/>
      <c r="Z725" s="341"/>
      <c r="AA725" s="341"/>
      <c r="AB725" s="341"/>
      <c r="AC725" s="341"/>
      <c r="AD725" s="341"/>
      <c r="AE725" s="341"/>
      <c r="AF725" s="341"/>
      <c r="AG725" s="341"/>
      <c r="AH725" s="341"/>
      <c r="AI725" s="341"/>
      <c r="AJ725" s="341"/>
      <c r="AK725" s="341"/>
      <c r="AL725" s="341"/>
      <c r="AM725" s="341"/>
      <c r="AN725" s="341"/>
      <c r="AO725" s="341"/>
      <c r="AP725" s="341"/>
      <c r="AQ725" s="341"/>
      <c r="AR725" s="341"/>
      <c r="AS725" s="341"/>
      <c r="AT725" s="341"/>
      <c r="AU725" s="341"/>
      <c r="AV725" s="341"/>
      <c r="AW725" s="341"/>
      <c r="AX725" s="341"/>
      <c r="AY725" s="341"/>
      <c r="AZ725" s="341"/>
      <c r="BA725" s="341"/>
      <c r="BB725" s="341"/>
      <c r="BC725" s="341"/>
      <c r="BD725" s="341"/>
      <c r="BE725" s="341"/>
      <c r="BF725" s="341"/>
      <c r="BG725" s="341"/>
      <c r="BH725" s="341"/>
      <c r="BI725" s="341"/>
      <c r="BJ725" s="341"/>
      <c r="BK725" s="341"/>
      <c r="BL725" s="341"/>
      <c r="BM725" s="341"/>
      <c r="BN725" s="341"/>
      <c r="BO725" s="341"/>
      <c r="BP725" s="341"/>
      <c r="BQ725" s="341"/>
      <c r="BR725" s="341"/>
      <c r="BS725" s="341"/>
      <c r="BT725" s="341"/>
      <c r="BU725" s="341"/>
      <c r="BV725" s="341"/>
      <c r="BW725" s="341"/>
      <c r="BX725" s="341"/>
      <c r="BY725" s="341"/>
      <c r="BZ725" s="341"/>
      <c r="CA725" s="341"/>
      <c r="CB725" s="341"/>
      <c r="CC725" s="341"/>
      <c r="CD725" s="341"/>
      <c r="CE725" s="341"/>
      <c r="CF725" s="341"/>
      <c r="CG725" s="341"/>
      <c r="CH725" s="341"/>
      <c r="CI725" s="341"/>
      <c r="CJ725" s="341"/>
      <c r="CK725" s="341"/>
      <c r="CL725" s="341"/>
      <c r="CM725" s="341"/>
      <c r="CN725" s="341"/>
      <c r="CO725" s="341"/>
      <c r="CP725" s="341"/>
      <c r="CQ725" s="341"/>
      <c r="CR725" s="341"/>
      <c r="CS725" s="341"/>
      <c r="CT725" s="341"/>
      <c r="CU725" s="341"/>
      <c r="CV725" s="341"/>
      <c r="CW725" s="341"/>
      <c r="CX725" s="341"/>
      <c r="CY725" s="341"/>
      <c r="CZ725" s="341"/>
      <c r="DA725" s="341"/>
      <c r="DB725" s="341"/>
      <c r="DC725" s="341"/>
      <c r="DD725" s="341"/>
      <c r="DE725" s="341"/>
      <c r="DF725" s="341"/>
      <c r="DG725" s="341"/>
      <c r="DH725" s="341"/>
      <c r="DI725" s="341"/>
      <c r="DJ725" s="341"/>
      <c r="DK725" s="341"/>
      <c r="DL725" s="341"/>
      <c r="DM725" s="341"/>
      <c r="DN725" s="341"/>
      <c r="DO725" s="341"/>
      <c r="DP725" s="341"/>
      <c r="DQ725" s="341"/>
      <c r="DR725" s="341"/>
      <c r="DS725" s="341"/>
      <c r="DT725" s="341"/>
      <c r="DU725" s="341"/>
      <c r="DV725" s="341"/>
      <c r="DW725" s="341"/>
      <c r="DX725" s="341"/>
      <c r="DY725" s="341"/>
      <c r="DZ725" s="341"/>
      <c r="EA725" s="341"/>
      <c r="EB725" s="341"/>
      <c r="EC725" s="341"/>
      <c r="ED725" s="341"/>
      <c r="EE725" s="341"/>
      <c r="EF725" s="341"/>
      <c r="EG725" s="341"/>
      <c r="EH725" s="341"/>
      <c r="EI725" s="341"/>
      <c r="EJ725" s="341"/>
      <c r="EK725" s="341"/>
      <c r="EL725" s="341"/>
      <c r="EM725" s="341"/>
      <c r="EN725" s="341"/>
      <c r="EO725" s="341"/>
      <c r="EP725" s="341"/>
      <c r="EQ725" s="341"/>
      <c r="ER725" s="341"/>
      <c r="ES725" s="341"/>
      <c r="ET725" s="341"/>
      <c r="EU725" s="341"/>
      <c r="EV725" s="341"/>
      <c r="EW725" s="341"/>
      <c r="EX725" s="341"/>
      <c r="EY725" s="341"/>
      <c r="EZ725" s="341"/>
      <c r="FA725" s="341"/>
      <c r="FB725" s="341"/>
      <c r="FC725" s="341"/>
      <c r="FD725" s="341"/>
      <c r="FE725" s="341"/>
      <c r="FF725" s="341"/>
      <c r="FG725" s="341"/>
      <c r="FH725" s="341"/>
      <c r="FI725" s="341"/>
      <c r="FJ725" s="341"/>
      <c r="FK725" s="341"/>
      <c r="FL725" s="341"/>
      <c r="FM725" s="341"/>
      <c r="FN725" s="341"/>
      <c r="FO725" s="341"/>
      <c r="FP725" s="341"/>
      <c r="FQ725" s="341"/>
      <c r="FR725" s="341"/>
      <c r="FS725" s="341"/>
      <c r="FT725" s="341"/>
      <c r="FU725" s="341"/>
      <c r="FV725" s="341"/>
      <c r="FW725" s="341"/>
      <c r="FX725" s="341"/>
      <c r="FY725" s="341"/>
      <c r="FZ725" s="341"/>
      <c r="GA725" s="341"/>
      <c r="GB725" s="341"/>
      <c r="GC725" s="341"/>
      <c r="GD725" s="341"/>
      <c r="GE725" s="341"/>
      <c r="GF725" s="341"/>
      <c r="GG725" s="341"/>
      <c r="GH725" s="341"/>
      <c r="GI725" s="341"/>
      <c r="GJ725" s="341"/>
      <c r="GK725" s="341"/>
      <c r="GL725" s="341"/>
      <c r="GM725" s="341"/>
      <c r="GN725" s="341"/>
      <c r="GO725" s="341"/>
      <c r="GP725" s="341"/>
      <c r="GQ725" s="341"/>
      <c r="GR725" s="341"/>
      <c r="GS725" s="341"/>
      <c r="GT725" s="341"/>
      <c r="GU725" s="341"/>
      <c r="GV725" s="341"/>
      <c r="GW725" s="341"/>
      <c r="GX725" s="341"/>
      <c r="GY725" s="341"/>
      <c r="GZ725" s="341"/>
      <c r="HA725" s="341"/>
      <c r="HB725" s="341"/>
      <c r="HC725" s="341"/>
      <c r="HD725" s="341"/>
      <c r="HE725" s="341"/>
      <c r="HF725" s="341"/>
      <c r="HG725" s="341"/>
      <c r="HH725" s="341"/>
      <c r="HI725" s="341"/>
      <c r="HJ725" s="341"/>
      <c r="HK725" s="341"/>
      <c r="HL725" s="341"/>
      <c r="HM725" s="341"/>
      <c r="HN725" s="341"/>
      <c r="HO725" s="341"/>
      <c r="HP725" s="341"/>
      <c r="HQ725" s="341"/>
      <c r="HR725" s="341"/>
      <c r="HS725" s="341"/>
      <c r="HT725" s="341"/>
      <c r="HU725" s="341"/>
      <c r="HV725" s="341"/>
      <c r="HW725" s="341"/>
      <c r="HX725" s="341"/>
      <c r="HY725" s="341"/>
      <c r="HZ725" s="341"/>
      <c r="IA725" s="341"/>
      <c r="IB725" s="341"/>
      <c r="IC725" s="341"/>
      <c r="ID725" s="341"/>
      <c r="IE725" s="341"/>
      <c r="IF725" s="341"/>
      <c r="IG725" s="341"/>
      <c r="IH725" s="341"/>
      <c r="II725" s="341"/>
      <c r="IJ725" s="341"/>
      <c r="IK725" s="341"/>
      <c r="IL725" s="341"/>
      <c r="IM725" s="341"/>
      <c r="IN725" s="341"/>
      <c r="IO725" s="341"/>
      <c r="IP725" s="341"/>
      <c r="IQ725" s="341"/>
      <c r="IR725" s="341"/>
      <c r="IS725" s="341"/>
      <c r="IT725" s="341"/>
      <c r="IU725" s="341"/>
      <c r="IV725" s="341"/>
      <c r="IW725" s="341"/>
      <c r="IX725" s="341"/>
      <c r="IY725" s="341"/>
      <c r="IZ725" s="341"/>
      <c r="JA725" s="341"/>
      <c r="JB725" s="341"/>
      <c r="JC725" s="341"/>
      <c r="JD725" s="341"/>
      <c r="JE725" s="341"/>
      <c r="JF725" s="341"/>
      <c r="JG725" s="341"/>
      <c r="JH725" s="341"/>
      <c r="JI725" s="341"/>
      <c r="JJ725" s="341"/>
      <c r="JK725" s="341"/>
      <c r="JL725" s="341"/>
      <c r="JM725" s="341"/>
      <c r="JN725" s="341"/>
      <c r="JO725" s="341"/>
      <c r="JP725" s="341"/>
      <c r="JQ725" s="341"/>
      <c r="JR725" s="341"/>
      <c r="JS725" s="341"/>
      <c r="JT725" s="341"/>
      <c r="JU725" s="341"/>
      <c r="JV725" s="341"/>
      <c r="JW725" s="341"/>
      <c r="JX725" s="341"/>
      <c r="JY725" s="341"/>
      <c r="JZ725" s="341"/>
      <c r="KA725" s="341"/>
      <c r="KB725" s="341"/>
      <c r="KC725" s="341"/>
      <c r="KD725" s="341"/>
      <c r="KE725" s="341"/>
      <c r="KF725" s="341"/>
      <c r="KG725" s="341"/>
      <c r="KH725" s="341"/>
      <c r="KI725" s="341"/>
      <c r="KJ725" s="341"/>
      <c r="KK725" s="341"/>
      <c r="KL725" s="341"/>
      <c r="KM725" s="341"/>
      <c r="KN725" s="341"/>
      <c r="KO725" s="341"/>
      <c r="KP725" s="341"/>
      <c r="KQ725" s="341"/>
      <c r="KR725" s="341"/>
      <c r="KS725" s="341"/>
      <c r="KT725" s="341"/>
      <c r="KU725" s="341"/>
      <c r="KV725" s="341"/>
      <c r="KW725" s="341"/>
      <c r="KX725" s="341"/>
      <c r="KY725" s="341"/>
      <c r="KZ725" s="341"/>
      <c r="LA725" s="341"/>
      <c r="LB725" s="341"/>
      <c r="LC725" s="341"/>
      <c r="LD725" s="341"/>
      <c r="LE725" s="341"/>
      <c r="LF725" s="341"/>
      <c r="LG725" s="341"/>
      <c r="LH725" s="341"/>
      <c r="LI725" s="341"/>
      <c r="LJ725" s="341"/>
      <c r="LK725" s="341"/>
      <c r="LL725" s="341"/>
      <c r="LM725" s="341"/>
      <c r="LN725" s="341"/>
      <c r="LO725" s="341"/>
      <c r="LP725" s="341"/>
      <c r="LQ725" s="341"/>
      <c r="LR725" s="341"/>
      <c r="LS725" s="341"/>
      <c r="LT725" s="341"/>
      <c r="LU725" s="341"/>
      <c r="LV725" s="341"/>
      <c r="LW725" s="341"/>
      <c r="LX725" s="341"/>
      <c r="LY725" s="341"/>
      <c r="LZ725" s="341"/>
      <c r="MA725" s="341"/>
      <c r="MB725" s="341"/>
      <c r="MC725" s="341"/>
      <c r="MD725" s="341"/>
      <c r="ME725" s="341"/>
      <c r="MF725" s="341"/>
      <c r="MG725" s="341"/>
      <c r="MH725" s="341"/>
      <c r="MI725" s="341"/>
      <c r="MJ725" s="341"/>
      <c r="MK725" s="341"/>
      <c r="ML725" s="341"/>
      <c r="MM725" s="341"/>
      <c r="MN725" s="341"/>
      <c r="MO725" s="341"/>
      <c r="MP725" s="341"/>
      <c r="MQ725" s="341"/>
      <c r="MR725" s="341"/>
      <c r="MS725" s="341"/>
      <c r="MT725" s="341"/>
      <c r="MU725" s="341"/>
      <c r="MV725" s="341"/>
      <c r="MW725" s="341"/>
      <c r="MX725" s="341"/>
      <c r="MY725" s="341"/>
      <c r="MZ725" s="341"/>
      <c r="NA725" s="341"/>
      <c r="NB725" s="341"/>
      <c r="NC725" s="341"/>
      <c r="ND725" s="341"/>
      <c r="NE725" s="341"/>
      <c r="NF725" s="341"/>
      <c r="NG725" s="341"/>
      <c r="NH725" s="341"/>
      <c r="NI725" s="341"/>
      <c r="NJ725" s="341"/>
      <c r="NK725" s="341"/>
      <c r="NL725" s="341"/>
      <c r="NM725" s="341"/>
      <c r="NN725" s="341"/>
      <c r="NO725" s="341"/>
      <c r="NP725" s="341"/>
      <c r="NQ725" s="341"/>
      <c r="NR725" s="341"/>
      <c r="NS725" s="341"/>
      <c r="NT725" s="341"/>
      <c r="NU725" s="341"/>
      <c r="NV725" s="341"/>
      <c r="NW725" s="341"/>
      <c r="NX725" s="341"/>
      <c r="NY725" s="341"/>
      <c r="NZ725" s="341"/>
      <c r="OA725" s="341"/>
      <c r="OB725" s="341"/>
      <c r="OC725" s="341"/>
      <c r="OD725" s="341"/>
      <c r="OE725" s="341"/>
      <c r="OF725" s="341"/>
      <c r="OG725" s="341"/>
      <c r="OH725" s="341"/>
      <c r="OI725" s="341"/>
      <c r="OJ725" s="341"/>
      <c r="OK725" s="341"/>
      <c r="OL725" s="341"/>
      <c r="OM725" s="341"/>
      <c r="ON725" s="341"/>
      <c r="OO725" s="341"/>
      <c r="OP725" s="341"/>
      <c r="OQ725" s="341"/>
      <c r="OR725" s="341"/>
      <c r="OS725" s="341"/>
      <c r="OT725" s="341"/>
      <c r="OU725" s="341"/>
      <c r="OV725" s="341"/>
      <c r="OW725" s="341"/>
      <c r="OX725" s="341"/>
      <c r="OY725" s="341"/>
      <c r="OZ725" s="341"/>
      <c r="PA725" s="341"/>
      <c r="PB725" s="341"/>
      <c r="PC725" s="341"/>
      <c r="PD725" s="341"/>
      <c r="PE725" s="341"/>
      <c r="PF725" s="341"/>
      <c r="PG725" s="341"/>
      <c r="PH725" s="341"/>
      <c r="PI725" s="341"/>
      <c r="PJ725" s="341"/>
      <c r="PK725" s="341"/>
      <c r="PL725" s="341"/>
      <c r="PM725" s="341"/>
      <c r="PN725" s="341"/>
      <c r="PO725" s="341"/>
      <c r="PP725" s="341"/>
      <c r="PQ725" s="341"/>
      <c r="PR725" s="341"/>
      <c r="PS725" s="341"/>
      <c r="PT725" s="341"/>
      <c r="PU725" s="341"/>
      <c r="PV725" s="341"/>
      <c r="PW725" s="341"/>
      <c r="PX725" s="341"/>
      <c r="PY725" s="341"/>
      <c r="PZ725" s="341"/>
      <c r="QA725" s="341"/>
      <c r="QB725" s="341"/>
      <c r="QC725" s="341"/>
      <c r="QD725" s="341"/>
      <c r="QE725" s="341"/>
      <c r="QF725" s="341"/>
      <c r="QG725" s="341"/>
      <c r="QH725" s="341"/>
      <c r="QI725" s="341"/>
      <c r="QJ725" s="341"/>
      <c r="QK725" s="341"/>
      <c r="QL725" s="341"/>
      <c r="QM725" s="341"/>
      <c r="QN725" s="341"/>
      <c r="QO725" s="341"/>
      <c r="QP725" s="341"/>
      <c r="QQ725" s="341"/>
      <c r="QR725" s="341"/>
      <c r="QS725" s="341"/>
      <c r="QT725" s="341"/>
      <c r="QU725" s="341"/>
      <c r="QV725" s="341"/>
      <c r="QW725" s="341"/>
      <c r="QX725" s="341"/>
      <c r="QY725" s="341"/>
      <c r="QZ725" s="341"/>
      <c r="RA725" s="341"/>
      <c r="RB725" s="341"/>
      <c r="RC725" s="341"/>
      <c r="RD725" s="341"/>
      <c r="RE725" s="341"/>
      <c r="RF725" s="341"/>
      <c r="RG725" s="341"/>
      <c r="RH725" s="341"/>
      <c r="RI725" s="341"/>
      <c r="RJ725" s="341"/>
      <c r="RK725" s="341"/>
      <c r="RL725" s="341"/>
      <c r="RM725" s="341"/>
      <c r="RN725" s="341"/>
      <c r="RO725" s="341"/>
      <c r="RP725" s="341"/>
      <c r="RQ725" s="341"/>
      <c r="RR725" s="341"/>
      <c r="RS725" s="341"/>
      <c r="RT725" s="341"/>
      <c r="RU725" s="341"/>
      <c r="RV725" s="341"/>
      <c r="RW725" s="341"/>
      <c r="RX725" s="341"/>
      <c r="RY725" s="341"/>
      <c r="RZ725" s="341"/>
      <c r="SA725" s="341"/>
      <c r="SB725" s="341"/>
      <c r="SC725" s="341"/>
      <c r="SD725" s="341"/>
      <c r="SE725" s="341"/>
      <c r="SF725" s="341"/>
      <c r="SG725" s="341"/>
      <c r="SH725" s="341"/>
      <c r="SI725" s="341"/>
      <c r="SJ725" s="341"/>
      <c r="SK725" s="341"/>
      <c r="SL725" s="341"/>
      <c r="SM725" s="341"/>
      <c r="SN725" s="341"/>
      <c r="SO725" s="341"/>
      <c r="SP725" s="341"/>
      <c r="SQ725" s="341"/>
      <c r="SR725" s="341"/>
      <c r="SS725" s="341"/>
      <c r="ST725" s="341"/>
      <c r="SU725" s="341"/>
      <c r="SV725" s="341"/>
      <c r="SW725" s="341"/>
      <c r="SX725" s="341"/>
      <c r="SY725" s="341"/>
      <c r="SZ725" s="341"/>
      <c r="TA725" s="341"/>
      <c r="TB725" s="341"/>
      <c r="TC725" s="341"/>
      <c r="TD725" s="341"/>
      <c r="TE725" s="341"/>
      <c r="TF725" s="341"/>
      <c r="TG725" s="341"/>
      <c r="TH725" s="341"/>
      <c r="TI725" s="341"/>
      <c r="TJ725" s="341"/>
      <c r="TK725" s="341"/>
      <c r="TL725" s="341"/>
      <c r="TM725" s="341"/>
      <c r="TN725" s="341"/>
      <c r="TO725" s="341"/>
      <c r="TP725" s="341"/>
      <c r="TQ725" s="341"/>
      <c r="TR725" s="341"/>
      <c r="TS725" s="341"/>
      <c r="TT725" s="341"/>
      <c r="TU725" s="341"/>
      <c r="TV725" s="341"/>
      <c r="TW725" s="341"/>
      <c r="TX725" s="341"/>
      <c r="TY725" s="341"/>
      <c r="TZ725" s="341"/>
      <c r="UA725" s="341"/>
      <c r="UB725" s="341"/>
      <c r="UC725" s="341"/>
      <c r="UD725" s="341"/>
      <c r="UE725" s="341"/>
      <c r="UF725" s="341"/>
      <c r="UG725" s="341"/>
      <c r="UH725" s="341"/>
      <c r="UI725" s="341"/>
      <c r="UJ725" s="341"/>
      <c r="UK725" s="341"/>
      <c r="UL725" s="341"/>
      <c r="UM725" s="341"/>
      <c r="UN725" s="341"/>
      <c r="UO725" s="341"/>
      <c r="UP725" s="341"/>
      <c r="UQ725" s="341"/>
      <c r="UR725" s="341"/>
      <c r="US725" s="341"/>
      <c r="UT725" s="341"/>
      <c r="UU725" s="341"/>
      <c r="UV725" s="341"/>
      <c r="UW725" s="341"/>
      <c r="UX725" s="341"/>
      <c r="UY725" s="341"/>
      <c r="UZ725" s="341"/>
      <c r="VA725" s="341"/>
      <c r="VB725" s="341"/>
      <c r="VC725" s="341"/>
      <c r="VD725" s="341"/>
      <c r="VE725" s="341"/>
      <c r="VF725" s="341"/>
      <c r="VG725" s="341"/>
      <c r="VH725" s="341"/>
      <c r="VI725" s="341"/>
      <c r="VJ725" s="341"/>
      <c r="VK725" s="341"/>
      <c r="VL725" s="341"/>
      <c r="VM725" s="341"/>
      <c r="VN725" s="341"/>
      <c r="VO725" s="341"/>
      <c r="VP725" s="341"/>
      <c r="VQ725" s="341"/>
      <c r="VR725" s="341"/>
      <c r="VS725" s="341"/>
      <c r="VT725" s="341"/>
      <c r="VU725" s="341"/>
      <c r="VV725" s="341"/>
      <c r="VW725" s="341"/>
      <c r="VX725" s="341"/>
      <c r="VY725" s="341"/>
      <c r="VZ725" s="341"/>
      <c r="WA725" s="341"/>
      <c r="WB725" s="341"/>
      <c r="WC725" s="341"/>
      <c r="WD725" s="341"/>
      <c r="WE725" s="341"/>
      <c r="WF725" s="341"/>
      <c r="WG725" s="341"/>
      <c r="WH725" s="341"/>
      <c r="WI725" s="341"/>
      <c r="WJ725" s="341"/>
      <c r="WK725" s="341"/>
      <c r="WL725" s="341"/>
      <c r="WM725" s="341"/>
      <c r="WN725" s="341"/>
      <c r="WO725" s="341"/>
      <c r="WP725" s="341"/>
      <c r="WQ725" s="341"/>
      <c r="WR725" s="341"/>
      <c r="WS725" s="341"/>
      <c r="WT725" s="341"/>
      <c r="WU725" s="341"/>
      <c r="WV725" s="341"/>
      <c r="WW725" s="341"/>
      <c r="WX725" s="341"/>
      <c r="WY725" s="341"/>
      <c r="WZ725" s="341"/>
      <c r="XA725" s="341"/>
      <c r="XB725" s="341"/>
      <c r="XC725" s="341"/>
      <c r="XD725" s="341"/>
      <c r="XE725" s="341"/>
      <c r="XF725" s="341"/>
      <c r="XG725" s="341"/>
      <c r="XH725" s="341"/>
      <c r="XI725" s="341"/>
      <c r="XJ725" s="341"/>
      <c r="XK725" s="341"/>
      <c r="XL725" s="341"/>
      <c r="XM725" s="341"/>
      <c r="XN725" s="341"/>
      <c r="XO725" s="341"/>
      <c r="XP725" s="341"/>
      <c r="XQ725" s="341"/>
      <c r="XR725" s="341"/>
      <c r="XS725" s="341"/>
      <c r="XT725" s="341"/>
      <c r="XU725" s="341"/>
      <c r="XV725" s="341"/>
      <c r="XW725" s="341"/>
      <c r="XX725" s="341"/>
      <c r="XY725" s="341"/>
      <c r="XZ725" s="341"/>
      <c r="YA725" s="341"/>
      <c r="YB725" s="341"/>
      <c r="YC725" s="341"/>
      <c r="YD725" s="341"/>
      <c r="YE725" s="341"/>
      <c r="YF725" s="341"/>
      <c r="YG725" s="341"/>
      <c r="YH725" s="341"/>
      <c r="YI725" s="341"/>
      <c r="YJ725" s="341"/>
      <c r="YK725" s="341"/>
      <c r="YL725" s="341"/>
      <c r="YM725" s="341"/>
      <c r="YN725" s="341"/>
      <c r="YO725" s="341"/>
      <c r="YP725" s="341"/>
      <c r="YQ725" s="341"/>
      <c r="YR725" s="341"/>
      <c r="YS725" s="341"/>
      <c r="YT725" s="341"/>
      <c r="YU725" s="341"/>
      <c r="YV725" s="341"/>
      <c r="YW725" s="341"/>
      <c r="YX725" s="341"/>
      <c r="YY725" s="341"/>
      <c r="YZ725" s="341"/>
      <c r="ZA725" s="341"/>
      <c r="ZB725" s="341"/>
      <c r="ZC725" s="341"/>
      <c r="ZD725" s="341"/>
      <c r="ZE725" s="341"/>
      <c r="ZF725" s="341"/>
      <c r="ZG725" s="341"/>
      <c r="ZH725" s="341"/>
      <c r="ZI725" s="341"/>
      <c r="ZJ725" s="341"/>
      <c r="ZK725" s="341"/>
      <c r="ZL725" s="341"/>
      <c r="ZM725" s="341"/>
      <c r="ZN725" s="341"/>
      <c r="ZO725" s="341"/>
      <c r="ZP725" s="341"/>
      <c r="ZQ725" s="341"/>
      <c r="ZR725" s="341"/>
      <c r="ZS725" s="341"/>
      <c r="ZT725" s="341"/>
      <c r="ZU725" s="341"/>
      <c r="ZV725" s="341"/>
      <c r="ZW725" s="341"/>
      <c r="ZX725" s="341"/>
      <c r="ZY725" s="341"/>
      <c r="ZZ725" s="341"/>
      <c r="AAA725" s="341"/>
      <c r="AAB725" s="341"/>
      <c r="AAC725" s="341"/>
      <c r="AAD725" s="341"/>
      <c r="AAE725" s="341"/>
      <c r="AAF725" s="341"/>
      <c r="AAG725" s="341"/>
      <c r="AAH725" s="341"/>
      <c r="AAI725" s="341"/>
      <c r="AAJ725" s="341"/>
      <c r="AAK725" s="341"/>
      <c r="AAL725" s="341"/>
      <c r="AAM725" s="341"/>
      <c r="AAN725" s="341"/>
      <c r="AAO725" s="341"/>
      <c r="AAP725" s="341"/>
      <c r="AAQ725" s="341"/>
      <c r="AAR725" s="341"/>
      <c r="AAS725" s="341"/>
      <c r="AAT725" s="341"/>
      <c r="AAU725" s="341"/>
      <c r="AAV725" s="341"/>
      <c r="AAW725" s="341"/>
      <c r="AAX725" s="341"/>
      <c r="AAY725" s="341"/>
      <c r="AAZ725" s="341"/>
      <c r="ABA725" s="341"/>
      <c r="ABB725" s="341"/>
      <c r="ABC725" s="341"/>
      <c r="ABD725" s="341"/>
      <c r="ABE725" s="341"/>
      <c r="ABF725" s="341"/>
      <c r="ABG725" s="341"/>
      <c r="ABH725" s="341"/>
      <c r="ABI725" s="341"/>
      <c r="ABJ725" s="341"/>
      <c r="ABK725" s="341"/>
      <c r="ABL725" s="341"/>
      <c r="ABM725" s="341"/>
      <c r="ABN725" s="341"/>
      <c r="ABO725" s="341"/>
      <c r="ABP725" s="341"/>
      <c r="ABQ725" s="341"/>
      <c r="ABR725" s="341"/>
      <c r="ABS725" s="341"/>
      <c r="ABT725" s="341"/>
      <c r="ABU725" s="341"/>
      <c r="ABV725" s="341"/>
      <c r="ABW725" s="341"/>
      <c r="ABX725" s="341"/>
      <c r="ABY725" s="341"/>
      <c r="ABZ725" s="341"/>
      <c r="ACA725" s="341"/>
      <c r="ACB725" s="341"/>
      <c r="ACC725" s="341"/>
      <c r="ACD725" s="341"/>
      <c r="ACE725" s="341"/>
      <c r="ACF725" s="341"/>
      <c r="ACG725" s="341"/>
      <c r="ACH725" s="341"/>
      <c r="ACI725" s="341"/>
      <c r="ACJ725" s="341"/>
      <c r="ACK725" s="341"/>
      <c r="ACL725" s="341"/>
      <c r="ACM725" s="341"/>
      <c r="ACN725" s="341"/>
      <c r="ACO725" s="341"/>
      <c r="ACP725" s="341"/>
      <c r="ACQ725" s="341"/>
      <c r="ACR725" s="341"/>
      <c r="ACS725" s="341"/>
      <c r="ACT725" s="341"/>
      <c r="ACU725" s="341"/>
      <c r="ACV725" s="341"/>
      <c r="ACW725" s="341"/>
      <c r="ACX725" s="341"/>
      <c r="ACY725" s="341"/>
      <c r="ACZ725" s="341"/>
      <c r="ADA725" s="341"/>
      <c r="ADB725" s="341"/>
      <c r="ADC725" s="341"/>
      <c r="ADD725" s="341"/>
      <c r="ADE725" s="341"/>
      <c r="ADF725" s="341"/>
      <c r="ADG725" s="341"/>
      <c r="ADH725" s="341"/>
      <c r="ADI725" s="341"/>
      <c r="ADJ725" s="341"/>
      <c r="ADK725" s="341"/>
      <c r="ADL725" s="341"/>
      <c r="ADM725" s="341"/>
      <c r="ADN725" s="341"/>
      <c r="ADO725" s="341"/>
      <c r="ADP725" s="341"/>
      <c r="ADQ725" s="341"/>
      <c r="ADR725" s="341"/>
      <c r="ADS725" s="341"/>
      <c r="ADT725" s="341"/>
      <c r="ADU725" s="341"/>
      <c r="ADV725" s="341"/>
      <c r="ADW725" s="341"/>
      <c r="ADX725" s="341"/>
      <c r="ADY725" s="341"/>
      <c r="ADZ725" s="341"/>
      <c r="AEA725" s="341"/>
      <c r="AEB725" s="341"/>
      <c r="AEC725" s="341"/>
      <c r="AED725" s="341"/>
      <c r="AEE725" s="341"/>
      <c r="AEF725" s="341"/>
      <c r="AEG725" s="341"/>
      <c r="AEH725" s="341"/>
      <c r="AEI725" s="341"/>
      <c r="AEJ725" s="341"/>
      <c r="AEK725" s="341"/>
      <c r="AEL725" s="341"/>
      <c r="AEM725" s="341"/>
      <c r="AEN725" s="341"/>
      <c r="AEO725" s="341"/>
      <c r="AEP725" s="341"/>
      <c r="AEQ725" s="341"/>
      <c r="AER725" s="341"/>
      <c r="AES725" s="341"/>
      <c r="AET725" s="341"/>
      <c r="AEU725" s="341"/>
      <c r="AEV725" s="341"/>
      <c r="AEW725" s="341"/>
      <c r="AEX725" s="341"/>
      <c r="AEY725" s="341"/>
      <c r="AEZ725" s="341"/>
      <c r="AFA725" s="341"/>
      <c r="AFB725" s="341"/>
      <c r="AFC725" s="341"/>
      <c r="AFD725" s="341"/>
      <c r="AFE725" s="341"/>
      <c r="AFF725" s="341"/>
      <c r="AFG725" s="341"/>
      <c r="AFH725" s="341"/>
      <c r="AFI725" s="341"/>
      <c r="AFJ725" s="341"/>
      <c r="AFK725" s="341"/>
      <c r="AFL725" s="341"/>
      <c r="AFM725" s="341"/>
      <c r="AFN725" s="341"/>
      <c r="AFO725" s="341"/>
      <c r="AFP725" s="341"/>
      <c r="AFQ725" s="341"/>
      <c r="AFR725" s="341"/>
      <c r="AFS725" s="341"/>
      <c r="AFT725" s="341"/>
      <c r="AFU725" s="341"/>
      <c r="AFV725" s="341"/>
      <c r="AFW725" s="341"/>
      <c r="AFX725" s="341"/>
      <c r="AFY725" s="341"/>
      <c r="AFZ725" s="341"/>
      <c r="AGA725" s="341"/>
    </row>
    <row r="726" spans="1:859" customFormat="1" x14ac:dyDescent="0.2">
      <c r="A726" s="16"/>
      <c r="B726" s="16"/>
      <c r="C726" s="16"/>
      <c r="D726" s="16"/>
      <c r="E726" s="338" t="s">
        <v>1821</v>
      </c>
      <c r="F726" s="338" t="s">
        <v>2905</v>
      </c>
      <c r="G726" s="340" t="s">
        <v>449</v>
      </c>
      <c r="H726" s="329" t="s">
        <v>1817</v>
      </c>
      <c r="I726" s="329" t="s">
        <v>1802</v>
      </c>
      <c r="J726" s="329" t="s">
        <v>891</v>
      </c>
      <c r="K726" s="329" t="s">
        <v>1818</v>
      </c>
      <c r="L726" s="329" t="s">
        <v>849</v>
      </c>
      <c r="M726" s="329"/>
      <c r="N726" s="340"/>
      <c r="O726" s="329"/>
      <c r="P726" s="329"/>
      <c r="Q726" s="340"/>
      <c r="R726" s="16"/>
      <c r="S726" s="16"/>
      <c r="T726" s="16"/>
      <c r="U726" s="16"/>
      <c r="V726" s="16"/>
      <c r="W726" s="16"/>
      <c r="X726" s="16"/>
      <c r="Y726" s="16"/>
      <c r="Z726" s="16"/>
      <c r="AA726" s="16"/>
      <c r="AB726" s="16"/>
      <c r="AC726" s="16"/>
      <c r="AD726" s="16"/>
      <c r="AE726" s="16"/>
      <c r="AF726" s="16"/>
      <c r="AG726" s="16"/>
      <c r="AH726" s="16"/>
      <c r="AI726" s="16"/>
      <c r="AJ726" s="16"/>
      <c r="AK726" s="16"/>
      <c r="AL726" s="16"/>
      <c r="AM726" s="16"/>
      <c r="AN726" s="16"/>
      <c r="AO726" s="16"/>
      <c r="AP726" s="16"/>
      <c r="AQ726" s="16"/>
      <c r="AR726" s="16"/>
      <c r="AS726" s="16"/>
      <c r="AT726" s="16"/>
      <c r="AU726" s="16"/>
      <c r="AV726" s="16"/>
      <c r="AW726" s="16"/>
      <c r="AX726" s="16"/>
      <c r="AY726" s="16"/>
      <c r="AZ726" s="16"/>
      <c r="BA726" s="16"/>
      <c r="BB726" s="16"/>
      <c r="BC726" s="16"/>
      <c r="BD726" s="16"/>
      <c r="BE726" s="16"/>
      <c r="BF726" s="16"/>
      <c r="BG726" s="16"/>
      <c r="BH726" s="16"/>
      <c r="BI726" s="16"/>
      <c r="BJ726" s="16"/>
      <c r="BK726" s="16"/>
      <c r="BL726" s="16"/>
      <c r="BM726" s="16"/>
      <c r="BN726" s="16"/>
      <c r="BO726" s="16"/>
      <c r="BP726" s="16"/>
      <c r="BQ726" s="16"/>
      <c r="BR726" s="16"/>
      <c r="BS726" s="16"/>
      <c r="BT726" s="16"/>
      <c r="BU726" s="16"/>
      <c r="BV726" s="16"/>
      <c r="BW726" s="16"/>
      <c r="BX726" s="16"/>
      <c r="BY726" s="16"/>
      <c r="BZ726" s="16"/>
      <c r="CA726" s="16"/>
      <c r="CB726" s="16"/>
      <c r="CC726" s="16"/>
      <c r="CD726" s="16"/>
      <c r="CE726" s="16"/>
      <c r="CF726" s="16"/>
      <c r="CG726" s="16"/>
      <c r="CH726" s="16"/>
      <c r="CI726" s="16"/>
      <c r="CJ726" s="16"/>
      <c r="CK726" s="16"/>
      <c r="CL726" s="16"/>
      <c r="CM726" s="16"/>
      <c r="CN726" s="16"/>
      <c r="CO726" s="16"/>
      <c r="CP726" s="16"/>
      <c r="CQ726" s="16"/>
      <c r="CR726" s="16"/>
      <c r="CS726" s="16"/>
      <c r="CT726" s="16"/>
      <c r="CU726" s="16"/>
      <c r="CV726" s="16"/>
      <c r="CW726" s="16"/>
      <c r="CX726" s="16"/>
      <c r="CY726" s="16"/>
      <c r="CZ726" s="16"/>
      <c r="DA726" s="16"/>
      <c r="DB726" s="16"/>
      <c r="DC726" s="16"/>
      <c r="DD726" s="16"/>
      <c r="DE726" s="16"/>
      <c r="DF726" s="16"/>
      <c r="DG726" s="16"/>
      <c r="DH726" s="16"/>
      <c r="DI726" s="16"/>
      <c r="DJ726" s="16"/>
      <c r="DK726" s="16"/>
      <c r="DL726" s="16"/>
      <c r="DM726" s="16"/>
      <c r="DN726" s="16"/>
      <c r="DO726" s="16"/>
      <c r="DP726" s="16"/>
      <c r="DQ726" s="16"/>
      <c r="DR726" s="16"/>
      <c r="DS726" s="16"/>
      <c r="DT726" s="16"/>
      <c r="DU726" s="16"/>
      <c r="DV726" s="16"/>
      <c r="DW726" s="16"/>
      <c r="DX726" s="16"/>
      <c r="DY726" s="16"/>
      <c r="DZ726" s="16"/>
      <c r="EA726" s="16"/>
      <c r="EB726" s="16"/>
      <c r="EC726" s="16"/>
      <c r="ED726" s="16"/>
      <c r="EE726" s="16"/>
      <c r="EF726" s="16"/>
      <c r="EG726" s="16"/>
      <c r="EH726" s="16"/>
      <c r="EI726" s="16"/>
      <c r="EJ726" s="16"/>
      <c r="EK726" s="16"/>
      <c r="EL726" s="16"/>
      <c r="EM726" s="16"/>
      <c r="EN726" s="16"/>
      <c r="EO726" s="16"/>
      <c r="EP726" s="16"/>
      <c r="EQ726" s="16"/>
      <c r="ER726" s="16"/>
      <c r="ES726" s="16"/>
      <c r="ET726" s="16"/>
      <c r="EU726" s="16"/>
      <c r="EV726" s="16"/>
      <c r="EW726" s="16"/>
      <c r="EX726" s="16"/>
      <c r="EY726" s="16"/>
      <c r="EZ726" s="16"/>
      <c r="FA726" s="16"/>
      <c r="FB726" s="16"/>
      <c r="FC726" s="16"/>
      <c r="FD726" s="16"/>
      <c r="FE726" s="16"/>
      <c r="FF726" s="16"/>
      <c r="FG726" s="16"/>
      <c r="FH726" s="16"/>
      <c r="FI726" s="16"/>
      <c r="FJ726" s="16"/>
      <c r="FK726" s="16"/>
      <c r="FL726" s="16"/>
      <c r="FM726" s="16"/>
      <c r="FN726" s="16"/>
      <c r="FO726" s="16"/>
      <c r="FP726" s="16"/>
      <c r="FQ726" s="16"/>
      <c r="FR726" s="16"/>
      <c r="FS726" s="16"/>
      <c r="FT726" s="16"/>
      <c r="FU726" s="16"/>
      <c r="FV726" s="16"/>
      <c r="FW726" s="16"/>
      <c r="FX726" s="16"/>
      <c r="FY726" s="16"/>
      <c r="FZ726" s="16"/>
      <c r="GA726" s="16"/>
      <c r="GB726" s="16"/>
      <c r="GC726" s="16"/>
      <c r="GD726" s="16"/>
      <c r="GE726" s="16"/>
      <c r="GF726" s="16"/>
      <c r="GG726" s="16"/>
      <c r="GH726" s="16"/>
      <c r="GI726" s="16"/>
      <c r="GJ726" s="16"/>
      <c r="GK726" s="16"/>
      <c r="GL726" s="16"/>
      <c r="GM726" s="16"/>
      <c r="GN726" s="16"/>
      <c r="GO726" s="16"/>
      <c r="GP726" s="16"/>
      <c r="GQ726" s="16"/>
      <c r="GR726" s="16"/>
      <c r="GS726" s="16"/>
      <c r="GT726" s="16"/>
      <c r="GU726" s="16"/>
      <c r="GV726" s="16"/>
      <c r="GW726" s="16"/>
      <c r="GX726" s="16"/>
      <c r="GY726" s="16"/>
      <c r="GZ726" s="16"/>
      <c r="HA726" s="16"/>
      <c r="HB726" s="16"/>
      <c r="HC726" s="16"/>
      <c r="HD726" s="16"/>
      <c r="HE726" s="16"/>
      <c r="HF726" s="16"/>
      <c r="HG726" s="16"/>
      <c r="HH726" s="16"/>
      <c r="HI726" s="16"/>
      <c r="HJ726" s="16"/>
      <c r="HK726" s="16"/>
      <c r="HL726" s="16"/>
      <c r="HM726" s="16"/>
      <c r="HN726" s="16"/>
      <c r="HO726" s="16"/>
      <c r="HP726" s="16"/>
      <c r="HQ726" s="16"/>
      <c r="HR726" s="16"/>
      <c r="HS726" s="16"/>
      <c r="HT726" s="16"/>
      <c r="HU726" s="16"/>
      <c r="HV726" s="16"/>
      <c r="HW726" s="16"/>
      <c r="HX726" s="16"/>
      <c r="HY726" s="16"/>
      <c r="HZ726" s="16"/>
      <c r="IA726" s="16"/>
      <c r="IB726" s="16"/>
      <c r="IC726" s="16"/>
      <c r="ID726" s="16"/>
      <c r="IE726" s="16"/>
      <c r="IF726" s="16"/>
      <c r="IG726" s="16"/>
      <c r="IH726" s="16"/>
      <c r="II726" s="16"/>
      <c r="IJ726" s="16"/>
      <c r="IK726" s="16"/>
      <c r="IL726" s="16"/>
      <c r="IM726" s="16"/>
      <c r="IN726" s="16"/>
      <c r="IO726" s="16"/>
      <c r="IP726" s="16"/>
      <c r="IQ726" s="16"/>
      <c r="IR726" s="16"/>
      <c r="IS726" s="16"/>
      <c r="IT726" s="16"/>
      <c r="IU726" s="16"/>
      <c r="IV726" s="16"/>
      <c r="IW726" s="16"/>
      <c r="IX726" s="16"/>
      <c r="IY726" s="16"/>
      <c r="IZ726" s="16"/>
      <c r="JA726" s="16"/>
      <c r="JB726" s="16"/>
      <c r="JC726" s="16"/>
      <c r="JD726" s="16"/>
      <c r="JE726" s="16"/>
      <c r="JF726" s="16"/>
      <c r="JG726" s="16"/>
      <c r="JH726" s="16"/>
      <c r="JI726" s="16"/>
      <c r="JJ726" s="16"/>
      <c r="JK726" s="16"/>
      <c r="JL726" s="16"/>
      <c r="JM726" s="16"/>
      <c r="JN726" s="16"/>
      <c r="JO726" s="16"/>
      <c r="JP726" s="16"/>
      <c r="JQ726" s="16"/>
      <c r="JR726" s="16"/>
      <c r="JS726" s="16"/>
      <c r="JT726" s="16"/>
      <c r="JU726" s="16"/>
      <c r="JV726" s="16"/>
      <c r="JW726" s="16"/>
      <c r="JX726" s="16"/>
      <c r="JY726" s="16"/>
      <c r="JZ726" s="16"/>
      <c r="KA726" s="16"/>
      <c r="KB726" s="16"/>
      <c r="KC726" s="16"/>
      <c r="KD726" s="16"/>
      <c r="KE726" s="16"/>
      <c r="KF726" s="16"/>
      <c r="KG726" s="16"/>
      <c r="KH726" s="16"/>
      <c r="KI726" s="16"/>
      <c r="KJ726" s="16"/>
      <c r="KK726" s="16"/>
      <c r="KL726" s="16"/>
      <c r="KM726" s="16"/>
      <c r="KN726" s="16"/>
      <c r="KO726" s="16"/>
      <c r="KP726" s="16"/>
      <c r="KQ726" s="16"/>
      <c r="KR726" s="16"/>
      <c r="KS726" s="16"/>
      <c r="KT726" s="16"/>
      <c r="KU726" s="16"/>
      <c r="KV726" s="16"/>
      <c r="KW726" s="16"/>
      <c r="KX726" s="16"/>
      <c r="KY726" s="16"/>
      <c r="KZ726" s="16"/>
      <c r="LA726" s="16"/>
      <c r="LB726" s="16"/>
      <c r="LC726" s="16"/>
      <c r="LD726" s="16"/>
      <c r="LE726" s="16"/>
      <c r="LF726" s="16"/>
      <c r="LG726" s="16"/>
      <c r="LH726" s="16"/>
      <c r="LI726" s="16"/>
      <c r="LJ726" s="16"/>
      <c r="LK726" s="16"/>
      <c r="LL726" s="16"/>
      <c r="LM726" s="16"/>
      <c r="LN726" s="16"/>
      <c r="LO726" s="16"/>
      <c r="LP726" s="16"/>
      <c r="LQ726" s="16"/>
      <c r="LR726" s="16"/>
      <c r="LS726" s="16"/>
      <c r="LT726" s="16"/>
      <c r="LU726" s="16"/>
      <c r="LV726" s="16"/>
      <c r="LW726" s="16"/>
      <c r="LX726" s="16"/>
      <c r="LY726" s="16"/>
      <c r="LZ726" s="16"/>
      <c r="MA726" s="16"/>
      <c r="MB726" s="16"/>
      <c r="MC726" s="16"/>
      <c r="MD726" s="16"/>
      <c r="ME726" s="16"/>
      <c r="MF726" s="16"/>
      <c r="MG726" s="16"/>
      <c r="MH726" s="16"/>
      <c r="MI726" s="16"/>
      <c r="MJ726" s="16"/>
      <c r="MK726" s="16"/>
      <c r="ML726" s="16"/>
      <c r="MM726" s="16"/>
      <c r="MN726" s="16"/>
      <c r="MO726" s="16"/>
      <c r="MP726" s="16"/>
      <c r="MQ726" s="16"/>
      <c r="MR726" s="16"/>
      <c r="MS726" s="16"/>
      <c r="MT726" s="16"/>
      <c r="MU726" s="16"/>
      <c r="MV726" s="16"/>
      <c r="MW726" s="16"/>
      <c r="MX726" s="16"/>
      <c r="MY726" s="16"/>
      <c r="MZ726" s="16"/>
      <c r="NA726" s="16"/>
      <c r="NB726" s="16"/>
      <c r="NC726" s="16"/>
      <c r="ND726" s="16"/>
      <c r="NE726" s="16"/>
      <c r="NF726" s="16"/>
      <c r="NG726" s="16"/>
      <c r="NH726" s="16"/>
      <c r="NI726" s="16"/>
      <c r="NJ726" s="16"/>
      <c r="NK726" s="16"/>
      <c r="NL726" s="16"/>
      <c r="NM726" s="16"/>
      <c r="NN726" s="16"/>
      <c r="NO726" s="16"/>
      <c r="NP726" s="16"/>
      <c r="NQ726" s="16"/>
      <c r="NR726" s="16"/>
      <c r="NS726" s="16"/>
      <c r="NT726" s="16"/>
      <c r="NU726" s="16"/>
      <c r="NV726" s="16"/>
      <c r="NW726" s="16"/>
      <c r="NX726" s="16"/>
      <c r="NY726" s="16"/>
      <c r="NZ726" s="16"/>
      <c r="OA726" s="16"/>
      <c r="OB726" s="16"/>
      <c r="OC726" s="16"/>
      <c r="OD726" s="16"/>
      <c r="OE726" s="16"/>
      <c r="OF726" s="16"/>
      <c r="OG726" s="16"/>
      <c r="OH726" s="16"/>
      <c r="OI726" s="16"/>
      <c r="OJ726" s="16"/>
      <c r="OK726" s="16"/>
      <c r="OL726" s="16"/>
      <c r="OM726" s="16"/>
      <c r="ON726" s="16"/>
      <c r="OO726" s="16"/>
      <c r="OP726" s="16"/>
      <c r="OQ726" s="16"/>
      <c r="OR726" s="16"/>
      <c r="OS726" s="16"/>
      <c r="OT726" s="16"/>
      <c r="OU726" s="16"/>
      <c r="OV726" s="16"/>
      <c r="OW726" s="16"/>
      <c r="OX726" s="16"/>
      <c r="OY726" s="16"/>
      <c r="OZ726" s="16"/>
      <c r="PA726" s="16"/>
      <c r="PB726" s="16"/>
      <c r="PC726" s="16"/>
      <c r="PD726" s="16"/>
      <c r="PE726" s="16"/>
      <c r="PF726" s="16"/>
      <c r="PG726" s="16"/>
      <c r="PH726" s="16"/>
      <c r="PI726" s="16"/>
      <c r="PJ726" s="16"/>
      <c r="PK726" s="16"/>
      <c r="PL726" s="16"/>
      <c r="PM726" s="16"/>
      <c r="PN726" s="16"/>
      <c r="PO726" s="16"/>
      <c r="PP726" s="16"/>
      <c r="PQ726" s="16"/>
      <c r="PR726" s="16"/>
      <c r="PS726" s="16"/>
      <c r="PT726" s="16"/>
      <c r="PU726" s="16"/>
      <c r="PV726" s="16"/>
      <c r="PW726" s="16"/>
      <c r="PX726" s="16"/>
      <c r="PY726" s="16"/>
      <c r="PZ726" s="16"/>
      <c r="QA726" s="16"/>
      <c r="QB726" s="16"/>
      <c r="QC726" s="16"/>
      <c r="QD726" s="16"/>
      <c r="QE726" s="16"/>
      <c r="QF726" s="16"/>
      <c r="QG726" s="16"/>
      <c r="QH726" s="16"/>
      <c r="QI726" s="16"/>
      <c r="QJ726" s="16"/>
      <c r="QK726" s="16"/>
      <c r="QL726" s="16"/>
      <c r="QM726" s="16"/>
      <c r="QN726" s="16"/>
      <c r="QO726" s="16"/>
      <c r="QP726" s="16"/>
      <c r="QQ726" s="16"/>
      <c r="QR726" s="16"/>
      <c r="QS726" s="16"/>
      <c r="QT726" s="16"/>
      <c r="QU726" s="16"/>
      <c r="QV726" s="16"/>
      <c r="QW726" s="16"/>
      <c r="QX726" s="16"/>
      <c r="QY726" s="16"/>
      <c r="QZ726" s="16"/>
      <c r="RA726" s="16"/>
      <c r="RB726" s="16"/>
      <c r="RC726" s="16"/>
      <c r="RD726" s="16"/>
      <c r="RE726" s="16"/>
      <c r="RF726" s="16"/>
      <c r="RG726" s="16"/>
      <c r="RH726" s="16"/>
      <c r="RI726" s="16"/>
      <c r="RJ726" s="16"/>
      <c r="RK726" s="16"/>
      <c r="RL726" s="16"/>
      <c r="RM726" s="16"/>
      <c r="RN726" s="16"/>
      <c r="RO726" s="16"/>
      <c r="RP726" s="16"/>
      <c r="RQ726" s="16"/>
      <c r="RR726" s="16"/>
      <c r="RS726" s="16"/>
      <c r="RT726" s="16"/>
      <c r="RU726" s="16"/>
      <c r="RV726" s="16"/>
      <c r="RW726" s="16"/>
      <c r="RX726" s="16"/>
      <c r="RY726" s="16"/>
      <c r="RZ726" s="16"/>
      <c r="SA726" s="16"/>
      <c r="SB726" s="16"/>
      <c r="SC726" s="16"/>
      <c r="SD726" s="16"/>
      <c r="SE726" s="16"/>
      <c r="SF726" s="16"/>
      <c r="SG726" s="16"/>
      <c r="SH726" s="16"/>
      <c r="SI726" s="16"/>
      <c r="SJ726" s="16"/>
      <c r="SK726" s="16"/>
      <c r="SL726" s="16"/>
      <c r="SM726" s="16"/>
      <c r="SN726" s="16"/>
      <c r="SO726" s="16"/>
      <c r="SP726" s="16"/>
      <c r="SQ726" s="16"/>
      <c r="SR726" s="16"/>
      <c r="SS726" s="16"/>
      <c r="ST726" s="16"/>
      <c r="SU726" s="16"/>
      <c r="SV726" s="16"/>
      <c r="SW726" s="16"/>
      <c r="SX726" s="16"/>
      <c r="SY726" s="16"/>
      <c r="SZ726" s="16"/>
      <c r="TA726" s="16"/>
      <c r="TB726" s="16"/>
      <c r="TC726" s="16"/>
      <c r="TD726" s="16"/>
      <c r="TE726" s="16"/>
      <c r="TF726" s="16"/>
      <c r="TG726" s="16"/>
      <c r="TH726" s="16"/>
      <c r="TI726" s="16"/>
      <c r="TJ726" s="16"/>
      <c r="TK726" s="16"/>
      <c r="TL726" s="16"/>
      <c r="TM726" s="16"/>
      <c r="TN726" s="16"/>
      <c r="TO726" s="16"/>
      <c r="TP726" s="16"/>
      <c r="TQ726" s="16"/>
      <c r="TR726" s="16"/>
      <c r="TS726" s="16"/>
      <c r="TT726" s="16"/>
      <c r="TU726" s="16"/>
      <c r="TV726" s="16"/>
      <c r="TW726" s="16"/>
      <c r="TX726" s="16"/>
      <c r="TY726" s="16"/>
      <c r="TZ726" s="16"/>
      <c r="UA726" s="16"/>
      <c r="UB726" s="16"/>
      <c r="UC726" s="16"/>
      <c r="UD726" s="16"/>
      <c r="UE726" s="16"/>
      <c r="UF726" s="16"/>
      <c r="UG726" s="16"/>
      <c r="UH726" s="16"/>
      <c r="UI726" s="16"/>
      <c r="UJ726" s="16"/>
      <c r="UK726" s="16"/>
      <c r="UL726" s="16"/>
      <c r="UM726" s="16"/>
      <c r="UN726" s="16"/>
      <c r="UO726" s="16"/>
      <c r="UP726" s="16"/>
      <c r="UQ726" s="16"/>
      <c r="UR726" s="16"/>
      <c r="US726" s="16"/>
      <c r="UT726" s="16"/>
      <c r="UU726" s="16"/>
      <c r="UV726" s="16"/>
      <c r="UW726" s="16"/>
      <c r="UX726" s="16"/>
      <c r="UY726" s="16"/>
      <c r="UZ726" s="16"/>
      <c r="VA726" s="16"/>
      <c r="VB726" s="16"/>
      <c r="VC726" s="16"/>
      <c r="VD726" s="16"/>
      <c r="VE726" s="16"/>
      <c r="VF726" s="16"/>
      <c r="VG726" s="16"/>
      <c r="VH726" s="16"/>
      <c r="VI726" s="16"/>
      <c r="VJ726" s="16"/>
      <c r="VK726" s="16"/>
      <c r="VL726" s="16"/>
      <c r="VM726" s="16"/>
      <c r="VN726" s="16"/>
      <c r="VO726" s="16"/>
      <c r="VP726" s="16"/>
      <c r="VQ726" s="16"/>
      <c r="VR726" s="16"/>
      <c r="VS726" s="16"/>
      <c r="VT726" s="16"/>
      <c r="VU726" s="16"/>
      <c r="VV726" s="16"/>
      <c r="VW726" s="16"/>
      <c r="VX726" s="16"/>
      <c r="VY726" s="16"/>
      <c r="VZ726" s="16"/>
      <c r="WA726" s="16"/>
      <c r="WB726" s="16"/>
      <c r="WC726" s="16"/>
      <c r="WD726" s="16"/>
      <c r="WE726" s="16"/>
      <c r="WF726" s="16"/>
      <c r="WG726" s="16"/>
      <c r="WH726" s="16"/>
      <c r="WI726" s="16"/>
      <c r="WJ726" s="16"/>
      <c r="WK726" s="16"/>
      <c r="WL726" s="16"/>
      <c r="WM726" s="16"/>
      <c r="WN726" s="16"/>
      <c r="WO726" s="16"/>
      <c r="WP726" s="16"/>
      <c r="WQ726" s="16"/>
      <c r="WR726" s="16"/>
      <c r="WS726" s="16"/>
      <c r="WT726" s="16"/>
      <c r="WU726" s="16"/>
      <c r="WV726" s="16"/>
      <c r="WW726" s="16"/>
      <c r="WX726" s="16"/>
      <c r="WY726" s="16"/>
      <c r="WZ726" s="16"/>
      <c r="XA726" s="16"/>
      <c r="XB726" s="16"/>
      <c r="XC726" s="16"/>
      <c r="XD726" s="16"/>
      <c r="XE726" s="16"/>
      <c r="XF726" s="16"/>
      <c r="XG726" s="16"/>
      <c r="XH726" s="16"/>
      <c r="XI726" s="16"/>
      <c r="XJ726" s="16"/>
      <c r="XK726" s="16"/>
      <c r="XL726" s="16"/>
      <c r="XM726" s="16"/>
      <c r="XN726" s="16"/>
      <c r="XO726" s="16"/>
      <c r="XP726" s="16"/>
      <c r="XQ726" s="16"/>
      <c r="XR726" s="16"/>
      <c r="XS726" s="16"/>
      <c r="XT726" s="16"/>
      <c r="XU726" s="16"/>
      <c r="XV726" s="16"/>
      <c r="XW726" s="16"/>
      <c r="XX726" s="16"/>
      <c r="XY726" s="16"/>
      <c r="XZ726" s="16"/>
      <c r="YA726" s="16"/>
      <c r="YB726" s="16"/>
      <c r="YC726" s="16"/>
      <c r="YD726" s="16"/>
      <c r="YE726" s="16"/>
      <c r="YF726" s="16"/>
      <c r="YG726" s="16"/>
      <c r="YH726" s="16"/>
      <c r="YI726" s="16"/>
      <c r="YJ726" s="16"/>
      <c r="YK726" s="16"/>
      <c r="YL726" s="16"/>
      <c r="YM726" s="16"/>
      <c r="YN726" s="16"/>
      <c r="YO726" s="16"/>
      <c r="YP726" s="16"/>
      <c r="YQ726" s="16"/>
      <c r="YR726" s="16"/>
      <c r="YS726" s="16"/>
      <c r="YT726" s="16"/>
      <c r="YU726" s="16"/>
      <c r="YV726" s="16"/>
      <c r="YW726" s="16"/>
      <c r="YX726" s="16"/>
      <c r="YY726" s="16"/>
      <c r="YZ726" s="16"/>
      <c r="ZA726" s="16"/>
      <c r="ZB726" s="16"/>
      <c r="ZC726" s="16"/>
      <c r="ZD726" s="16"/>
      <c r="ZE726" s="16"/>
      <c r="ZF726" s="16"/>
      <c r="ZG726" s="16"/>
      <c r="ZH726" s="16"/>
      <c r="ZI726" s="16"/>
      <c r="ZJ726" s="16"/>
      <c r="ZK726" s="16"/>
      <c r="ZL726" s="16"/>
      <c r="ZM726" s="16"/>
      <c r="ZN726" s="16"/>
      <c r="ZO726" s="16"/>
      <c r="ZP726" s="16"/>
      <c r="ZQ726" s="16"/>
      <c r="ZR726" s="16"/>
      <c r="ZS726" s="16"/>
      <c r="ZT726" s="16"/>
      <c r="ZU726" s="16"/>
      <c r="ZV726" s="16"/>
      <c r="ZW726" s="16"/>
      <c r="ZX726" s="16"/>
      <c r="ZY726" s="16"/>
      <c r="ZZ726" s="16"/>
      <c r="AAA726" s="16"/>
      <c r="AAB726" s="16"/>
      <c r="AAC726" s="16"/>
      <c r="AAD726" s="16"/>
      <c r="AAE726" s="16"/>
      <c r="AAF726" s="16"/>
      <c r="AAG726" s="16"/>
      <c r="AAH726" s="16"/>
      <c r="AAI726" s="16"/>
      <c r="AAJ726" s="16"/>
      <c r="AAK726" s="16"/>
      <c r="AAL726" s="16"/>
      <c r="AAM726" s="16"/>
      <c r="AAN726" s="16"/>
      <c r="AAO726" s="16"/>
      <c r="AAP726" s="16"/>
      <c r="AAQ726" s="16"/>
      <c r="AAR726" s="16"/>
      <c r="AAS726" s="16"/>
      <c r="AAT726" s="16"/>
      <c r="AAU726" s="16"/>
      <c r="AAV726" s="16"/>
      <c r="AAW726" s="16"/>
      <c r="AAX726" s="16"/>
      <c r="AAY726" s="16"/>
      <c r="AAZ726" s="16"/>
      <c r="ABA726" s="16"/>
      <c r="ABB726" s="16"/>
      <c r="ABC726" s="16"/>
      <c r="ABD726" s="16"/>
      <c r="ABE726" s="16"/>
      <c r="ABF726" s="16"/>
      <c r="ABG726" s="16"/>
      <c r="ABH726" s="16"/>
      <c r="ABI726" s="16"/>
      <c r="ABJ726" s="16"/>
      <c r="ABK726" s="16"/>
      <c r="ABL726" s="16"/>
      <c r="ABM726" s="16"/>
      <c r="ABN726" s="16"/>
      <c r="ABO726" s="16"/>
      <c r="ABP726" s="16"/>
      <c r="ABQ726" s="16"/>
      <c r="ABR726" s="16"/>
      <c r="ABS726" s="16"/>
      <c r="ABT726" s="16"/>
      <c r="ABU726" s="16"/>
      <c r="ABV726" s="16"/>
      <c r="ABW726" s="16"/>
      <c r="ABX726" s="16"/>
      <c r="ABY726" s="16"/>
      <c r="ABZ726" s="16"/>
      <c r="ACA726" s="16"/>
      <c r="ACB726" s="16"/>
      <c r="ACC726" s="16"/>
      <c r="ACD726" s="16"/>
      <c r="ACE726" s="16"/>
      <c r="ACF726" s="16"/>
      <c r="ACG726" s="16"/>
      <c r="ACH726" s="16"/>
      <c r="ACI726" s="16"/>
      <c r="ACJ726" s="16"/>
      <c r="ACK726" s="16"/>
      <c r="ACL726" s="16"/>
      <c r="ACM726" s="16"/>
      <c r="ACN726" s="16"/>
      <c r="ACO726" s="16"/>
      <c r="ACP726" s="16"/>
      <c r="ACQ726" s="16"/>
      <c r="ACR726" s="16"/>
      <c r="ACS726" s="16"/>
      <c r="ACT726" s="16"/>
      <c r="ACU726" s="16"/>
      <c r="ACV726" s="16"/>
      <c r="ACW726" s="16"/>
      <c r="ACX726" s="16"/>
      <c r="ACY726" s="16"/>
      <c r="ACZ726" s="16"/>
      <c r="ADA726" s="16"/>
      <c r="ADB726" s="16"/>
      <c r="ADC726" s="16"/>
      <c r="ADD726" s="16"/>
      <c r="ADE726" s="16"/>
      <c r="ADF726" s="16"/>
      <c r="ADG726" s="16"/>
      <c r="ADH726" s="16"/>
      <c r="ADI726" s="16"/>
      <c r="ADJ726" s="16"/>
      <c r="ADK726" s="16"/>
      <c r="ADL726" s="16"/>
      <c r="ADM726" s="16"/>
      <c r="ADN726" s="16"/>
      <c r="ADO726" s="16"/>
      <c r="ADP726" s="16"/>
      <c r="ADQ726" s="16"/>
      <c r="ADR726" s="16"/>
      <c r="ADS726" s="16"/>
      <c r="ADT726" s="16"/>
      <c r="ADU726" s="16"/>
      <c r="ADV726" s="16"/>
      <c r="ADW726" s="16"/>
      <c r="ADX726" s="16"/>
      <c r="ADY726" s="16"/>
      <c r="ADZ726" s="16"/>
      <c r="AEA726" s="16"/>
      <c r="AEB726" s="16"/>
      <c r="AEC726" s="16"/>
      <c r="AED726" s="16"/>
      <c r="AEE726" s="16"/>
      <c r="AEF726" s="16"/>
      <c r="AEG726" s="16"/>
      <c r="AEH726" s="16"/>
      <c r="AEI726" s="16"/>
      <c r="AEJ726" s="16"/>
      <c r="AEK726" s="16"/>
      <c r="AEL726" s="16"/>
      <c r="AEM726" s="16"/>
      <c r="AEN726" s="16"/>
      <c r="AEO726" s="16"/>
      <c r="AEP726" s="16"/>
      <c r="AEQ726" s="16"/>
      <c r="AER726" s="16"/>
      <c r="AES726" s="16"/>
      <c r="AET726" s="16"/>
      <c r="AEU726" s="16"/>
      <c r="AEV726" s="16"/>
      <c r="AEW726" s="16"/>
      <c r="AEX726" s="16"/>
      <c r="AEY726" s="16"/>
      <c r="AEZ726" s="16"/>
      <c r="AFA726" s="16"/>
      <c r="AFB726" s="16"/>
      <c r="AFC726" s="16"/>
      <c r="AFD726" s="16"/>
      <c r="AFE726" s="16"/>
      <c r="AFF726" s="16"/>
      <c r="AFG726" s="16"/>
      <c r="AFH726" s="16"/>
      <c r="AFI726" s="16"/>
      <c r="AFJ726" s="16"/>
      <c r="AFK726" s="16"/>
      <c r="AFL726" s="16"/>
      <c r="AFM726" s="16"/>
      <c r="AFN726" s="16"/>
      <c r="AFO726" s="16"/>
      <c r="AFP726" s="16"/>
      <c r="AFQ726" s="16"/>
      <c r="AFR726" s="16"/>
      <c r="AFS726" s="16"/>
      <c r="AFT726" s="16"/>
      <c r="AFU726" s="16"/>
      <c r="AFV726" s="16"/>
      <c r="AFW726" s="16"/>
      <c r="AFX726" s="16"/>
      <c r="AFY726" s="16"/>
      <c r="AFZ726" s="16"/>
      <c r="AGA726" s="16"/>
    </row>
    <row r="727" spans="1:859" s="343" customFormat="1" x14ac:dyDescent="0.2">
      <c r="A727" s="341"/>
      <c r="B727" s="341"/>
      <c r="C727" s="341"/>
      <c r="D727" s="341"/>
      <c r="E727" s="340" t="s">
        <v>1822</v>
      </c>
      <c r="F727" s="338" t="s">
        <v>2906</v>
      </c>
      <c r="G727" s="340" t="s">
        <v>449</v>
      </c>
      <c r="H727" s="329" t="s">
        <v>1820</v>
      </c>
      <c r="I727" s="329" t="s">
        <v>1802</v>
      </c>
      <c r="J727" s="329" t="s">
        <v>883</v>
      </c>
      <c r="K727" s="329" t="s">
        <v>1818</v>
      </c>
      <c r="L727" s="329" t="s">
        <v>849</v>
      </c>
      <c r="M727" s="329"/>
      <c r="N727" s="340"/>
      <c r="O727" s="329"/>
      <c r="P727" s="329"/>
      <c r="Q727" s="340"/>
      <c r="R727" s="341"/>
      <c r="S727" s="341"/>
      <c r="T727" s="341"/>
      <c r="U727" s="341"/>
      <c r="V727" s="341"/>
      <c r="W727" s="341"/>
      <c r="X727" s="341"/>
      <c r="Y727" s="341"/>
      <c r="Z727" s="341"/>
      <c r="AA727" s="341"/>
      <c r="AB727" s="341"/>
      <c r="AC727" s="341"/>
      <c r="AD727" s="341"/>
      <c r="AE727" s="341"/>
      <c r="AF727" s="341"/>
      <c r="AG727" s="341"/>
      <c r="AH727" s="341"/>
      <c r="AI727" s="341"/>
      <c r="AJ727" s="341"/>
      <c r="AK727" s="341"/>
      <c r="AL727" s="341"/>
      <c r="AM727" s="341"/>
      <c r="AN727" s="341"/>
      <c r="AO727" s="341"/>
      <c r="AP727" s="341"/>
      <c r="AQ727" s="341"/>
      <c r="AR727" s="341"/>
      <c r="AS727" s="341"/>
      <c r="AT727" s="341"/>
      <c r="AU727" s="341"/>
      <c r="AV727" s="341"/>
      <c r="AW727" s="341"/>
      <c r="AX727" s="341"/>
      <c r="AY727" s="341"/>
      <c r="AZ727" s="341"/>
      <c r="BA727" s="341"/>
      <c r="BB727" s="341"/>
      <c r="BC727" s="341"/>
      <c r="BD727" s="341"/>
      <c r="BE727" s="341"/>
      <c r="BF727" s="341"/>
      <c r="BG727" s="341"/>
      <c r="BH727" s="341"/>
      <c r="BI727" s="341"/>
      <c r="BJ727" s="341"/>
      <c r="BK727" s="341"/>
      <c r="BL727" s="341"/>
      <c r="BM727" s="341"/>
      <c r="BN727" s="341"/>
      <c r="BO727" s="341"/>
      <c r="BP727" s="341"/>
      <c r="BQ727" s="341"/>
      <c r="BR727" s="341"/>
      <c r="BS727" s="341"/>
      <c r="BT727" s="341"/>
      <c r="BU727" s="341"/>
      <c r="BV727" s="341"/>
      <c r="BW727" s="341"/>
      <c r="BX727" s="341"/>
      <c r="BY727" s="341"/>
      <c r="BZ727" s="341"/>
      <c r="CA727" s="341"/>
      <c r="CB727" s="341"/>
      <c r="CC727" s="341"/>
      <c r="CD727" s="341"/>
      <c r="CE727" s="341"/>
      <c r="CF727" s="341"/>
      <c r="CG727" s="341"/>
      <c r="CH727" s="341"/>
      <c r="CI727" s="341"/>
      <c r="CJ727" s="341"/>
      <c r="CK727" s="341"/>
      <c r="CL727" s="341"/>
      <c r="CM727" s="341"/>
      <c r="CN727" s="341"/>
      <c r="CO727" s="341"/>
      <c r="CP727" s="341"/>
      <c r="CQ727" s="341"/>
      <c r="CR727" s="341"/>
      <c r="CS727" s="341"/>
      <c r="CT727" s="341"/>
      <c r="CU727" s="341"/>
      <c r="CV727" s="341"/>
      <c r="CW727" s="341"/>
      <c r="CX727" s="341"/>
      <c r="CY727" s="341"/>
      <c r="CZ727" s="341"/>
      <c r="DA727" s="341"/>
      <c r="DB727" s="341"/>
      <c r="DC727" s="341"/>
      <c r="DD727" s="341"/>
      <c r="DE727" s="341"/>
      <c r="DF727" s="341"/>
      <c r="DG727" s="341"/>
      <c r="DH727" s="341"/>
      <c r="DI727" s="341"/>
      <c r="DJ727" s="341"/>
      <c r="DK727" s="341"/>
      <c r="DL727" s="341"/>
      <c r="DM727" s="341"/>
      <c r="DN727" s="341"/>
      <c r="DO727" s="341"/>
      <c r="DP727" s="341"/>
      <c r="DQ727" s="341"/>
      <c r="DR727" s="341"/>
      <c r="DS727" s="341"/>
      <c r="DT727" s="341"/>
      <c r="DU727" s="341"/>
      <c r="DV727" s="341"/>
      <c r="DW727" s="341"/>
      <c r="DX727" s="341"/>
      <c r="DY727" s="341"/>
      <c r="DZ727" s="341"/>
      <c r="EA727" s="341"/>
      <c r="EB727" s="341"/>
      <c r="EC727" s="341"/>
      <c r="ED727" s="341"/>
      <c r="EE727" s="341"/>
      <c r="EF727" s="341"/>
      <c r="EG727" s="341"/>
      <c r="EH727" s="341"/>
      <c r="EI727" s="341"/>
      <c r="EJ727" s="341"/>
      <c r="EK727" s="341"/>
      <c r="EL727" s="341"/>
      <c r="EM727" s="341"/>
      <c r="EN727" s="341"/>
      <c r="EO727" s="341"/>
      <c r="EP727" s="341"/>
      <c r="EQ727" s="341"/>
      <c r="ER727" s="341"/>
      <c r="ES727" s="341"/>
      <c r="ET727" s="341"/>
      <c r="EU727" s="341"/>
      <c r="EV727" s="341"/>
      <c r="EW727" s="341"/>
      <c r="EX727" s="341"/>
      <c r="EY727" s="341"/>
      <c r="EZ727" s="341"/>
      <c r="FA727" s="341"/>
      <c r="FB727" s="341"/>
      <c r="FC727" s="341"/>
      <c r="FD727" s="341"/>
      <c r="FE727" s="341"/>
      <c r="FF727" s="341"/>
      <c r="FG727" s="341"/>
      <c r="FH727" s="341"/>
      <c r="FI727" s="341"/>
      <c r="FJ727" s="341"/>
      <c r="FK727" s="341"/>
      <c r="FL727" s="341"/>
      <c r="FM727" s="341"/>
      <c r="FN727" s="341"/>
      <c r="FO727" s="341"/>
      <c r="FP727" s="341"/>
      <c r="FQ727" s="341"/>
      <c r="FR727" s="341"/>
      <c r="FS727" s="341"/>
      <c r="FT727" s="341"/>
      <c r="FU727" s="341"/>
      <c r="FV727" s="341"/>
      <c r="FW727" s="341"/>
      <c r="FX727" s="341"/>
      <c r="FY727" s="341"/>
      <c r="FZ727" s="341"/>
      <c r="GA727" s="341"/>
      <c r="GB727" s="341"/>
      <c r="GC727" s="341"/>
      <c r="GD727" s="341"/>
      <c r="GE727" s="341"/>
      <c r="GF727" s="341"/>
      <c r="GG727" s="341"/>
      <c r="GH727" s="341"/>
      <c r="GI727" s="341"/>
      <c r="GJ727" s="341"/>
      <c r="GK727" s="341"/>
      <c r="GL727" s="341"/>
      <c r="GM727" s="341"/>
      <c r="GN727" s="341"/>
      <c r="GO727" s="341"/>
      <c r="GP727" s="341"/>
      <c r="GQ727" s="341"/>
      <c r="GR727" s="341"/>
      <c r="GS727" s="341"/>
      <c r="GT727" s="341"/>
      <c r="GU727" s="341"/>
      <c r="GV727" s="341"/>
      <c r="GW727" s="341"/>
      <c r="GX727" s="341"/>
      <c r="GY727" s="341"/>
      <c r="GZ727" s="341"/>
      <c r="HA727" s="341"/>
      <c r="HB727" s="341"/>
      <c r="HC727" s="341"/>
      <c r="HD727" s="341"/>
      <c r="HE727" s="341"/>
      <c r="HF727" s="341"/>
      <c r="HG727" s="341"/>
      <c r="HH727" s="341"/>
      <c r="HI727" s="341"/>
      <c r="HJ727" s="341"/>
      <c r="HK727" s="341"/>
      <c r="HL727" s="341"/>
      <c r="HM727" s="341"/>
      <c r="HN727" s="341"/>
      <c r="HO727" s="341"/>
      <c r="HP727" s="341"/>
      <c r="HQ727" s="341"/>
      <c r="HR727" s="341"/>
      <c r="HS727" s="341"/>
      <c r="HT727" s="341"/>
      <c r="HU727" s="341"/>
      <c r="HV727" s="341"/>
      <c r="HW727" s="341"/>
      <c r="HX727" s="341"/>
      <c r="HY727" s="341"/>
      <c r="HZ727" s="341"/>
      <c r="IA727" s="341"/>
      <c r="IB727" s="341"/>
      <c r="IC727" s="341"/>
      <c r="ID727" s="341"/>
      <c r="IE727" s="341"/>
      <c r="IF727" s="341"/>
      <c r="IG727" s="341"/>
      <c r="IH727" s="341"/>
      <c r="II727" s="341"/>
      <c r="IJ727" s="341"/>
      <c r="IK727" s="341"/>
      <c r="IL727" s="341"/>
      <c r="IM727" s="341"/>
      <c r="IN727" s="341"/>
      <c r="IO727" s="341"/>
      <c r="IP727" s="341"/>
      <c r="IQ727" s="341"/>
      <c r="IR727" s="341"/>
      <c r="IS727" s="341"/>
      <c r="IT727" s="341"/>
      <c r="IU727" s="341"/>
      <c r="IV727" s="341"/>
      <c r="IW727" s="341"/>
      <c r="IX727" s="341"/>
      <c r="IY727" s="341"/>
      <c r="IZ727" s="341"/>
      <c r="JA727" s="341"/>
      <c r="JB727" s="341"/>
      <c r="JC727" s="341"/>
      <c r="JD727" s="341"/>
      <c r="JE727" s="341"/>
      <c r="JF727" s="341"/>
      <c r="JG727" s="341"/>
      <c r="JH727" s="341"/>
      <c r="JI727" s="341"/>
      <c r="JJ727" s="341"/>
      <c r="JK727" s="341"/>
      <c r="JL727" s="341"/>
      <c r="JM727" s="341"/>
      <c r="JN727" s="341"/>
      <c r="JO727" s="341"/>
      <c r="JP727" s="341"/>
      <c r="JQ727" s="341"/>
      <c r="JR727" s="341"/>
      <c r="JS727" s="341"/>
      <c r="JT727" s="341"/>
      <c r="JU727" s="341"/>
      <c r="JV727" s="341"/>
      <c r="JW727" s="341"/>
      <c r="JX727" s="341"/>
      <c r="JY727" s="341"/>
      <c r="JZ727" s="341"/>
      <c r="KA727" s="341"/>
      <c r="KB727" s="341"/>
      <c r="KC727" s="341"/>
      <c r="KD727" s="341"/>
      <c r="KE727" s="341"/>
      <c r="KF727" s="341"/>
      <c r="KG727" s="341"/>
      <c r="KH727" s="341"/>
      <c r="KI727" s="341"/>
      <c r="KJ727" s="341"/>
      <c r="KK727" s="341"/>
      <c r="KL727" s="341"/>
      <c r="KM727" s="341"/>
      <c r="KN727" s="341"/>
      <c r="KO727" s="341"/>
      <c r="KP727" s="341"/>
      <c r="KQ727" s="341"/>
      <c r="KR727" s="341"/>
      <c r="KS727" s="341"/>
      <c r="KT727" s="341"/>
      <c r="KU727" s="341"/>
      <c r="KV727" s="341"/>
      <c r="KW727" s="341"/>
      <c r="KX727" s="341"/>
      <c r="KY727" s="341"/>
      <c r="KZ727" s="341"/>
      <c r="LA727" s="341"/>
      <c r="LB727" s="341"/>
      <c r="LC727" s="341"/>
      <c r="LD727" s="341"/>
      <c r="LE727" s="341"/>
      <c r="LF727" s="341"/>
      <c r="LG727" s="341"/>
      <c r="LH727" s="341"/>
      <c r="LI727" s="341"/>
      <c r="LJ727" s="341"/>
      <c r="LK727" s="341"/>
      <c r="LL727" s="341"/>
      <c r="LM727" s="341"/>
      <c r="LN727" s="341"/>
      <c r="LO727" s="341"/>
      <c r="LP727" s="341"/>
      <c r="LQ727" s="341"/>
      <c r="LR727" s="341"/>
      <c r="LS727" s="341"/>
      <c r="LT727" s="341"/>
      <c r="LU727" s="341"/>
      <c r="LV727" s="341"/>
      <c r="LW727" s="341"/>
      <c r="LX727" s="341"/>
      <c r="LY727" s="341"/>
      <c r="LZ727" s="341"/>
      <c r="MA727" s="341"/>
      <c r="MB727" s="341"/>
      <c r="MC727" s="341"/>
      <c r="MD727" s="341"/>
      <c r="ME727" s="341"/>
      <c r="MF727" s="341"/>
      <c r="MG727" s="341"/>
      <c r="MH727" s="341"/>
      <c r="MI727" s="341"/>
      <c r="MJ727" s="341"/>
      <c r="MK727" s="341"/>
      <c r="ML727" s="341"/>
      <c r="MM727" s="341"/>
      <c r="MN727" s="341"/>
      <c r="MO727" s="341"/>
      <c r="MP727" s="341"/>
      <c r="MQ727" s="341"/>
      <c r="MR727" s="341"/>
      <c r="MS727" s="341"/>
      <c r="MT727" s="341"/>
      <c r="MU727" s="341"/>
      <c r="MV727" s="341"/>
      <c r="MW727" s="341"/>
      <c r="MX727" s="341"/>
      <c r="MY727" s="341"/>
      <c r="MZ727" s="341"/>
      <c r="NA727" s="341"/>
      <c r="NB727" s="341"/>
      <c r="NC727" s="341"/>
      <c r="ND727" s="341"/>
      <c r="NE727" s="341"/>
      <c r="NF727" s="341"/>
      <c r="NG727" s="341"/>
      <c r="NH727" s="341"/>
      <c r="NI727" s="341"/>
      <c r="NJ727" s="341"/>
      <c r="NK727" s="341"/>
      <c r="NL727" s="341"/>
      <c r="NM727" s="341"/>
      <c r="NN727" s="341"/>
      <c r="NO727" s="341"/>
      <c r="NP727" s="341"/>
      <c r="NQ727" s="341"/>
      <c r="NR727" s="341"/>
      <c r="NS727" s="341"/>
      <c r="NT727" s="341"/>
      <c r="NU727" s="341"/>
      <c r="NV727" s="341"/>
      <c r="NW727" s="341"/>
      <c r="NX727" s="341"/>
      <c r="NY727" s="341"/>
      <c r="NZ727" s="341"/>
      <c r="OA727" s="341"/>
      <c r="OB727" s="341"/>
      <c r="OC727" s="341"/>
      <c r="OD727" s="341"/>
      <c r="OE727" s="341"/>
      <c r="OF727" s="341"/>
      <c r="OG727" s="341"/>
      <c r="OH727" s="341"/>
      <c r="OI727" s="341"/>
      <c r="OJ727" s="341"/>
      <c r="OK727" s="341"/>
      <c r="OL727" s="341"/>
      <c r="OM727" s="341"/>
      <c r="ON727" s="341"/>
      <c r="OO727" s="341"/>
      <c r="OP727" s="341"/>
      <c r="OQ727" s="341"/>
      <c r="OR727" s="341"/>
      <c r="OS727" s="341"/>
      <c r="OT727" s="341"/>
      <c r="OU727" s="341"/>
      <c r="OV727" s="341"/>
      <c r="OW727" s="341"/>
      <c r="OX727" s="341"/>
      <c r="OY727" s="341"/>
      <c r="OZ727" s="341"/>
      <c r="PA727" s="341"/>
      <c r="PB727" s="341"/>
      <c r="PC727" s="341"/>
      <c r="PD727" s="341"/>
      <c r="PE727" s="341"/>
      <c r="PF727" s="341"/>
      <c r="PG727" s="341"/>
      <c r="PH727" s="341"/>
      <c r="PI727" s="341"/>
      <c r="PJ727" s="341"/>
      <c r="PK727" s="341"/>
      <c r="PL727" s="341"/>
      <c r="PM727" s="341"/>
      <c r="PN727" s="341"/>
      <c r="PO727" s="341"/>
      <c r="PP727" s="341"/>
      <c r="PQ727" s="341"/>
      <c r="PR727" s="341"/>
      <c r="PS727" s="341"/>
      <c r="PT727" s="341"/>
      <c r="PU727" s="341"/>
      <c r="PV727" s="341"/>
      <c r="PW727" s="341"/>
      <c r="PX727" s="341"/>
      <c r="PY727" s="341"/>
      <c r="PZ727" s="341"/>
      <c r="QA727" s="341"/>
      <c r="QB727" s="341"/>
      <c r="QC727" s="341"/>
      <c r="QD727" s="341"/>
      <c r="QE727" s="341"/>
      <c r="QF727" s="341"/>
      <c r="QG727" s="341"/>
      <c r="QH727" s="341"/>
      <c r="QI727" s="341"/>
      <c r="QJ727" s="341"/>
      <c r="QK727" s="341"/>
      <c r="QL727" s="341"/>
      <c r="QM727" s="341"/>
      <c r="QN727" s="341"/>
      <c r="QO727" s="341"/>
      <c r="QP727" s="341"/>
      <c r="QQ727" s="341"/>
      <c r="QR727" s="341"/>
      <c r="QS727" s="341"/>
      <c r="QT727" s="341"/>
      <c r="QU727" s="341"/>
      <c r="QV727" s="341"/>
      <c r="QW727" s="341"/>
      <c r="QX727" s="341"/>
      <c r="QY727" s="341"/>
      <c r="QZ727" s="341"/>
      <c r="RA727" s="341"/>
      <c r="RB727" s="341"/>
      <c r="RC727" s="341"/>
      <c r="RD727" s="341"/>
      <c r="RE727" s="341"/>
      <c r="RF727" s="341"/>
      <c r="RG727" s="341"/>
      <c r="RH727" s="341"/>
      <c r="RI727" s="341"/>
      <c r="RJ727" s="341"/>
      <c r="RK727" s="341"/>
      <c r="RL727" s="341"/>
      <c r="RM727" s="341"/>
      <c r="RN727" s="341"/>
      <c r="RO727" s="341"/>
      <c r="RP727" s="341"/>
      <c r="RQ727" s="341"/>
      <c r="RR727" s="341"/>
      <c r="RS727" s="341"/>
      <c r="RT727" s="341"/>
      <c r="RU727" s="341"/>
      <c r="RV727" s="341"/>
      <c r="RW727" s="341"/>
      <c r="RX727" s="341"/>
      <c r="RY727" s="341"/>
      <c r="RZ727" s="341"/>
      <c r="SA727" s="341"/>
      <c r="SB727" s="341"/>
      <c r="SC727" s="341"/>
      <c r="SD727" s="341"/>
      <c r="SE727" s="341"/>
      <c r="SF727" s="341"/>
      <c r="SG727" s="341"/>
      <c r="SH727" s="341"/>
      <c r="SI727" s="341"/>
      <c r="SJ727" s="341"/>
      <c r="SK727" s="341"/>
      <c r="SL727" s="341"/>
      <c r="SM727" s="341"/>
      <c r="SN727" s="341"/>
      <c r="SO727" s="341"/>
      <c r="SP727" s="341"/>
      <c r="SQ727" s="341"/>
      <c r="SR727" s="341"/>
      <c r="SS727" s="341"/>
      <c r="ST727" s="341"/>
      <c r="SU727" s="341"/>
      <c r="SV727" s="341"/>
      <c r="SW727" s="341"/>
      <c r="SX727" s="341"/>
      <c r="SY727" s="341"/>
      <c r="SZ727" s="341"/>
      <c r="TA727" s="341"/>
      <c r="TB727" s="341"/>
      <c r="TC727" s="341"/>
      <c r="TD727" s="341"/>
      <c r="TE727" s="341"/>
      <c r="TF727" s="341"/>
      <c r="TG727" s="341"/>
      <c r="TH727" s="341"/>
      <c r="TI727" s="341"/>
      <c r="TJ727" s="341"/>
      <c r="TK727" s="341"/>
      <c r="TL727" s="341"/>
      <c r="TM727" s="341"/>
      <c r="TN727" s="341"/>
      <c r="TO727" s="341"/>
      <c r="TP727" s="341"/>
      <c r="TQ727" s="341"/>
      <c r="TR727" s="341"/>
      <c r="TS727" s="341"/>
      <c r="TT727" s="341"/>
      <c r="TU727" s="341"/>
      <c r="TV727" s="341"/>
      <c r="TW727" s="341"/>
      <c r="TX727" s="341"/>
      <c r="TY727" s="341"/>
      <c r="TZ727" s="341"/>
      <c r="UA727" s="341"/>
      <c r="UB727" s="341"/>
      <c r="UC727" s="341"/>
      <c r="UD727" s="341"/>
      <c r="UE727" s="341"/>
      <c r="UF727" s="341"/>
      <c r="UG727" s="341"/>
      <c r="UH727" s="341"/>
      <c r="UI727" s="341"/>
      <c r="UJ727" s="341"/>
      <c r="UK727" s="341"/>
      <c r="UL727" s="341"/>
      <c r="UM727" s="341"/>
      <c r="UN727" s="341"/>
      <c r="UO727" s="341"/>
      <c r="UP727" s="341"/>
      <c r="UQ727" s="341"/>
      <c r="UR727" s="341"/>
      <c r="US727" s="341"/>
      <c r="UT727" s="341"/>
      <c r="UU727" s="341"/>
      <c r="UV727" s="341"/>
      <c r="UW727" s="341"/>
      <c r="UX727" s="341"/>
      <c r="UY727" s="341"/>
      <c r="UZ727" s="341"/>
      <c r="VA727" s="341"/>
      <c r="VB727" s="341"/>
      <c r="VC727" s="341"/>
      <c r="VD727" s="341"/>
      <c r="VE727" s="341"/>
      <c r="VF727" s="341"/>
      <c r="VG727" s="341"/>
      <c r="VH727" s="341"/>
      <c r="VI727" s="341"/>
      <c r="VJ727" s="341"/>
      <c r="VK727" s="341"/>
      <c r="VL727" s="341"/>
      <c r="VM727" s="341"/>
      <c r="VN727" s="341"/>
      <c r="VO727" s="341"/>
      <c r="VP727" s="341"/>
      <c r="VQ727" s="341"/>
      <c r="VR727" s="341"/>
      <c r="VS727" s="341"/>
      <c r="VT727" s="341"/>
      <c r="VU727" s="341"/>
      <c r="VV727" s="341"/>
      <c r="VW727" s="341"/>
      <c r="VX727" s="341"/>
      <c r="VY727" s="341"/>
      <c r="VZ727" s="341"/>
      <c r="WA727" s="341"/>
      <c r="WB727" s="341"/>
      <c r="WC727" s="341"/>
      <c r="WD727" s="341"/>
      <c r="WE727" s="341"/>
      <c r="WF727" s="341"/>
      <c r="WG727" s="341"/>
      <c r="WH727" s="341"/>
      <c r="WI727" s="341"/>
      <c r="WJ727" s="341"/>
      <c r="WK727" s="341"/>
      <c r="WL727" s="341"/>
      <c r="WM727" s="341"/>
      <c r="WN727" s="341"/>
      <c r="WO727" s="341"/>
      <c r="WP727" s="341"/>
      <c r="WQ727" s="341"/>
      <c r="WR727" s="341"/>
      <c r="WS727" s="341"/>
      <c r="WT727" s="341"/>
      <c r="WU727" s="341"/>
      <c r="WV727" s="341"/>
      <c r="WW727" s="341"/>
      <c r="WX727" s="341"/>
      <c r="WY727" s="341"/>
      <c r="WZ727" s="341"/>
      <c r="XA727" s="341"/>
      <c r="XB727" s="341"/>
      <c r="XC727" s="341"/>
      <c r="XD727" s="341"/>
      <c r="XE727" s="341"/>
      <c r="XF727" s="341"/>
      <c r="XG727" s="341"/>
      <c r="XH727" s="341"/>
      <c r="XI727" s="341"/>
      <c r="XJ727" s="341"/>
      <c r="XK727" s="341"/>
      <c r="XL727" s="341"/>
      <c r="XM727" s="341"/>
      <c r="XN727" s="341"/>
      <c r="XO727" s="341"/>
      <c r="XP727" s="341"/>
      <c r="XQ727" s="341"/>
      <c r="XR727" s="341"/>
      <c r="XS727" s="341"/>
      <c r="XT727" s="341"/>
      <c r="XU727" s="341"/>
      <c r="XV727" s="341"/>
      <c r="XW727" s="341"/>
      <c r="XX727" s="341"/>
      <c r="XY727" s="341"/>
      <c r="XZ727" s="341"/>
      <c r="YA727" s="341"/>
      <c r="YB727" s="341"/>
      <c r="YC727" s="341"/>
      <c r="YD727" s="341"/>
      <c r="YE727" s="341"/>
      <c r="YF727" s="341"/>
      <c r="YG727" s="341"/>
      <c r="YH727" s="341"/>
      <c r="YI727" s="341"/>
      <c r="YJ727" s="341"/>
      <c r="YK727" s="341"/>
      <c r="YL727" s="341"/>
      <c r="YM727" s="341"/>
      <c r="YN727" s="341"/>
      <c r="YO727" s="341"/>
      <c r="YP727" s="341"/>
      <c r="YQ727" s="341"/>
      <c r="YR727" s="341"/>
      <c r="YS727" s="341"/>
      <c r="YT727" s="341"/>
      <c r="YU727" s="341"/>
      <c r="YV727" s="341"/>
      <c r="YW727" s="341"/>
      <c r="YX727" s="341"/>
      <c r="YY727" s="341"/>
      <c r="YZ727" s="341"/>
      <c r="ZA727" s="341"/>
      <c r="ZB727" s="341"/>
      <c r="ZC727" s="341"/>
      <c r="ZD727" s="341"/>
      <c r="ZE727" s="341"/>
      <c r="ZF727" s="341"/>
      <c r="ZG727" s="341"/>
      <c r="ZH727" s="341"/>
      <c r="ZI727" s="341"/>
      <c r="ZJ727" s="341"/>
      <c r="ZK727" s="341"/>
      <c r="ZL727" s="341"/>
      <c r="ZM727" s="341"/>
      <c r="ZN727" s="341"/>
      <c r="ZO727" s="341"/>
      <c r="ZP727" s="341"/>
      <c r="ZQ727" s="341"/>
      <c r="ZR727" s="341"/>
      <c r="ZS727" s="341"/>
      <c r="ZT727" s="341"/>
      <c r="ZU727" s="341"/>
      <c r="ZV727" s="341"/>
      <c r="ZW727" s="341"/>
      <c r="ZX727" s="341"/>
      <c r="ZY727" s="341"/>
      <c r="ZZ727" s="341"/>
      <c r="AAA727" s="341"/>
      <c r="AAB727" s="341"/>
      <c r="AAC727" s="341"/>
      <c r="AAD727" s="341"/>
      <c r="AAE727" s="341"/>
      <c r="AAF727" s="341"/>
      <c r="AAG727" s="341"/>
      <c r="AAH727" s="341"/>
      <c r="AAI727" s="341"/>
      <c r="AAJ727" s="341"/>
      <c r="AAK727" s="341"/>
      <c r="AAL727" s="341"/>
      <c r="AAM727" s="341"/>
      <c r="AAN727" s="341"/>
      <c r="AAO727" s="341"/>
      <c r="AAP727" s="341"/>
      <c r="AAQ727" s="341"/>
      <c r="AAR727" s="341"/>
      <c r="AAS727" s="341"/>
      <c r="AAT727" s="341"/>
      <c r="AAU727" s="341"/>
      <c r="AAV727" s="341"/>
      <c r="AAW727" s="341"/>
      <c r="AAX727" s="341"/>
      <c r="AAY727" s="341"/>
      <c r="AAZ727" s="341"/>
      <c r="ABA727" s="341"/>
      <c r="ABB727" s="341"/>
      <c r="ABC727" s="341"/>
      <c r="ABD727" s="341"/>
      <c r="ABE727" s="341"/>
      <c r="ABF727" s="341"/>
      <c r="ABG727" s="341"/>
      <c r="ABH727" s="341"/>
      <c r="ABI727" s="341"/>
      <c r="ABJ727" s="341"/>
      <c r="ABK727" s="341"/>
      <c r="ABL727" s="341"/>
      <c r="ABM727" s="341"/>
      <c r="ABN727" s="341"/>
      <c r="ABO727" s="341"/>
      <c r="ABP727" s="341"/>
      <c r="ABQ727" s="341"/>
      <c r="ABR727" s="341"/>
      <c r="ABS727" s="341"/>
      <c r="ABT727" s="341"/>
      <c r="ABU727" s="341"/>
      <c r="ABV727" s="341"/>
      <c r="ABW727" s="341"/>
      <c r="ABX727" s="341"/>
      <c r="ABY727" s="341"/>
      <c r="ABZ727" s="341"/>
      <c r="ACA727" s="341"/>
      <c r="ACB727" s="341"/>
      <c r="ACC727" s="341"/>
      <c r="ACD727" s="341"/>
      <c r="ACE727" s="341"/>
      <c r="ACF727" s="341"/>
      <c r="ACG727" s="341"/>
      <c r="ACH727" s="341"/>
      <c r="ACI727" s="341"/>
      <c r="ACJ727" s="341"/>
      <c r="ACK727" s="341"/>
      <c r="ACL727" s="341"/>
      <c r="ACM727" s="341"/>
      <c r="ACN727" s="341"/>
      <c r="ACO727" s="341"/>
      <c r="ACP727" s="341"/>
      <c r="ACQ727" s="341"/>
      <c r="ACR727" s="341"/>
      <c r="ACS727" s="341"/>
      <c r="ACT727" s="341"/>
      <c r="ACU727" s="341"/>
      <c r="ACV727" s="341"/>
      <c r="ACW727" s="341"/>
      <c r="ACX727" s="341"/>
      <c r="ACY727" s="341"/>
      <c r="ACZ727" s="341"/>
      <c r="ADA727" s="341"/>
      <c r="ADB727" s="341"/>
      <c r="ADC727" s="341"/>
      <c r="ADD727" s="341"/>
      <c r="ADE727" s="341"/>
      <c r="ADF727" s="341"/>
      <c r="ADG727" s="341"/>
      <c r="ADH727" s="341"/>
      <c r="ADI727" s="341"/>
      <c r="ADJ727" s="341"/>
      <c r="ADK727" s="341"/>
      <c r="ADL727" s="341"/>
      <c r="ADM727" s="341"/>
      <c r="ADN727" s="341"/>
      <c r="ADO727" s="341"/>
      <c r="ADP727" s="341"/>
      <c r="ADQ727" s="341"/>
      <c r="ADR727" s="341"/>
      <c r="ADS727" s="341"/>
      <c r="ADT727" s="341"/>
      <c r="ADU727" s="341"/>
      <c r="ADV727" s="341"/>
      <c r="ADW727" s="341"/>
      <c r="ADX727" s="341"/>
      <c r="ADY727" s="341"/>
      <c r="ADZ727" s="341"/>
      <c r="AEA727" s="341"/>
      <c r="AEB727" s="341"/>
      <c r="AEC727" s="341"/>
      <c r="AED727" s="341"/>
      <c r="AEE727" s="341"/>
      <c r="AEF727" s="341"/>
      <c r="AEG727" s="341"/>
      <c r="AEH727" s="341"/>
      <c r="AEI727" s="341"/>
      <c r="AEJ727" s="341"/>
      <c r="AEK727" s="341"/>
      <c r="AEL727" s="341"/>
      <c r="AEM727" s="341"/>
      <c r="AEN727" s="341"/>
      <c r="AEO727" s="341"/>
      <c r="AEP727" s="341"/>
      <c r="AEQ727" s="341"/>
      <c r="AER727" s="341"/>
      <c r="AES727" s="341"/>
      <c r="AET727" s="341"/>
      <c r="AEU727" s="341"/>
      <c r="AEV727" s="341"/>
      <c r="AEW727" s="341"/>
      <c r="AEX727" s="341"/>
      <c r="AEY727" s="341"/>
      <c r="AEZ727" s="341"/>
      <c r="AFA727" s="341"/>
      <c r="AFB727" s="341"/>
      <c r="AFC727" s="341"/>
      <c r="AFD727" s="341"/>
      <c r="AFE727" s="341"/>
      <c r="AFF727" s="341"/>
      <c r="AFG727" s="341"/>
      <c r="AFH727" s="341"/>
      <c r="AFI727" s="341"/>
      <c r="AFJ727" s="341"/>
      <c r="AFK727" s="341"/>
      <c r="AFL727" s="341"/>
      <c r="AFM727" s="341"/>
      <c r="AFN727" s="341"/>
      <c r="AFO727" s="341"/>
      <c r="AFP727" s="341"/>
      <c r="AFQ727" s="341"/>
      <c r="AFR727" s="341"/>
      <c r="AFS727" s="341"/>
      <c r="AFT727" s="341"/>
      <c r="AFU727" s="341"/>
      <c r="AFV727" s="341"/>
      <c r="AFW727" s="341"/>
      <c r="AFX727" s="341"/>
      <c r="AFY727" s="341"/>
      <c r="AFZ727" s="341"/>
      <c r="AGA727" s="341"/>
    </row>
    <row r="728" spans="1:859" customFormat="1" x14ac:dyDescent="0.2">
      <c r="A728" s="16"/>
      <c r="B728" s="16"/>
      <c r="C728" s="16"/>
      <c r="D728" s="16"/>
      <c r="E728" s="487" t="s">
        <v>1823</v>
      </c>
      <c r="F728" s="487" t="s">
        <v>2907</v>
      </c>
      <c r="G728" s="412" t="s">
        <v>449</v>
      </c>
      <c r="H728" s="493" t="s">
        <v>1824</v>
      </c>
      <c r="I728" s="410" t="s">
        <v>1802</v>
      </c>
      <c r="J728" s="493" t="s">
        <v>1825</v>
      </c>
      <c r="K728" s="410" t="s">
        <v>1803</v>
      </c>
      <c r="L728" s="410" t="s">
        <v>847</v>
      </c>
      <c r="M728" s="410"/>
      <c r="N728" s="412"/>
      <c r="O728" s="410"/>
      <c r="P728" s="410"/>
      <c r="Q728" s="412"/>
      <c r="R728" s="16"/>
      <c r="S728" s="16"/>
      <c r="T728" s="16"/>
      <c r="U728" s="16"/>
      <c r="V728" s="16"/>
      <c r="W728" s="16"/>
      <c r="X728" s="16"/>
      <c r="Y728" s="16"/>
      <c r="Z728" s="16"/>
      <c r="AA728" s="16"/>
      <c r="AB728" s="16"/>
      <c r="AC728" s="16"/>
      <c r="AD728" s="16"/>
      <c r="AE728" s="16"/>
      <c r="AF728" s="16"/>
      <c r="AG728" s="16"/>
      <c r="AH728" s="16"/>
      <c r="AI728" s="16"/>
      <c r="AJ728" s="16"/>
      <c r="AK728" s="16"/>
      <c r="AL728" s="16"/>
      <c r="AM728" s="16"/>
      <c r="AN728" s="16"/>
      <c r="AO728" s="16"/>
      <c r="AP728" s="16"/>
      <c r="AQ728" s="16"/>
      <c r="AR728" s="16"/>
      <c r="AS728" s="16"/>
      <c r="AT728" s="16"/>
      <c r="AU728" s="16"/>
      <c r="AV728" s="16"/>
      <c r="AW728" s="16"/>
      <c r="AX728" s="16"/>
      <c r="AY728" s="16"/>
      <c r="AZ728" s="16"/>
      <c r="BA728" s="16"/>
      <c r="BB728" s="16"/>
      <c r="BC728" s="16"/>
      <c r="BD728" s="16"/>
      <c r="BE728" s="16"/>
      <c r="BF728" s="16"/>
      <c r="BG728" s="16"/>
      <c r="BH728" s="16"/>
      <c r="BI728" s="16"/>
      <c r="BJ728" s="16"/>
      <c r="BK728" s="16"/>
      <c r="BL728" s="16"/>
      <c r="BM728" s="16"/>
      <c r="BN728" s="16"/>
      <c r="BO728" s="16"/>
      <c r="BP728" s="16"/>
      <c r="BQ728" s="16"/>
      <c r="BR728" s="16"/>
      <c r="BS728" s="16"/>
      <c r="BT728" s="16"/>
      <c r="BU728" s="16"/>
      <c r="BV728" s="16"/>
      <c r="BW728" s="16"/>
      <c r="BX728" s="16"/>
      <c r="BY728" s="16"/>
      <c r="BZ728" s="16"/>
      <c r="CA728" s="16"/>
      <c r="CB728" s="16"/>
      <c r="CC728" s="16"/>
      <c r="CD728" s="16"/>
      <c r="CE728" s="16"/>
      <c r="CF728" s="16"/>
      <c r="CG728" s="16"/>
      <c r="CH728" s="16"/>
      <c r="CI728" s="16"/>
      <c r="CJ728" s="16"/>
      <c r="CK728" s="16"/>
      <c r="CL728" s="16"/>
      <c r="CM728" s="16"/>
      <c r="CN728" s="16"/>
      <c r="CO728" s="16"/>
      <c r="CP728" s="16"/>
      <c r="CQ728" s="16"/>
      <c r="CR728" s="16"/>
      <c r="CS728" s="16"/>
      <c r="CT728" s="16"/>
      <c r="CU728" s="16"/>
      <c r="CV728" s="16"/>
      <c r="CW728" s="16"/>
      <c r="CX728" s="16"/>
      <c r="CY728" s="16"/>
      <c r="CZ728" s="16"/>
      <c r="DA728" s="16"/>
      <c r="DB728" s="16"/>
      <c r="DC728" s="16"/>
      <c r="DD728" s="16"/>
      <c r="DE728" s="16"/>
      <c r="DF728" s="16"/>
      <c r="DG728" s="16"/>
      <c r="DH728" s="16"/>
      <c r="DI728" s="16"/>
      <c r="DJ728" s="16"/>
      <c r="DK728" s="16"/>
      <c r="DL728" s="16"/>
      <c r="DM728" s="16"/>
      <c r="DN728" s="16"/>
      <c r="DO728" s="16"/>
      <c r="DP728" s="16"/>
      <c r="DQ728" s="16"/>
      <c r="DR728" s="16"/>
      <c r="DS728" s="16"/>
      <c r="DT728" s="16"/>
      <c r="DU728" s="16"/>
      <c r="DV728" s="16"/>
      <c r="DW728" s="16"/>
      <c r="DX728" s="16"/>
      <c r="DY728" s="16"/>
      <c r="DZ728" s="16"/>
      <c r="EA728" s="16"/>
      <c r="EB728" s="16"/>
      <c r="EC728" s="16"/>
      <c r="ED728" s="16"/>
      <c r="EE728" s="16"/>
      <c r="EF728" s="16"/>
      <c r="EG728" s="16"/>
      <c r="EH728" s="16"/>
      <c r="EI728" s="16"/>
      <c r="EJ728" s="16"/>
      <c r="EK728" s="16"/>
      <c r="EL728" s="16"/>
      <c r="EM728" s="16"/>
      <c r="EN728" s="16"/>
      <c r="EO728" s="16"/>
      <c r="EP728" s="16"/>
      <c r="EQ728" s="16"/>
      <c r="ER728" s="16"/>
      <c r="ES728" s="16"/>
      <c r="ET728" s="16"/>
      <c r="EU728" s="16"/>
      <c r="EV728" s="16"/>
      <c r="EW728" s="16"/>
      <c r="EX728" s="16"/>
      <c r="EY728" s="16"/>
      <c r="EZ728" s="16"/>
      <c r="FA728" s="16"/>
      <c r="FB728" s="16"/>
      <c r="FC728" s="16"/>
      <c r="FD728" s="16"/>
      <c r="FE728" s="16"/>
      <c r="FF728" s="16"/>
      <c r="FG728" s="16"/>
      <c r="FH728" s="16"/>
      <c r="FI728" s="16"/>
      <c r="FJ728" s="16"/>
      <c r="FK728" s="16"/>
      <c r="FL728" s="16"/>
      <c r="FM728" s="16"/>
      <c r="FN728" s="16"/>
      <c r="FO728" s="16"/>
      <c r="FP728" s="16"/>
      <c r="FQ728" s="16"/>
      <c r="FR728" s="16"/>
      <c r="FS728" s="16"/>
      <c r="FT728" s="16"/>
      <c r="FU728" s="16"/>
      <c r="FV728" s="16"/>
      <c r="FW728" s="16"/>
      <c r="FX728" s="16"/>
      <c r="FY728" s="16"/>
      <c r="FZ728" s="16"/>
      <c r="GA728" s="16"/>
      <c r="GB728" s="16"/>
      <c r="GC728" s="16"/>
      <c r="GD728" s="16"/>
      <c r="GE728" s="16"/>
      <c r="GF728" s="16"/>
      <c r="GG728" s="16"/>
      <c r="GH728" s="16"/>
      <c r="GI728" s="16"/>
      <c r="GJ728" s="16"/>
      <c r="GK728" s="16"/>
      <c r="GL728" s="16"/>
      <c r="GM728" s="16"/>
      <c r="GN728" s="16"/>
      <c r="GO728" s="16"/>
      <c r="GP728" s="16"/>
      <c r="GQ728" s="16"/>
      <c r="GR728" s="16"/>
      <c r="GS728" s="16"/>
      <c r="GT728" s="16"/>
      <c r="GU728" s="16"/>
      <c r="GV728" s="16"/>
      <c r="GW728" s="16"/>
      <c r="GX728" s="16"/>
      <c r="GY728" s="16"/>
      <c r="GZ728" s="16"/>
      <c r="HA728" s="16"/>
      <c r="HB728" s="16"/>
      <c r="HC728" s="16"/>
      <c r="HD728" s="16"/>
      <c r="HE728" s="16"/>
      <c r="HF728" s="16"/>
      <c r="HG728" s="16"/>
      <c r="HH728" s="16"/>
      <c r="HI728" s="16"/>
      <c r="HJ728" s="16"/>
      <c r="HK728" s="16"/>
      <c r="HL728" s="16"/>
      <c r="HM728" s="16"/>
      <c r="HN728" s="16"/>
      <c r="HO728" s="16"/>
      <c r="HP728" s="16"/>
      <c r="HQ728" s="16"/>
      <c r="HR728" s="16"/>
      <c r="HS728" s="16"/>
      <c r="HT728" s="16"/>
      <c r="HU728" s="16"/>
      <c r="HV728" s="16"/>
      <c r="HW728" s="16"/>
      <c r="HX728" s="16"/>
      <c r="HY728" s="16"/>
      <c r="HZ728" s="16"/>
      <c r="IA728" s="16"/>
      <c r="IB728" s="16"/>
      <c r="IC728" s="16"/>
      <c r="ID728" s="16"/>
      <c r="IE728" s="16"/>
      <c r="IF728" s="16"/>
      <c r="IG728" s="16"/>
      <c r="IH728" s="16"/>
      <c r="II728" s="16"/>
      <c r="IJ728" s="16"/>
      <c r="IK728" s="16"/>
      <c r="IL728" s="16"/>
      <c r="IM728" s="16"/>
      <c r="IN728" s="16"/>
      <c r="IO728" s="16"/>
      <c r="IP728" s="16"/>
      <c r="IQ728" s="16"/>
      <c r="IR728" s="16"/>
      <c r="IS728" s="16"/>
      <c r="IT728" s="16"/>
      <c r="IU728" s="16"/>
      <c r="IV728" s="16"/>
      <c r="IW728" s="16"/>
      <c r="IX728" s="16"/>
      <c r="IY728" s="16"/>
      <c r="IZ728" s="16"/>
      <c r="JA728" s="16"/>
      <c r="JB728" s="16"/>
      <c r="JC728" s="16"/>
      <c r="JD728" s="16"/>
      <c r="JE728" s="16"/>
      <c r="JF728" s="16"/>
      <c r="JG728" s="16"/>
      <c r="JH728" s="16"/>
      <c r="JI728" s="16"/>
      <c r="JJ728" s="16"/>
      <c r="JK728" s="16"/>
      <c r="JL728" s="16"/>
      <c r="JM728" s="16"/>
      <c r="JN728" s="16"/>
      <c r="JO728" s="16"/>
      <c r="JP728" s="16"/>
      <c r="JQ728" s="16"/>
      <c r="JR728" s="16"/>
      <c r="JS728" s="16"/>
      <c r="JT728" s="16"/>
      <c r="JU728" s="16"/>
      <c r="JV728" s="16"/>
      <c r="JW728" s="16"/>
      <c r="JX728" s="16"/>
      <c r="JY728" s="16"/>
      <c r="JZ728" s="16"/>
      <c r="KA728" s="16"/>
      <c r="KB728" s="16"/>
      <c r="KC728" s="16"/>
      <c r="KD728" s="16"/>
      <c r="KE728" s="16"/>
      <c r="KF728" s="16"/>
      <c r="KG728" s="16"/>
      <c r="KH728" s="16"/>
      <c r="KI728" s="16"/>
      <c r="KJ728" s="16"/>
      <c r="KK728" s="16"/>
      <c r="KL728" s="16"/>
      <c r="KM728" s="16"/>
      <c r="KN728" s="16"/>
      <c r="KO728" s="16"/>
      <c r="KP728" s="16"/>
      <c r="KQ728" s="16"/>
      <c r="KR728" s="16"/>
      <c r="KS728" s="16"/>
      <c r="KT728" s="16"/>
      <c r="KU728" s="16"/>
      <c r="KV728" s="16"/>
      <c r="KW728" s="16"/>
      <c r="KX728" s="16"/>
      <c r="KY728" s="16"/>
      <c r="KZ728" s="16"/>
      <c r="LA728" s="16"/>
      <c r="LB728" s="16"/>
      <c r="LC728" s="16"/>
      <c r="LD728" s="16"/>
      <c r="LE728" s="16"/>
      <c r="LF728" s="16"/>
      <c r="LG728" s="16"/>
      <c r="LH728" s="16"/>
      <c r="LI728" s="16"/>
      <c r="LJ728" s="16"/>
      <c r="LK728" s="16"/>
      <c r="LL728" s="16"/>
      <c r="LM728" s="16"/>
      <c r="LN728" s="16"/>
      <c r="LO728" s="16"/>
      <c r="LP728" s="16"/>
      <c r="LQ728" s="16"/>
      <c r="LR728" s="16"/>
      <c r="LS728" s="16"/>
      <c r="LT728" s="16"/>
      <c r="LU728" s="16"/>
      <c r="LV728" s="16"/>
      <c r="LW728" s="16"/>
      <c r="LX728" s="16"/>
      <c r="LY728" s="16"/>
      <c r="LZ728" s="16"/>
      <c r="MA728" s="16"/>
      <c r="MB728" s="16"/>
      <c r="MC728" s="16"/>
      <c r="MD728" s="16"/>
      <c r="ME728" s="16"/>
      <c r="MF728" s="16"/>
      <c r="MG728" s="16"/>
      <c r="MH728" s="16"/>
      <c r="MI728" s="16"/>
      <c r="MJ728" s="16"/>
      <c r="MK728" s="16"/>
      <c r="ML728" s="16"/>
      <c r="MM728" s="16"/>
      <c r="MN728" s="16"/>
      <c r="MO728" s="16"/>
      <c r="MP728" s="16"/>
      <c r="MQ728" s="16"/>
      <c r="MR728" s="16"/>
      <c r="MS728" s="16"/>
      <c r="MT728" s="16"/>
      <c r="MU728" s="16"/>
      <c r="MV728" s="16"/>
      <c r="MW728" s="16"/>
      <c r="MX728" s="16"/>
      <c r="MY728" s="16"/>
      <c r="MZ728" s="16"/>
      <c r="NA728" s="16"/>
      <c r="NB728" s="16"/>
      <c r="NC728" s="16"/>
      <c r="ND728" s="16"/>
      <c r="NE728" s="16"/>
      <c r="NF728" s="16"/>
      <c r="NG728" s="16"/>
      <c r="NH728" s="16"/>
      <c r="NI728" s="16"/>
      <c r="NJ728" s="16"/>
      <c r="NK728" s="16"/>
      <c r="NL728" s="16"/>
      <c r="NM728" s="16"/>
      <c r="NN728" s="16"/>
      <c r="NO728" s="16"/>
      <c r="NP728" s="16"/>
      <c r="NQ728" s="16"/>
      <c r="NR728" s="16"/>
      <c r="NS728" s="16"/>
      <c r="NT728" s="16"/>
      <c r="NU728" s="16"/>
      <c r="NV728" s="16"/>
      <c r="NW728" s="16"/>
      <c r="NX728" s="16"/>
      <c r="NY728" s="16"/>
      <c r="NZ728" s="16"/>
      <c r="OA728" s="16"/>
      <c r="OB728" s="16"/>
      <c r="OC728" s="16"/>
      <c r="OD728" s="16"/>
      <c r="OE728" s="16"/>
      <c r="OF728" s="16"/>
      <c r="OG728" s="16"/>
      <c r="OH728" s="16"/>
      <c r="OI728" s="16"/>
      <c r="OJ728" s="16"/>
      <c r="OK728" s="16"/>
      <c r="OL728" s="16"/>
      <c r="OM728" s="16"/>
      <c r="ON728" s="16"/>
      <c r="OO728" s="16"/>
      <c r="OP728" s="16"/>
      <c r="OQ728" s="16"/>
      <c r="OR728" s="16"/>
      <c r="OS728" s="16"/>
      <c r="OT728" s="16"/>
      <c r="OU728" s="16"/>
      <c r="OV728" s="16"/>
      <c r="OW728" s="16"/>
      <c r="OX728" s="16"/>
      <c r="OY728" s="16"/>
      <c r="OZ728" s="16"/>
      <c r="PA728" s="16"/>
      <c r="PB728" s="16"/>
      <c r="PC728" s="16"/>
      <c r="PD728" s="16"/>
      <c r="PE728" s="16"/>
      <c r="PF728" s="16"/>
      <c r="PG728" s="16"/>
      <c r="PH728" s="16"/>
      <c r="PI728" s="16"/>
      <c r="PJ728" s="16"/>
      <c r="PK728" s="16"/>
      <c r="PL728" s="16"/>
      <c r="PM728" s="16"/>
      <c r="PN728" s="16"/>
      <c r="PO728" s="16"/>
      <c r="PP728" s="16"/>
      <c r="PQ728" s="16"/>
      <c r="PR728" s="16"/>
      <c r="PS728" s="16"/>
      <c r="PT728" s="16"/>
      <c r="PU728" s="16"/>
      <c r="PV728" s="16"/>
      <c r="PW728" s="16"/>
      <c r="PX728" s="16"/>
      <c r="PY728" s="16"/>
      <c r="PZ728" s="16"/>
      <c r="QA728" s="16"/>
      <c r="QB728" s="16"/>
      <c r="QC728" s="16"/>
      <c r="QD728" s="16"/>
      <c r="QE728" s="16"/>
      <c r="QF728" s="16"/>
      <c r="QG728" s="16"/>
      <c r="QH728" s="16"/>
      <c r="QI728" s="16"/>
      <c r="QJ728" s="16"/>
      <c r="QK728" s="16"/>
      <c r="QL728" s="16"/>
      <c r="QM728" s="16"/>
      <c r="QN728" s="16"/>
      <c r="QO728" s="16"/>
      <c r="QP728" s="16"/>
      <c r="QQ728" s="16"/>
      <c r="QR728" s="16"/>
      <c r="QS728" s="16"/>
      <c r="QT728" s="16"/>
      <c r="QU728" s="16"/>
      <c r="QV728" s="16"/>
      <c r="QW728" s="16"/>
      <c r="QX728" s="16"/>
      <c r="QY728" s="16"/>
      <c r="QZ728" s="16"/>
      <c r="RA728" s="16"/>
      <c r="RB728" s="16"/>
      <c r="RC728" s="16"/>
      <c r="RD728" s="16"/>
      <c r="RE728" s="16"/>
      <c r="RF728" s="16"/>
      <c r="RG728" s="16"/>
      <c r="RH728" s="16"/>
      <c r="RI728" s="16"/>
      <c r="RJ728" s="16"/>
      <c r="RK728" s="16"/>
      <c r="RL728" s="16"/>
      <c r="RM728" s="16"/>
      <c r="RN728" s="16"/>
      <c r="RO728" s="16"/>
      <c r="RP728" s="16"/>
      <c r="RQ728" s="16"/>
      <c r="RR728" s="16"/>
      <c r="RS728" s="16"/>
      <c r="RT728" s="16"/>
      <c r="RU728" s="16"/>
      <c r="RV728" s="16"/>
      <c r="RW728" s="16"/>
      <c r="RX728" s="16"/>
      <c r="RY728" s="16"/>
      <c r="RZ728" s="16"/>
      <c r="SA728" s="16"/>
      <c r="SB728" s="16"/>
      <c r="SC728" s="16"/>
      <c r="SD728" s="16"/>
      <c r="SE728" s="16"/>
      <c r="SF728" s="16"/>
      <c r="SG728" s="16"/>
      <c r="SH728" s="16"/>
      <c r="SI728" s="16"/>
      <c r="SJ728" s="16"/>
      <c r="SK728" s="16"/>
      <c r="SL728" s="16"/>
      <c r="SM728" s="16"/>
      <c r="SN728" s="16"/>
      <c r="SO728" s="16"/>
      <c r="SP728" s="16"/>
      <c r="SQ728" s="16"/>
      <c r="SR728" s="16"/>
      <c r="SS728" s="16"/>
      <c r="ST728" s="16"/>
      <c r="SU728" s="16"/>
      <c r="SV728" s="16"/>
      <c r="SW728" s="16"/>
      <c r="SX728" s="16"/>
      <c r="SY728" s="16"/>
      <c r="SZ728" s="16"/>
      <c r="TA728" s="16"/>
      <c r="TB728" s="16"/>
      <c r="TC728" s="16"/>
      <c r="TD728" s="16"/>
      <c r="TE728" s="16"/>
      <c r="TF728" s="16"/>
      <c r="TG728" s="16"/>
      <c r="TH728" s="16"/>
      <c r="TI728" s="16"/>
      <c r="TJ728" s="16"/>
      <c r="TK728" s="16"/>
      <c r="TL728" s="16"/>
      <c r="TM728" s="16"/>
      <c r="TN728" s="16"/>
      <c r="TO728" s="16"/>
      <c r="TP728" s="16"/>
      <c r="TQ728" s="16"/>
      <c r="TR728" s="16"/>
      <c r="TS728" s="16"/>
      <c r="TT728" s="16"/>
      <c r="TU728" s="16"/>
      <c r="TV728" s="16"/>
      <c r="TW728" s="16"/>
      <c r="TX728" s="16"/>
      <c r="TY728" s="16"/>
      <c r="TZ728" s="16"/>
      <c r="UA728" s="16"/>
      <c r="UB728" s="16"/>
      <c r="UC728" s="16"/>
      <c r="UD728" s="16"/>
      <c r="UE728" s="16"/>
      <c r="UF728" s="16"/>
      <c r="UG728" s="16"/>
      <c r="UH728" s="16"/>
      <c r="UI728" s="16"/>
      <c r="UJ728" s="16"/>
      <c r="UK728" s="16"/>
      <c r="UL728" s="16"/>
      <c r="UM728" s="16"/>
      <c r="UN728" s="16"/>
      <c r="UO728" s="16"/>
      <c r="UP728" s="16"/>
      <c r="UQ728" s="16"/>
      <c r="UR728" s="16"/>
      <c r="US728" s="16"/>
      <c r="UT728" s="16"/>
      <c r="UU728" s="16"/>
      <c r="UV728" s="16"/>
      <c r="UW728" s="16"/>
      <c r="UX728" s="16"/>
      <c r="UY728" s="16"/>
      <c r="UZ728" s="16"/>
      <c r="VA728" s="16"/>
      <c r="VB728" s="16"/>
      <c r="VC728" s="16"/>
      <c r="VD728" s="16"/>
      <c r="VE728" s="16"/>
      <c r="VF728" s="16"/>
      <c r="VG728" s="16"/>
      <c r="VH728" s="16"/>
      <c r="VI728" s="16"/>
      <c r="VJ728" s="16"/>
      <c r="VK728" s="16"/>
      <c r="VL728" s="16"/>
      <c r="VM728" s="16"/>
      <c r="VN728" s="16"/>
      <c r="VO728" s="16"/>
      <c r="VP728" s="16"/>
      <c r="VQ728" s="16"/>
      <c r="VR728" s="16"/>
      <c r="VS728" s="16"/>
      <c r="VT728" s="16"/>
      <c r="VU728" s="16"/>
      <c r="VV728" s="16"/>
      <c r="VW728" s="16"/>
      <c r="VX728" s="16"/>
      <c r="VY728" s="16"/>
      <c r="VZ728" s="16"/>
      <c r="WA728" s="16"/>
      <c r="WB728" s="16"/>
      <c r="WC728" s="16"/>
      <c r="WD728" s="16"/>
      <c r="WE728" s="16"/>
      <c r="WF728" s="16"/>
      <c r="WG728" s="16"/>
      <c r="WH728" s="16"/>
      <c r="WI728" s="16"/>
      <c r="WJ728" s="16"/>
      <c r="WK728" s="16"/>
      <c r="WL728" s="16"/>
      <c r="WM728" s="16"/>
      <c r="WN728" s="16"/>
      <c r="WO728" s="16"/>
      <c r="WP728" s="16"/>
      <c r="WQ728" s="16"/>
      <c r="WR728" s="16"/>
      <c r="WS728" s="16"/>
      <c r="WT728" s="16"/>
      <c r="WU728" s="16"/>
      <c r="WV728" s="16"/>
      <c r="WW728" s="16"/>
      <c r="WX728" s="16"/>
      <c r="WY728" s="16"/>
      <c r="WZ728" s="16"/>
      <c r="XA728" s="16"/>
      <c r="XB728" s="16"/>
      <c r="XC728" s="16"/>
      <c r="XD728" s="16"/>
      <c r="XE728" s="16"/>
      <c r="XF728" s="16"/>
      <c r="XG728" s="16"/>
      <c r="XH728" s="16"/>
      <c r="XI728" s="16"/>
      <c r="XJ728" s="16"/>
      <c r="XK728" s="16"/>
      <c r="XL728" s="16"/>
      <c r="XM728" s="16"/>
      <c r="XN728" s="16"/>
      <c r="XO728" s="16"/>
      <c r="XP728" s="16"/>
      <c r="XQ728" s="16"/>
      <c r="XR728" s="16"/>
      <c r="XS728" s="16"/>
      <c r="XT728" s="16"/>
      <c r="XU728" s="16"/>
      <c r="XV728" s="16"/>
      <c r="XW728" s="16"/>
      <c r="XX728" s="16"/>
      <c r="XY728" s="16"/>
      <c r="XZ728" s="16"/>
      <c r="YA728" s="16"/>
      <c r="YB728" s="16"/>
      <c r="YC728" s="16"/>
      <c r="YD728" s="16"/>
      <c r="YE728" s="16"/>
      <c r="YF728" s="16"/>
      <c r="YG728" s="16"/>
      <c r="YH728" s="16"/>
      <c r="YI728" s="16"/>
      <c r="YJ728" s="16"/>
      <c r="YK728" s="16"/>
      <c r="YL728" s="16"/>
      <c r="YM728" s="16"/>
      <c r="YN728" s="16"/>
      <c r="YO728" s="16"/>
      <c r="YP728" s="16"/>
      <c r="YQ728" s="16"/>
      <c r="YR728" s="16"/>
      <c r="YS728" s="16"/>
      <c r="YT728" s="16"/>
      <c r="YU728" s="16"/>
      <c r="YV728" s="16"/>
      <c r="YW728" s="16"/>
      <c r="YX728" s="16"/>
      <c r="YY728" s="16"/>
      <c r="YZ728" s="16"/>
      <c r="ZA728" s="16"/>
      <c r="ZB728" s="16"/>
      <c r="ZC728" s="16"/>
      <c r="ZD728" s="16"/>
      <c r="ZE728" s="16"/>
      <c r="ZF728" s="16"/>
      <c r="ZG728" s="16"/>
      <c r="ZH728" s="16"/>
      <c r="ZI728" s="16"/>
      <c r="ZJ728" s="16"/>
      <c r="ZK728" s="16"/>
      <c r="ZL728" s="16"/>
      <c r="ZM728" s="16"/>
      <c r="ZN728" s="16"/>
      <c r="ZO728" s="16"/>
      <c r="ZP728" s="16"/>
      <c r="ZQ728" s="16"/>
      <c r="ZR728" s="16"/>
      <c r="ZS728" s="16"/>
      <c r="ZT728" s="16"/>
      <c r="ZU728" s="16"/>
      <c r="ZV728" s="16"/>
      <c r="ZW728" s="16"/>
      <c r="ZX728" s="16"/>
      <c r="ZY728" s="16"/>
      <c r="ZZ728" s="16"/>
      <c r="AAA728" s="16"/>
      <c r="AAB728" s="16"/>
      <c r="AAC728" s="16"/>
      <c r="AAD728" s="16"/>
      <c r="AAE728" s="16"/>
      <c r="AAF728" s="16"/>
      <c r="AAG728" s="16"/>
      <c r="AAH728" s="16"/>
      <c r="AAI728" s="16"/>
      <c r="AAJ728" s="16"/>
      <c r="AAK728" s="16"/>
      <c r="AAL728" s="16"/>
      <c r="AAM728" s="16"/>
      <c r="AAN728" s="16"/>
      <c r="AAO728" s="16"/>
      <c r="AAP728" s="16"/>
      <c r="AAQ728" s="16"/>
      <c r="AAR728" s="16"/>
      <c r="AAS728" s="16"/>
      <c r="AAT728" s="16"/>
      <c r="AAU728" s="16"/>
      <c r="AAV728" s="16"/>
      <c r="AAW728" s="16"/>
      <c r="AAX728" s="16"/>
      <c r="AAY728" s="16"/>
      <c r="AAZ728" s="16"/>
      <c r="ABA728" s="16"/>
      <c r="ABB728" s="16"/>
      <c r="ABC728" s="16"/>
      <c r="ABD728" s="16"/>
      <c r="ABE728" s="16"/>
      <c r="ABF728" s="16"/>
      <c r="ABG728" s="16"/>
      <c r="ABH728" s="16"/>
      <c r="ABI728" s="16"/>
      <c r="ABJ728" s="16"/>
      <c r="ABK728" s="16"/>
      <c r="ABL728" s="16"/>
      <c r="ABM728" s="16"/>
      <c r="ABN728" s="16"/>
      <c r="ABO728" s="16"/>
      <c r="ABP728" s="16"/>
      <c r="ABQ728" s="16"/>
      <c r="ABR728" s="16"/>
      <c r="ABS728" s="16"/>
      <c r="ABT728" s="16"/>
      <c r="ABU728" s="16"/>
      <c r="ABV728" s="16"/>
      <c r="ABW728" s="16"/>
      <c r="ABX728" s="16"/>
      <c r="ABY728" s="16"/>
      <c r="ABZ728" s="16"/>
      <c r="ACA728" s="16"/>
      <c r="ACB728" s="16"/>
      <c r="ACC728" s="16"/>
      <c r="ACD728" s="16"/>
      <c r="ACE728" s="16"/>
      <c r="ACF728" s="16"/>
      <c r="ACG728" s="16"/>
      <c r="ACH728" s="16"/>
      <c r="ACI728" s="16"/>
      <c r="ACJ728" s="16"/>
      <c r="ACK728" s="16"/>
      <c r="ACL728" s="16"/>
      <c r="ACM728" s="16"/>
      <c r="ACN728" s="16"/>
      <c r="ACO728" s="16"/>
      <c r="ACP728" s="16"/>
      <c r="ACQ728" s="16"/>
      <c r="ACR728" s="16"/>
      <c r="ACS728" s="16"/>
      <c r="ACT728" s="16"/>
      <c r="ACU728" s="16"/>
      <c r="ACV728" s="16"/>
      <c r="ACW728" s="16"/>
      <c r="ACX728" s="16"/>
      <c r="ACY728" s="16"/>
      <c r="ACZ728" s="16"/>
      <c r="ADA728" s="16"/>
      <c r="ADB728" s="16"/>
      <c r="ADC728" s="16"/>
      <c r="ADD728" s="16"/>
      <c r="ADE728" s="16"/>
      <c r="ADF728" s="16"/>
      <c r="ADG728" s="16"/>
      <c r="ADH728" s="16"/>
      <c r="ADI728" s="16"/>
      <c r="ADJ728" s="16"/>
      <c r="ADK728" s="16"/>
      <c r="ADL728" s="16"/>
      <c r="ADM728" s="16"/>
      <c r="ADN728" s="16"/>
      <c r="ADO728" s="16"/>
      <c r="ADP728" s="16"/>
      <c r="ADQ728" s="16"/>
      <c r="ADR728" s="16"/>
      <c r="ADS728" s="16"/>
      <c r="ADT728" s="16"/>
      <c r="ADU728" s="16"/>
      <c r="ADV728" s="16"/>
      <c r="ADW728" s="16"/>
      <c r="ADX728" s="16"/>
      <c r="ADY728" s="16"/>
      <c r="ADZ728" s="16"/>
      <c r="AEA728" s="16"/>
      <c r="AEB728" s="16"/>
      <c r="AEC728" s="16"/>
      <c r="AED728" s="16"/>
      <c r="AEE728" s="16"/>
      <c r="AEF728" s="16"/>
      <c r="AEG728" s="16"/>
      <c r="AEH728" s="16"/>
      <c r="AEI728" s="16"/>
      <c r="AEJ728" s="16"/>
      <c r="AEK728" s="16"/>
      <c r="AEL728" s="16"/>
      <c r="AEM728" s="16"/>
      <c r="AEN728" s="16"/>
      <c r="AEO728" s="16"/>
      <c r="AEP728" s="16"/>
      <c r="AEQ728" s="16"/>
      <c r="AER728" s="16"/>
      <c r="AES728" s="16"/>
      <c r="AET728" s="16"/>
      <c r="AEU728" s="16"/>
      <c r="AEV728" s="16"/>
      <c r="AEW728" s="16"/>
      <c r="AEX728" s="16"/>
      <c r="AEY728" s="16"/>
      <c r="AEZ728" s="16"/>
      <c r="AFA728" s="16"/>
      <c r="AFB728" s="16"/>
      <c r="AFC728" s="16"/>
      <c r="AFD728" s="16"/>
      <c r="AFE728" s="16"/>
      <c r="AFF728" s="16"/>
      <c r="AFG728" s="16"/>
      <c r="AFH728" s="16"/>
      <c r="AFI728" s="16"/>
      <c r="AFJ728" s="16"/>
      <c r="AFK728" s="16"/>
      <c r="AFL728" s="16"/>
      <c r="AFM728" s="16"/>
      <c r="AFN728" s="16"/>
      <c r="AFO728" s="16"/>
      <c r="AFP728" s="16"/>
      <c r="AFQ728" s="16"/>
      <c r="AFR728" s="16"/>
      <c r="AFS728" s="16"/>
      <c r="AFT728" s="16"/>
      <c r="AFU728" s="16"/>
      <c r="AFV728" s="16"/>
      <c r="AFW728" s="16"/>
      <c r="AFX728" s="16"/>
      <c r="AFY728" s="16"/>
      <c r="AFZ728" s="16"/>
      <c r="AGA728" s="16"/>
    </row>
    <row r="729" spans="1:859" s="343" customFormat="1" x14ac:dyDescent="0.2">
      <c r="A729" s="341"/>
      <c r="B729" s="341"/>
      <c r="C729" s="341"/>
      <c r="D729" s="341"/>
      <c r="E729" s="487" t="s">
        <v>1826</v>
      </c>
      <c r="F729" s="494" t="s">
        <v>2908</v>
      </c>
      <c r="G729" s="412" t="s">
        <v>449</v>
      </c>
      <c r="H729" s="493" t="s">
        <v>1827</v>
      </c>
      <c r="I729" s="410" t="s">
        <v>1802</v>
      </c>
      <c r="J729" s="493" t="s">
        <v>1828</v>
      </c>
      <c r="K729" s="410" t="s">
        <v>1803</v>
      </c>
      <c r="L729" s="410" t="s">
        <v>847</v>
      </c>
      <c r="M729" s="410"/>
      <c r="N729" s="412"/>
      <c r="O729" s="410"/>
      <c r="P729" s="410"/>
      <c r="Q729" s="412"/>
      <c r="R729" s="341"/>
      <c r="S729" s="341"/>
      <c r="T729" s="341"/>
      <c r="U729" s="341"/>
      <c r="V729" s="341"/>
      <c r="W729" s="341"/>
      <c r="X729" s="341"/>
      <c r="Y729" s="341"/>
      <c r="Z729" s="341"/>
      <c r="AA729" s="341"/>
      <c r="AB729" s="341"/>
      <c r="AC729" s="341"/>
      <c r="AD729" s="341"/>
      <c r="AE729" s="341"/>
      <c r="AF729" s="341"/>
      <c r="AG729" s="341"/>
      <c r="AH729" s="341"/>
      <c r="AI729" s="341"/>
      <c r="AJ729" s="341"/>
      <c r="AK729" s="341"/>
      <c r="AL729" s="341"/>
      <c r="AM729" s="341"/>
      <c r="AN729" s="341"/>
      <c r="AO729" s="341"/>
      <c r="AP729" s="341"/>
      <c r="AQ729" s="341"/>
      <c r="AR729" s="341"/>
      <c r="AS729" s="341"/>
      <c r="AT729" s="341"/>
      <c r="AU729" s="341"/>
      <c r="AV729" s="341"/>
      <c r="AW729" s="341"/>
      <c r="AX729" s="341"/>
      <c r="AY729" s="341"/>
      <c r="AZ729" s="341"/>
      <c r="BA729" s="341"/>
      <c r="BB729" s="341"/>
      <c r="BC729" s="341"/>
      <c r="BD729" s="341"/>
      <c r="BE729" s="341"/>
      <c r="BF729" s="341"/>
      <c r="BG729" s="341"/>
      <c r="BH729" s="341"/>
      <c r="BI729" s="341"/>
      <c r="BJ729" s="341"/>
      <c r="BK729" s="341"/>
      <c r="BL729" s="341"/>
      <c r="BM729" s="341"/>
      <c r="BN729" s="341"/>
      <c r="BO729" s="341"/>
      <c r="BP729" s="341"/>
      <c r="BQ729" s="341"/>
      <c r="BR729" s="341"/>
      <c r="BS729" s="341"/>
      <c r="BT729" s="341"/>
      <c r="BU729" s="341"/>
      <c r="BV729" s="341"/>
      <c r="BW729" s="341"/>
      <c r="BX729" s="341"/>
      <c r="BY729" s="341"/>
      <c r="BZ729" s="341"/>
      <c r="CA729" s="341"/>
      <c r="CB729" s="341"/>
      <c r="CC729" s="341"/>
      <c r="CD729" s="341"/>
      <c r="CE729" s="341"/>
      <c r="CF729" s="341"/>
      <c r="CG729" s="341"/>
      <c r="CH729" s="341"/>
      <c r="CI729" s="341"/>
      <c r="CJ729" s="341"/>
      <c r="CK729" s="341"/>
      <c r="CL729" s="341"/>
      <c r="CM729" s="341"/>
      <c r="CN729" s="341"/>
      <c r="CO729" s="341"/>
      <c r="CP729" s="341"/>
      <c r="CQ729" s="341"/>
      <c r="CR729" s="341"/>
      <c r="CS729" s="341"/>
      <c r="CT729" s="341"/>
      <c r="CU729" s="341"/>
      <c r="CV729" s="341"/>
      <c r="CW729" s="341"/>
      <c r="CX729" s="341"/>
      <c r="CY729" s="341"/>
      <c r="CZ729" s="341"/>
      <c r="DA729" s="341"/>
      <c r="DB729" s="341"/>
      <c r="DC729" s="341"/>
      <c r="DD729" s="341"/>
      <c r="DE729" s="341"/>
      <c r="DF729" s="341"/>
      <c r="DG729" s="341"/>
      <c r="DH729" s="341"/>
      <c r="DI729" s="341"/>
      <c r="DJ729" s="341"/>
      <c r="DK729" s="341"/>
      <c r="DL729" s="341"/>
      <c r="DM729" s="341"/>
      <c r="DN729" s="341"/>
      <c r="DO729" s="341"/>
      <c r="DP729" s="341"/>
      <c r="DQ729" s="341"/>
      <c r="DR729" s="341"/>
      <c r="DS729" s="341"/>
      <c r="DT729" s="341"/>
      <c r="DU729" s="341"/>
      <c r="DV729" s="341"/>
      <c r="DW729" s="341"/>
      <c r="DX729" s="341"/>
      <c r="DY729" s="341"/>
      <c r="DZ729" s="341"/>
      <c r="EA729" s="341"/>
      <c r="EB729" s="341"/>
      <c r="EC729" s="341"/>
      <c r="ED729" s="341"/>
      <c r="EE729" s="341"/>
      <c r="EF729" s="341"/>
      <c r="EG729" s="341"/>
      <c r="EH729" s="341"/>
      <c r="EI729" s="341"/>
      <c r="EJ729" s="341"/>
      <c r="EK729" s="341"/>
      <c r="EL729" s="341"/>
      <c r="EM729" s="341"/>
      <c r="EN729" s="341"/>
      <c r="EO729" s="341"/>
      <c r="EP729" s="341"/>
      <c r="EQ729" s="341"/>
      <c r="ER729" s="341"/>
      <c r="ES729" s="341"/>
      <c r="ET729" s="341"/>
      <c r="EU729" s="341"/>
      <c r="EV729" s="341"/>
      <c r="EW729" s="341"/>
      <c r="EX729" s="341"/>
      <c r="EY729" s="341"/>
      <c r="EZ729" s="341"/>
      <c r="FA729" s="341"/>
      <c r="FB729" s="341"/>
      <c r="FC729" s="341"/>
      <c r="FD729" s="341"/>
      <c r="FE729" s="341"/>
      <c r="FF729" s="341"/>
      <c r="FG729" s="341"/>
      <c r="FH729" s="341"/>
      <c r="FI729" s="341"/>
      <c r="FJ729" s="341"/>
      <c r="FK729" s="341"/>
      <c r="FL729" s="341"/>
      <c r="FM729" s="341"/>
      <c r="FN729" s="341"/>
      <c r="FO729" s="341"/>
      <c r="FP729" s="341"/>
      <c r="FQ729" s="341"/>
      <c r="FR729" s="341"/>
      <c r="FS729" s="341"/>
      <c r="FT729" s="341"/>
      <c r="FU729" s="341"/>
      <c r="FV729" s="341"/>
      <c r="FW729" s="341"/>
      <c r="FX729" s="341"/>
      <c r="FY729" s="341"/>
      <c r="FZ729" s="341"/>
      <c r="GA729" s="341"/>
      <c r="GB729" s="341"/>
      <c r="GC729" s="341"/>
      <c r="GD729" s="341"/>
      <c r="GE729" s="341"/>
      <c r="GF729" s="341"/>
      <c r="GG729" s="341"/>
      <c r="GH729" s="341"/>
      <c r="GI729" s="341"/>
      <c r="GJ729" s="341"/>
      <c r="GK729" s="341"/>
      <c r="GL729" s="341"/>
      <c r="GM729" s="341"/>
      <c r="GN729" s="341"/>
      <c r="GO729" s="341"/>
      <c r="GP729" s="341"/>
      <c r="GQ729" s="341"/>
      <c r="GR729" s="341"/>
      <c r="GS729" s="341"/>
      <c r="GT729" s="341"/>
      <c r="GU729" s="341"/>
      <c r="GV729" s="341"/>
      <c r="GW729" s="341"/>
      <c r="GX729" s="341"/>
      <c r="GY729" s="341"/>
      <c r="GZ729" s="341"/>
      <c r="HA729" s="341"/>
      <c r="HB729" s="341"/>
      <c r="HC729" s="341"/>
      <c r="HD729" s="341"/>
      <c r="HE729" s="341"/>
      <c r="HF729" s="341"/>
      <c r="HG729" s="341"/>
      <c r="HH729" s="341"/>
      <c r="HI729" s="341"/>
      <c r="HJ729" s="341"/>
      <c r="HK729" s="341"/>
      <c r="HL729" s="341"/>
      <c r="HM729" s="341"/>
      <c r="HN729" s="341"/>
      <c r="HO729" s="341"/>
      <c r="HP729" s="341"/>
      <c r="HQ729" s="341"/>
      <c r="HR729" s="341"/>
      <c r="HS729" s="341"/>
      <c r="HT729" s="341"/>
      <c r="HU729" s="341"/>
      <c r="HV729" s="341"/>
      <c r="HW729" s="341"/>
      <c r="HX729" s="341"/>
      <c r="HY729" s="341"/>
      <c r="HZ729" s="341"/>
      <c r="IA729" s="341"/>
      <c r="IB729" s="341"/>
      <c r="IC729" s="341"/>
      <c r="ID729" s="341"/>
      <c r="IE729" s="341"/>
      <c r="IF729" s="341"/>
      <c r="IG729" s="341"/>
      <c r="IH729" s="341"/>
      <c r="II729" s="341"/>
      <c r="IJ729" s="341"/>
      <c r="IK729" s="341"/>
      <c r="IL729" s="341"/>
      <c r="IM729" s="341"/>
      <c r="IN729" s="341"/>
      <c r="IO729" s="341"/>
      <c r="IP729" s="341"/>
      <c r="IQ729" s="341"/>
      <c r="IR729" s="341"/>
      <c r="IS729" s="341"/>
      <c r="IT729" s="341"/>
      <c r="IU729" s="341"/>
      <c r="IV729" s="341"/>
      <c r="IW729" s="341"/>
      <c r="IX729" s="341"/>
      <c r="IY729" s="341"/>
      <c r="IZ729" s="341"/>
      <c r="JA729" s="341"/>
      <c r="JB729" s="341"/>
      <c r="JC729" s="341"/>
      <c r="JD729" s="341"/>
      <c r="JE729" s="341"/>
      <c r="JF729" s="341"/>
      <c r="JG729" s="341"/>
      <c r="JH729" s="341"/>
      <c r="JI729" s="341"/>
      <c r="JJ729" s="341"/>
      <c r="JK729" s="341"/>
      <c r="JL729" s="341"/>
      <c r="JM729" s="341"/>
      <c r="JN729" s="341"/>
      <c r="JO729" s="341"/>
      <c r="JP729" s="341"/>
      <c r="JQ729" s="341"/>
      <c r="JR729" s="341"/>
      <c r="JS729" s="341"/>
      <c r="JT729" s="341"/>
      <c r="JU729" s="341"/>
      <c r="JV729" s="341"/>
      <c r="JW729" s="341"/>
      <c r="JX729" s="341"/>
      <c r="JY729" s="341"/>
      <c r="JZ729" s="341"/>
      <c r="KA729" s="341"/>
      <c r="KB729" s="341"/>
      <c r="KC729" s="341"/>
      <c r="KD729" s="341"/>
      <c r="KE729" s="341"/>
      <c r="KF729" s="341"/>
      <c r="KG729" s="341"/>
      <c r="KH729" s="341"/>
      <c r="KI729" s="341"/>
      <c r="KJ729" s="341"/>
      <c r="KK729" s="341"/>
      <c r="KL729" s="341"/>
      <c r="KM729" s="341"/>
      <c r="KN729" s="341"/>
      <c r="KO729" s="341"/>
      <c r="KP729" s="341"/>
      <c r="KQ729" s="341"/>
      <c r="KR729" s="341"/>
      <c r="KS729" s="341"/>
      <c r="KT729" s="341"/>
      <c r="KU729" s="341"/>
      <c r="KV729" s="341"/>
      <c r="KW729" s="341"/>
      <c r="KX729" s="341"/>
      <c r="KY729" s="341"/>
      <c r="KZ729" s="341"/>
      <c r="LA729" s="341"/>
      <c r="LB729" s="341"/>
      <c r="LC729" s="341"/>
      <c r="LD729" s="341"/>
      <c r="LE729" s="341"/>
      <c r="LF729" s="341"/>
      <c r="LG729" s="341"/>
      <c r="LH729" s="341"/>
      <c r="LI729" s="341"/>
      <c r="LJ729" s="341"/>
      <c r="LK729" s="341"/>
      <c r="LL729" s="341"/>
      <c r="LM729" s="341"/>
      <c r="LN729" s="341"/>
      <c r="LO729" s="341"/>
      <c r="LP729" s="341"/>
      <c r="LQ729" s="341"/>
      <c r="LR729" s="341"/>
      <c r="LS729" s="341"/>
      <c r="LT729" s="341"/>
      <c r="LU729" s="341"/>
      <c r="LV729" s="341"/>
      <c r="LW729" s="341"/>
      <c r="LX729" s="341"/>
      <c r="LY729" s="341"/>
      <c r="LZ729" s="341"/>
      <c r="MA729" s="341"/>
      <c r="MB729" s="341"/>
      <c r="MC729" s="341"/>
      <c r="MD729" s="341"/>
      <c r="ME729" s="341"/>
      <c r="MF729" s="341"/>
      <c r="MG729" s="341"/>
      <c r="MH729" s="341"/>
      <c r="MI729" s="341"/>
      <c r="MJ729" s="341"/>
      <c r="MK729" s="341"/>
      <c r="ML729" s="341"/>
      <c r="MM729" s="341"/>
      <c r="MN729" s="341"/>
      <c r="MO729" s="341"/>
      <c r="MP729" s="341"/>
      <c r="MQ729" s="341"/>
      <c r="MR729" s="341"/>
      <c r="MS729" s="341"/>
      <c r="MT729" s="341"/>
      <c r="MU729" s="341"/>
      <c r="MV729" s="341"/>
      <c r="MW729" s="341"/>
      <c r="MX729" s="341"/>
      <c r="MY729" s="341"/>
      <c r="MZ729" s="341"/>
      <c r="NA729" s="341"/>
      <c r="NB729" s="341"/>
      <c r="NC729" s="341"/>
      <c r="ND729" s="341"/>
      <c r="NE729" s="341"/>
      <c r="NF729" s="341"/>
      <c r="NG729" s="341"/>
      <c r="NH729" s="341"/>
      <c r="NI729" s="341"/>
      <c r="NJ729" s="341"/>
      <c r="NK729" s="341"/>
      <c r="NL729" s="341"/>
      <c r="NM729" s="341"/>
      <c r="NN729" s="341"/>
      <c r="NO729" s="341"/>
      <c r="NP729" s="341"/>
      <c r="NQ729" s="341"/>
      <c r="NR729" s="341"/>
      <c r="NS729" s="341"/>
      <c r="NT729" s="341"/>
      <c r="NU729" s="341"/>
      <c r="NV729" s="341"/>
      <c r="NW729" s="341"/>
      <c r="NX729" s="341"/>
      <c r="NY729" s="341"/>
      <c r="NZ729" s="341"/>
      <c r="OA729" s="341"/>
      <c r="OB729" s="341"/>
      <c r="OC729" s="341"/>
      <c r="OD729" s="341"/>
      <c r="OE729" s="341"/>
      <c r="OF729" s="341"/>
      <c r="OG729" s="341"/>
      <c r="OH729" s="341"/>
      <c r="OI729" s="341"/>
      <c r="OJ729" s="341"/>
      <c r="OK729" s="341"/>
      <c r="OL729" s="341"/>
      <c r="OM729" s="341"/>
      <c r="ON729" s="341"/>
      <c r="OO729" s="341"/>
      <c r="OP729" s="341"/>
      <c r="OQ729" s="341"/>
      <c r="OR729" s="341"/>
      <c r="OS729" s="341"/>
      <c r="OT729" s="341"/>
      <c r="OU729" s="341"/>
      <c r="OV729" s="341"/>
      <c r="OW729" s="341"/>
      <c r="OX729" s="341"/>
      <c r="OY729" s="341"/>
      <c r="OZ729" s="341"/>
      <c r="PA729" s="341"/>
      <c r="PB729" s="341"/>
      <c r="PC729" s="341"/>
      <c r="PD729" s="341"/>
      <c r="PE729" s="341"/>
      <c r="PF729" s="341"/>
      <c r="PG729" s="341"/>
      <c r="PH729" s="341"/>
      <c r="PI729" s="341"/>
      <c r="PJ729" s="341"/>
      <c r="PK729" s="341"/>
      <c r="PL729" s="341"/>
      <c r="PM729" s="341"/>
      <c r="PN729" s="341"/>
      <c r="PO729" s="341"/>
      <c r="PP729" s="341"/>
      <c r="PQ729" s="341"/>
      <c r="PR729" s="341"/>
      <c r="PS729" s="341"/>
      <c r="PT729" s="341"/>
      <c r="PU729" s="341"/>
      <c r="PV729" s="341"/>
      <c r="PW729" s="341"/>
      <c r="PX729" s="341"/>
      <c r="PY729" s="341"/>
      <c r="PZ729" s="341"/>
      <c r="QA729" s="341"/>
      <c r="QB729" s="341"/>
      <c r="QC729" s="341"/>
      <c r="QD729" s="341"/>
      <c r="QE729" s="341"/>
      <c r="QF729" s="341"/>
      <c r="QG729" s="341"/>
      <c r="QH729" s="341"/>
      <c r="QI729" s="341"/>
      <c r="QJ729" s="341"/>
      <c r="QK729" s="341"/>
      <c r="QL729" s="341"/>
      <c r="QM729" s="341"/>
      <c r="QN729" s="341"/>
      <c r="QO729" s="341"/>
      <c r="QP729" s="341"/>
      <c r="QQ729" s="341"/>
      <c r="QR729" s="341"/>
      <c r="QS729" s="341"/>
      <c r="QT729" s="341"/>
      <c r="QU729" s="341"/>
      <c r="QV729" s="341"/>
      <c r="QW729" s="341"/>
      <c r="QX729" s="341"/>
      <c r="QY729" s="341"/>
      <c r="QZ729" s="341"/>
      <c r="RA729" s="341"/>
      <c r="RB729" s="341"/>
      <c r="RC729" s="341"/>
      <c r="RD729" s="341"/>
      <c r="RE729" s="341"/>
      <c r="RF729" s="341"/>
      <c r="RG729" s="341"/>
      <c r="RH729" s="341"/>
      <c r="RI729" s="341"/>
      <c r="RJ729" s="341"/>
      <c r="RK729" s="341"/>
      <c r="RL729" s="341"/>
      <c r="RM729" s="341"/>
      <c r="RN729" s="341"/>
      <c r="RO729" s="341"/>
      <c r="RP729" s="341"/>
      <c r="RQ729" s="341"/>
      <c r="RR729" s="341"/>
      <c r="RS729" s="341"/>
      <c r="RT729" s="341"/>
      <c r="RU729" s="341"/>
      <c r="RV729" s="341"/>
      <c r="RW729" s="341"/>
      <c r="RX729" s="341"/>
      <c r="RY729" s="341"/>
      <c r="RZ729" s="341"/>
      <c r="SA729" s="341"/>
      <c r="SB729" s="341"/>
      <c r="SC729" s="341"/>
      <c r="SD729" s="341"/>
      <c r="SE729" s="341"/>
      <c r="SF729" s="341"/>
      <c r="SG729" s="341"/>
      <c r="SH729" s="341"/>
      <c r="SI729" s="341"/>
      <c r="SJ729" s="341"/>
      <c r="SK729" s="341"/>
      <c r="SL729" s="341"/>
      <c r="SM729" s="341"/>
      <c r="SN729" s="341"/>
      <c r="SO729" s="341"/>
      <c r="SP729" s="341"/>
      <c r="SQ729" s="341"/>
      <c r="SR729" s="341"/>
      <c r="SS729" s="341"/>
      <c r="ST729" s="341"/>
      <c r="SU729" s="341"/>
      <c r="SV729" s="341"/>
      <c r="SW729" s="341"/>
      <c r="SX729" s="341"/>
      <c r="SY729" s="341"/>
      <c r="SZ729" s="341"/>
      <c r="TA729" s="341"/>
      <c r="TB729" s="341"/>
      <c r="TC729" s="341"/>
      <c r="TD729" s="341"/>
      <c r="TE729" s="341"/>
      <c r="TF729" s="341"/>
      <c r="TG729" s="341"/>
      <c r="TH729" s="341"/>
      <c r="TI729" s="341"/>
      <c r="TJ729" s="341"/>
      <c r="TK729" s="341"/>
      <c r="TL729" s="341"/>
      <c r="TM729" s="341"/>
      <c r="TN729" s="341"/>
      <c r="TO729" s="341"/>
      <c r="TP729" s="341"/>
      <c r="TQ729" s="341"/>
      <c r="TR729" s="341"/>
      <c r="TS729" s="341"/>
      <c r="TT729" s="341"/>
      <c r="TU729" s="341"/>
      <c r="TV729" s="341"/>
      <c r="TW729" s="341"/>
      <c r="TX729" s="341"/>
      <c r="TY729" s="341"/>
      <c r="TZ729" s="341"/>
      <c r="UA729" s="341"/>
      <c r="UB729" s="341"/>
      <c r="UC729" s="341"/>
      <c r="UD729" s="341"/>
      <c r="UE729" s="341"/>
      <c r="UF729" s="341"/>
      <c r="UG729" s="341"/>
      <c r="UH729" s="341"/>
      <c r="UI729" s="341"/>
      <c r="UJ729" s="341"/>
      <c r="UK729" s="341"/>
      <c r="UL729" s="341"/>
      <c r="UM729" s="341"/>
      <c r="UN729" s="341"/>
      <c r="UO729" s="341"/>
      <c r="UP729" s="341"/>
      <c r="UQ729" s="341"/>
      <c r="UR729" s="341"/>
      <c r="US729" s="341"/>
      <c r="UT729" s="341"/>
      <c r="UU729" s="341"/>
      <c r="UV729" s="341"/>
      <c r="UW729" s="341"/>
      <c r="UX729" s="341"/>
      <c r="UY729" s="341"/>
      <c r="UZ729" s="341"/>
      <c r="VA729" s="341"/>
      <c r="VB729" s="341"/>
      <c r="VC729" s="341"/>
      <c r="VD729" s="341"/>
      <c r="VE729" s="341"/>
      <c r="VF729" s="341"/>
      <c r="VG729" s="341"/>
      <c r="VH729" s="341"/>
      <c r="VI729" s="341"/>
      <c r="VJ729" s="341"/>
      <c r="VK729" s="341"/>
      <c r="VL729" s="341"/>
      <c r="VM729" s="341"/>
      <c r="VN729" s="341"/>
      <c r="VO729" s="341"/>
      <c r="VP729" s="341"/>
      <c r="VQ729" s="341"/>
      <c r="VR729" s="341"/>
      <c r="VS729" s="341"/>
      <c r="VT729" s="341"/>
      <c r="VU729" s="341"/>
      <c r="VV729" s="341"/>
      <c r="VW729" s="341"/>
      <c r="VX729" s="341"/>
      <c r="VY729" s="341"/>
      <c r="VZ729" s="341"/>
      <c r="WA729" s="341"/>
      <c r="WB729" s="341"/>
      <c r="WC729" s="341"/>
      <c r="WD729" s="341"/>
      <c r="WE729" s="341"/>
      <c r="WF729" s="341"/>
      <c r="WG729" s="341"/>
      <c r="WH729" s="341"/>
      <c r="WI729" s="341"/>
      <c r="WJ729" s="341"/>
      <c r="WK729" s="341"/>
      <c r="WL729" s="341"/>
      <c r="WM729" s="341"/>
      <c r="WN729" s="341"/>
      <c r="WO729" s="341"/>
      <c r="WP729" s="341"/>
      <c r="WQ729" s="341"/>
      <c r="WR729" s="341"/>
      <c r="WS729" s="341"/>
      <c r="WT729" s="341"/>
      <c r="WU729" s="341"/>
      <c r="WV729" s="341"/>
      <c r="WW729" s="341"/>
      <c r="WX729" s="341"/>
      <c r="WY729" s="341"/>
      <c r="WZ729" s="341"/>
      <c r="XA729" s="341"/>
      <c r="XB729" s="341"/>
      <c r="XC729" s="341"/>
      <c r="XD729" s="341"/>
      <c r="XE729" s="341"/>
      <c r="XF729" s="341"/>
      <c r="XG729" s="341"/>
      <c r="XH729" s="341"/>
      <c r="XI729" s="341"/>
      <c r="XJ729" s="341"/>
      <c r="XK729" s="341"/>
      <c r="XL729" s="341"/>
      <c r="XM729" s="341"/>
      <c r="XN729" s="341"/>
      <c r="XO729" s="341"/>
      <c r="XP729" s="341"/>
      <c r="XQ729" s="341"/>
      <c r="XR729" s="341"/>
      <c r="XS729" s="341"/>
      <c r="XT729" s="341"/>
      <c r="XU729" s="341"/>
      <c r="XV729" s="341"/>
      <c r="XW729" s="341"/>
      <c r="XX729" s="341"/>
      <c r="XY729" s="341"/>
      <c r="XZ729" s="341"/>
      <c r="YA729" s="341"/>
      <c r="YB729" s="341"/>
      <c r="YC729" s="341"/>
      <c r="YD729" s="341"/>
      <c r="YE729" s="341"/>
      <c r="YF729" s="341"/>
      <c r="YG729" s="341"/>
      <c r="YH729" s="341"/>
      <c r="YI729" s="341"/>
      <c r="YJ729" s="341"/>
      <c r="YK729" s="341"/>
      <c r="YL729" s="341"/>
      <c r="YM729" s="341"/>
      <c r="YN729" s="341"/>
      <c r="YO729" s="341"/>
      <c r="YP729" s="341"/>
      <c r="YQ729" s="341"/>
      <c r="YR729" s="341"/>
      <c r="YS729" s="341"/>
      <c r="YT729" s="341"/>
      <c r="YU729" s="341"/>
      <c r="YV729" s="341"/>
      <c r="YW729" s="341"/>
      <c r="YX729" s="341"/>
      <c r="YY729" s="341"/>
      <c r="YZ729" s="341"/>
      <c r="ZA729" s="341"/>
      <c r="ZB729" s="341"/>
      <c r="ZC729" s="341"/>
      <c r="ZD729" s="341"/>
      <c r="ZE729" s="341"/>
      <c r="ZF729" s="341"/>
      <c r="ZG729" s="341"/>
      <c r="ZH729" s="341"/>
      <c r="ZI729" s="341"/>
      <c r="ZJ729" s="341"/>
      <c r="ZK729" s="341"/>
      <c r="ZL729" s="341"/>
      <c r="ZM729" s="341"/>
      <c r="ZN729" s="341"/>
      <c r="ZO729" s="341"/>
      <c r="ZP729" s="341"/>
      <c r="ZQ729" s="341"/>
      <c r="ZR729" s="341"/>
      <c r="ZS729" s="341"/>
      <c r="ZT729" s="341"/>
      <c r="ZU729" s="341"/>
      <c r="ZV729" s="341"/>
      <c r="ZW729" s="341"/>
      <c r="ZX729" s="341"/>
      <c r="ZY729" s="341"/>
      <c r="ZZ729" s="341"/>
      <c r="AAA729" s="341"/>
      <c r="AAB729" s="341"/>
      <c r="AAC729" s="341"/>
      <c r="AAD729" s="341"/>
      <c r="AAE729" s="341"/>
      <c r="AAF729" s="341"/>
      <c r="AAG729" s="341"/>
      <c r="AAH729" s="341"/>
      <c r="AAI729" s="341"/>
      <c r="AAJ729" s="341"/>
      <c r="AAK729" s="341"/>
      <c r="AAL729" s="341"/>
      <c r="AAM729" s="341"/>
      <c r="AAN729" s="341"/>
      <c r="AAO729" s="341"/>
      <c r="AAP729" s="341"/>
      <c r="AAQ729" s="341"/>
      <c r="AAR729" s="341"/>
      <c r="AAS729" s="341"/>
      <c r="AAT729" s="341"/>
      <c r="AAU729" s="341"/>
      <c r="AAV729" s="341"/>
      <c r="AAW729" s="341"/>
      <c r="AAX729" s="341"/>
      <c r="AAY729" s="341"/>
      <c r="AAZ729" s="341"/>
      <c r="ABA729" s="341"/>
      <c r="ABB729" s="341"/>
      <c r="ABC729" s="341"/>
      <c r="ABD729" s="341"/>
      <c r="ABE729" s="341"/>
      <c r="ABF729" s="341"/>
      <c r="ABG729" s="341"/>
      <c r="ABH729" s="341"/>
      <c r="ABI729" s="341"/>
      <c r="ABJ729" s="341"/>
      <c r="ABK729" s="341"/>
      <c r="ABL729" s="341"/>
      <c r="ABM729" s="341"/>
      <c r="ABN729" s="341"/>
      <c r="ABO729" s="341"/>
      <c r="ABP729" s="341"/>
      <c r="ABQ729" s="341"/>
      <c r="ABR729" s="341"/>
      <c r="ABS729" s="341"/>
      <c r="ABT729" s="341"/>
      <c r="ABU729" s="341"/>
      <c r="ABV729" s="341"/>
      <c r="ABW729" s="341"/>
      <c r="ABX729" s="341"/>
      <c r="ABY729" s="341"/>
      <c r="ABZ729" s="341"/>
      <c r="ACA729" s="341"/>
      <c r="ACB729" s="341"/>
      <c r="ACC729" s="341"/>
      <c r="ACD729" s="341"/>
      <c r="ACE729" s="341"/>
      <c r="ACF729" s="341"/>
      <c r="ACG729" s="341"/>
      <c r="ACH729" s="341"/>
      <c r="ACI729" s="341"/>
      <c r="ACJ729" s="341"/>
      <c r="ACK729" s="341"/>
      <c r="ACL729" s="341"/>
      <c r="ACM729" s="341"/>
      <c r="ACN729" s="341"/>
      <c r="ACO729" s="341"/>
      <c r="ACP729" s="341"/>
      <c r="ACQ729" s="341"/>
      <c r="ACR729" s="341"/>
      <c r="ACS729" s="341"/>
      <c r="ACT729" s="341"/>
      <c r="ACU729" s="341"/>
      <c r="ACV729" s="341"/>
      <c r="ACW729" s="341"/>
      <c r="ACX729" s="341"/>
      <c r="ACY729" s="341"/>
      <c r="ACZ729" s="341"/>
      <c r="ADA729" s="341"/>
      <c r="ADB729" s="341"/>
      <c r="ADC729" s="341"/>
      <c r="ADD729" s="341"/>
      <c r="ADE729" s="341"/>
      <c r="ADF729" s="341"/>
      <c r="ADG729" s="341"/>
      <c r="ADH729" s="341"/>
      <c r="ADI729" s="341"/>
      <c r="ADJ729" s="341"/>
      <c r="ADK729" s="341"/>
      <c r="ADL729" s="341"/>
      <c r="ADM729" s="341"/>
      <c r="ADN729" s="341"/>
      <c r="ADO729" s="341"/>
      <c r="ADP729" s="341"/>
      <c r="ADQ729" s="341"/>
      <c r="ADR729" s="341"/>
      <c r="ADS729" s="341"/>
      <c r="ADT729" s="341"/>
      <c r="ADU729" s="341"/>
      <c r="ADV729" s="341"/>
      <c r="ADW729" s="341"/>
      <c r="ADX729" s="341"/>
      <c r="ADY729" s="341"/>
      <c r="ADZ729" s="341"/>
      <c r="AEA729" s="341"/>
      <c r="AEB729" s="341"/>
      <c r="AEC729" s="341"/>
      <c r="AED729" s="341"/>
      <c r="AEE729" s="341"/>
      <c r="AEF729" s="341"/>
      <c r="AEG729" s="341"/>
      <c r="AEH729" s="341"/>
      <c r="AEI729" s="341"/>
      <c r="AEJ729" s="341"/>
      <c r="AEK729" s="341"/>
      <c r="AEL729" s="341"/>
      <c r="AEM729" s="341"/>
      <c r="AEN729" s="341"/>
      <c r="AEO729" s="341"/>
      <c r="AEP729" s="341"/>
      <c r="AEQ729" s="341"/>
      <c r="AER729" s="341"/>
      <c r="AES729" s="341"/>
      <c r="AET729" s="341"/>
      <c r="AEU729" s="341"/>
      <c r="AEV729" s="341"/>
      <c r="AEW729" s="341"/>
      <c r="AEX729" s="341"/>
      <c r="AEY729" s="341"/>
      <c r="AEZ729" s="341"/>
      <c r="AFA729" s="341"/>
      <c r="AFB729" s="341"/>
      <c r="AFC729" s="341"/>
      <c r="AFD729" s="341"/>
      <c r="AFE729" s="341"/>
      <c r="AFF729" s="341"/>
      <c r="AFG729" s="341"/>
      <c r="AFH729" s="341"/>
      <c r="AFI729" s="341"/>
      <c r="AFJ729" s="341"/>
      <c r="AFK729" s="341"/>
      <c r="AFL729" s="341"/>
      <c r="AFM729" s="341"/>
      <c r="AFN729" s="341"/>
      <c r="AFO729" s="341"/>
      <c r="AFP729" s="341"/>
      <c r="AFQ729" s="341"/>
      <c r="AFR729" s="341"/>
      <c r="AFS729" s="341"/>
      <c r="AFT729" s="341"/>
      <c r="AFU729" s="341"/>
      <c r="AFV729" s="341"/>
      <c r="AFW729" s="341"/>
      <c r="AFX729" s="341"/>
      <c r="AFY729" s="341"/>
      <c r="AFZ729" s="341"/>
      <c r="AGA729" s="341"/>
    </row>
    <row r="730" spans="1:859" customFormat="1" x14ac:dyDescent="0.2">
      <c r="A730" s="16"/>
      <c r="B730" s="16"/>
      <c r="C730" s="16"/>
      <c r="D730" s="16"/>
      <c r="E730" s="411" t="s">
        <v>1829</v>
      </c>
      <c r="F730" s="487" t="s">
        <v>2909</v>
      </c>
      <c r="G730" s="412" t="s">
        <v>449</v>
      </c>
      <c r="H730" s="493" t="s">
        <v>1830</v>
      </c>
      <c r="I730" s="410" t="s">
        <v>1802</v>
      </c>
      <c r="J730" s="493" t="s">
        <v>1825</v>
      </c>
      <c r="K730" s="410" t="s">
        <v>1811</v>
      </c>
      <c r="L730" s="410" t="s">
        <v>847</v>
      </c>
      <c r="M730" s="410"/>
      <c r="N730" s="412"/>
      <c r="O730" s="410"/>
      <c r="P730" s="410"/>
      <c r="Q730" s="412"/>
      <c r="R730" s="16"/>
      <c r="S730" s="16"/>
      <c r="T730" s="16"/>
      <c r="U730" s="16"/>
      <c r="V730" s="16"/>
      <c r="W730" s="16"/>
      <c r="X730" s="16"/>
      <c r="Y730" s="16"/>
      <c r="Z730" s="16"/>
      <c r="AA730" s="16"/>
      <c r="AB730" s="16"/>
      <c r="AC730" s="16"/>
      <c r="AD730" s="16"/>
      <c r="AE730" s="16"/>
      <c r="AF730" s="16"/>
      <c r="AG730" s="16"/>
      <c r="AH730" s="16"/>
      <c r="AI730" s="16"/>
      <c r="AJ730" s="16"/>
      <c r="AK730" s="16"/>
      <c r="AL730" s="16"/>
      <c r="AM730" s="16"/>
      <c r="AN730" s="16"/>
      <c r="AO730" s="16"/>
      <c r="AP730" s="16"/>
      <c r="AQ730" s="16"/>
      <c r="AR730" s="16"/>
      <c r="AS730" s="16"/>
      <c r="AT730" s="16"/>
      <c r="AU730" s="16"/>
      <c r="AV730" s="16"/>
      <c r="AW730" s="16"/>
      <c r="AX730" s="16"/>
      <c r="AY730" s="16"/>
      <c r="AZ730" s="16"/>
      <c r="BA730" s="16"/>
      <c r="BB730" s="16"/>
      <c r="BC730" s="16"/>
      <c r="BD730" s="16"/>
      <c r="BE730" s="16"/>
      <c r="BF730" s="16"/>
      <c r="BG730" s="16"/>
      <c r="BH730" s="16"/>
      <c r="BI730" s="16"/>
      <c r="BJ730" s="16"/>
      <c r="BK730" s="16"/>
      <c r="BL730" s="16"/>
      <c r="BM730" s="16"/>
      <c r="BN730" s="16"/>
      <c r="BO730" s="16"/>
      <c r="BP730" s="16"/>
      <c r="BQ730" s="16"/>
      <c r="BR730" s="16"/>
      <c r="BS730" s="16"/>
      <c r="BT730" s="16"/>
      <c r="BU730" s="16"/>
      <c r="BV730" s="16"/>
      <c r="BW730" s="16"/>
      <c r="BX730" s="16"/>
      <c r="BY730" s="16"/>
      <c r="BZ730" s="16"/>
      <c r="CA730" s="16"/>
      <c r="CB730" s="16"/>
      <c r="CC730" s="16"/>
      <c r="CD730" s="16"/>
      <c r="CE730" s="16"/>
      <c r="CF730" s="16"/>
      <c r="CG730" s="16"/>
      <c r="CH730" s="16"/>
      <c r="CI730" s="16"/>
      <c r="CJ730" s="16"/>
      <c r="CK730" s="16"/>
      <c r="CL730" s="16"/>
      <c r="CM730" s="16"/>
      <c r="CN730" s="16"/>
      <c r="CO730" s="16"/>
      <c r="CP730" s="16"/>
      <c r="CQ730" s="16"/>
      <c r="CR730" s="16"/>
      <c r="CS730" s="16"/>
      <c r="CT730" s="16"/>
      <c r="CU730" s="16"/>
      <c r="CV730" s="16"/>
      <c r="CW730" s="16"/>
      <c r="CX730" s="16"/>
      <c r="CY730" s="16"/>
      <c r="CZ730" s="16"/>
      <c r="DA730" s="16"/>
      <c r="DB730" s="16"/>
      <c r="DC730" s="16"/>
      <c r="DD730" s="16"/>
      <c r="DE730" s="16"/>
      <c r="DF730" s="16"/>
      <c r="DG730" s="16"/>
      <c r="DH730" s="16"/>
      <c r="DI730" s="16"/>
      <c r="DJ730" s="16"/>
      <c r="DK730" s="16"/>
      <c r="DL730" s="16"/>
      <c r="DM730" s="16"/>
      <c r="DN730" s="16"/>
      <c r="DO730" s="16"/>
      <c r="DP730" s="16"/>
      <c r="DQ730" s="16"/>
      <c r="DR730" s="16"/>
      <c r="DS730" s="16"/>
      <c r="DT730" s="16"/>
      <c r="DU730" s="16"/>
      <c r="DV730" s="16"/>
      <c r="DW730" s="16"/>
      <c r="DX730" s="16"/>
      <c r="DY730" s="16"/>
      <c r="DZ730" s="16"/>
      <c r="EA730" s="16"/>
      <c r="EB730" s="16"/>
      <c r="EC730" s="16"/>
      <c r="ED730" s="16"/>
      <c r="EE730" s="16"/>
      <c r="EF730" s="16"/>
      <c r="EG730" s="16"/>
      <c r="EH730" s="16"/>
      <c r="EI730" s="16"/>
      <c r="EJ730" s="16"/>
      <c r="EK730" s="16"/>
      <c r="EL730" s="16"/>
      <c r="EM730" s="16"/>
      <c r="EN730" s="16"/>
      <c r="EO730" s="16"/>
      <c r="EP730" s="16"/>
      <c r="EQ730" s="16"/>
      <c r="ER730" s="16"/>
      <c r="ES730" s="16"/>
      <c r="ET730" s="16"/>
      <c r="EU730" s="16"/>
      <c r="EV730" s="16"/>
      <c r="EW730" s="16"/>
      <c r="EX730" s="16"/>
      <c r="EY730" s="16"/>
      <c r="EZ730" s="16"/>
      <c r="FA730" s="16"/>
      <c r="FB730" s="16"/>
      <c r="FC730" s="16"/>
      <c r="FD730" s="16"/>
      <c r="FE730" s="16"/>
      <c r="FF730" s="16"/>
      <c r="FG730" s="16"/>
      <c r="FH730" s="16"/>
      <c r="FI730" s="16"/>
      <c r="FJ730" s="16"/>
      <c r="FK730" s="16"/>
      <c r="FL730" s="16"/>
      <c r="FM730" s="16"/>
      <c r="FN730" s="16"/>
      <c r="FO730" s="16"/>
      <c r="FP730" s="16"/>
      <c r="FQ730" s="16"/>
      <c r="FR730" s="16"/>
      <c r="FS730" s="16"/>
      <c r="FT730" s="16"/>
      <c r="FU730" s="16"/>
      <c r="FV730" s="16"/>
      <c r="FW730" s="16"/>
      <c r="FX730" s="16"/>
      <c r="FY730" s="16"/>
      <c r="FZ730" s="16"/>
      <c r="GA730" s="16"/>
      <c r="GB730" s="16"/>
      <c r="GC730" s="16"/>
      <c r="GD730" s="16"/>
      <c r="GE730" s="16"/>
      <c r="GF730" s="16"/>
      <c r="GG730" s="16"/>
      <c r="GH730" s="16"/>
      <c r="GI730" s="16"/>
      <c r="GJ730" s="16"/>
      <c r="GK730" s="16"/>
      <c r="GL730" s="16"/>
      <c r="GM730" s="16"/>
      <c r="GN730" s="16"/>
      <c r="GO730" s="16"/>
      <c r="GP730" s="16"/>
      <c r="GQ730" s="16"/>
      <c r="GR730" s="16"/>
      <c r="GS730" s="16"/>
      <c r="GT730" s="16"/>
      <c r="GU730" s="16"/>
      <c r="GV730" s="16"/>
      <c r="GW730" s="16"/>
      <c r="GX730" s="16"/>
      <c r="GY730" s="16"/>
      <c r="GZ730" s="16"/>
      <c r="HA730" s="16"/>
      <c r="HB730" s="16"/>
      <c r="HC730" s="16"/>
      <c r="HD730" s="16"/>
      <c r="HE730" s="16"/>
      <c r="HF730" s="16"/>
      <c r="HG730" s="16"/>
      <c r="HH730" s="16"/>
      <c r="HI730" s="16"/>
      <c r="HJ730" s="16"/>
      <c r="HK730" s="16"/>
      <c r="HL730" s="16"/>
      <c r="HM730" s="16"/>
      <c r="HN730" s="16"/>
      <c r="HO730" s="16"/>
      <c r="HP730" s="16"/>
      <c r="HQ730" s="16"/>
      <c r="HR730" s="16"/>
      <c r="HS730" s="16"/>
      <c r="HT730" s="16"/>
      <c r="HU730" s="16"/>
      <c r="HV730" s="16"/>
      <c r="HW730" s="16"/>
      <c r="HX730" s="16"/>
      <c r="HY730" s="16"/>
      <c r="HZ730" s="16"/>
      <c r="IA730" s="16"/>
      <c r="IB730" s="16"/>
      <c r="IC730" s="16"/>
      <c r="ID730" s="16"/>
      <c r="IE730" s="16"/>
      <c r="IF730" s="16"/>
      <c r="IG730" s="16"/>
      <c r="IH730" s="16"/>
      <c r="II730" s="16"/>
      <c r="IJ730" s="16"/>
      <c r="IK730" s="16"/>
      <c r="IL730" s="16"/>
      <c r="IM730" s="16"/>
      <c r="IN730" s="16"/>
      <c r="IO730" s="16"/>
      <c r="IP730" s="16"/>
      <c r="IQ730" s="16"/>
      <c r="IR730" s="16"/>
      <c r="IS730" s="16"/>
      <c r="IT730" s="16"/>
      <c r="IU730" s="16"/>
      <c r="IV730" s="16"/>
      <c r="IW730" s="16"/>
      <c r="IX730" s="16"/>
      <c r="IY730" s="16"/>
      <c r="IZ730" s="16"/>
      <c r="JA730" s="16"/>
      <c r="JB730" s="16"/>
      <c r="JC730" s="16"/>
      <c r="JD730" s="16"/>
      <c r="JE730" s="16"/>
      <c r="JF730" s="16"/>
      <c r="JG730" s="16"/>
      <c r="JH730" s="16"/>
      <c r="JI730" s="16"/>
      <c r="JJ730" s="16"/>
      <c r="JK730" s="16"/>
      <c r="JL730" s="16"/>
      <c r="JM730" s="16"/>
      <c r="JN730" s="16"/>
      <c r="JO730" s="16"/>
      <c r="JP730" s="16"/>
      <c r="JQ730" s="16"/>
      <c r="JR730" s="16"/>
      <c r="JS730" s="16"/>
      <c r="JT730" s="16"/>
      <c r="JU730" s="16"/>
      <c r="JV730" s="16"/>
      <c r="JW730" s="16"/>
      <c r="JX730" s="16"/>
      <c r="JY730" s="16"/>
      <c r="JZ730" s="16"/>
      <c r="KA730" s="16"/>
      <c r="KB730" s="16"/>
      <c r="KC730" s="16"/>
      <c r="KD730" s="16"/>
      <c r="KE730" s="16"/>
      <c r="KF730" s="16"/>
      <c r="KG730" s="16"/>
      <c r="KH730" s="16"/>
      <c r="KI730" s="16"/>
      <c r="KJ730" s="16"/>
      <c r="KK730" s="16"/>
      <c r="KL730" s="16"/>
      <c r="KM730" s="16"/>
      <c r="KN730" s="16"/>
      <c r="KO730" s="16"/>
      <c r="KP730" s="16"/>
      <c r="KQ730" s="16"/>
      <c r="KR730" s="16"/>
      <c r="KS730" s="16"/>
      <c r="KT730" s="16"/>
      <c r="KU730" s="16"/>
      <c r="KV730" s="16"/>
      <c r="KW730" s="16"/>
      <c r="KX730" s="16"/>
      <c r="KY730" s="16"/>
      <c r="KZ730" s="16"/>
      <c r="LA730" s="16"/>
      <c r="LB730" s="16"/>
      <c r="LC730" s="16"/>
      <c r="LD730" s="16"/>
      <c r="LE730" s="16"/>
      <c r="LF730" s="16"/>
      <c r="LG730" s="16"/>
      <c r="LH730" s="16"/>
      <c r="LI730" s="16"/>
      <c r="LJ730" s="16"/>
      <c r="LK730" s="16"/>
      <c r="LL730" s="16"/>
      <c r="LM730" s="16"/>
      <c r="LN730" s="16"/>
      <c r="LO730" s="16"/>
      <c r="LP730" s="16"/>
      <c r="LQ730" s="16"/>
      <c r="LR730" s="16"/>
      <c r="LS730" s="16"/>
      <c r="LT730" s="16"/>
      <c r="LU730" s="16"/>
      <c r="LV730" s="16"/>
      <c r="LW730" s="16"/>
      <c r="LX730" s="16"/>
      <c r="LY730" s="16"/>
      <c r="LZ730" s="16"/>
      <c r="MA730" s="16"/>
      <c r="MB730" s="16"/>
      <c r="MC730" s="16"/>
      <c r="MD730" s="16"/>
      <c r="ME730" s="16"/>
      <c r="MF730" s="16"/>
      <c r="MG730" s="16"/>
      <c r="MH730" s="16"/>
      <c r="MI730" s="16"/>
      <c r="MJ730" s="16"/>
      <c r="MK730" s="16"/>
      <c r="ML730" s="16"/>
      <c r="MM730" s="16"/>
      <c r="MN730" s="16"/>
      <c r="MO730" s="16"/>
      <c r="MP730" s="16"/>
      <c r="MQ730" s="16"/>
      <c r="MR730" s="16"/>
      <c r="MS730" s="16"/>
      <c r="MT730" s="16"/>
      <c r="MU730" s="16"/>
      <c r="MV730" s="16"/>
      <c r="MW730" s="16"/>
      <c r="MX730" s="16"/>
      <c r="MY730" s="16"/>
      <c r="MZ730" s="16"/>
      <c r="NA730" s="16"/>
      <c r="NB730" s="16"/>
      <c r="NC730" s="16"/>
      <c r="ND730" s="16"/>
      <c r="NE730" s="16"/>
      <c r="NF730" s="16"/>
      <c r="NG730" s="16"/>
      <c r="NH730" s="16"/>
      <c r="NI730" s="16"/>
      <c r="NJ730" s="16"/>
      <c r="NK730" s="16"/>
      <c r="NL730" s="16"/>
      <c r="NM730" s="16"/>
      <c r="NN730" s="16"/>
      <c r="NO730" s="16"/>
      <c r="NP730" s="16"/>
      <c r="NQ730" s="16"/>
      <c r="NR730" s="16"/>
      <c r="NS730" s="16"/>
      <c r="NT730" s="16"/>
      <c r="NU730" s="16"/>
      <c r="NV730" s="16"/>
      <c r="NW730" s="16"/>
      <c r="NX730" s="16"/>
      <c r="NY730" s="16"/>
      <c r="NZ730" s="16"/>
      <c r="OA730" s="16"/>
      <c r="OB730" s="16"/>
      <c r="OC730" s="16"/>
      <c r="OD730" s="16"/>
      <c r="OE730" s="16"/>
      <c r="OF730" s="16"/>
      <c r="OG730" s="16"/>
      <c r="OH730" s="16"/>
      <c r="OI730" s="16"/>
      <c r="OJ730" s="16"/>
      <c r="OK730" s="16"/>
      <c r="OL730" s="16"/>
      <c r="OM730" s="16"/>
      <c r="ON730" s="16"/>
      <c r="OO730" s="16"/>
      <c r="OP730" s="16"/>
      <c r="OQ730" s="16"/>
      <c r="OR730" s="16"/>
      <c r="OS730" s="16"/>
      <c r="OT730" s="16"/>
      <c r="OU730" s="16"/>
      <c r="OV730" s="16"/>
      <c r="OW730" s="16"/>
      <c r="OX730" s="16"/>
      <c r="OY730" s="16"/>
      <c r="OZ730" s="16"/>
      <c r="PA730" s="16"/>
      <c r="PB730" s="16"/>
      <c r="PC730" s="16"/>
      <c r="PD730" s="16"/>
      <c r="PE730" s="16"/>
      <c r="PF730" s="16"/>
      <c r="PG730" s="16"/>
      <c r="PH730" s="16"/>
      <c r="PI730" s="16"/>
      <c r="PJ730" s="16"/>
      <c r="PK730" s="16"/>
      <c r="PL730" s="16"/>
      <c r="PM730" s="16"/>
      <c r="PN730" s="16"/>
      <c r="PO730" s="16"/>
      <c r="PP730" s="16"/>
      <c r="PQ730" s="16"/>
      <c r="PR730" s="16"/>
      <c r="PS730" s="16"/>
      <c r="PT730" s="16"/>
      <c r="PU730" s="16"/>
      <c r="PV730" s="16"/>
      <c r="PW730" s="16"/>
      <c r="PX730" s="16"/>
      <c r="PY730" s="16"/>
      <c r="PZ730" s="16"/>
      <c r="QA730" s="16"/>
      <c r="QB730" s="16"/>
      <c r="QC730" s="16"/>
      <c r="QD730" s="16"/>
      <c r="QE730" s="16"/>
      <c r="QF730" s="16"/>
      <c r="QG730" s="16"/>
      <c r="QH730" s="16"/>
      <c r="QI730" s="16"/>
      <c r="QJ730" s="16"/>
      <c r="QK730" s="16"/>
      <c r="QL730" s="16"/>
      <c r="QM730" s="16"/>
      <c r="QN730" s="16"/>
      <c r="QO730" s="16"/>
      <c r="QP730" s="16"/>
      <c r="QQ730" s="16"/>
      <c r="QR730" s="16"/>
      <c r="QS730" s="16"/>
      <c r="QT730" s="16"/>
      <c r="QU730" s="16"/>
      <c r="QV730" s="16"/>
      <c r="QW730" s="16"/>
      <c r="QX730" s="16"/>
      <c r="QY730" s="16"/>
      <c r="QZ730" s="16"/>
      <c r="RA730" s="16"/>
      <c r="RB730" s="16"/>
      <c r="RC730" s="16"/>
      <c r="RD730" s="16"/>
      <c r="RE730" s="16"/>
      <c r="RF730" s="16"/>
      <c r="RG730" s="16"/>
      <c r="RH730" s="16"/>
      <c r="RI730" s="16"/>
      <c r="RJ730" s="16"/>
      <c r="RK730" s="16"/>
      <c r="RL730" s="16"/>
      <c r="RM730" s="16"/>
      <c r="RN730" s="16"/>
      <c r="RO730" s="16"/>
      <c r="RP730" s="16"/>
      <c r="RQ730" s="16"/>
      <c r="RR730" s="16"/>
      <c r="RS730" s="16"/>
      <c r="RT730" s="16"/>
      <c r="RU730" s="16"/>
      <c r="RV730" s="16"/>
      <c r="RW730" s="16"/>
      <c r="RX730" s="16"/>
      <c r="RY730" s="16"/>
      <c r="RZ730" s="16"/>
      <c r="SA730" s="16"/>
      <c r="SB730" s="16"/>
      <c r="SC730" s="16"/>
      <c r="SD730" s="16"/>
      <c r="SE730" s="16"/>
      <c r="SF730" s="16"/>
      <c r="SG730" s="16"/>
      <c r="SH730" s="16"/>
      <c r="SI730" s="16"/>
      <c r="SJ730" s="16"/>
      <c r="SK730" s="16"/>
      <c r="SL730" s="16"/>
      <c r="SM730" s="16"/>
      <c r="SN730" s="16"/>
      <c r="SO730" s="16"/>
      <c r="SP730" s="16"/>
      <c r="SQ730" s="16"/>
      <c r="SR730" s="16"/>
      <c r="SS730" s="16"/>
      <c r="ST730" s="16"/>
      <c r="SU730" s="16"/>
      <c r="SV730" s="16"/>
      <c r="SW730" s="16"/>
      <c r="SX730" s="16"/>
      <c r="SY730" s="16"/>
      <c r="SZ730" s="16"/>
      <c r="TA730" s="16"/>
      <c r="TB730" s="16"/>
      <c r="TC730" s="16"/>
      <c r="TD730" s="16"/>
      <c r="TE730" s="16"/>
      <c r="TF730" s="16"/>
      <c r="TG730" s="16"/>
      <c r="TH730" s="16"/>
      <c r="TI730" s="16"/>
      <c r="TJ730" s="16"/>
      <c r="TK730" s="16"/>
      <c r="TL730" s="16"/>
      <c r="TM730" s="16"/>
      <c r="TN730" s="16"/>
      <c r="TO730" s="16"/>
      <c r="TP730" s="16"/>
      <c r="TQ730" s="16"/>
      <c r="TR730" s="16"/>
      <c r="TS730" s="16"/>
      <c r="TT730" s="16"/>
      <c r="TU730" s="16"/>
      <c r="TV730" s="16"/>
      <c r="TW730" s="16"/>
      <c r="TX730" s="16"/>
      <c r="TY730" s="16"/>
      <c r="TZ730" s="16"/>
      <c r="UA730" s="16"/>
      <c r="UB730" s="16"/>
      <c r="UC730" s="16"/>
      <c r="UD730" s="16"/>
      <c r="UE730" s="16"/>
      <c r="UF730" s="16"/>
      <c r="UG730" s="16"/>
      <c r="UH730" s="16"/>
      <c r="UI730" s="16"/>
      <c r="UJ730" s="16"/>
      <c r="UK730" s="16"/>
      <c r="UL730" s="16"/>
      <c r="UM730" s="16"/>
      <c r="UN730" s="16"/>
      <c r="UO730" s="16"/>
      <c r="UP730" s="16"/>
      <c r="UQ730" s="16"/>
      <c r="UR730" s="16"/>
      <c r="US730" s="16"/>
      <c r="UT730" s="16"/>
      <c r="UU730" s="16"/>
      <c r="UV730" s="16"/>
      <c r="UW730" s="16"/>
      <c r="UX730" s="16"/>
      <c r="UY730" s="16"/>
      <c r="UZ730" s="16"/>
      <c r="VA730" s="16"/>
      <c r="VB730" s="16"/>
      <c r="VC730" s="16"/>
      <c r="VD730" s="16"/>
      <c r="VE730" s="16"/>
      <c r="VF730" s="16"/>
      <c r="VG730" s="16"/>
      <c r="VH730" s="16"/>
      <c r="VI730" s="16"/>
      <c r="VJ730" s="16"/>
      <c r="VK730" s="16"/>
      <c r="VL730" s="16"/>
      <c r="VM730" s="16"/>
      <c r="VN730" s="16"/>
      <c r="VO730" s="16"/>
      <c r="VP730" s="16"/>
      <c r="VQ730" s="16"/>
      <c r="VR730" s="16"/>
      <c r="VS730" s="16"/>
      <c r="VT730" s="16"/>
      <c r="VU730" s="16"/>
      <c r="VV730" s="16"/>
      <c r="VW730" s="16"/>
      <c r="VX730" s="16"/>
      <c r="VY730" s="16"/>
      <c r="VZ730" s="16"/>
      <c r="WA730" s="16"/>
      <c r="WB730" s="16"/>
      <c r="WC730" s="16"/>
      <c r="WD730" s="16"/>
      <c r="WE730" s="16"/>
      <c r="WF730" s="16"/>
      <c r="WG730" s="16"/>
      <c r="WH730" s="16"/>
      <c r="WI730" s="16"/>
      <c r="WJ730" s="16"/>
      <c r="WK730" s="16"/>
      <c r="WL730" s="16"/>
      <c r="WM730" s="16"/>
      <c r="WN730" s="16"/>
      <c r="WO730" s="16"/>
      <c r="WP730" s="16"/>
      <c r="WQ730" s="16"/>
      <c r="WR730" s="16"/>
      <c r="WS730" s="16"/>
      <c r="WT730" s="16"/>
      <c r="WU730" s="16"/>
      <c r="WV730" s="16"/>
      <c r="WW730" s="16"/>
      <c r="WX730" s="16"/>
      <c r="WY730" s="16"/>
      <c r="WZ730" s="16"/>
      <c r="XA730" s="16"/>
      <c r="XB730" s="16"/>
      <c r="XC730" s="16"/>
      <c r="XD730" s="16"/>
      <c r="XE730" s="16"/>
      <c r="XF730" s="16"/>
      <c r="XG730" s="16"/>
      <c r="XH730" s="16"/>
      <c r="XI730" s="16"/>
      <c r="XJ730" s="16"/>
      <c r="XK730" s="16"/>
      <c r="XL730" s="16"/>
      <c r="XM730" s="16"/>
      <c r="XN730" s="16"/>
      <c r="XO730" s="16"/>
      <c r="XP730" s="16"/>
      <c r="XQ730" s="16"/>
      <c r="XR730" s="16"/>
      <c r="XS730" s="16"/>
      <c r="XT730" s="16"/>
      <c r="XU730" s="16"/>
      <c r="XV730" s="16"/>
      <c r="XW730" s="16"/>
      <c r="XX730" s="16"/>
      <c r="XY730" s="16"/>
      <c r="XZ730" s="16"/>
      <c r="YA730" s="16"/>
      <c r="YB730" s="16"/>
      <c r="YC730" s="16"/>
      <c r="YD730" s="16"/>
      <c r="YE730" s="16"/>
      <c r="YF730" s="16"/>
      <c r="YG730" s="16"/>
      <c r="YH730" s="16"/>
      <c r="YI730" s="16"/>
      <c r="YJ730" s="16"/>
      <c r="YK730" s="16"/>
      <c r="YL730" s="16"/>
      <c r="YM730" s="16"/>
      <c r="YN730" s="16"/>
      <c r="YO730" s="16"/>
      <c r="YP730" s="16"/>
      <c r="YQ730" s="16"/>
      <c r="YR730" s="16"/>
      <c r="YS730" s="16"/>
      <c r="YT730" s="16"/>
      <c r="YU730" s="16"/>
      <c r="YV730" s="16"/>
      <c r="YW730" s="16"/>
      <c r="YX730" s="16"/>
      <c r="YY730" s="16"/>
      <c r="YZ730" s="16"/>
      <c r="ZA730" s="16"/>
      <c r="ZB730" s="16"/>
      <c r="ZC730" s="16"/>
      <c r="ZD730" s="16"/>
      <c r="ZE730" s="16"/>
      <c r="ZF730" s="16"/>
      <c r="ZG730" s="16"/>
      <c r="ZH730" s="16"/>
      <c r="ZI730" s="16"/>
      <c r="ZJ730" s="16"/>
      <c r="ZK730" s="16"/>
      <c r="ZL730" s="16"/>
      <c r="ZM730" s="16"/>
      <c r="ZN730" s="16"/>
      <c r="ZO730" s="16"/>
      <c r="ZP730" s="16"/>
      <c r="ZQ730" s="16"/>
      <c r="ZR730" s="16"/>
      <c r="ZS730" s="16"/>
      <c r="ZT730" s="16"/>
      <c r="ZU730" s="16"/>
      <c r="ZV730" s="16"/>
      <c r="ZW730" s="16"/>
      <c r="ZX730" s="16"/>
      <c r="ZY730" s="16"/>
      <c r="ZZ730" s="16"/>
      <c r="AAA730" s="16"/>
      <c r="AAB730" s="16"/>
      <c r="AAC730" s="16"/>
      <c r="AAD730" s="16"/>
      <c r="AAE730" s="16"/>
      <c r="AAF730" s="16"/>
      <c r="AAG730" s="16"/>
      <c r="AAH730" s="16"/>
      <c r="AAI730" s="16"/>
      <c r="AAJ730" s="16"/>
      <c r="AAK730" s="16"/>
      <c r="AAL730" s="16"/>
      <c r="AAM730" s="16"/>
      <c r="AAN730" s="16"/>
      <c r="AAO730" s="16"/>
      <c r="AAP730" s="16"/>
      <c r="AAQ730" s="16"/>
      <c r="AAR730" s="16"/>
      <c r="AAS730" s="16"/>
      <c r="AAT730" s="16"/>
      <c r="AAU730" s="16"/>
      <c r="AAV730" s="16"/>
      <c r="AAW730" s="16"/>
      <c r="AAX730" s="16"/>
      <c r="AAY730" s="16"/>
      <c r="AAZ730" s="16"/>
      <c r="ABA730" s="16"/>
      <c r="ABB730" s="16"/>
      <c r="ABC730" s="16"/>
      <c r="ABD730" s="16"/>
      <c r="ABE730" s="16"/>
      <c r="ABF730" s="16"/>
      <c r="ABG730" s="16"/>
      <c r="ABH730" s="16"/>
      <c r="ABI730" s="16"/>
      <c r="ABJ730" s="16"/>
      <c r="ABK730" s="16"/>
      <c r="ABL730" s="16"/>
      <c r="ABM730" s="16"/>
      <c r="ABN730" s="16"/>
      <c r="ABO730" s="16"/>
      <c r="ABP730" s="16"/>
      <c r="ABQ730" s="16"/>
      <c r="ABR730" s="16"/>
      <c r="ABS730" s="16"/>
      <c r="ABT730" s="16"/>
      <c r="ABU730" s="16"/>
      <c r="ABV730" s="16"/>
      <c r="ABW730" s="16"/>
      <c r="ABX730" s="16"/>
      <c r="ABY730" s="16"/>
      <c r="ABZ730" s="16"/>
      <c r="ACA730" s="16"/>
      <c r="ACB730" s="16"/>
      <c r="ACC730" s="16"/>
      <c r="ACD730" s="16"/>
      <c r="ACE730" s="16"/>
      <c r="ACF730" s="16"/>
      <c r="ACG730" s="16"/>
      <c r="ACH730" s="16"/>
      <c r="ACI730" s="16"/>
      <c r="ACJ730" s="16"/>
      <c r="ACK730" s="16"/>
      <c r="ACL730" s="16"/>
      <c r="ACM730" s="16"/>
      <c r="ACN730" s="16"/>
      <c r="ACO730" s="16"/>
      <c r="ACP730" s="16"/>
      <c r="ACQ730" s="16"/>
      <c r="ACR730" s="16"/>
      <c r="ACS730" s="16"/>
      <c r="ACT730" s="16"/>
      <c r="ACU730" s="16"/>
      <c r="ACV730" s="16"/>
      <c r="ACW730" s="16"/>
      <c r="ACX730" s="16"/>
      <c r="ACY730" s="16"/>
      <c r="ACZ730" s="16"/>
      <c r="ADA730" s="16"/>
      <c r="ADB730" s="16"/>
      <c r="ADC730" s="16"/>
      <c r="ADD730" s="16"/>
      <c r="ADE730" s="16"/>
      <c r="ADF730" s="16"/>
      <c r="ADG730" s="16"/>
      <c r="ADH730" s="16"/>
      <c r="ADI730" s="16"/>
      <c r="ADJ730" s="16"/>
      <c r="ADK730" s="16"/>
      <c r="ADL730" s="16"/>
      <c r="ADM730" s="16"/>
      <c r="ADN730" s="16"/>
      <c r="ADO730" s="16"/>
      <c r="ADP730" s="16"/>
      <c r="ADQ730" s="16"/>
      <c r="ADR730" s="16"/>
      <c r="ADS730" s="16"/>
      <c r="ADT730" s="16"/>
      <c r="ADU730" s="16"/>
      <c r="ADV730" s="16"/>
      <c r="ADW730" s="16"/>
      <c r="ADX730" s="16"/>
      <c r="ADY730" s="16"/>
      <c r="ADZ730" s="16"/>
      <c r="AEA730" s="16"/>
      <c r="AEB730" s="16"/>
      <c r="AEC730" s="16"/>
      <c r="AED730" s="16"/>
      <c r="AEE730" s="16"/>
      <c r="AEF730" s="16"/>
      <c r="AEG730" s="16"/>
      <c r="AEH730" s="16"/>
      <c r="AEI730" s="16"/>
      <c r="AEJ730" s="16"/>
      <c r="AEK730" s="16"/>
      <c r="AEL730" s="16"/>
      <c r="AEM730" s="16"/>
      <c r="AEN730" s="16"/>
      <c r="AEO730" s="16"/>
      <c r="AEP730" s="16"/>
      <c r="AEQ730" s="16"/>
      <c r="AER730" s="16"/>
      <c r="AES730" s="16"/>
      <c r="AET730" s="16"/>
      <c r="AEU730" s="16"/>
      <c r="AEV730" s="16"/>
      <c r="AEW730" s="16"/>
      <c r="AEX730" s="16"/>
      <c r="AEY730" s="16"/>
      <c r="AEZ730" s="16"/>
      <c r="AFA730" s="16"/>
      <c r="AFB730" s="16"/>
      <c r="AFC730" s="16"/>
      <c r="AFD730" s="16"/>
      <c r="AFE730" s="16"/>
      <c r="AFF730" s="16"/>
      <c r="AFG730" s="16"/>
      <c r="AFH730" s="16"/>
      <c r="AFI730" s="16"/>
      <c r="AFJ730" s="16"/>
      <c r="AFK730" s="16"/>
      <c r="AFL730" s="16"/>
      <c r="AFM730" s="16"/>
      <c r="AFN730" s="16"/>
      <c r="AFO730" s="16"/>
      <c r="AFP730" s="16"/>
      <c r="AFQ730" s="16"/>
      <c r="AFR730" s="16"/>
      <c r="AFS730" s="16"/>
      <c r="AFT730" s="16"/>
      <c r="AFU730" s="16"/>
      <c r="AFV730" s="16"/>
      <c r="AFW730" s="16"/>
      <c r="AFX730" s="16"/>
      <c r="AFY730" s="16"/>
      <c r="AFZ730" s="16"/>
      <c r="AGA730" s="16"/>
    </row>
    <row r="731" spans="1:859" s="343" customFormat="1" x14ac:dyDescent="0.2">
      <c r="A731" s="341"/>
      <c r="B731" s="341"/>
      <c r="C731" s="341"/>
      <c r="D731" s="341"/>
      <c r="E731" s="411" t="s">
        <v>1831</v>
      </c>
      <c r="F731" s="487" t="s">
        <v>2910</v>
      </c>
      <c r="G731" s="412" t="s">
        <v>449</v>
      </c>
      <c r="H731" s="493" t="s">
        <v>1832</v>
      </c>
      <c r="I731" s="410" t="s">
        <v>1802</v>
      </c>
      <c r="J731" s="493" t="s">
        <v>1828</v>
      </c>
      <c r="K731" s="410" t="s">
        <v>1811</v>
      </c>
      <c r="L731" s="410" t="s">
        <v>847</v>
      </c>
      <c r="M731" s="410"/>
      <c r="N731" s="412"/>
      <c r="O731" s="410"/>
      <c r="P731" s="410"/>
      <c r="Q731" s="412"/>
      <c r="R731" s="341"/>
      <c r="S731" s="341"/>
      <c r="T731" s="341"/>
      <c r="U731" s="341"/>
      <c r="V731" s="341"/>
      <c r="W731" s="341"/>
      <c r="X731" s="341"/>
      <c r="Y731" s="341"/>
      <c r="Z731" s="341"/>
      <c r="AA731" s="341"/>
      <c r="AB731" s="341"/>
      <c r="AC731" s="341"/>
      <c r="AD731" s="341"/>
      <c r="AE731" s="341"/>
      <c r="AF731" s="341"/>
      <c r="AG731" s="341"/>
      <c r="AH731" s="341"/>
      <c r="AI731" s="341"/>
      <c r="AJ731" s="341"/>
      <c r="AK731" s="341"/>
      <c r="AL731" s="341"/>
      <c r="AM731" s="341"/>
      <c r="AN731" s="341"/>
      <c r="AO731" s="341"/>
      <c r="AP731" s="341"/>
      <c r="AQ731" s="341"/>
      <c r="AR731" s="341"/>
      <c r="AS731" s="341"/>
      <c r="AT731" s="341"/>
      <c r="AU731" s="341"/>
      <c r="AV731" s="341"/>
      <c r="AW731" s="341"/>
      <c r="AX731" s="341"/>
      <c r="AY731" s="341"/>
      <c r="AZ731" s="341"/>
      <c r="BA731" s="341"/>
      <c r="BB731" s="341"/>
      <c r="BC731" s="341"/>
      <c r="BD731" s="341"/>
      <c r="BE731" s="341"/>
      <c r="BF731" s="341"/>
      <c r="BG731" s="341"/>
      <c r="BH731" s="341"/>
      <c r="BI731" s="341"/>
      <c r="BJ731" s="341"/>
      <c r="BK731" s="341"/>
      <c r="BL731" s="341"/>
      <c r="BM731" s="341"/>
      <c r="BN731" s="341"/>
      <c r="BO731" s="341"/>
      <c r="BP731" s="341"/>
      <c r="BQ731" s="341"/>
      <c r="BR731" s="341"/>
      <c r="BS731" s="341"/>
      <c r="BT731" s="341"/>
      <c r="BU731" s="341"/>
      <c r="BV731" s="341"/>
      <c r="BW731" s="341"/>
      <c r="BX731" s="341"/>
      <c r="BY731" s="341"/>
      <c r="BZ731" s="341"/>
      <c r="CA731" s="341"/>
      <c r="CB731" s="341"/>
      <c r="CC731" s="341"/>
      <c r="CD731" s="341"/>
      <c r="CE731" s="341"/>
      <c r="CF731" s="341"/>
      <c r="CG731" s="341"/>
      <c r="CH731" s="341"/>
      <c r="CI731" s="341"/>
      <c r="CJ731" s="341"/>
      <c r="CK731" s="341"/>
      <c r="CL731" s="341"/>
      <c r="CM731" s="341"/>
      <c r="CN731" s="341"/>
      <c r="CO731" s="341"/>
      <c r="CP731" s="341"/>
      <c r="CQ731" s="341"/>
      <c r="CR731" s="341"/>
      <c r="CS731" s="341"/>
      <c r="CT731" s="341"/>
      <c r="CU731" s="341"/>
      <c r="CV731" s="341"/>
      <c r="CW731" s="341"/>
      <c r="CX731" s="341"/>
      <c r="CY731" s="341"/>
      <c r="CZ731" s="341"/>
      <c r="DA731" s="341"/>
      <c r="DB731" s="341"/>
      <c r="DC731" s="341"/>
      <c r="DD731" s="341"/>
      <c r="DE731" s="341"/>
      <c r="DF731" s="341"/>
      <c r="DG731" s="341"/>
      <c r="DH731" s="341"/>
      <c r="DI731" s="341"/>
      <c r="DJ731" s="341"/>
      <c r="DK731" s="341"/>
      <c r="DL731" s="341"/>
      <c r="DM731" s="341"/>
      <c r="DN731" s="341"/>
      <c r="DO731" s="341"/>
      <c r="DP731" s="341"/>
      <c r="DQ731" s="341"/>
      <c r="DR731" s="341"/>
      <c r="DS731" s="341"/>
      <c r="DT731" s="341"/>
      <c r="DU731" s="341"/>
      <c r="DV731" s="341"/>
      <c r="DW731" s="341"/>
      <c r="DX731" s="341"/>
      <c r="DY731" s="341"/>
      <c r="DZ731" s="341"/>
      <c r="EA731" s="341"/>
      <c r="EB731" s="341"/>
      <c r="EC731" s="341"/>
      <c r="ED731" s="341"/>
      <c r="EE731" s="341"/>
      <c r="EF731" s="341"/>
      <c r="EG731" s="341"/>
      <c r="EH731" s="341"/>
      <c r="EI731" s="341"/>
      <c r="EJ731" s="341"/>
      <c r="EK731" s="341"/>
      <c r="EL731" s="341"/>
      <c r="EM731" s="341"/>
      <c r="EN731" s="341"/>
      <c r="EO731" s="341"/>
      <c r="EP731" s="341"/>
      <c r="EQ731" s="341"/>
      <c r="ER731" s="341"/>
      <c r="ES731" s="341"/>
      <c r="ET731" s="341"/>
      <c r="EU731" s="341"/>
      <c r="EV731" s="341"/>
      <c r="EW731" s="341"/>
      <c r="EX731" s="341"/>
      <c r="EY731" s="341"/>
      <c r="EZ731" s="341"/>
      <c r="FA731" s="341"/>
      <c r="FB731" s="341"/>
      <c r="FC731" s="341"/>
      <c r="FD731" s="341"/>
      <c r="FE731" s="341"/>
      <c r="FF731" s="341"/>
      <c r="FG731" s="341"/>
      <c r="FH731" s="341"/>
      <c r="FI731" s="341"/>
      <c r="FJ731" s="341"/>
      <c r="FK731" s="341"/>
      <c r="FL731" s="341"/>
      <c r="FM731" s="341"/>
      <c r="FN731" s="341"/>
      <c r="FO731" s="341"/>
      <c r="FP731" s="341"/>
      <c r="FQ731" s="341"/>
      <c r="FR731" s="341"/>
      <c r="FS731" s="341"/>
      <c r="FT731" s="341"/>
      <c r="FU731" s="341"/>
      <c r="FV731" s="341"/>
      <c r="FW731" s="341"/>
      <c r="FX731" s="341"/>
      <c r="FY731" s="341"/>
      <c r="FZ731" s="341"/>
      <c r="GA731" s="341"/>
      <c r="GB731" s="341"/>
      <c r="GC731" s="341"/>
      <c r="GD731" s="341"/>
      <c r="GE731" s="341"/>
      <c r="GF731" s="341"/>
      <c r="GG731" s="341"/>
      <c r="GH731" s="341"/>
      <c r="GI731" s="341"/>
      <c r="GJ731" s="341"/>
      <c r="GK731" s="341"/>
      <c r="GL731" s="341"/>
      <c r="GM731" s="341"/>
      <c r="GN731" s="341"/>
      <c r="GO731" s="341"/>
      <c r="GP731" s="341"/>
      <c r="GQ731" s="341"/>
      <c r="GR731" s="341"/>
      <c r="GS731" s="341"/>
      <c r="GT731" s="341"/>
      <c r="GU731" s="341"/>
      <c r="GV731" s="341"/>
      <c r="GW731" s="341"/>
      <c r="GX731" s="341"/>
      <c r="GY731" s="341"/>
      <c r="GZ731" s="341"/>
      <c r="HA731" s="341"/>
      <c r="HB731" s="341"/>
      <c r="HC731" s="341"/>
      <c r="HD731" s="341"/>
      <c r="HE731" s="341"/>
      <c r="HF731" s="341"/>
      <c r="HG731" s="341"/>
      <c r="HH731" s="341"/>
      <c r="HI731" s="341"/>
      <c r="HJ731" s="341"/>
      <c r="HK731" s="341"/>
      <c r="HL731" s="341"/>
      <c r="HM731" s="341"/>
      <c r="HN731" s="341"/>
      <c r="HO731" s="341"/>
      <c r="HP731" s="341"/>
      <c r="HQ731" s="341"/>
      <c r="HR731" s="341"/>
      <c r="HS731" s="341"/>
      <c r="HT731" s="341"/>
      <c r="HU731" s="341"/>
      <c r="HV731" s="341"/>
      <c r="HW731" s="341"/>
      <c r="HX731" s="341"/>
      <c r="HY731" s="341"/>
      <c r="HZ731" s="341"/>
      <c r="IA731" s="341"/>
      <c r="IB731" s="341"/>
      <c r="IC731" s="341"/>
      <c r="ID731" s="341"/>
      <c r="IE731" s="341"/>
      <c r="IF731" s="341"/>
      <c r="IG731" s="341"/>
      <c r="IH731" s="341"/>
      <c r="II731" s="341"/>
      <c r="IJ731" s="341"/>
      <c r="IK731" s="341"/>
      <c r="IL731" s="341"/>
      <c r="IM731" s="341"/>
      <c r="IN731" s="341"/>
      <c r="IO731" s="341"/>
      <c r="IP731" s="341"/>
      <c r="IQ731" s="341"/>
      <c r="IR731" s="341"/>
      <c r="IS731" s="341"/>
      <c r="IT731" s="341"/>
      <c r="IU731" s="341"/>
      <c r="IV731" s="341"/>
      <c r="IW731" s="341"/>
      <c r="IX731" s="341"/>
      <c r="IY731" s="341"/>
      <c r="IZ731" s="341"/>
      <c r="JA731" s="341"/>
      <c r="JB731" s="341"/>
      <c r="JC731" s="341"/>
      <c r="JD731" s="341"/>
      <c r="JE731" s="341"/>
      <c r="JF731" s="341"/>
      <c r="JG731" s="341"/>
      <c r="JH731" s="341"/>
      <c r="JI731" s="341"/>
      <c r="JJ731" s="341"/>
      <c r="JK731" s="341"/>
      <c r="JL731" s="341"/>
      <c r="JM731" s="341"/>
      <c r="JN731" s="341"/>
      <c r="JO731" s="341"/>
      <c r="JP731" s="341"/>
      <c r="JQ731" s="341"/>
      <c r="JR731" s="341"/>
      <c r="JS731" s="341"/>
      <c r="JT731" s="341"/>
      <c r="JU731" s="341"/>
      <c r="JV731" s="341"/>
      <c r="JW731" s="341"/>
      <c r="JX731" s="341"/>
      <c r="JY731" s="341"/>
      <c r="JZ731" s="341"/>
      <c r="KA731" s="341"/>
      <c r="KB731" s="341"/>
      <c r="KC731" s="341"/>
      <c r="KD731" s="341"/>
      <c r="KE731" s="341"/>
      <c r="KF731" s="341"/>
      <c r="KG731" s="341"/>
      <c r="KH731" s="341"/>
      <c r="KI731" s="341"/>
      <c r="KJ731" s="341"/>
      <c r="KK731" s="341"/>
      <c r="KL731" s="341"/>
      <c r="KM731" s="341"/>
      <c r="KN731" s="341"/>
      <c r="KO731" s="341"/>
      <c r="KP731" s="341"/>
      <c r="KQ731" s="341"/>
      <c r="KR731" s="341"/>
      <c r="KS731" s="341"/>
      <c r="KT731" s="341"/>
      <c r="KU731" s="341"/>
      <c r="KV731" s="341"/>
      <c r="KW731" s="341"/>
      <c r="KX731" s="341"/>
      <c r="KY731" s="341"/>
      <c r="KZ731" s="341"/>
      <c r="LA731" s="341"/>
      <c r="LB731" s="341"/>
      <c r="LC731" s="341"/>
      <c r="LD731" s="341"/>
      <c r="LE731" s="341"/>
      <c r="LF731" s="341"/>
      <c r="LG731" s="341"/>
      <c r="LH731" s="341"/>
      <c r="LI731" s="341"/>
      <c r="LJ731" s="341"/>
      <c r="LK731" s="341"/>
      <c r="LL731" s="341"/>
      <c r="LM731" s="341"/>
      <c r="LN731" s="341"/>
      <c r="LO731" s="341"/>
      <c r="LP731" s="341"/>
      <c r="LQ731" s="341"/>
      <c r="LR731" s="341"/>
      <c r="LS731" s="341"/>
      <c r="LT731" s="341"/>
      <c r="LU731" s="341"/>
      <c r="LV731" s="341"/>
      <c r="LW731" s="341"/>
      <c r="LX731" s="341"/>
      <c r="LY731" s="341"/>
      <c r="LZ731" s="341"/>
      <c r="MA731" s="341"/>
      <c r="MB731" s="341"/>
      <c r="MC731" s="341"/>
      <c r="MD731" s="341"/>
      <c r="ME731" s="341"/>
      <c r="MF731" s="341"/>
      <c r="MG731" s="341"/>
      <c r="MH731" s="341"/>
      <c r="MI731" s="341"/>
      <c r="MJ731" s="341"/>
      <c r="MK731" s="341"/>
      <c r="ML731" s="341"/>
      <c r="MM731" s="341"/>
      <c r="MN731" s="341"/>
      <c r="MO731" s="341"/>
      <c r="MP731" s="341"/>
      <c r="MQ731" s="341"/>
      <c r="MR731" s="341"/>
      <c r="MS731" s="341"/>
      <c r="MT731" s="341"/>
      <c r="MU731" s="341"/>
      <c r="MV731" s="341"/>
      <c r="MW731" s="341"/>
      <c r="MX731" s="341"/>
      <c r="MY731" s="341"/>
      <c r="MZ731" s="341"/>
      <c r="NA731" s="341"/>
      <c r="NB731" s="341"/>
      <c r="NC731" s="341"/>
      <c r="ND731" s="341"/>
      <c r="NE731" s="341"/>
      <c r="NF731" s="341"/>
      <c r="NG731" s="341"/>
      <c r="NH731" s="341"/>
      <c r="NI731" s="341"/>
      <c r="NJ731" s="341"/>
      <c r="NK731" s="341"/>
      <c r="NL731" s="341"/>
      <c r="NM731" s="341"/>
      <c r="NN731" s="341"/>
      <c r="NO731" s="341"/>
      <c r="NP731" s="341"/>
      <c r="NQ731" s="341"/>
      <c r="NR731" s="341"/>
      <c r="NS731" s="341"/>
      <c r="NT731" s="341"/>
      <c r="NU731" s="341"/>
      <c r="NV731" s="341"/>
      <c r="NW731" s="341"/>
      <c r="NX731" s="341"/>
      <c r="NY731" s="341"/>
      <c r="NZ731" s="341"/>
      <c r="OA731" s="341"/>
      <c r="OB731" s="341"/>
      <c r="OC731" s="341"/>
      <c r="OD731" s="341"/>
      <c r="OE731" s="341"/>
      <c r="OF731" s="341"/>
      <c r="OG731" s="341"/>
      <c r="OH731" s="341"/>
      <c r="OI731" s="341"/>
      <c r="OJ731" s="341"/>
      <c r="OK731" s="341"/>
      <c r="OL731" s="341"/>
      <c r="OM731" s="341"/>
      <c r="ON731" s="341"/>
      <c r="OO731" s="341"/>
      <c r="OP731" s="341"/>
      <c r="OQ731" s="341"/>
      <c r="OR731" s="341"/>
      <c r="OS731" s="341"/>
      <c r="OT731" s="341"/>
      <c r="OU731" s="341"/>
      <c r="OV731" s="341"/>
      <c r="OW731" s="341"/>
      <c r="OX731" s="341"/>
      <c r="OY731" s="341"/>
      <c r="OZ731" s="341"/>
      <c r="PA731" s="341"/>
      <c r="PB731" s="341"/>
      <c r="PC731" s="341"/>
      <c r="PD731" s="341"/>
      <c r="PE731" s="341"/>
      <c r="PF731" s="341"/>
      <c r="PG731" s="341"/>
      <c r="PH731" s="341"/>
      <c r="PI731" s="341"/>
      <c r="PJ731" s="341"/>
      <c r="PK731" s="341"/>
      <c r="PL731" s="341"/>
      <c r="PM731" s="341"/>
      <c r="PN731" s="341"/>
      <c r="PO731" s="341"/>
      <c r="PP731" s="341"/>
      <c r="PQ731" s="341"/>
      <c r="PR731" s="341"/>
      <c r="PS731" s="341"/>
      <c r="PT731" s="341"/>
      <c r="PU731" s="341"/>
      <c r="PV731" s="341"/>
      <c r="PW731" s="341"/>
      <c r="PX731" s="341"/>
      <c r="PY731" s="341"/>
      <c r="PZ731" s="341"/>
      <c r="QA731" s="341"/>
      <c r="QB731" s="341"/>
      <c r="QC731" s="341"/>
      <c r="QD731" s="341"/>
      <c r="QE731" s="341"/>
      <c r="QF731" s="341"/>
      <c r="QG731" s="341"/>
      <c r="QH731" s="341"/>
      <c r="QI731" s="341"/>
      <c r="QJ731" s="341"/>
      <c r="QK731" s="341"/>
      <c r="QL731" s="341"/>
      <c r="QM731" s="341"/>
      <c r="QN731" s="341"/>
      <c r="QO731" s="341"/>
      <c r="QP731" s="341"/>
      <c r="QQ731" s="341"/>
      <c r="QR731" s="341"/>
      <c r="QS731" s="341"/>
      <c r="QT731" s="341"/>
      <c r="QU731" s="341"/>
      <c r="QV731" s="341"/>
      <c r="QW731" s="341"/>
      <c r="QX731" s="341"/>
      <c r="QY731" s="341"/>
      <c r="QZ731" s="341"/>
      <c r="RA731" s="341"/>
      <c r="RB731" s="341"/>
      <c r="RC731" s="341"/>
      <c r="RD731" s="341"/>
      <c r="RE731" s="341"/>
      <c r="RF731" s="341"/>
      <c r="RG731" s="341"/>
      <c r="RH731" s="341"/>
      <c r="RI731" s="341"/>
      <c r="RJ731" s="341"/>
      <c r="RK731" s="341"/>
      <c r="RL731" s="341"/>
      <c r="RM731" s="341"/>
      <c r="RN731" s="341"/>
      <c r="RO731" s="341"/>
      <c r="RP731" s="341"/>
      <c r="RQ731" s="341"/>
      <c r="RR731" s="341"/>
      <c r="RS731" s="341"/>
      <c r="RT731" s="341"/>
      <c r="RU731" s="341"/>
      <c r="RV731" s="341"/>
      <c r="RW731" s="341"/>
      <c r="RX731" s="341"/>
      <c r="RY731" s="341"/>
      <c r="RZ731" s="341"/>
      <c r="SA731" s="341"/>
      <c r="SB731" s="341"/>
      <c r="SC731" s="341"/>
      <c r="SD731" s="341"/>
      <c r="SE731" s="341"/>
      <c r="SF731" s="341"/>
      <c r="SG731" s="341"/>
      <c r="SH731" s="341"/>
      <c r="SI731" s="341"/>
      <c r="SJ731" s="341"/>
      <c r="SK731" s="341"/>
      <c r="SL731" s="341"/>
      <c r="SM731" s="341"/>
      <c r="SN731" s="341"/>
      <c r="SO731" s="341"/>
      <c r="SP731" s="341"/>
      <c r="SQ731" s="341"/>
      <c r="SR731" s="341"/>
      <c r="SS731" s="341"/>
      <c r="ST731" s="341"/>
      <c r="SU731" s="341"/>
      <c r="SV731" s="341"/>
      <c r="SW731" s="341"/>
      <c r="SX731" s="341"/>
      <c r="SY731" s="341"/>
      <c r="SZ731" s="341"/>
      <c r="TA731" s="341"/>
      <c r="TB731" s="341"/>
      <c r="TC731" s="341"/>
      <c r="TD731" s="341"/>
      <c r="TE731" s="341"/>
      <c r="TF731" s="341"/>
      <c r="TG731" s="341"/>
      <c r="TH731" s="341"/>
      <c r="TI731" s="341"/>
      <c r="TJ731" s="341"/>
      <c r="TK731" s="341"/>
      <c r="TL731" s="341"/>
      <c r="TM731" s="341"/>
      <c r="TN731" s="341"/>
      <c r="TO731" s="341"/>
      <c r="TP731" s="341"/>
      <c r="TQ731" s="341"/>
      <c r="TR731" s="341"/>
      <c r="TS731" s="341"/>
      <c r="TT731" s="341"/>
      <c r="TU731" s="341"/>
      <c r="TV731" s="341"/>
      <c r="TW731" s="341"/>
      <c r="TX731" s="341"/>
      <c r="TY731" s="341"/>
      <c r="TZ731" s="341"/>
      <c r="UA731" s="341"/>
      <c r="UB731" s="341"/>
      <c r="UC731" s="341"/>
      <c r="UD731" s="341"/>
      <c r="UE731" s="341"/>
      <c r="UF731" s="341"/>
      <c r="UG731" s="341"/>
      <c r="UH731" s="341"/>
      <c r="UI731" s="341"/>
      <c r="UJ731" s="341"/>
      <c r="UK731" s="341"/>
      <c r="UL731" s="341"/>
      <c r="UM731" s="341"/>
      <c r="UN731" s="341"/>
      <c r="UO731" s="341"/>
      <c r="UP731" s="341"/>
      <c r="UQ731" s="341"/>
      <c r="UR731" s="341"/>
      <c r="US731" s="341"/>
      <c r="UT731" s="341"/>
      <c r="UU731" s="341"/>
      <c r="UV731" s="341"/>
      <c r="UW731" s="341"/>
      <c r="UX731" s="341"/>
      <c r="UY731" s="341"/>
      <c r="UZ731" s="341"/>
      <c r="VA731" s="341"/>
      <c r="VB731" s="341"/>
      <c r="VC731" s="341"/>
      <c r="VD731" s="341"/>
      <c r="VE731" s="341"/>
      <c r="VF731" s="341"/>
      <c r="VG731" s="341"/>
      <c r="VH731" s="341"/>
      <c r="VI731" s="341"/>
      <c r="VJ731" s="341"/>
      <c r="VK731" s="341"/>
      <c r="VL731" s="341"/>
      <c r="VM731" s="341"/>
      <c r="VN731" s="341"/>
      <c r="VO731" s="341"/>
      <c r="VP731" s="341"/>
      <c r="VQ731" s="341"/>
      <c r="VR731" s="341"/>
      <c r="VS731" s="341"/>
      <c r="VT731" s="341"/>
      <c r="VU731" s="341"/>
      <c r="VV731" s="341"/>
      <c r="VW731" s="341"/>
      <c r="VX731" s="341"/>
      <c r="VY731" s="341"/>
      <c r="VZ731" s="341"/>
      <c r="WA731" s="341"/>
      <c r="WB731" s="341"/>
      <c r="WC731" s="341"/>
      <c r="WD731" s="341"/>
      <c r="WE731" s="341"/>
      <c r="WF731" s="341"/>
      <c r="WG731" s="341"/>
      <c r="WH731" s="341"/>
      <c r="WI731" s="341"/>
      <c r="WJ731" s="341"/>
      <c r="WK731" s="341"/>
      <c r="WL731" s="341"/>
      <c r="WM731" s="341"/>
      <c r="WN731" s="341"/>
      <c r="WO731" s="341"/>
      <c r="WP731" s="341"/>
      <c r="WQ731" s="341"/>
      <c r="WR731" s="341"/>
      <c r="WS731" s="341"/>
      <c r="WT731" s="341"/>
      <c r="WU731" s="341"/>
      <c r="WV731" s="341"/>
      <c r="WW731" s="341"/>
      <c r="WX731" s="341"/>
      <c r="WY731" s="341"/>
      <c r="WZ731" s="341"/>
      <c r="XA731" s="341"/>
      <c r="XB731" s="341"/>
      <c r="XC731" s="341"/>
      <c r="XD731" s="341"/>
      <c r="XE731" s="341"/>
      <c r="XF731" s="341"/>
      <c r="XG731" s="341"/>
      <c r="XH731" s="341"/>
      <c r="XI731" s="341"/>
      <c r="XJ731" s="341"/>
      <c r="XK731" s="341"/>
      <c r="XL731" s="341"/>
      <c r="XM731" s="341"/>
      <c r="XN731" s="341"/>
      <c r="XO731" s="341"/>
      <c r="XP731" s="341"/>
      <c r="XQ731" s="341"/>
      <c r="XR731" s="341"/>
      <c r="XS731" s="341"/>
      <c r="XT731" s="341"/>
      <c r="XU731" s="341"/>
      <c r="XV731" s="341"/>
      <c r="XW731" s="341"/>
      <c r="XX731" s="341"/>
      <c r="XY731" s="341"/>
      <c r="XZ731" s="341"/>
      <c r="YA731" s="341"/>
      <c r="YB731" s="341"/>
      <c r="YC731" s="341"/>
      <c r="YD731" s="341"/>
      <c r="YE731" s="341"/>
      <c r="YF731" s="341"/>
      <c r="YG731" s="341"/>
      <c r="YH731" s="341"/>
      <c r="YI731" s="341"/>
      <c r="YJ731" s="341"/>
      <c r="YK731" s="341"/>
      <c r="YL731" s="341"/>
      <c r="YM731" s="341"/>
      <c r="YN731" s="341"/>
      <c r="YO731" s="341"/>
      <c r="YP731" s="341"/>
      <c r="YQ731" s="341"/>
      <c r="YR731" s="341"/>
      <c r="YS731" s="341"/>
      <c r="YT731" s="341"/>
      <c r="YU731" s="341"/>
      <c r="YV731" s="341"/>
      <c r="YW731" s="341"/>
      <c r="YX731" s="341"/>
      <c r="YY731" s="341"/>
      <c r="YZ731" s="341"/>
      <c r="ZA731" s="341"/>
      <c r="ZB731" s="341"/>
      <c r="ZC731" s="341"/>
      <c r="ZD731" s="341"/>
      <c r="ZE731" s="341"/>
      <c r="ZF731" s="341"/>
      <c r="ZG731" s="341"/>
      <c r="ZH731" s="341"/>
      <c r="ZI731" s="341"/>
      <c r="ZJ731" s="341"/>
      <c r="ZK731" s="341"/>
      <c r="ZL731" s="341"/>
      <c r="ZM731" s="341"/>
      <c r="ZN731" s="341"/>
      <c r="ZO731" s="341"/>
      <c r="ZP731" s="341"/>
      <c r="ZQ731" s="341"/>
      <c r="ZR731" s="341"/>
      <c r="ZS731" s="341"/>
      <c r="ZT731" s="341"/>
      <c r="ZU731" s="341"/>
      <c r="ZV731" s="341"/>
      <c r="ZW731" s="341"/>
      <c r="ZX731" s="341"/>
      <c r="ZY731" s="341"/>
      <c r="ZZ731" s="341"/>
      <c r="AAA731" s="341"/>
      <c r="AAB731" s="341"/>
      <c r="AAC731" s="341"/>
      <c r="AAD731" s="341"/>
      <c r="AAE731" s="341"/>
      <c r="AAF731" s="341"/>
      <c r="AAG731" s="341"/>
      <c r="AAH731" s="341"/>
      <c r="AAI731" s="341"/>
      <c r="AAJ731" s="341"/>
      <c r="AAK731" s="341"/>
      <c r="AAL731" s="341"/>
      <c r="AAM731" s="341"/>
      <c r="AAN731" s="341"/>
      <c r="AAO731" s="341"/>
      <c r="AAP731" s="341"/>
      <c r="AAQ731" s="341"/>
      <c r="AAR731" s="341"/>
      <c r="AAS731" s="341"/>
      <c r="AAT731" s="341"/>
      <c r="AAU731" s="341"/>
      <c r="AAV731" s="341"/>
      <c r="AAW731" s="341"/>
      <c r="AAX731" s="341"/>
      <c r="AAY731" s="341"/>
      <c r="AAZ731" s="341"/>
      <c r="ABA731" s="341"/>
      <c r="ABB731" s="341"/>
      <c r="ABC731" s="341"/>
      <c r="ABD731" s="341"/>
      <c r="ABE731" s="341"/>
      <c r="ABF731" s="341"/>
      <c r="ABG731" s="341"/>
      <c r="ABH731" s="341"/>
      <c r="ABI731" s="341"/>
      <c r="ABJ731" s="341"/>
      <c r="ABK731" s="341"/>
      <c r="ABL731" s="341"/>
      <c r="ABM731" s="341"/>
      <c r="ABN731" s="341"/>
      <c r="ABO731" s="341"/>
      <c r="ABP731" s="341"/>
      <c r="ABQ731" s="341"/>
      <c r="ABR731" s="341"/>
      <c r="ABS731" s="341"/>
      <c r="ABT731" s="341"/>
      <c r="ABU731" s="341"/>
      <c r="ABV731" s="341"/>
      <c r="ABW731" s="341"/>
      <c r="ABX731" s="341"/>
      <c r="ABY731" s="341"/>
      <c r="ABZ731" s="341"/>
      <c r="ACA731" s="341"/>
      <c r="ACB731" s="341"/>
      <c r="ACC731" s="341"/>
      <c r="ACD731" s="341"/>
      <c r="ACE731" s="341"/>
      <c r="ACF731" s="341"/>
      <c r="ACG731" s="341"/>
      <c r="ACH731" s="341"/>
      <c r="ACI731" s="341"/>
      <c r="ACJ731" s="341"/>
      <c r="ACK731" s="341"/>
      <c r="ACL731" s="341"/>
      <c r="ACM731" s="341"/>
      <c r="ACN731" s="341"/>
      <c r="ACO731" s="341"/>
      <c r="ACP731" s="341"/>
      <c r="ACQ731" s="341"/>
      <c r="ACR731" s="341"/>
      <c r="ACS731" s="341"/>
      <c r="ACT731" s="341"/>
      <c r="ACU731" s="341"/>
      <c r="ACV731" s="341"/>
      <c r="ACW731" s="341"/>
      <c r="ACX731" s="341"/>
      <c r="ACY731" s="341"/>
      <c r="ACZ731" s="341"/>
      <c r="ADA731" s="341"/>
      <c r="ADB731" s="341"/>
      <c r="ADC731" s="341"/>
      <c r="ADD731" s="341"/>
      <c r="ADE731" s="341"/>
      <c r="ADF731" s="341"/>
      <c r="ADG731" s="341"/>
      <c r="ADH731" s="341"/>
      <c r="ADI731" s="341"/>
      <c r="ADJ731" s="341"/>
      <c r="ADK731" s="341"/>
      <c r="ADL731" s="341"/>
      <c r="ADM731" s="341"/>
      <c r="ADN731" s="341"/>
      <c r="ADO731" s="341"/>
      <c r="ADP731" s="341"/>
      <c r="ADQ731" s="341"/>
      <c r="ADR731" s="341"/>
      <c r="ADS731" s="341"/>
      <c r="ADT731" s="341"/>
      <c r="ADU731" s="341"/>
      <c r="ADV731" s="341"/>
      <c r="ADW731" s="341"/>
      <c r="ADX731" s="341"/>
      <c r="ADY731" s="341"/>
      <c r="ADZ731" s="341"/>
      <c r="AEA731" s="341"/>
      <c r="AEB731" s="341"/>
      <c r="AEC731" s="341"/>
      <c r="AED731" s="341"/>
      <c r="AEE731" s="341"/>
      <c r="AEF731" s="341"/>
      <c r="AEG731" s="341"/>
      <c r="AEH731" s="341"/>
      <c r="AEI731" s="341"/>
      <c r="AEJ731" s="341"/>
      <c r="AEK731" s="341"/>
      <c r="AEL731" s="341"/>
      <c r="AEM731" s="341"/>
      <c r="AEN731" s="341"/>
      <c r="AEO731" s="341"/>
      <c r="AEP731" s="341"/>
      <c r="AEQ731" s="341"/>
      <c r="AER731" s="341"/>
      <c r="AES731" s="341"/>
      <c r="AET731" s="341"/>
      <c r="AEU731" s="341"/>
      <c r="AEV731" s="341"/>
      <c r="AEW731" s="341"/>
      <c r="AEX731" s="341"/>
      <c r="AEY731" s="341"/>
      <c r="AEZ731" s="341"/>
      <c r="AFA731" s="341"/>
      <c r="AFB731" s="341"/>
      <c r="AFC731" s="341"/>
      <c r="AFD731" s="341"/>
      <c r="AFE731" s="341"/>
      <c r="AFF731" s="341"/>
      <c r="AFG731" s="341"/>
      <c r="AFH731" s="341"/>
      <c r="AFI731" s="341"/>
      <c r="AFJ731" s="341"/>
      <c r="AFK731" s="341"/>
      <c r="AFL731" s="341"/>
      <c r="AFM731" s="341"/>
      <c r="AFN731" s="341"/>
      <c r="AFO731" s="341"/>
      <c r="AFP731" s="341"/>
      <c r="AFQ731" s="341"/>
      <c r="AFR731" s="341"/>
      <c r="AFS731" s="341"/>
      <c r="AFT731" s="341"/>
      <c r="AFU731" s="341"/>
      <c r="AFV731" s="341"/>
      <c r="AFW731" s="341"/>
      <c r="AFX731" s="341"/>
      <c r="AFY731" s="341"/>
      <c r="AFZ731" s="341"/>
      <c r="AGA731" s="341"/>
    </row>
    <row r="732" spans="1:859" customFormat="1" x14ac:dyDescent="0.2">
      <c r="A732" s="16"/>
      <c r="B732" s="16"/>
      <c r="C732" s="16"/>
      <c r="D732" s="16"/>
      <c r="E732" s="338" t="s">
        <v>1833</v>
      </c>
      <c r="F732" s="338" t="s">
        <v>2911</v>
      </c>
      <c r="G732" s="340" t="s">
        <v>449</v>
      </c>
      <c r="H732" s="329" t="s">
        <v>1834</v>
      </c>
      <c r="I732" s="329" t="s">
        <v>1802</v>
      </c>
      <c r="J732" s="329" t="s">
        <v>892</v>
      </c>
      <c r="K732" s="329" t="s">
        <v>1835</v>
      </c>
      <c r="L732" s="329" t="s">
        <v>847</v>
      </c>
      <c r="M732" s="329"/>
      <c r="N732" s="340"/>
      <c r="O732" s="329"/>
      <c r="P732" s="329"/>
      <c r="Q732" s="340"/>
      <c r="R732" s="16"/>
      <c r="S732" s="16"/>
      <c r="T732" s="16"/>
      <c r="U732" s="16"/>
      <c r="V732" s="16"/>
      <c r="W732" s="16"/>
      <c r="X732" s="16"/>
      <c r="Y732" s="16"/>
      <c r="Z732" s="16"/>
      <c r="AA732" s="16"/>
      <c r="AB732" s="16"/>
      <c r="AC732" s="16"/>
      <c r="AD732" s="16"/>
      <c r="AE732" s="16"/>
      <c r="AF732" s="16"/>
      <c r="AG732" s="16"/>
      <c r="AH732" s="16"/>
      <c r="AI732" s="16"/>
      <c r="AJ732" s="16"/>
      <c r="AK732" s="16"/>
      <c r="AL732" s="16"/>
      <c r="AM732" s="16"/>
      <c r="AN732" s="16"/>
      <c r="AO732" s="16"/>
      <c r="AP732" s="16"/>
      <c r="AQ732" s="16"/>
      <c r="AR732" s="16"/>
      <c r="AS732" s="16"/>
      <c r="AT732" s="16"/>
      <c r="AU732" s="16"/>
      <c r="AV732" s="16"/>
      <c r="AW732" s="16"/>
      <c r="AX732" s="16"/>
      <c r="AY732" s="16"/>
      <c r="AZ732" s="16"/>
      <c r="BA732" s="16"/>
      <c r="BB732" s="16"/>
      <c r="BC732" s="16"/>
      <c r="BD732" s="16"/>
      <c r="BE732" s="16"/>
      <c r="BF732" s="16"/>
      <c r="BG732" s="16"/>
      <c r="BH732" s="16"/>
      <c r="BI732" s="16"/>
      <c r="BJ732" s="16"/>
      <c r="BK732" s="16"/>
      <c r="BL732" s="16"/>
      <c r="BM732" s="16"/>
      <c r="BN732" s="16"/>
      <c r="BO732" s="16"/>
      <c r="BP732" s="16"/>
      <c r="BQ732" s="16"/>
      <c r="BR732" s="16"/>
      <c r="BS732" s="16"/>
      <c r="BT732" s="16"/>
      <c r="BU732" s="16"/>
      <c r="BV732" s="16"/>
      <c r="BW732" s="16"/>
      <c r="BX732" s="16"/>
      <c r="BY732" s="16"/>
      <c r="BZ732" s="16"/>
      <c r="CA732" s="16"/>
      <c r="CB732" s="16"/>
      <c r="CC732" s="16"/>
      <c r="CD732" s="16"/>
      <c r="CE732" s="16"/>
      <c r="CF732" s="16"/>
      <c r="CG732" s="16"/>
      <c r="CH732" s="16"/>
      <c r="CI732" s="16"/>
      <c r="CJ732" s="16"/>
      <c r="CK732" s="16"/>
      <c r="CL732" s="16"/>
      <c r="CM732" s="16"/>
      <c r="CN732" s="16"/>
      <c r="CO732" s="16"/>
      <c r="CP732" s="16"/>
      <c r="CQ732" s="16"/>
      <c r="CR732" s="16"/>
      <c r="CS732" s="16"/>
      <c r="CT732" s="16"/>
      <c r="CU732" s="16"/>
      <c r="CV732" s="16"/>
      <c r="CW732" s="16"/>
      <c r="CX732" s="16"/>
      <c r="CY732" s="16"/>
      <c r="CZ732" s="16"/>
      <c r="DA732" s="16"/>
      <c r="DB732" s="16"/>
      <c r="DC732" s="16"/>
      <c r="DD732" s="16"/>
      <c r="DE732" s="16"/>
      <c r="DF732" s="16"/>
      <c r="DG732" s="16"/>
      <c r="DH732" s="16"/>
      <c r="DI732" s="16"/>
      <c r="DJ732" s="16"/>
      <c r="DK732" s="16"/>
      <c r="DL732" s="16"/>
      <c r="DM732" s="16"/>
      <c r="DN732" s="16"/>
      <c r="DO732" s="16"/>
      <c r="DP732" s="16"/>
      <c r="DQ732" s="16"/>
      <c r="DR732" s="16"/>
      <c r="DS732" s="16"/>
      <c r="DT732" s="16"/>
      <c r="DU732" s="16"/>
      <c r="DV732" s="16"/>
      <c r="DW732" s="16"/>
      <c r="DX732" s="16"/>
      <c r="DY732" s="16"/>
      <c r="DZ732" s="16"/>
      <c r="EA732" s="16"/>
      <c r="EB732" s="16"/>
      <c r="EC732" s="16"/>
      <c r="ED732" s="16"/>
      <c r="EE732" s="16"/>
      <c r="EF732" s="16"/>
      <c r="EG732" s="16"/>
      <c r="EH732" s="16"/>
      <c r="EI732" s="16"/>
      <c r="EJ732" s="16"/>
      <c r="EK732" s="16"/>
      <c r="EL732" s="16"/>
      <c r="EM732" s="16"/>
      <c r="EN732" s="16"/>
      <c r="EO732" s="16"/>
      <c r="EP732" s="16"/>
      <c r="EQ732" s="16"/>
      <c r="ER732" s="16"/>
      <c r="ES732" s="16"/>
      <c r="ET732" s="16"/>
      <c r="EU732" s="16"/>
      <c r="EV732" s="16"/>
      <c r="EW732" s="16"/>
      <c r="EX732" s="16"/>
      <c r="EY732" s="16"/>
      <c r="EZ732" s="16"/>
      <c r="FA732" s="16"/>
      <c r="FB732" s="16"/>
      <c r="FC732" s="16"/>
      <c r="FD732" s="16"/>
      <c r="FE732" s="16"/>
      <c r="FF732" s="16"/>
      <c r="FG732" s="16"/>
      <c r="FH732" s="16"/>
      <c r="FI732" s="16"/>
      <c r="FJ732" s="16"/>
      <c r="FK732" s="16"/>
      <c r="FL732" s="16"/>
      <c r="FM732" s="16"/>
      <c r="FN732" s="16"/>
      <c r="FO732" s="16"/>
      <c r="FP732" s="16"/>
      <c r="FQ732" s="16"/>
      <c r="FR732" s="16"/>
      <c r="FS732" s="16"/>
      <c r="FT732" s="16"/>
      <c r="FU732" s="16"/>
      <c r="FV732" s="16"/>
      <c r="FW732" s="16"/>
      <c r="FX732" s="16"/>
      <c r="FY732" s="16"/>
      <c r="FZ732" s="16"/>
      <c r="GA732" s="16"/>
      <c r="GB732" s="16"/>
      <c r="GC732" s="16"/>
      <c r="GD732" s="16"/>
      <c r="GE732" s="16"/>
      <c r="GF732" s="16"/>
      <c r="GG732" s="16"/>
      <c r="GH732" s="16"/>
      <c r="GI732" s="16"/>
      <c r="GJ732" s="16"/>
      <c r="GK732" s="16"/>
      <c r="GL732" s="16"/>
      <c r="GM732" s="16"/>
      <c r="GN732" s="16"/>
      <c r="GO732" s="16"/>
      <c r="GP732" s="16"/>
      <c r="GQ732" s="16"/>
      <c r="GR732" s="16"/>
      <c r="GS732" s="16"/>
      <c r="GT732" s="16"/>
      <c r="GU732" s="16"/>
      <c r="GV732" s="16"/>
      <c r="GW732" s="16"/>
      <c r="GX732" s="16"/>
      <c r="GY732" s="16"/>
      <c r="GZ732" s="16"/>
      <c r="HA732" s="16"/>
      <c r="HB732" s="16"/>
      <c r="HC732" s="16"/>
      <c r="HD732" s="16"/>
      <c r="HE732" s="16"/>
      <c r="HF732" s="16"/>
      <c r="HG732" s="16"/>
      <c r="HH732" s="16"/>
      <c r="HI732" s="16"/>
      <c r="HJ732" s="16"/>
      <c r="HK732" s="16"/>
      <c r="HL732" s="16"/>
      <c r="HM732" s="16"/>
      <c r="HN732" s="16"/>
      <c r="HO732" s="16"/>
      <c r="HP732" s="16"/>
      <c r="HQ732" s="16"/>
      <c r="HR732" s="16"/>
      <c r="HS732" s="16"/>
      <c r="HT732" s="16"/>
      <c r="HU732" s="16"/>
      <c r="HV732" s="16"/>
      <c r="HW732" s="16"/>
      <c r="HX732" s="16"/>
      <c r="HY732" s="16"/>
      <c r="HZ732" s="16"/>
      <c r="IA732" s="16"/>
      <c r="IB732" s="16"/>
      <c r="IC732" s="16"/>
      <c r="ID732" s="16"/>
      <c r="IE732" s="16"/>
      <c r="IF732" s="16"/>
      <c r="IG732" s="16"/>
      <c r="IH732" s="16"/>
      <c r="II732" s="16"/>
      <c r="IJ732" s="16"/>
      <c r="IK732" s="16"/>
      <c r="IL732" s="16"/>
      <c r="IM732" s="16"/>
      <c r="IN732" s="16"/>
      <c r="IO732" s="16"/>
      <c r="IP732" s="16"/>
      <c r="IQ732" s="16"/>
      <c r="IR732" s="16"/>
      <c r="IS732" s="16"/>
      <c r="IT732" s="16"/>
      <c r="IU732" s="16"/>
      <c r="IV732" s="16"/>
      <c r="IW732" s="16"/>
      <c r="IX732" s="16"/>
      <c r="IY732" s="16"/>
      <c r="IZ732" s="16"/>
      <c r="JA732" s="16"/>
      <c r="JB732" s="16"/>
      <c r="JC732" s="16"/>
      <c r="JD732" s="16"/>
      <c r="JE732" s="16"/>
      <c r="JF732" s="16"/>
      <c r="JG732" s="16"/>
      <c r="JH732" s="16"/>
      <c r="JI732" s="16"/>
      <c r="JJ732" s="16"/>
      <c r="JK732" s="16"/>
      <c r="JL732" s="16"/>
      <c r="JM732" s="16"/>
      <c r="JN732" s="16"/>
      <c r="JO732" s="16"/>
      <c r="JP732" s="16"/>
      <c r="JQ732" s="16"/>
      <c r="JR732" s="16"/>
      <c r="JS732" s="16"/>
      <c r="JT732" s="16"/>
      <c r="JU732" s="16"/>
      <c r="JV732" s="16"/>
      <c r="JW732" s="16"/>
      <c r="JX732" s="16"/>
      <c r="JY732" s="16"/>
      <c r="JZ732" s="16"/>
      <c r="KA732" s="16"/>
      <c r="KB732" s="16"/>
      <c r="KC732" s="16"/>
      <c r="KD732" s="16"/>
      <c r="KE732" s="16"/>
      <c r="KF732" s="16"/>
      <c r="KG732" s="16"/>
      <c r="KH732" s="16"/>
      <c r="KI732" s="16"/>
      <c r="KJ732" s="16"/>
      <c r="KK732" s="16"/>
      <c r="KL732" s="16"/>
      <c r="KM732" s="16"/>
      <c r="KN732" s="16"/>
      <c r="KO732" s="16"/>
      <c r="KP732" s="16"/>
      <c r="KQ732" s="16"/>
      <c r="KR732" s="16"/>
      <c r="KS732" s="16"/>
      <c r="KT732" s="16"/>
      <c r="KU732" s="16"/>
      <c r="KV732" s="16"/>
      <c r="KW732" s="16"/>
      <c r="KX732" s="16"/>
      <c r="KY732" s="16"/>
      <c r="KZ732" s="16"/>
      <c r="LA732" s="16"/>
      <c r="LB732" s="16"/>
      <c r="LC732" s="16"/>
      <c r="LD732" s="16"/>
      <c r="LE732" s="16"/>
      <c r="LF732" s="16"/>
      <c r="LG732" s="16"/>
      <c r="LH732" s="16"/>
      <c r="LI732" s="16"/>
      <c r="LJ732" s="16"/>
      <c r="LK732" s="16"/>
      <c r="LL732" s="16"/>
      <c r="LM732" s="16"/>
      <c r="LN732" s="16"/>
      <c r="LO732" s="16"/>
      <c r="LP732" s="16"/>
      <c r="LQ732" s="16"/>
      <c r="LR732" s="16"/>
      <c r="LS732" s="16"/>
      <c r="LT732" s="16"/>
      <c r="LU732" s="16"/>
      <c r="LV732" s="16"/>
      <c r="LW732" s="16"/>
      <c r="LX732" s="16"/>
      <c r="LY732" s="16"/>
      <c r="LZ732" s="16"/>
      <c r="MA732" s="16"/>
      <c r="MB732" s="16"/>
      <c r="MC732" s="16"/>
      <c r="MD732" s="16"/>
      <c r="ME732" s="16"/>
      <c r="MF732" s="16"/>
      <c r="MG732" s="16"/>
      <c r="MH732" s="16"/>
      <c r="MI732" s="16"/>
      <c r="MJ732" s="16"/>
      <c r="MK732" s="16"/>
      <c r="ML732" s="16"/>
      <c r="MM732" s="16"/>
      <c r="MN732" s="16"/>
      <c r="MO732" s="16"/>
      <c r="MP732" s="16"/>
      <c r="MQ732" s="16"/>
      <c r="MR732" s="16"/>
      <c r="MS732" s="16"/>
      <c r="MT732" s="16"/>
      <c r="MU732" s="16"/>
      <c r="MV732" s="16"/>
      <c r="MW732" s="16"/>
      <c r="MX732" s="16"/>
      <c r="MY732" s="16"/>
      <c r="MZ732" s="16"/>
      <c r="NA732" s="16"/>
      <c r="NB732" s="16"/>
      <c r="NC732" s="16"/>
      <c r="ND732" s="16"/>
      <c r="NE732" s="16"/>
      <c r="NF732" s="16"/>
      <c r="NG732" s="16"/>
      <c r="NH732" s="16"/>
      <c r="NI732" s="16"/>
      <c r="NJ732" s="16"/>
      <c r="NK732" s="16"/>
      <c r="NL732" s="16"/>
      <c r="NM732" s="16"/>
      <c r="NN732" s="16"/>
      <c r="NO732" s="16"/>
      <c r="NP732" s="16"/>
      <c r="NQ732" s="16"/>
      <c r="NR732" s="16"/>
      <c r="NS732" s="16"/>
      <c r="NT732" s="16"/>
      <c r="NU732" s="16"/>
      <c r="NV732" s="16"/>
      <c r="NW732" s="16"/>
      <c r="NX732" s="16"/>
      <c r="NY732" s="16"/>
      <c r="NZ732" s="16"/>
      <c r="OA732" s="16"/>
      <c r="OB732" s="16"/>
      <c r="OC732" s="16"/>
      <c r="OD732" s="16"/>
      <c r="OE732" s="16"/>
      <c r="OF732" s="16"/>
      <c r="OG732" s="16"/>
      <c r="OH732" s="16"/>
      <c r="OI732" s="16"/>
      <c r="OJ732" s="16"/>
      <c r="OK732" s="16"/>
      <c r="OL732" s="16"/>
      <c r="OM732" s="16"/>
      <c r="ON732" s="16"/>
      <c r="OO732" s="16"/>
      <c r="OP732" s="16"/>
      <c r="OQ732" s="16"/>
      <c r="OR732" s="16"/>
      <c r="OS732" s="16"/>
      <c r="OT732" s="16"/>
      <c r="OU732" s="16"/>
      <c r="OV732" s="16"/>
      <c r="OW732" s="16"/>
      <c r="OX732" s="16"/>
      <c r="OY732" s="16"/>
      <c r="OZ732" s="16"/>
      <c r="PA732" s="16"/>
      <c r="PB732" s="16"/>
      <c r="PC732" s="16"/>
      <c r="PD732" s="16"/>
      <c r="PE732" s="16"/>
      <c r="PF732" s="16"/>
      <c r="PG732" s="16"/>
      <c r="PH732" s="16"/>
      <c r="PI732" s="16"/>
      <c r="PJ732" s="16"/>
      <c r="PK732" s="16"/>
      <c r="PL732" s="16"/>
      <c r="PM732" s="16"/>
      <c r="PN732" s="16"/>
      <c r="PO732" s="16"/>
      <c r="PP732" s="16"/>
      <c r="PQ732" s="16"/>
      <c r="PR732" s="16"/>
      <c r="PS732" s="16"/>
      <c r="PT732" s="16"/>
      <c r="PU732" s="16"/>
      <c r="PV732" s="16"/>
      <c r="PW732" s="16"/>
      <c r="PX732" s="16"/>
      <c r="PY732" s="16"/>
      <c r="PZ732" s="16"/>
      <c r="QA732" s="16"/>
      <c r="QB732" s="16"/>
      <c r="QC732" s="16"/>
      <c r="QD732" s="16"/>
      <c r="QE732" s="16"/>
      <c r="QF732" s="16"/>
      <c r="QG732" s="16"/>
      <c r="QH732" s="16"/>
      <c r="QI732" s="16"/>
      <c r="QJ732" s="16"/>
      <c r="QK732" s="16"/>
      <c r="QL732" s="16"/>
      <c r="QM732" s="16"/>
      <c r="QN732" s="16"/>
      <c r="QO732" s="16"/>
      <c r="QP732" s="16"/>
      <c r="QQ732" s="16"/>
      <c r="QR732" s="16"/>
      <c r="QS732" s="16"/>
      <c r="QT732" s="16"/>
      <c r="QU732" s="16"/>
      <c r="QV732" s="16"/>
      <c r="QW732" s="16"/>
      <c r="QX732" s="16"/>
      <c r="QY732" s="16"/>
      <c r="QZ732" s="16"/>
      <c r="RA732" s="16"/>
      <c r="RB732" s="16"/>
      <c r="RC732" s="16"/>
      <c r="RD732" s="16"/>
      <c r="RE732" s="16"/>
      <c r="RF732" s="16"/>
      <c r="RG732" s="16"/>
      <c r="RH732" s="16"/>
      <c r="RI732" s="16"/>
      <c r="RJ732" s="16"/>
      <c r="RK732" s="16"/>
      <c r="RL732" s="16"/>
      <c r="RM732" s="16"/>
      <c r="RN732" s="16"/>
      <c r="RO732" s="16"/>
      <c r="RP732" s="16"/>
      <c r="RQ732" s="16"/>
      <c r="RR732" s="16"/>
      <c r="RS732" s="16"/>
      <c r="RT732" s="16"/>
      <c r="RU732" s="16"/>
      <c r="RV732" s="16"/>
      <c r="RW732" s="16"/>
      <c r="RX732" s="16"/>
      <c r="RY732" s="16"/>
      <c r="RZ732" s="16"/>
      <c r="SA732" s="16"/>
      <c r="SB732" s="16"/>
      <c r="SC732" s="16"/>
      <c r="SD732" s="16"/>
      <c r="SE732" s="16"/>
      <c r="SF732" s="16"/>
      <c r="SG732" s="16"/>
      <c r="SH732" s="16"/>
      <c r="SI732" s="16"/>
      <c r="SJ732" s="16"/>
      <c r="SK732" s="16"/>
      <c r="SL732" s="16"/>
      <c r="SM732" s="16"/>
      <c r="SN732" s="16"/>
      <c r="SO732" s="16"/>
      <c r="SP732" s="16"/>
      <c r="SQ732" s="16"/>
      <c r="SR732" s="16"/>
      <c r="SS732" s="16"/>
      <c r="ST732" s="16"/>
      <c r="SU732" s="16"/>
      <c r="SV732" s="16"/>
      <c r="SW732" s="16"/>
      <c r="SX732" s="16"/>
      <c r="SY732" s="16"/>
      <c r="SZ732" s="16"/>
      <c r="TA732" s="16"/>
      <c r="TB732" s="16"/>
      <c r="TC732" s="16"/>
      <c r="TD732" s="16"/>
      <c r="TE732" s="16"/>
      <c r="TF732" s="16"/>
      <c r="TG732" s="16"/>
      <c r="TH732" s="16"/>
      <c r="TI732" s="16"/>
      <c r="TJ732" s="16"/>
      <c r="TK732" s="16"/>
      <c r="TL732" s="16"/>
      <c r="TM732" s="16"/>
      <c r="TN732" s="16"/>
      <c r="TO732" s="16"/>
      <c r="TP732" s="16"/>
      <c r="TQ732" s="16"/>
      <c r="TR732" s="16"/>
      <c r="TS732" s="16"/>
      <c r="TT732" s="16"/>
      <c r="TU732" s="16"/>
      <c r="TV732" s="16"/>
      <c r="TW732" s="16"/>
      <c r="TX732" s="16"/>
      <c r="TY732" s="16"/>
      <c r="TZ732" s="16"/>
      <c r="UA732" s="16"/>
      <c r="UB732" s="16"/>
      <c r="UC732" s="16"/>
      <c r="UD732" s="16"/>
      <c r="UE732" s="16"/>
      <c r="UF732" s="16"/>
      <c r="UG732" s="16"/>
      <c r="UH732" s="16"/>
      <c r="UI732" s="16"/>
      <c r="UJ732" s="16"/>
      <c r="UK732" s="16"/>
      <c r="UL732" s="16"/>
      <c r="UM732" s="16"/>
      <c r="UN732" s="16"/>
      <c r="UO732" s="16"/>
      <c r="UP732" s="16"/>
      <c r="UQ732" s="16"/>
      <c r="UR732" s="16"/>
      <c r="US732" s="16"/>
      <c r="UT732" s="16"/>
      <c r="UU732" s="16"/>
      <c r="UV732" s="16"/>
      <c r="UW732" s="16"/>
      <c r="UX732" s="16"/>
      <c r="UY732" s="16"/>
      <c r="UZ732" s="16"/>
      <c r="VA732" s="16"/>
      <c r="VB732" s="16"/>
      <c r="VC732" s="16"/>
      <c r="VD732" s="16"/>
      <c r="VE732" s="16"/>
      <c r="VF732" s="16"/>
      <c r="VG732" s="16"/>
      <c r="VH732" s="16"/>
      <c r="VI732" s="16"/>
      <c r="VJ732" s="16"/>
      <c r="VK732" s="16"/>
      <c r="VL732" s="16"/>
      <c r="VM732" s="16"/>
      <c r="VN732" s="16"/>
      <c r="VO732" s="16"/>
      <c r="VP732" s="16"/>
      <c r="VQ732" s="16"/>
      <c r="VR732" s="16"/>
      <c r="VS732" s="16"/>
      <c r="VT732" s="16"/>
      <c r="VU732" s="16"/>
      <c r="VV732" s="16"/>
      <c r="VW732" s="16"/>
      <c r="VX732" s="16"/>
      <c r="VY732" s="16"/>
      <c r="VZ732" s="16"/>
      <c r="WA732" s="16"/>
      <c r="WB732" s="16"/>
      <c r="WC732" s="16"/>
      <c r="WD732" s="16"/>
      <c r="WE732" s="16"/>
      <c r="WF732" s="16"/>
      <c r="WG732" s="16"/>
      <c r="WH732" s="16"/>
      <c r="WI732" s="16"/>
      <c r="WJ732" s="16"/>
      <c r="WK732" s="16"/>
      <c r="WL732" s="16"/>
      <c r="WM732" s="16"/>
      <c r="WN732" s="16"/>
      <c r="WO732" s="16"/>
      <c r="WP732" s="16"/>
      <c r="WQ732" s="16"/>
      <c r="WR732" s="16"/>
      <c r="WS732" s="16"/>
      <c r="WT732" s="16"/>
      <c r="WU732" s="16"/>
      <c r="WV732" s="16"/>
      <c r="WW732" s="16"/>
      <c r="WX732" s="16"/>
      <c r="WY732" s="16"/>
      <c r="WZ732" s="16"/>
      <c r="XA732" s="16"/>
      <c r="XB732" s="16"/>
      <c r="XC732" s="16"/>
      <c r="XD732" s="16"/>
      <c r="XE732" s="16"/>
      <c r="XF732" s="16"/>
      <c r="XG732" s="16"/>
      <c r="XH732" s="16"/>
      <c r="XI732" s="16"/>
      <c r="XJ732" s="16"/>
      <c r="XK732" s="16"/>
      <c r="XL732" s="16"/>
      <c r="XM732" s="16"/>
      <c r="XN732" s="16"/>
      <c r="XO732" s="16"/>
      <c r="XP732" s="16"/>
      <c r="XQ732" s="16"/>
      <c r="XR732" s="16"/>
      <c r="XS732" s="16"/>
      <c r="XT732" s="16"/>
      <c r="XU732" s="16"/>
      <c r="XV732" s="16"/>
      <c r="XW732" s="16"/>
      <c r="XX732" s="16"/>
      <c r="XY732" s="16"/>
      <c r="XZ732" s="16"/>
      <c r="YA732" s="16"/>
      <c r="YB732" s="16"/>
      <c r="YC732" s="16"/>
      <c r="YD732" s="16"/>
      <c r="YE732" s="16"/>
      <c r="YF732" s="16"/>
      <c r="YG732" s="16"/>
      <c r="YH732" s="16"/>
      <c r="YI732" s="16"/>
      <c r="YJ732" s="16"/>
      <c r="YK732" s="16"/>
      <c r="YL732" s="16"/>
      <c r="YM732" s="16"/>
      <c r="YN732" s="16"/>
      <c r="YO732" s="16"/>
      <c r="YP732" s="16"/>
      <c r="YQ732" s="16"/>
      <c r="YR732" s="16"/>
      <c r="YS732" s="16"/>
      <c r="YT732" s="16"/>
      <c r="YU732" s="16"/>
      <c r="YV732" s="16"/>
      <c r="YW732" s="16"/>
      <c r="YX732" s="16"/>
      <c r="YY732" s="16"/>
      <c r="YZ732" s="16"/>
      <c r="ZA732" s="16"/>
      <c r="ZB732" s="16"/>
      <c r="ZC732" s="16"/>
      <c r="ZD732" s="16"/>
      <c r="ZE732" s="16"/>
      <c r="ZF732" s="16"/>
      <c r="ZG732" s="16"/>
      <c r="ZH732" s="16"/>
      <c r="ZI732" s="16"/>
      <c r="ZJ732" s="16"/>
      <c r="ZK732" s="16"/>
      <c r="ZL732" s="16"/>
      <c r="ZM732" s="16"/>
      <c r="ZN732" s="16"/>
      <c r="ZO732" s="16"/>
      <c r="ZP732" s="16"/>
      <c r="ZQ732" s="16"/>
      <c r="ZR732" s="16"/>
      <c r="ZS732" s="16"/>
      <c r="ZT732" s="16"/>
      <c r="ZU732" s="16"/>
      <c r="ZV732" s="16"/>
      <c r="ZW732" s="16"/>
      <c r="ZX732" s="16"/>
      <c r="ZY732" s="16"/>
      <c r="ZZ732" s="16"/>
      <c r="AAA732" s="16"/>
      <c r="AAB732" s="16"/>
      <c r="AAC732" s="16"/>
      <c r="AAD732" s="16"/>
      <c r="AAE732" s="16"/>
      <c r="AAF732" s="16"/>
      <c r="AAG732" s="16"/>
      <c r="AAH732" s="16"/>
      <c r="AAI732" s="16"/>
      <c r="AAJ732" s="16"/>
      <c r="AAK732" s="16"/>
      <c r="AAL732" s="16"/>
      <c r="AAM732" s="16"/>
      <c r="AAN732" s="16"/>
      <c r="AAO732" s="16"/>
      <c r="AAP732" s="16"/>
      <c r="AAQ732" s="16"/>
      <c r="AAR732" s="16"/>
      <c r="AAS732" s="16"/>
      <c r="AAT732" s="16"/>
      <c r="AAU732" s="16"/>
      <c r="AAV732" s="16"/>
      <c r="AAW732" s="16"/>
      <c r="AAX732" s="16"/>
      <c r="AAY732" s="16"/>
      <c r="AAZ732" s="16"/>
      <c r="ABA732" s="16"/>
      <c r="ABB732" s="16"/>
      <c r="ABC732" s="16"/>
      <c r="ABD732" s="16"/>
      <c r="ABE732" s="16"/>
      <c r="ABF732" s="16"/>
      <c r="ABG732" s="16"/>
      <c r="ABH732" s="16"/>
      <c r="ABI732" s="16"/>
      <c r="ABJ732" s="16"/>
      <c r="ABK732" s="16"/>
      <c r="ABL732" s="16"/>
      <c r="ABM732" s="16"/>
      <c r="ABN732" s="16"/>
      <c r="ABO732" s="16"/>
      <c r="ABP732" s="16"/>
      <c r="ABQ732" s="16"/>
      <c r="ABR732" s="16"/>
      <c r="ABS732" s="16"/>
      <c r="ABT732" s="16"/>
      <c r="ABU732" s="16"/>
      <c r="ABV732" s="16"/>
      <c r="ABW732" s="16"/>
      <c r="ABX732" s="16"/>
      <c r="ABY732" s="16"/>
      <c r="ABZ732" s="16"/>
      <c r="ACA732" s="16"/>
      <c r="ACB732" s="16"/>
      <c r="ACC732" s="16"/>
      <c r="ACD732" s="16"/>
      <c r="ACE732" s="16"/>
      <c r="ACF732" s="16"/>
      <c r="ACG732" s="16"/>
      <c r="ACH732" s="16"/>
      <c r="ACI732" s="16"/>
      <c r="ACJ732" s="16"/>
      <c r="ACK732" s="16"/>
      <c r="ACL732" s="16"/>
      <c r="ACM732" s="16"/>
      <c r="ACN732" s="16"/>
      <c r="ACO732" s="16"/>
      <c r="ACP732" s="16"/>
      <c r="ACQ732" s="16"/>
      <c r="ACR732" s="16"/>
      <c r="ACS732" s="16"/>
      <c r="ACT732" s="16"/>
      <c r="ACU732" s="16"/>
      <c r="ACV732" s="16"/>
      <c r="ACW732" s="16"/>
      <c r="ACX732" s="16"/>
      <c r="ACY732" s="16"/>
      <c r="ACZ732" s="16"/>
      <c r="ADA732" s="16"/>
      <c r="ADB732" s="16"/>
      <c r="ADC732" s="16"/>
      <c r="ADD732" s="16"/>
      <c r="ADE732" s="16"/>
      <c r="ADF732" s="16"/>
      <c r="ADG732" s="16"/>
      <c r="ADH732" s="16"/>
      <c r="ADI732" s="16"/>
      <c r="ADJ732" s="16"/>
      <c r="ADK732" s="16"/>
      <c r="ADL732" s="16"/>
      <c r="ADM732" s="16"/>
      <c r="ADN732" s="16"/>
      <c r="ADO732" s="16"/>
      <c r="ADP732" s="16"/>
      <c r="ADQ732" s="16"/>
      <c r="ADR732" s="16"/>
      <c r="ADS732" s="16"/>
      <c r="ADT732" s="16"/>
      <c r="ADU732" s="16"/>
      <c r="ADV732" s="16"/>
      <c r="ADW732" s="16"/>
      <c r="ADX732" s="16"/>
      <c r="ADY732" s="16"/>
      <c r="ADZ732" s="16"/>
      <c r="AEA732" s="16"/>
      <c r="AEB732" s="16"/>
      <c r="AEC732" s="16"/>
      <c r="AED732" s="16"/>
      <c r="AEE732" s="16"/>
      <c r="AEF732" s="16"/>
      <c r="AEG732" s="16"/>
      <c r="AEH732" s="16"/>
      <c r="AEI732" s="16"/>
      <c r="AEJ732" s="16"/>
      <c r="AEK732" s="16"/>
      <c r="AEL732" s="16"/>
      <c r="AEM732" s="16"/>
      <c r="AEN732" s="16"/>
      <c r="AEO732" s="16"/>
      <c r="AEP732" s="16"/>
      <c r="AEQ732" s="16"/>
      <c r="AER732" s="16"/>
      <c r="AES732" s="16"/>
      <c r="AET732" s="16"/>
      <c r="AEU732" s="16"/>
      <c r="AEV732" s="16"/>
      <c r="AEW732" s="16"/>
      <c r="AEX732" s="16"/>
      <c r="AEY732" s="16"/>
      <c r="AEZ732" s="16"/>
      <c r="AFA732" s="16"/>
      <c r="AFB732" s="16"/>
      <c r="AFC732" s="16"/>
      <c r="AFD732" s="16"/>
      <c r="AFE732" s="16"/>
      <c r="AFF732" s="16"/>
      <c r="AFG732" s="16"/>
      <c r="AFH732" s="16"/>
      <c r="AFI732" s="16"/>
      <c r="AFJ732" s="16"/>
      <c r="AFK732" s="16"/>
      <c r="AFL732" s="16"/>
      <c r="AFM732" s="16"/>
      <c r="AFN732" s="16"/>
      <c r="AFO732" s="16"/>
      <c r="AFP732" s="16"/>
      <c r="AFQ732" s="16"/>
      <c r="AFR732" s="16"/>
      <c r="AFS732" s="16"/>
      <c r="AFT732" s="16"/>
      <c r="AFU732" s="16"/>
      <c r="AFV732" s="16"/>
      <c r="AFW732" s="16"/>
      <c r="AFX732" s="16"/>
      <c r="AFY732" s="16"/>
      <c r="AFZ732" s="16"/>
      <c r="AGA732" s="16"/>
    </row>
    <row r="733" spans="1:859" s="343" customFormat="1" x14ac:dyDescent="0.2">
      <c r="A733" s="341"/>
      <c r="B733" s="341"/>
      <c r="C733" s="341"/>
      <c r="D733" s="341"/>
      <c r="E733" s="338" t="s">
        <v>1836</v>
      </c>
      <c r="F733" s="338" t="s">
        <v>2912</v>
      </c>
      <c r="G733" s="340" t="s">
        <v>449</v>
      </c>
      <c r="H733" s="329" t="s">
        <v>1837</v>
      </c>
      <c r="I733" s="329" t="s">
        <v>1802</v>
      </c>
      <c r="J733" s="329" t="s">
        <v>884</v>
      </c>
      <c r="K733" s="329" t="s">
        <v>1835</v>
      </c>
      <c r="L733" s="329" t="s">
        <v>847</v>
      </c>
      <c r="M733" s="329"/>
      <c r="N733" s="340"/>
      <c r="O733" s="329"/>
      <c r="P733" s="329"/>
      <c r="Q733" s="340"/>
      <c r="R733" s="341"/>
      <c r="S733" s="341"/>
      <c r="T733" s="341"/>
      <c r="U733" s="341"/>
      <c r="V733" s="341"/>
      <c r="W733" s="341"/>
      <c r="X733" s="341"/>
      <c r="Y733" s="341"/>
      <c r="Z733" s="341"/>
      <c r="AA733" s="341"/>
      <c r="AB733" s="341"/>
      <c r="AC733" s="341"/>
      <c r="AD733" s="341"/>
      <c r="AE733" s="341"/>
      <c r="AF733" s="341"/>
      <c r="AG733" s="341"/>
      <c r="AH733" s="341"/>
      <c r="AI733" s="341"/>
      <c r="AJ733" s="341"/>
      <c r="AK733" s="341"/>
      <c r="AL733" s="341"/>
      <c r="AM733" s="341"/>
      <c r="AN733" s="341"/>
      <c r="AO733" s="341"/>
      <c r="AP733" s="341"/>
      <c r="AQ733" s="341"/>
      <c r="AR733" s="341"/>
      <c r="AS733" s="341"/>
      <c r="AT733" s="341"/>
      <c r="AU733" s="341"/>
      <c r="AV733" s="341"/>
      <c r="AW733" s="341"/>
      <c r="AX733" s="341"/>
      <c r="AY733" s="341"/>
      <c r="AZ733" s="341"/>
      <c r="BA733" s="341"/>
      <c r="BB733" s="341"/>
      <c r="BC733" s="341"/>
      <c r="BD733" s="341"/>
      <c r="BE733" s="341"/>
      <c r="BF733" s="341"/>
      <c r="BG733" s="341"/>
      <c r="BH733" s="341"/>
      <c r="BI733" s="341"/>
      <c r="BJ733" s="341"/>
      <c r="BK733" s="341"/>
      <c r="BL733" s="341"/>
      <c r="BM733" s="341"/>
      <c r="BN733" s="341"/>
      <c r="BO733" s="341"/>
      <c r="BP733" s="341"/>
      <c r="BQ733" s="341"/>
      <c r="BR733" s="341"/>
      <c r="BS733" s="341"/>
      <c r="BT733" s="341"/>
      <c r="BU733" s="341"/>
      <c r="BV733" s="341"/>
      <c r="BW733" s="341"/>
      <c r="BX733" s="341"/>
      <c r="BY733" s="341"/>
      <c r="BZ733" s="341"/>
      <c r="CA733" s="341"/>
      <c r="CB733" s="341"/>
      <c r="CC733" s="341"/>
      <c r="CD733" s="341"/>
      <c r="CE733" s="341"/>
      <c r="CF733" s="341"/>
      <c r="CG733" s="341"/>
      <c r="CH733" s="341"/>
      <c r="CI733" s="341"/>
      <c r="CJ733" s="341"/>
      <c r="CK733" s="341"/>
      <c r="CL733" s="341"/>
      <c r="CM733" s="341"/>
      <c r="CN733" s="341"/>
      <c r="CO733" s="341"/>
      <c r="CP733" s="341"/>
      <c r="CQ733" s="341"/>
      <c r="CR733" s="341"/>
      <c r="CS733" s="341"/>
      <c r="CT733" s="341"/>
      <c r="CU733" s="341"/>
      <c r="CV733" s="341"/>
      <c r="CW733" s="341"/>
      <c r="CX733" s="341"/>
      <c r="CY733" s="341"/>
      <c r="CZ733" s="341"/>
      <c r="DA733" s="341"/>
      <c r="DB733" s="341"/>
      <c r="DC733" s="341"/>
      <c r="DD733" s="341"/>
      <c r="DE733" s="341"/>
      <c r="DF733" s="341"/>
      <c r="DG733" s="341"/>
      <c r="DH733" s="341"/>
      <c r="DI733" s="341"/>
      <c r="DJ733" s="341"/>
      <c r="DK733" s="341"/>
      <c r="DL733" s="341"/>
      <c r="DM733" s="341"/>
      <c r="DN733" s="341"/>
      <c r="DO733" s="341"/>
      <c r="DP733" s="341"/>
      <c r="DQ733" s="341"/>
      <c r="DR733" s="341"/>
      <c r="DS733" s="341"/>
      <c r="DT733" s="341"/>
      <c r="DU733" s="341"/>
      <c r="DV733" s="341"/>
      <c r="DW733" s="341"/>
      <c r="DX733" s="341"/>
      <c r="DY733" s="341"/>
      <c r="DZ733" s="341"/>
      <c r="EA733" s="341"/>
      <c r="EB733" s="341"/>
      <c r="EC733" s="341"/>
      <c r="ED733" s="341"/>
      <c r="EE733" s="341"/>
      <c r="EF733" s="341"/>
      <c r="EG733" s="341"/>
      <c r="EH733" s="341"/>
      <c r="EI733" s="341"/>
      <c r="EJ733" s="341"/>
      <c r="EK733" s="341"/>
      <c r="EL733" s="341"/>
      <c r="EM733" s="341"/>
      <c r="EN733" s="341"/>
      <c r="EO733" s="341"/>
      <c r="EP733" s="341"/>
      <c r="EQ733" s="341"/>
      <c r="ER733" s="341"/>
      <c r="ES733" s="341"/>
      <c r="ET733" s="341"/>
      <c r="EU733" s="341"/>
      <c r="EV733" s="341"/>
      <c r="EW733" s="341"/>
      <c r="EX733" s="341"/>
      <c r="EY733" s="341"/>
      <c r="EZ733" s="341"/>
      <c r="FA733" s="341"/>
      <c r="FB733" s="341"/>
      <c r="FC733" s="341"/>
      <c r="FD733" s="341"/>
      <c r="FE733" s="341"/>
      <c r="FF733" s="341"/>
      <c r="FG733" s="341"/>
      <c r="FH733" s="341"/>
      <c r="FI733" s="341"/>
      <c r="FJ733" s="341"/>
      <c r="FK733" s="341"/>
      <c r="FL733" s="341"/>
      <c r="FM733" s="341"/>
      <c r="FN733" s="341"/>
      <c r="FO733" s="341"/>
      <c r="FP733" s="341"/>
      <c r="FQ733" s="341"/>
      <c r="FR733" s="341"/>
      <c r="FS733" s="341"/>
      <c r="FT733" s="341"/>
      <c r="FU733" s="341"/>
      <c r="FV733" s="341"/>
      <c r="FW733" s="341"/>
      <c r="FX733" s="341"/>
      <c r="FY733" s="341"/>
      <c r="FZ733" s="341"/>
      <c r="GA733" s="341"/>
      <c r="GB733" s="341"/>
      <c r="GC733" s="341"/>
      <c r="GD733" s="341"/>
      <c r="GE733" s="341"/>
      <c r="GF733" s="341"/>
      <c r="GG733" s="341"/>
      <c r="GH733" s="341"/>
      <c r="GI733" s="341"/>
      <c r="GJ733" s="341"/>
      <c r="GK733" s="341"/>
      <c r="GL733" s="341"/>
      <c r="GM733" s="341"/>
      <c r="GN733" s="341"/>
      <c r="GO733" s="341"/>
      <c r="GP733" s="341"/>
      <c r="GQ733" s="341"/>
      <c r="GR733" s="341"/>
      <c r="GS733" s="341"/>
      <c r="GT733" s="341"/>
      <c r="GU733" s="341"/>
      <c r="GV733" s="341"/>
      <c r="GW733" s="341"/>
      <c r="GX733" s="341"/>
      <c r="GY733" s="341"/>
      <c r="GZ733" s="341"/>
      <c r="HA733" s="341"/>
      <c r="HB733" s="341"/>
      <c r="HC733" s="341"/>
      <c r="HD733" s="341"/>
      <c r="HE733" s="341"/>
      <c r="HF733" s="341"/>
      <c r="HG733" s="341"/>
      <c r="HH733" s="341"/>
      <c r="HI733" s="341"/>
      <c r="HJ733" s="341"/>
      <c r="HK733" s="341"/>
      <c r="HL733" s="341"/>
      <c r="HM733" s="341"/>
      <c r="HN733" s="341"/>
      <c r="HO733" s="341"/>
      <c r="HP733" s="341"/>
      <c r="HQ733" s="341"/>
      <c r="HR733" s="341"/>
      <c r="HS733" s="341"/>
      <c r="HT733" s="341"/>
      <c r="HU733" s="341"/>
      <c r="HV733" s="341"/>
      <c r="HW733" s="341"/>
      <c r="HX733" s="341"/>
      <c r="HY733" s="341"/>
      <c r="HZ733" s="341"/>
      <c r="IA733" s="341"/>
      <c r="IB733" s="341"/>
      <c r="IC733" s="341"/>
      <c r="ID733" s="341"/>
      <c r="IE733" s="341"/>
      <c r="IF733" s="341"/>
      <c r="IG733" s="341"/>
      <c r="IH733" s="341"/>
      <c r="II733" s="341"/>
      <c r="IJ733" s="341"/>
      <c r="IK733" s="341"/>
      <c r="IL733" s="341"/>
      <c r="IM733" s="341"/>
      <c r="IN733" s="341"/>
      <c r="IO733" s="341"/>
      <c r="IP733" s="341"/>
      <c r="IQ733" s="341"/>
      <c r="IR733" s="341"/>
      <c r="IS733" s="341"/>
      <c r="IT733" s="341"/>
      <c r="IU733" s="341"/>
      <c r="IV733" s="341"/>
      <c r="IW733" s="341"/>
      <c r="IX733" s="341"/>
      <c r="IY733" s="341"/>
      <c r="IZ733" s="341"/>
      <c r="JA733" s="341"/>
      <c r="JB733" s="341"/>
      <c r="JC733" s="341"/>
      <c r="JD733" s="341"/>
      <c r="JE733" s="341"/>
      <c r="JF733" s="341"/>
      <c r="JG733" s="341"/>
      <c r="JH733" s="341"/>
      <c r="JI733" s="341"/>
      <c r="JJ733" s="341"/>
      <c r="JK733" s="341"/>
      <c r="JL733" s="341"/>
      <c r="JM733" s="341"/>
      <c r="JN733" s="341"/>
      <c r="JO733" s="341"/>
      <c r="JP733" s="341"/>
      <c r="JQ733" s="341"/>
      <c r="JR733" s="341"/>
      <c r="JS733" s="341"/>
      <c r="JT733" s="341"/>
      <c r="JU733" s="341"/>
      <c r="JV733" s="341"/>
      <c r="JW733" s="341"/>
      <c r="JX733" s="341"/>
      <c r="JY733" s="341"/>
      <c r="JZ733" s="341"/>
      <c r="KA733" s="341"/>
      <c r="KB733" s="341"/>
      <c r="KC733" s="341"/>
      <c r="KD733" s="341"/>
      <c r="KE733" s="341"/>
      <c r="KF733" s="341"/>
      <c r="KG733" s="341"/>
      <c r="KH733" s="341"/>
      <c r="KI733" s="341"/>
      <c r="KJ733" s="341"/>
      <c r="KK733" s="341"/>
      <c r="KL733" s="341"/>
      <c r="KM733" s="341"/>
      <c r="KN733" s="341"/>
      <c r="KO733" s="341"/>
      <c r="KP733" s="341"/>
      <c r="KQ733" s="341"/>
      <c r="KR733" s="341"/>
      <c r="KS733" s="341"/>
      <c r="KT733" s="341"/>
      <c r="KU733" s="341"/>
      <c r="KV733" s="341"/>
      <c r="KW733" s="341"/>
      <c r="KX733" s="341"/>
      <c r="KY733" s="341"/>
      <c r="KZ733" s="341"/>
      <c r="LA733" s="341"/>
      <c r="LB733" s="341"/>
      <c r="LC733" s="341"/>
      <c r="LD733" s="341"/>
      <c r="LE733" s="341"/>
      <c r="LF733" s="341"/>
      <c r="LG733" s="341"/>
      <c r="LH733" s="341"/>
      <c r="LI733" s="341"/>
      <c r="LJ733" s="341"/>
      <c r="LK733" s="341"/>
      <c r="LL733" s="341"/>
      <c r="LM733" s="341"/>
      <c r="LN733" s="341"/>
      <c r="LO733" s="341"/>
      <c r="LP733" s="341"/>
      <c r="LQ733" s="341"/>
      <c r="LR733" s="341"/>
      <c r="LS733" s="341"/>
      <c r="LT733" s="341"/>
      <c r="LU733" s="341"/>
      <c r="LV733" s="341"/>
      <c r="LW733" s="341"/>
      <c r="LX733" s="341"/>
      <c r="LY733" s="341"/>
      <c r="LZ733" s="341"/>
      <c r="MA733" s="341"/>
      <c r="MB733" s="341"/>
      <c r="MC733" s="341"/>
      <c r="MD733" s="341"/>
      <c r="ME733" s="341"/>
      <c r="MF733" s="341"/>
      <c r="MG733" s="341"/>
      <c r="MH733" s="341"/>
      <c r="MI733" s="341"/>
      <c r="MJ733" s="341"/>
      <c r="MK733" s="341"/>
      <c r="ML733" s="341"/>
      <c r="MM733" s="341"/>
      <c r="MN733" s="341"/>
      <c r="MO733" s="341"/>
      <c r="MP733" s="341"/>
      <c r="MQ733" s="341"/>
      <c r="MR733" s="341"/>
      <c r="MS733" s="341"/>
      <c r="MT733" s="341"/>
      <c r="MU733" s="341"/>
      <c r="MV733" s="341"/>
      <c r="MW733" s="341"/>
      <c r="MX733" s="341"/>
      <c r="MY733" s="341"/>
      <c r="MZ733" s="341"/>
      <c r="NA733" s="341"/>
      <c r="NB733" s="341"/>
      <c r="NC733" s="341"/>
      <c r="ND733" s="341"/>
      <c r="NE733" s="341"/>
      <c r="NF733" s="341"/>
      <c r="NG733" s="341"/>
      <c r="NH733" s="341"/>
      <c r="NI733" s="341"/>
      <c r="NJ733" s="341"/>
      <c r="NK733" s="341"/>
      <c r="NL733" s="341"/>
      <c r="NM733" s="341"/>
      <c r="NN733" s="341"/>
      <c r="NO733" s="341"/>
      <c r="NP733" s="341"/>
      <c r="NQ733" s="341"/>
      <c r="NR733" s="341"/>
      <c r="NS733" s="341"/>
      <c r="NT733" s="341"/>
      <c r="NU733" s="341"/>
      <c r="NV733" s="341"/>
      <c r="NW733" s="341"/>
      <c r="NX733" s="341"/>
      <c r="NY733" s="341"/>
      <c r="NZ733" s="341"/>
      <c r="OA733" s="341"/>
      <c r="OB733" s="341"/>
      <c r="OC733" s="341"/>
      <c r="OD733" s="341"/>
      <c r="OE733" s="341"/>
      <c r="OF733" s="341"/>
      <c r="OG733" s="341"/>
      <c r="OH733" s="341"/>
      <c r="OI733" s="341"/>
      <c r="OJ733" s="341"/>
      <c r="OK733" s="341"/>
      <c r="OL733" s="341"/>
      <c r="OM733" s="341"/>
      <c r="ON733" s="341"/>
      <c r="OO733" s="341"/>
      <c r="OP733" s="341"/>
      <c r="OQ733" s="341"/>
      <c r="OR733" s="341"/>
      <c r="OS733" s="341"/>
      <c r="OT733" s="341"/>
      <c r="OU733" s="341"/>
      <c r="OV733" s="341"/>
      <c r="OW733" s="341"/>
      <c r="OX733" s="341"/>
      <c r="OY733" s="341"/>
      <c r="OZ733" s="341"/>
      <c r="PA733" s="341"/>
      <c r="PB733" s="341"/>
      <c r="PC733" s="341"/>
      <c r="PD733" s="341"/>
      <c r="PE733" s="341"/>
      <c r="PF733" s="341"/>
      <c r="PG733" s="341"/>
      <c r="PH733" s="341"/>
      <c r="PI733" s="341"/>
      <c r="PJ733" s="341"/>
      <c r="PK733" s="341"/>
      <c r="PL733" s="341"/>
      <c r="PM733" s="341"/>
      <c r="PN733" s="341"/>
      <c r="PO733" s="341"/>
      <c r="PP733" s="341"/>
      <c r="PQ733" s="341"/>
      <c r="PR733" s="341"/>
      <c r="PS733" s="341"/>
      <c r="PT733" s="341"/>
      <c r="PU733" s="341"/>
      <c r="PV733" s="341"/>
      <c r="PW733" s="341"/>
      <c r="PX733" s="341"/>
      <c r="PY733" s="341"/>
      <c r="PZ733" s="341"/>
      <c r="QA733" s="341"/>
      <c r="QB733" s="341"/>
      <c r="QC733" s="341"/>
      <c r="QD733" s="341"/>
      <c r="QE733" s="341"/>
      <c r="QF733" s="341"/>
      <c r="QG733" s="341"/>
      <c r="QH733" s="341"/>
      <c r="QI733" s="341"/>
      <c r="QJ733" s="341"/>
      <c r="QK733" s="341"/>
      <c r="QL733" s="341"/>
      <c r="QM733" s="341"/>
      <c r="QN733" s="341"/>
      <c r="QO733" s="341"/>
      <c r="QP733" s="341"/>
      <c r="QQ733" s="341"/>
      <c r="QR733" s="341"/>
      <c r="QS733" s="341"/>
      <c r="QT733" s="341"/>
      <c r="QU733" s="341"/>
      <c r="QV733" s="341"/>
      <c r="QW733" s="341"/>
      <c r="QX733" s="341"/>
      <c r="QY733" s="341"/>
      <c r="QZ733" s="341"/>
      <c r="RA733" s="341"/>
      <c r="RB733" s="341"/>
      <c r="RC733" s="341"/>
      <c r="RD733" s="341"/>
      <c r="RE733" s="341"/>
      <c r="RF733" s="341"/>
      <c r="RG733" s="341"/>
      <c r="RH733" s="341"/>
      <c r="RI733" s="341"/>
      <c r="RJ733" s="341"/>
      <c r="RK733" s="341"/>
      <c r="RL733" s="341"/>
      <c r="RM733" s="341"/>
      <c r="RN733" s="341"/>
      <c r="RO733" s="341"/>
      <c r="RP733" s="341"/>
      <c r="RQ733" s="341"/>
      <c r="RR733" s="341"/>
      <c r="RS733" s="341"/>
      <c r="RT733" s="341"/>
      <c r="RU733" s="341"/>
      <c r="RV733" s="341"/>
      <c r="RW733" s="341"/>
      <c r="RX733" s="341"/>
      <c r="RY733" s="341"/>
      <c r="RZ733" s="341"/>
      <c r="SA733" s="341"/>
      <c r="SB733" s="341"/>
      <c r="SC733" s="341"/>
      <c r="SD733" s="341"/>
      <c r="SE733" s="341"/>
      <c r="SF733" s="341"/>
      <c r="SG733" s="341"/>
      <c r="SH733" s="341"/>
      <c r="SI733" s="341"/>
      <c r="SJ733" s="341"/>
      <c r="SK733" s="341"/>
      <c r="SL733" s="341"/>
      <c r="SM733" s="341"/>
      <c r="SN733" s="341"/>
      <c r="SO733" s="341"/>
      <c r="SP733" s="341"/>
      <c r="SQ733" s="341"/>
      <c r="SR733" s="341"/>
      <c r="SS733" s="341"/>
      <c r="ST733" s="341"/>
      <c r="SU733" s="341"/>
      <c r="SV733" s="341"/>
      <c r="SW733" s="341"/>
      <c r="SX733" s="341"/>
      <c r="SY733" s="341"/>
      <c r="SZ733" s="341"/>
      <c r="TA733" s="341"/>
      <c r="TB733" s="341"/>
      <c r="TC733" s="341"/>
      <c r="TD733" s="341"/>
      <c r="TE733" s="341"/>
      <c r="TF733" s="341"/>
      <c r="TG733" s="341"/>
      <c r="TH733" s="341"/>
      <c r="TI733" s="341"/>
      <c r="TJ733" s="341"/>
      <c r="TK733" s="341"/>
      <c r="TL733" s="341"/>
      <c r="TM733" s="341"/>
      <c r="TN733" s="341"/>
      <c r="TO733" s="341"/>
      <c r="TP733" s="341"/>
      <c r="TQ733" s="341"/>
      <c r="TR733" s="341"/>
      <c r="TS733" s="341"/>
      <c r="TT733" s="341"/>
      <c r="TU733" s="341"/>
      <c r="TV733" s="341"/>
      <c r="TW733" s="341"/>
      <c r="TX733" s="341"/>
      <c r="TY733" s="341"/>
      <c r="TZ733" s="341"/>
      <c r="UA733" s="341"/>
      <c r="UB733" s="341"/>
      <c r="UC733" s="341"/>
      <c r="UD733" s="341"/>
      <c r="UE733" s="341"/>
      <c r="UF733" s="341"/>
      <c r="UG733" s="341"/>
      <c r="UH733" s="341"/>
      <c r="UI733" s="341"/>
      <c r="UJ733" s="341"/>
      <c r="UK733" s="341"/>
      <c r="UL733" s="341"/>
      <c r="UM733" s="341"/>
      <c r="UN733" s="341"/>
      <c r="UO733" s="341"/>
      <c r="UP733" s="341"/>
      <c r="UQ733" s="341"/>
      <c r="UR733" s="341"/>
      <c r="US733" s="341"/>
      <c r="UT733" s="341"/>
      <c r="UU733" s="341"/>
      <c r="UV733" s="341"/>
      <c r="UW733" s="341"/>
      <c r="UX733" s="341"/>
      <c r="UY733" s="341"/>
      <c r="UZ733" s="341"/>
      <c r="VA733" s="341"/>
      <c r="VB733" s="341"/>
      <c r="VC733" s="341"/>
      <c r="VD733" s="341"/>
      <c r="VE733" s="341"/>
      <c r="VF733" s="341"/>
      <c r="VG733" s="341"/>
      <c r="VH733" s="341"/>
      <c r="VI733" s="341"/>
      <c r="VJ733" s="341"/>
      <c r="VK733" s="341"/>
      <c r="VL733" s="341"/>
      <c r="VM733" s="341"/>
      <c r="VN733" s="341"/>
      <c r="VO733" s="341"/>
      <c r="VP733" s="341"/>
      <c r="VQ733" s="341"/>
      <c r="VR733" s="341"/>
      <c r="VS733" s="341"/>
      <c r="VT733" s="341"/>
      <c r="VU733" s="341"/>
      <c r="VV733" s="341"/>
      <c r="VW733" s="341"/>
      <c r="VX733" s="341"/>
      <c r="VY733" s="341"/>
      <c r="VZ733" s="341"/>
      <c r="WA733" s="341"/>
      <c r="WB733" s="341"/>
      <c r="WC733" s="341"/>
      <c r="WD733" s="341"/>
      <c r="WE733" s="341"/>
      <c r="WF733" s="341"/>
      <c r="WG733" s="341"/>
      <c r="WH733" s="341"/>
      <c r="WI733" s="341"/>
      <c r="WJ733" s="341"/>
      <c r="WK733" s="341"/>
      <c r="WL733" s="341"/>
      <c r="WM733" s="341"/>
      <c r="WN733" s="341"/>
      <c r="WO733" s="341"/>
      <c r="WP733" s="341"/>
      <c r="WQ733" s="341"/>
      <c r="WR733" s="341"/>
      <c r="WS733" s="341"/>
      <c r="WT733" s="341"/>
      <c r="WU733" s="341"/>
      <c r="WV733" s="341"/>
      <c r="WW733" s="341"/>
      <c r="WX733" s="341"/>
      <c r="WY733" s="341"/>
      <c r="WZ733" s="341"/>
      <c r="XA733" s="341"/>
      <c r="XB733" s="341"/>
      <c r="XC733" s="341"/>
      <c r="XD733" s="341"/>
      <c r="XE733" s="341"/>
      <c r="XF733" s="341"/>
      <c r="XG733" s="341"/>
      <c r="XH733" s="341"/>
      <c r="XI733" s="341"/>
      <c r="XJ733" s="341"/>
      <c r="XK733" s="341"/>
      <c r="XL733" s="341"/>
      <c r="XM733" s="341"/>
      <c r="XN733" s="341"/>
      <c r="XO733" s="341"/>
      <c r="XP733" s="341"/>
      <c r="XQ733" s="341"/>
      <c r="XR733" s="341"/>
      <c r="XS733" s="341"/>
      <c r="XT733" s="341"/>
      <c r="XU733" s="341"/>
      <c r="XV733" s="341"/>
      <c r="XW733" s="341"/>
      <c r="XX733" s="341"/>
      <c r="XY733" s="341"/>
      <c r="XZ733" s="341"/>
      <c r="YA733" s="341"/>
      <c r="YB733" s="341"/>
      <c r="YC733" s="341"/>
      <c r="YD733" s="341"/>
      <c r="YE733" s="341"/>
      <c r="YF733" s="341"/>
      <c r="YG733" s="341"/>
      <c r="YH733" s="341"/>
      <c r="YI733" s="341"/>
      <c r="YJ733" s="341"/>
      <c r="YK733" s="341"/>
      <c r="YL733" s="341"/>
      <c r="YM733" s="341"/>
      <c r="YN733" s="341"/>
      <c r="YO733" s="341"/>
      <c r="YP733" s="341"/>
      <c r="YQ733" s="341"/>
      <c r="YR733" s="341"/>
      <c r="YS733" s="341"/>
      <c r="YT733" s="341"/>
      <c r="YU733" s="341"/>
      <c r="YV733" s="341"/>
      <c r="YW733" s="341"/>
      <c r="YX733" s="341"/>
      <c r="YY733" s="341"/>
      <c r="YZ733" s="341"/>
      <c r="ZA733" s="341"/>
      <c r="ZB733" s="341"/>
      <c r="ZC733" s="341"/>
      <c r="ZD733" s="341"/>
      <c r="ZE733" s="341"/>
      <c r="ZF733" s="341"/>
      <c r="ZG733" s="341"/>
      <c r="ZH733" s="341"/>
      <c r="ZI733" s="341"/>
      <c r="ZJ733" s="341"/>
      <c r="ZK733" s="341"/>
      <c r="ZL733" s="341"/>
      <c r="ZM733" s="341"/>
      <c r="ZN733" s="341"/>
      <c r="ZO733" s="341"/>
      <c r="ZP733" s="341"/>
      <c r="ZQ733" s="341"/>
      <c r="ZR733" s="341"/>
      <c r="ZS733" s="341"/>
      <c r="ZT733" s="341"/>
      <c r="ZU733" s="341"/>
      <c r="ZV733" s="341"/>
      <c r="ZW733" s="341"/>
      <c r="ZX733" s="341"/>
      <c r="ZY733" s="341"/>
      <c r="ZZ733" s="341"/>
      <c r="AAA733" s="341"/>
      <c r="AAB733" s="341"/>
      <c r="AAC733" s="341"/>
      <c r="AAD733" s="341"/>
      <c r="AAE733" s="341"/>
      <c r="AAF733" s="341"/>
      <c r="AAG733" s="341"/>
      <c r="AAH733" s="341"/>
      <c r="AAI733" s="341"/>
      <c r="AAJ733" s="341"/>
      <c r="AAK733" s="341"/>
      <c r="AAL733" s="341"/>
      <c r="AAM733" s="341"/>
      <c r="AAN733" s="341"/>
      <c r="AAO733" s="341"/>
      <c r="AAP733" s="341"/>
      <c r="AAQ733" s="341"/>
      <c r="AAR733" s="341"/>
      <c r="AAS733" s="341"/>
      <c r="AAT733" s="341"/>
      <c r="AAU733" s="341"/>
      <c r="AAV733" s="341"/>
      <c r="AAW733" s="341"/>
      <c r="AAX733" s="341"/>
      <c r="AAY733" s="341"/>
      <c r="AAZ733" s="341"/>
      <c r="ABA733" s="341"/>
      <c r="ABB733" s="341"/>
      <c r="ABC733" s="341"/>
      <c r="ABD733" s="341"/>
      <c r="ABE733" s="341"/>
      <c r="ABF733" s="341"/>
      <c r="ABG733" s="341"/>
      <c r="ABH733" s="341"/>
      <c r="ABI733" s="341"/>
      <c r="ABJ733" s="341"/>
      <c r="ABK733" s="341"/>
      <c r="ABL733" s="341"/>
      <c r="ABM733" s="341"/>
      <c r="ABN733" s="341"/>
      <c r="ABO733" s="341"/>
      <c r="ABP733" s="341"/>
      <c r="ABQ733" s="341"/>
      <c r="ABR733" s="341"/>
      <c r="ABS733" s="341"/>
      <c r="ABT733" s="341"/>
      <c r="ABU733" s="341"/>
      <c r="ABV733" s="341"/>
      <c r="ABW733" s="341"/>
      <c r="ABX733" s="341"/>
      <c r="ABY733" s="341"/>
      <c r="ABZ733" s="341"/>
      <c r="ACA733" s="341"/>
      <c r="ACB733" s="341"/>
      <c r="ACC733" s="341"/>
      <c r="ACD733" s="341"/>
      <c r="ACE733" s="341"/>
      <c r="ACF733" s="341"/>
      <c r="ACG733" s="341"/>
      <c r="ACH733" s="341"/>
      <c r="ACI733" s="341"/>
      <c r="ACJ733" s="341"/>
      <c r="ACK733" s="341"/>
      <c r="ACL733" s="341"/>
      <c r="ACM733" s="341"/>
      <c r="ACN733" s="341"/>
      <c r="ACO733" s="341"/>
      <c r="ACP733" s="341"/>
      <c r="ACQ733" s="341"/>
      <c r="ACR733" s="341"/>
      <c r="ACS733" s="341"/>
      <c r="ACT733" s="341"/>
      <c r="ACU733" s="341"/>
      <c r="ACV733" s="341"/>
      <c r="ACW733" s="341"/>
      <c r="ACX733" s="341"/>
      <c r="ACY733" s="341"/>
      <c r="ACZ733" s="341"/>
      <c r="ADA733" s="341"/>
      <c r="ADB733" s="341"/>
      <c r="ADC733" s="341"/>
      <c r="ADD733" s="341"/>
      <c r="ADE733" s="341"/>
      <c r="ADF733" s="341"/>
      <c r="ADG733" s="341"/>
      <c r="ADH733" s="341"/>
      <c r="ADI733" s="341"/>
      <c r="ADJ733" s="341"/>
      <c r="ADK733" s="341"/>
      <c r="ADL733" s="341"/>
      <c r="ADM733" s="341"/>
      <c r="ADN733" s="341"/>
      <c r="ADO733" s="341"/>
      <c r="ADP733" s="341"/>
      <c r="ADQ733" s="341"/>
      <c r="ADR733" s="341"/>
      <c r="ADS733" s="341"/>
      <c r="ADT733" s="341"/>
      <c r="ADU733" s="341"/>
      <c r="ADV733" s="341"/>
      <c r="ADW733" s="341"/>
      <c r="ADX733" s="341"/>
      <c r="ADY733" s="341"/>
      <c r="ADZ733" s="341"/>
      <c r="AEA733" s="341"/>
      <c r="AEB733" s="341"/>
      <c r="AEC733" s="341"/>
      <c r="AED733" s="341"/>
      <c r="AEE733" s="341"/>
      <c r="AEF733" s="341"/>
      <c r="AEG733" s="341"/>
      <c r="AEH733" s="341"/>
      <c r="AEI733" s="341"/>
      <c r="AEJ733" s="341"/>
      <c r="AEK733" s="341"/>
      <c r="AEL733" s="341"/>
      <c r="AEM733" s="341"/>
      <c r="AEN733" s="341"/>
      <c r="AEO733" s="341"/>
      <c r="AEP733" s="341"/>
      <c r="AEQ733" s="341"/>
      <c r="AER733" s="341"/>
      <c r="AES733" s="341"/>
      <c r="AET733" s="341"/>
      <c r="AEU733" s="341"/>
      <c r="AEV733" s="341"/>
      <c r="AEW733" s="341"/>
      <c r="AEX733" s="341"/>
      <c r="AEY733" s="341"/>
      <c r="AEZ733" s="341"/>
      <c r="AFA733" s="341"/>
      <c r="AFB733" s="341"/>
      <c r="AFC733" s="341"/>
      <c r="AFD733" s="341"/>
      <c r="AFE733" s="341"/>
      <c r="AFF733" s="341"/>
      <c r="AFG733" s="341"/>
      <c r="AFH733" s="341"/>
      <c r="AFI733" s="341"/>
      <c r="AFJ733" s="341"/>
      <c r="AFK733" s="341"/>
      <c r="AFL733" s="341"/>
      <c r="AFM733" s="341"/>
      <c r="AFN733" s="341"/>
      <c r="AFO733" s="341"/>
      <c r="AFP733" s="341"/>
      <c r="AFQ733" s="341"/>
      <c r="AFR733" s="341"/>
      <c r="AFS733" s="341"/>
      <c r="AFT733" s="341"/>
      <c r="AFU733" s="341"/>
      <c r="AFV733" s="341"/>
      <c r="AFW733" s="341"/>
      <c r="AFX733" s="341"/>
      <c r="AFY733" s="341"/>
      <c r="AFZ733" s="341"/>
      <c r="AGA733" s="341"/>
    </row>
    <row r="734" spans="1:859" customFormat="1" x14ac:dyDescent="0.2">
      <c r="A734" s="16"/>
      <c r="B734" s="16"/>
      <c r="C734" s="16"/>
      <c r="D734" s="16"/>
      <c r="E734" s="338" t="s">
        <v>1838</v>
      </c>
      <c r="F734" s="338" t="s">
        <v>2913</v>
      </c>
      <c r="G734" s="340" t="s">
        <v>449</v>
      </c>
      <c r="H734" s="329" t="s">
        <v>1834</v>
      </c>
      <c r="I734" s="329" t="s">
        <v>1802</v>
      </c>
      <c r="J734" s="329" t="s">
        <v>892</v>
      </c>
      <c r="K734" s="329" t="s">
        <v>1835</v>
      </c>
      <c r="L734" s="329" t="s">
        <v>848</v>
      </c>
      <c r="M734" s="329"/>
      <c r="N734" s="340"/>
      <c r="O734" s="329"/>
      <c r="P734" s="329"/>
      <c r="Q734" s="340"/>
      <c r="R734" s="16"/>
      <c r="S734" s="16"/>
      <c r="T734" s="16"/>
      <c r="U734" s="16"/>
      <c r="V734" s="16"/>
      <c r="W734" s="16"/>
      <c r="X734" s="16"/>
      <c r="Y734" s="16"/>
      <c r="Z734" s="16"/>
      <c r="AA734" s="16"/>
      <c r="AB734" s="16"/>
      <c r="AC734" s="16"/>
      <c r="AD734" s="16"/>
      <c r="AE734" s="16"/>
      <c r="AF734" s="16"/>
      <c r="AG734" s="16"/>
      <c r="AH734" s="16"/>
      <c r="AI734" s="16"/>
      <c r="AJ734" s="16"/>
      <c r="AK734" s="16"/>
      <c r="AL734" s="16"/>
      <c r="AM734" s="16"/>
      <c r="AN734" s="16"/>
      <c r="AO734" s="16"/>
      <c r="AP734" s="16"/>
      <c r="AQ734" s="16"/>
      <c r="AR734" s="16"/>
      <c r="AS734" s="16"/>
      <c r="AT734" s="16"/>
      <c r="AU734" s="16"/>
      <c r="AV734" s="16"/>
      <c r="AW734" s="16"/>
      <c r="AX734" s="16"/>
      <c r="AY734" s="16"/>
      <c r="AZ734" s="16"/>
      <c r="BA734" s="16"/>
      <c r="BB734" s="16"/>
      <c r="BC734" s="16"/>
      <c r="BD734" s="16"/>
      <c r="BE734" s="16"/>
      <c r="BF734" s="16"/>
      <c r="BG734" s="16"/>
      <c r="BH734" s="16"/>
      <c r="BI734" s="16"/>
      <c r="BJ734" s="16"/>
      <c r="BK734" s="16"/>
      <c r="BL734" s="16"/>
      <c r="BM734" s="16"/>
      <c r="BN734" s="16"/>
      <c r="BO734" s="16"/>
      <c r="BP734" s="16"/>
      <c r="BQ734" s="16"/>
      <c r="BR734" s="16"/>
      <c r="BS734" s="16"/>
      <c r="BT734" s="16"/>
      <c r="BU734" s="16"/>
      <c r="BV734" s="16"/>
      <c r="BW734" s="16"/>
      <c r="BX734" s="16"/>
      <c r="BY734" s="16"/>
      <c r="BZ734" s="16"/>
      <c r="CA734" s="16"/>
      <c r="CB734" s="16"/>
      <c r="CC734" s="16"/>
      <c r="CD734" s="16"/>
      <c r="CE734" s="16"/>
      <c r="CF734" s="16"/>
      <c r="CG734" s="16"/>
      <c r="CH734" s="16"/>
      <c r="CI734" s="16"/>
      <c r="CJ734" s="16"/>
      <c r="CK734" s="16"/>
      <c r="CL734" s="16"/>
      <c r="CM734" s="16"/>
      <c r="CN734" s="16"/>
      <c r="CO734" s="16"/>
      <c r="CP734" s="16"/>
      <c r="CQ734" s="16"/>
      <c r="CR734" s="16"/>
      <c r="CS734" s="16"/>
      <c r="CT734" s="16"/>
      <c r="CU734" s="16"/>
      <c r="CV734" s="16"/>
      <c r="CW734" s="16"/>
      <c r="CX734" s="16"/>
      <c r="CY734" s="16"/>
      <c r="CZ734" s="16"/>
      <c r="DA734" s="16"/>
      <c r="DB734" s="16"/>
      <c r="DC734" s="16"/>
      <c r="DD734" s="16"/>
      <c r="DE734" s="16"/>
      <c r="DF734" s="16"/>
      <c r="DG734" s="16"/>
      <c r="DH734" s="16"/>
      <c r="DI734" s="16"/>
      <c r="DJ734" s="16"/>
      <c r="DK734" s="16"/>
      <c r="DL734" s="16"/>
      <c r="DM734" s="16"/>
      <c r="DN734" s="16"/>
      <c r="DO734" s="16"/>
      <c r="DP734" s="16"/>
      <c r="DQ734" s="16"/>
      <c r="DR734" s="16"/>
      <c r="DS734" s="16"/>
      <c r="DT734" s="16"/>
      <c r="DU734" s="16"/>
      <c r="DV734" s="16"/>
      <c r="DW734" s="16"/>
      <c r="DX734" s="16"/>
      <c r="DY734" s="16"/>
      <c r="DZ734" s="16"/>
      <c r="EA734" s="16"/>
      <c r="EB734" s="16"/>
      <c r="EC734" s="16"/>
      <c r="ED734" s="16"/>
      <c r="EE734" s="16"/>
      <c r="EF734" s="16"/>
      <c r="EG734" s="16"/>
      <c r="EH734" s="16"/>
      <c r="EI734" s="16"/>
      <c r="EJ734" s="16"/>
      <c r="EK734" s="16"/>
      <c r="EL734" s="16"/>
      <c r="EM734" s="16"/>
      <c r="EN734" s="16"/>
      <c r="EO734" s="16"/>
      <c r="EP734" s="16"/>
      <c r="EQ734" s="16"/>
      <c r="ER734" s="16"/>
      <c r="ES734" s="16"/>
      <c r="ET734" s="16"/>
      <c r="EU734" s="16"/>
      <c r="EV734" s="16"/>
      <c r="EW734" s="16"/>
      <c r="EX734" s="16"/>
      <c r="EY734" s="16"/>
      <c r="EZ734" s="16"/>
      <c r="FA734" s="16"/>
      <c r="FB734" s="16"/>
      <c r="FC734" s="16"/>
      <c r="FD734" s="16"/>
      <c r="FE734" s="16"/>
      <c r="FF734" s="16"/>
      <c r="FG734" s="16"/>
      <c r="FH734" s="16"/>
      <c r="FI734" s="16"/>
      <c r="FJ734" s="16"/>
      <c r="FK734" s="16"/>
      <c r="FL734" s="16"/>
      <c r="FM734" s="16"/>
      <c r="FN734" s="16"/>
      <c r="FO734" s="16"/>
      <c r="FP734" s="16"/>
      <c r="FQ734" s="16"/>
      <c r="FR734" s="16"/>
      <c r="FS734" s="16"/>
      <c r="FT734" s="16"/>
      <c r="FU734" s="16"/>
      <c r="FV734" s="16"/>
      <c r="FW734" s="16"/>
      <c r="FX734" s="16"/>
      <c r="FY734" s="16"/>
      <c r="FZ734" s="16"/>
      <c r="GA734" s="16"/>
      <c r="GB734" s="16"/>
      <c r="GC734" s="16"/>
      <c r="GD734" s="16"/>
      <c r="GE734" s="16"/>
      <c r="GF734" s="16"/>
      <c r="GG734" s="16"/>
      <c r="GH734" s="16"/>
      <c r="GI734" s="16"/>
      <c r="GJ734" s="16"/>
      <c r="GK734" s="16"/>
      <c r="GL734" s="16"/>
      <c r="GM734" s="16"/>
      <c r="GN734" s="16"/>
      <c r="GO734" s="16"/>
      <c r="GP734" s="16"/>
      <c r="GQ734" s="16"/>
      <c r="GR734" s="16"/>
      <c r="GS734" s="16"/>
      <c r="GT734" s="16"/>
      <c r="GU734" s="16"/>
      <c r="GV734" s="16"/>
      <c r="GW734" s="16"/>
      <c r="GX734" s="16"/>
      <c r="GY734" s="16"/>
      <c r="GZ734" s="16"/>
      <c r="HA734" s="16"/>
      <c r="HB734" s="16"/>
      <c r="HC734" s="16"/>
      <c r="HD734" s="16"/>
      <c r="HE734" s="16"/>
      <c r="HF734" s="16"/>
      <c r="HG734" s="16"/>
      <c r="HH734" s="16"/>
      <c r="HI734" s="16"/>
      <c r="HJ734" s="16"/>
      <c r="HK734" s="16"/>
      <c r="HL734" s="16"/>
      <c r="HM734" s="16"/>
      <c r="HN734" s="16"/>
      <c r="HO734" s="16"/>
      <c r="HP734" s="16"/>
      <c r="HQ734" s="16"/>
      <c r="HR734" s="16"/>
      <c r="HS734" s="16"/>
      <c r="HT734" s="16"/>
      <c r="HU734" s="16"/>
      <c r="HV734" s="16"/>
      <c r="HW734" s="16"/>
      <c r="HX734" s="16"/>
      <c r="HY734" s="16"/>
      <c r="HZ734" s="16"/>
      <c r="IA734" s="16"/>
      <c r="IB734" s="16"/>
      <c r="IC734" s="16"/>
      <c r="ID734" s="16"/>
      <c r="IE734" s="16"/>
      <c r="IF734" s="16"/>
      <c r="IG734" s="16"/>
      <c r="IH734" s="16"/>
      <c r="II734" s="16"/>
      <c r="IJ734" s="16"/>
      <c r="IK734" s="16"/>
      <c r="IL734" s="16"/>
      <c r="IM734" s="16"/>
      <c r="IN734" s="16"/>
      <c r="IO734" s="16"/>
      <c r="IP734" s="16"/>
      <c r="IQ734" s="16"/>
      <c r="IR734" s="16"/>
      <c r="IS734" s="16"/>
      <c r="IT734" s="16"/>
      <c r="IU734" s="16"/>
      <c r="IV734" s="16"/>
      <c r="IW734" s="16"/>
      <c r="IX734" s="16"/>
      <c r="IY734" s="16"/>
      <c r="IZ734" s="16"/>
      <c r="JA734" s="16"/>
      <c r="JB734" s="16"/>
      <c r="JC734" s="16"/>
      <c r="JD734" s="16"/>
      <c r="JE734" s="16"/>
      <c r="JF734" s="16"/>
      <c r="JG734" s="16"/>
      <c r="JH734" s="16"/>
      <c r="JI734" s="16"/>
      <c r="JJ734" s="16"/>
      <c r="JK734" s="16"/>
      <c r="JL734" s="16"/>
      <c r="JM734" s="16"/>
      <c r="JN734" s="16"/>
      <c r="JO734" s="16"/>
      <c r="JP734" s="16"/>
      <c r="JQ734" s="16"/>
      <c r="JR734" s="16"/>
      <c r="JS734" s="16"/>
      <c r="JT734" s="16"/>
      <c r="JU734" s="16"/>
      <c r="JV734" s="16"/>
      <c r="JW734" s="16"/>
      <c r="JX734" s="16"/>
      <c r="JY734" s="16"/>
      <c r="JZ734" s="16"/>
      <c r="KA734" s="16"/>
      <c r="KB734" s="16"/>
      <c r="KC734" s="16"/>
      <c r="KD734" s="16"/>
      <c r="KE734" s="16"/>
      <c r="KF734" s="16"/>
      <c r="KG734" s="16"/>
      <c r="KH734" s="16"/>
      <c r="KI734" s="16"/>
      <c r="KJ734" s="16"/>
      <c r="KK734" s="16"/>
      <c r="KL734" s="16"/>
      <c r="KM734" s="16"/>
      <c r="KN734" s="16"/>
      <c r="KO734" s="16"/>
      <c r="KP734" s="16"/>
      <c r="KQ734" s="16"/>
      <c r="KR734" s="16"/>
      <c r="KS734" s="16"/>
      <c r="KT734" s="16"/>
      <c r="KU734" s="16"/>
      <c r="KV734" s="16"/>
      <c r="KW734" s="16"/>
      <c r="KX734" s="16"/>
      <c r="KY734" s="16"/>
      <c r="KZ734" s="16"/>
      <c r="LA734" s="16"/>
      <c r="LB734" s="16"/>
      <c r="LC734" s="16"/>
      <c r="LD734" s="16"/>
      <c r="LE734" s="16"/>
      <c r="LF734" s="16"/>
      <c r="LG734" s="16"/>
      <c r="LH734" s="16"/>
      <c r="LI734" s="16"/>
      <c r="LJ734" s="16"/>
      <c r="LK734" s="16"/>
      <c r="LL734" s="16"/>
      <c r="LM734" s="16"/>
      <c r="LN734" s="16"/>
      <c r="LO734" s="16"/>
      <c r="LP734" s="16"/>
      <c r="LQ734" s="16"/>
      <c r="LR734" s="16"/>
      <c r="LS734" s="16"/>
      <c r="LT734" s="16"/>
      <c r="LU734" s="16"/>
      <c r="LV734" s="16"/>
      <c r="LW734" s="16"/>
      <c r="LX734" s="16"/>
      <c r="LY734" s="16"/>
      <c r="LZ734" s="16"/>
      <c r="MA734" s="16"/>
      <c r="MB734" s="16"/>
      <c r="MC734" s="16"/>
      <c r="MD734" s="16"/>
      <c r="ME734" s="16"/>
      <c r="MF734" s="16"/>
      <c r="MG734" s="16"/>
      <c r="MH734" s="16"/>
      <c r="MI734" s="16"/>
      <c r="MJ734" s="16"/>
      <c r="MK734" s="16"/>
      <c r="ML734" s="16"/>
      <c r="MM734" s="16"/>
      <c r="MN734" s="16"/>
      <c r="MO734" s="16"/>
      <c r="MP734" s="16"/>
      <c r="MQ734" s="16"/>
      <c r="MR734" s="16"/>
      <c r="MS734" s="16"/>
      <c r="MT734" s="16"/>
      <c r="MU734" s="16"/>
      <c r="MV734" s="16"/>
      <c r="MW734" s="16"/>
      <c r="MX734" s="16"/>
      <c r="MY734" s="16"/>
      <c r="MZ734" s="16"/>
      <c r="NA734" s="16"/>
      <c r="NB734" s="16"/>
      <c r="NC734" s="16"/>
      <c r="ND734" s="16"/>
      <c r="NE734" s="16"/>
      <c r="NF734" s="16"/>
      <c r="NG734" s="16"/>
      <c r="NH734" s="16"/>
      <c r="NI734" s="16"/>
      <c r="NJ734" s="16"/>
      <c r="NK734" s="16"/>
      <c r="NL734" s="16"/>
      <c r="NM734" s="16"/>
      <c r="NN734" s="16"/>
      <c r="NO734" s="16"/>
      <c r="NP734" s="16"/>
      <c r="NQ734" s="16"/>
      <c r="NR734" s="16"/>
      <c r="NS734" s="16"/>
      <c r="NT734" s="16"/>
      <c r="NU734" s="16"/>
      <c r="NV734" s="16"/>
      <c r="NW734" s="16"/>
      <c r="NX734" s="16"/>
      <c r="NY734" s="16"/>
      <c r="NZ734" s="16"/>
      <c r="OA734" s="16"/>
      <c r="OB734" s="16"/>
      <c r="OC734" s="16"/>
      <c r="OD734" s="16"/>
      <c r="OE734" s="16"/>
      <c r="OF734" s="16"/>
      <c r="OG734" s="16"/>
      <c r="OH734" s="16"/>
      <c r="OI734" s="16"/>
      <c r="OJ734" s="16"/>
      <c r="OK734" s="16"/>
      <c r="OL734" s="16"/>
      <c r="OM734" s="16"/>
      <c r="ON734" s="16"/>
      <c r="OO734" s="16"/>
      <c r="OP734" s="16"/>
      <c r="OQ734" s="16"/>
      <c r="OR734" s="16"/>
      <c r="OS734" s="16"/>
      <c r="OT734" s="16"/>
      <c r="OU734" s="16"/>
      <c r="OV734" s="16"/>
      <c r="OW734" s="16"/>
      <c r="OX734" s="16"/>
      <c r="OY734" s="16"/>
      <c r="OZ734" s="16"/>
      <c r="PA734" s="16"/>
      <c r="PB734" s="16"/>
      <c r="PC734" s="16"/>
      <c r="PD734" s="16"/>
      <c r="PE734" s="16"/>
      <c r="PF734" s="16"/>
      <c r="PG734" s="16"/>
      <c r="PH734" s="16"/>
      <c r="PI734" s="16"/>
      <c r="PJ734" s="16"/>
      <c r="PK734" s="16"/>
      <c r="PL734" s="16"/>
      <c r="PM734" s="16"/>
      <c r="PN734" s="16"/>
      <c r="PO734" s="16"/>
      <c r="PP734" s="16"/>
      <c r="PQ734" s="16"/>
      <c r="PR734" s="16"/>
      <c r="PS734" s="16"/>
      <c r="PT734" s="16"/>
      <c r="PU734" s="16"/>
      <c r="PV734" s="16"/>
      <c r="PW734" s="16"/>
      <c r="PX734" s="16"/>
      <c r="PY734" s="16"/>
      <c r="PZ734" s="16"/>
      <c r="QA734" s="16"/>
      <c r="QB734" s="16"/>
      <c r="QC734" s="16"/>
      <c r="QD734" s="16"/>
      <c r="QE734" s="16"/>
      <c r="QF734" s="16"/>
      <c r="QG734" s="16"/>
      <c r="QH734" s="16"/>
      <c r="QI734" s="16"/>
      <c r="QJ734" s="16"/>
      <c r="QK734" s="16"/>
      <c r="QL734" s="16"/>
      <c r="QM734" s="16"/>
      <c r="QN734" s="16"/>
      <c r="QO734" s="16"/>
      <c r="QP734" s="16"/>
      <c r="QQ734" s="16"/>
      <c r="QR734" s="16"/>
      <c r="QS734" s="16"/>
      <c r="QT734" s="16"/>
      <c r="QU734" s="16"/>
      <c r="QV734" s="16"/>
      <c r="QW734" s="16"/>
      <c r="QX734" s="16"/>
      <c r="QY734" s="16"/>
      <c r="QZ734" s="16"/>
      <c r="RA734" s="16"/>
      <c r="RB734" s="16"/>
      <c r="RC734" s="16"/>
      <c r="RD734" s="16"/>
      <c r="RE734" s="16"/>
      <c r="RF734" s="16"/>
      <c r="RG734" s="16"/>
      <c r="RH734" s="16"/>
      <c r="RI734" s="16"/>
      <c r="RJ734" s="16"/>
      <c r="RK734" s="16"/>
      <c r="RL734" s="16"/>
      <c r="RM734" s="16"/>
      <c r="RN734" s="16"/>
      <c r="RO734" s="16"/>
      <c r="RP734" s="16"/>
      <c r="RQ734" s="16"/>
      <c r="RR734" s="16"/>
      <c r="RS734" s="16"/>
      <c r="RT734" s="16"/>
      <c r="RU734" s="16"/>
      <c r="RV734" s="16"/>
      <c r="RW734" s="16"/>
      <c r="RX734" s="16"/>
      <c r="RY734" s="16"/>
      <c r="RZ734" s="16"/>
      <c r="SA734" s="16"/>
      <c r="SB734" s="16"/>
      <c r="SC734" s="16"/>
      <c r="SD734" s="16"/>
      <c r="SE734" s="16"/>
      <c r="SF734" s="16"/>
      <c r="SG734" s="16"/>
      <c r="SH734" s="16"/>
      <c r="SI734" s="16"/>
      <c r="SJ734" s="16"/>
      <c r="SK734" s="16"/>
      <c r="SL734" s="16"/>
      <c r="SM734" s="16"/>
      <c r="SN734" s="16"/>
      <c r="SO734" s="16"/>
      <c r="SP734" s="16"/>
      <c r="SQ734" s="16"/>
      <c r="SR734" s="16"/>
      <c r="SS734" s="16"/>
      <c r="ST734" s="16"/>
      <c r="SU734" s="16"/>
      <c r="SV734" s="16"/>
      <c r="SW734" s="16"/>
      <c r="SX734" s="16"/>
      <c r="SY734" s="16"/>
      <c r="SZ734" s="16"/>
      <c r="TA734" s="16"/>
      <c r="TB734" s="16"/>
      <c r="TC734" s="16"/>
      <c r="TD734" s="16"/>
      <c r="TE734" s="16"/>
      <c r="TF734" s="16"/>
      <c r="TG734" s="16"/>
      <c r="TH734" s="16"/>
      <c r="TI734" s="16"/>
      <c r="TJ734" s="16"/>
      <c r="TK734" s="16"/>
      <c r="TL734" s="16"/>
      <c r="TM734" s="16"/>
      <c r="TN734" s="16"/>
      <c r="TO734" s="16"/>
      <c r="TP734" s="16"/>
      <c r="TQ734" s="16"/>
      <c r="TR734" s="16"/>
      <c r="TS734" s="16"/>
      <c r="TT734" s="16"/>
      <c r="TU734" s="16"/>
      <c r="TV734" s="16"/>
      <c r="TW734" s="16"/>
      <c r="TX734" s="16"/>
      <c r="TY734" s="16"/>
      <c r="TZ734" s="16"/>
      <c r="UA734" s="16"/>
      <c r="UB734" s="16"/>
      <c r="UC734" s="16"/>
      <c r="UD734" s="16"/>
      <c r="UE734" s="16"/>
      <c r="UF734" s="16"/>
      <c r="UG734" s="16"/>
      <c r="UH734" s="16"/>
      <c r="UI734" s="16"/>
      <c r="UJ734" s="16"/>
      <c r="UK734" s="16"/>
      <c r="UL734" s="16"/>
      <c r="UM734" s="16"/>
      <c r="UN734" s="16"/>
      <c r="UO734" s="16"/>
      <c r="UP734" s="16"/>
      <c r="UQ734" s="16"/>
      <c r="UR734" s="16"/>
      <c r="US734" s="16"/>
      <c r="UT734" s="16"/>
      <c r="UU734" s="16"/>
      <c r="UV734" s="16"/>
      <c r="UW734" s="16"/>
      <c r="UX734" s="16"/>
      <c r="UY734" s="16"/>
      <c r="UZ734" s="16"/>
      <c r="VA734" s="16"/>
      <c r="VB734" s="16"/>
      <c r="VC734" s="16"/>
      <c r="VD734" s="16"/>
      <c r="VE734" s="16"/>
      <c r="VF734" s="16"/>
      <c r="VG734" s="16"/>
      <c r="VH734" s="16"/>
      <c r="VI734" s="16"/>
      <c r="VJ734" s="16"/>
      <c r="VK734" s="16"/>
      <c r="VL734" s="16"/>
      <c r="VM734" s="16"/>
      <c r="VN734" s="16"/>
      <c r="VO734" s="16"/>
      <c r="VP734" s="16"/>
      <c r="VQ734" s="16"/>
      <c r="VR734" s="16"/>
      <c r="VS734" s="16"/>
      <c r="VT734" s="16"/>
      <c r="VU734" s="16"/>
      <c r="VV734" s="16"/>
      <c r="VW734" s="16"/>
      <c r="VX734" s="16"/>
      <c r="VY734" s="16"/>
      <c r="VZ734" s="16"/>
      <c r="WA734" s="16"/>
      <c r="WB734" s="16"/>
      <c r="WC734" s="16"/>
      <c r="WD734" s="16"/>
      <c r="WE734" s="16"/>
      <c r="WF734" s="16"/>
      <c r="WG734" s="16"/>
      <c r="WH734" s="16"/>
      <c r="WI734" s="16"/>
      <c r="WJ734" s="16"/>
      <c r="WK734" s="16"/>
      <c r="WL734" s="16"/>
      <c r="WM734" s="16"/>
      <c r="WN734" s="16"/>
      <c r="WO734" s="16"/>
      <c r="WP734" s="16"/>
      <c r="WQ734" s="16"/>
      <c r="WR734" s="16"/>
      <c r="WS734" s="16"/>
      <c r="WT734" s="16"/>
      <c r="WU734" s="16"/>
      <c r="WV734" s="16"/>
      <c r="WW734" s="16"/>
      <c r="WX734" s="16"/>
      <c r="WY734" s="16"/>
      <c r="WZ734" s="16"/>
      <c r="XA734" s="16"/>
      <c r="XB734" s="16"/>
      <c r="XC734" s="16"/>
      <c r="XD734" s="16"/>
      <c r="XE734" s="16"/>
      <c r="XF734" s="16"/>
      <c r="XG734" s="16"/>
      <c r="XH734" s="16"/>
      <c r="XI734" s="16"/>
      <c r="XJ734" s="16"/>
      <c r="XK734" s="16"/>
      <c r="XL734" s="16"/>
      <c r="XM734" s="16"/>
      <c r="XN734" s="16"/>
      <c r="XO734" s="16"/>
      <c r="XP734" s="16"/>
      <c r="XQ734" s="16"/>
      <c r="XR734" s="16"/>
      <c r="XS734" s="16"/>
      <c r="XT734" s="16"/>
      <c r="XU734" s="16"/>
      <c r="XV734" s="16"/>
      <c r="XW734" s="16"/>
      <c r="XX734" s="16"/>
      <c r="XY734" s="16"/>
      <c r="XZ734" s="16"/>
      <c r="YA734" s="16"/>
      <c r="YB734" s="16"/>
      <c r="YC734" s="16"/>
      <c r="YD734" s="16"/>
      <c r="YE734" s="16"/>
      <c r="YF734" s="16"/>
      <c r="YG734" s="16"/>
      <c r="YH734" s="16"/>
      <c r="YI734" s="16"/>
      <c r="YJ734" s="16"/>
      <c r="YK734" s="16"/>
      <c r="YL734" s="16"/>
      <c r="YM734" s="16"/>
      <c r="YN734" s="16"/>
      <c r="YO734" s="16"/>
      <c r="YP734" s="16"/>
      <c r="YQ734" s="16"/>
      <c r="YR734" s="16"/>
      <c r="YS734" s="16"/>
      <c r="YT734" s="16"/>
      <c r="YU734" s="16"/>
      <c r="YV734" s="16"/>
      <c r="YW734" s="16"/>
      <c r="YX734" s="16"/>
      <c r="YY734" s="16"/>
      <c r="YZ734" s="16"/>
      <c r="ZA734" s="16"/>
      <c r="ZB734" s="16"/>
      <c r="ZC734" s="16"/>
      <c r="ZD734" s="16"/>
      <c r="ZE734" s="16"/>
      <c r="ZF734" s="16"/>
      <c r="ZG734" s="16"/>
      <c r="ZH734" s="16"/>
      <c r="ZI734" s="16"/>
      <c r="ZJ734" s="16"/>
      <c r="ZK734" s="16"/>
      <c r="ZL734" s="16"/>
      <c r="ZM734" s="16"/>
      <c r="ZN734" s="16"/>
      <c r="ZO734" s="16"/>
      <c r="ZP734" s="16"/>
      <c r="ZQ734" s="16"/>
      <c r="ZR734" s="16"/>
      <c r="ZS734" s="16"/>
      <c r="ZT734" s="16"/>
      <c r="ZU734" s="16"/>
      <c r="ZV734" s="16"/>
      <c r="ZW734" s="16"/>
      <c r="ZX734" s="16"/>
      <c r="ZY734" s="16"/>
      <c r="ZZ734" s="16"/>
      <c r="AAA734" s="16"/>
      <c r="AAB734" s="16"/>
      <c r="AAC734" s="16"/>
      <c r="AAD734" s="16"/>
      <c r="AAE734" s="16"/>
      <c r="AAF734" s="16"/>
      <c r="AAG734" s="16"/>
      <c r="AAH734" s="16"/>
      <c r="AAI734" s="16"/>
      <c r="AAJ734" s="16"/>
      <c r="AAK734" s="16"/>
      <c r="AAL734" s="16"/>
      <c r="AAM734" s="16"/>
      <c r="AAN734" s="16"/>
      <c r="AAO734" s="16"/>
      <c r="AAP734" s="16"/>
      <c r="AAQ734" s="16"/>
      <c r="AAR734" s="16"/>
      <c r="AAS734" s="16"/>
      <c r="AAT734" s="16"/>
      <c r="AAU734" s="16"/>
      <c r="AAV734" s="16"/>
      <c r="AAW734" s="16"/>
      <c r="AAX734" s="16"/>
      <c r="AAY734" s="16"/>
      <c r="AAZ734" s="16"/>
      <c r="ABA734" s="16"/>
      <c r="ABB734" s="16"/>
      <c r="ABC734" s="16"/>
      <c r="ABD734" s="16"/>
      <c r="ABE734" s="16"/>
      <c r="ABF734" s="16"/>
      <c r="ABG734" s="16"/>
      <c r="ABH734" s="16"/>
      <c r="ABI734" s="16"/>
      <c r="ABJ734" s="16"/>
      <c r="ABK734" s="16"/>
      <c r="ABL734" s="16"/>
      <c r="ABM734" s="16"/>
      <c r="ABN734" s="16"/>
      <c r="ABO734" s="16"/>
      <c r="ABP734" s="16"/>
      <c r="ABQ734" s="16"/>
      <c r="ABR734" s="16"/>
      <c r="ABS734" s="16"/>
      <c r="ABT734" s="16"/>
      <c r="ABU734" s="16"/>
      <c r="ABV734" s="16"/>
      <c r="ABW734" s="16"/>
      <c r="ABX734" s="16"/>
      <c r="ABY734" s="16"/>
      <c r="ABZ734" s="16"/>
      <c r="ACA734" s="16"/>
      <c r="ACB734" s="16"/>
      <c r="ACC734" s="16"/>
      <c r="ACD734" s="16"/>
      <c r="ACE734" s="16"/>
      <c r="ACF734" s="16"/>
      <c r="ACG734" s="16"/>
      <c r="ACH734" s="16"/>
      <c r="ACI734" s="16"/>
      <c r="ACJ734" s="16"/>
      <c r="ACK734" s="16"/>
      <c r="ACL734" s="16"/>
      <c r="ACM734" s="16"/>
      <c r="ACN734" s="16"/>
      <c r="ACO734" s="16"/>
      <c r="ACP734" s="16"/>
      <c r="ACQ734" s="16"/>
      <c r="ACR734" s="16"/>
      <c r="ACS734" s="16"/>
      <c r="ACT734" s="16"/>
      <c r="ACU734" s="16"/>
      <c r="ACV734" s="16"/>
      <c r="ACW734" s="16"/>
      <c r="ACX734" s="16"/>
      <c r="ACY734" s="16"/>
      <c r="ACZ734" s="16"/>
      <c r="ADA734" s="16"/>
      <c r="ADB734" s="16"/>
      <c r="ADC734" s="16"/>
      <c r="ADD734" s="16"/>
      <c r="ADE734" s="16"/>
      <c r="ADF734" s="16"/>
      <c r="ADG734" s="16"/>
      <c r="ADH734" s="16"/>
      <c r="ADI734" s="16"/>
      <c r="ADJ734" s="16"/>
      <c r="ADK734" s="16"/>
      <c r="ADL734" s="16"/>
      <c r="ADM734" s="16"/>
      <c r="ADN734" s="16"/>
      <c r="ADO734" s="16"/>
      <c r="ADP734" s="16"/>
      <c r="ADQ734" s="16"/>
      <c r="ADR734" s="16"/>
      <c r="ADS734" s="16"/>
      <c r="ADT734" s="16"/>
      <c r="ADU734" s="16"/>
      <c r="ADV734" s="16"/>
      <c r="ADW734" s="16"/>
      <c r="ADX734" s="16"/>
      <c r="ADY734" s="16"/>
      <c r="ADZ734" s="16"/>
      <c r="AEA734" s="16"/>
      <c r="AEB734" s="16"/>
      <c r="AEC734" s="16"/>
      <c r="AED734" s="16"/>
      <c r="AEE734" s="16"/>
      <c r="AEF734" s="16"/>
      <c r="AEG734" s="16"/>
      <c r="AEH734" s="16"/>
      <c r="AEI734" s="16"/>
      <c r="AEJ734" s="16"/>
      <c r="AEK734" s="16"/>
      <c r="AEL734" s="16"/>
      <c r="AEM734" s="16"/>
      <c r="AEN734" s="16"/>
      <c r="AEO734" s="16"/>
      <c r="AEP734" s="16"/>
      <c r="AEQ734" s="16"/>
      <c r="AER734" s="16"/>
      <c r="AES734" s="16"/>
      <c r="AET734" s="16"/>
      <c r="AEU734" s="16"/>
      <c r="AEV734" s="16"/>
      <c r="AEW734" s="16"/>
      <c r="AEX734" s="16"/>
      <c r="AEY734" s="16"/>
      <c r="AEZ734" s="16"/>
      <c r="AFA734" s="16"/>
      <c r="AFB734" s="16"/>
      <c r="AFC734" s="16"/>
      <c r="AFD734" s="16"/>
      <c r="AFE734" s="16"/>
      <c r="AFF734" s="16"/>
      <c r="AFG734" s="16"/>
      <c r="AFH734" s="16"/>
      <c r="AFI734" s="16"/>
      <c r="AFJ734" s="16"/>
      <c r="AFK734" s="16"/>
      <c r="AFL734" s="16"/>
      <c r="AFM734" s="16"/>
      <c r="AFN734" s="16"/>
      <c r="AFO734" s="16"/>
      <c r="AFP734" s="16"/>
      <c r="AFQ734" s="16"/>
      <c r="AFR734" s="16"/>
      <c r="AFS734" s="16"/>
      <c r="AFT734" s="16"/>
      <c r="AFU734" s="16"/>
      <c r="AFV734" s="16"/>
      <c r="AFW734" s="16"/>
      <c r="AFX734" s="16"/>
      <c r="AFY734" s="16"/>
      <c r="AFZ734" s="16"/>
      <c r="AGA734" s="16"/>
    </row>
    <row r="735" spans="1:859" s="343" customFormat="1" x14ac:dyDescent="0.2">
      <c r="A735" s="341"/>
      <c r="B735" s="341"/>
      <c r="C735" s="341"/>
      <c r="D735" s="341"/>
      <c r="E735" s="340" t="s">
        <v>1839</v>
      </c>
      <c r="F735" s="338" t="s">
        <v>2914</v>
      </c>
      <c r="G735" s="340" t="s">
        <v>449</v>
      </c>
      <c r="H735" s="329" t="s">
        <v>1837</v>
      </c>
      <c r="I735" s="329" t="s">
        <v>1802</v>
      </c>
      <c r="J735" s="329" t="s">
        <v>884</v>
      </c>
      <c r="K735" s="329" t="s">
        <v>1835</v>
      </c>
      <c r="L735" s="329" t="s">
        <v>848</v>
      </c>
      <c r="M735" s="329"/>
      <c r="N735" s="340"/>
      <c r="O735" s="329"/>
      <c r="P735" s="329"/>
      <c r="Q735" s="340"/>
      <c r="R735" s="341"/>
      <c r="S735" s="341"/>
      <c r="T735" s="341"/>
      <c r="U735" s="341"/>
      <c r="V735" s="341"/>
      <c r="W735" s="341"/>
      <c r="X735" s="341"/>
      <c r="Y735" s="341"/>
      <c r="Z735" s="341"/>
      <c r="AA735" s="341"/>
      <c r="AB735" s="341"/>
      <c r="AC735" s="341"/>
      <c r="AD735" s="341"/>
      <c r="AE735" s="341"/>
      <c r="AF735" s="341"/>
      <c r="AG735" s="341"/>
      <c r="AH735" s="341"/>
      <c r="AI735" s="341"/>
      <c r="AJ735" s="341"/>
      <c r="AK735" s="341"/>
      <c r="AL735" s="341"/>
      <c r="AM735" s="341"/>
      <c r="AN735" s="341"/>
      <c r="AO735" s="341"/>
      <c r="AP735" s="341"/>
      <c r="AQ735" s="341"/>
      <c r="AR735" s="341"/>
      <c r="AS735" s="341"/>
      <c r="AT735" s="341"/>
      <c r="AU735" s="341"/>
      <c r="AV735" s="341"/>
      <c r="AW735" s="341"/>
      <c r="AX735" s="341"/>
      <c r="AY735" s="341"/>
      <c r="AZ735" s="341"/>
      <c r="BA735" s="341"/>
      <c r="BB735" s="341"/>
      <c r="BC735" s="341"/>
      <c r="BD735" s="341"/>
      <c r="BE735" s="341"/>
      <c r="BF735" s="341"/>
      <c r="BG735" s="341"/>
      <c r="BH735" s="341"/>
      <c r="BI735" s="341"/>
      <c r="BJ735" s="341"/>
      <c r="BK735" s="341"/>
      <c r="BL735" s="341"/>
      <c r="BM735" s="341"/>
      <c r="BN735" s="341"/>
      <c r="BO735" s="341"/>
      <c r="BP735" s="341"/>
      <c r="BQ735" s="341"/>
      <c r="BR735" s="341"/>
      <c r="BS735" s="341"/>
      <c r="BT735" s="341"/>
      <c r="BU735" s="341"/>
      <c r="BV735" s="341"/>
      <c r="BW735" s="341"/>
      <c r="BX735" s="341"/>
      <c r="BY735" s="341"/>
      <c r="BZ735" s="341"/>
      <c r="CA735" s="341"/>
      <c r="CB735" s="341"/>
      <c r="CC735" s="341"/>
      <c r="CD735" s="341"/>
      <c r="CE735" s="341"/>
      <c r="CF735" s="341"/>
      <c r="CG735" s="341"/>
      <c r="CH735" s="341"/>
      <c r="CI735" s="341"/>
      <c r="CJ735" s="341"/>
      <c r="CK735" s="341"/>
      <c r="CL735" s="341"/>
      <c r="CM735" s="341"/>
      <c r="CN735" s="341"/>
      <c r="CO735" s="341"/>
      <c r="CP735" s="341"/>
      <c r="CQ735" s="341"/>
      <c r="CR735" s="341"/>
      <c r="CS735" s="341"/>
      <c r="CT735" s="341"/>
      <c r="CU735" s="341"/>
      <c r="CV735" s="341"/>
      <c r="CW735" s="341"/>
      <c r="CX735" s="341"/>
      <c r="CY735" s="341"/>
      <c r="CZ735" s="341"/>
      <c r="DA735" s="341"/>
      <c r="DB735" s="341"/>
      <c r="DC735" s="341"/>
      <c r="DD735" s="341"/>
      <c r="DE735" s="341"/>
      <c r="DF735" s="341"/>
      <c r="DG735" s="341"/>
      <c r="DH735" s="341"/>
      <c r="DI735" s="341"/>
      <c r="DJ735" s="341"/>
      <c r="DK735" s="341"/>
      <c r="DL735" s="341"/>
      <c r="DM735" s="341"/>
      <c r="DN735" s="341"/>
      <c r="DO735" s="341"/>
      <c r="DP735" s="341"/>
      <c r="DQ735" s="341"/>
      <c r="DR735" s="341"/>
      <c r="DS735" s="341"/>
      <c r="DT735" s="341"/>
      <c r="DU735" s="341"/>
      <c r="DV735" s="341"/>
      <c r="DW735" s="341"/>
      <c r="DX735" s="341"/>
      <c r="DY735" s="341"/>
      <c r="DZ735" s="341"/>
      <c r="EA735" s="341"/>
      <c r="EB735" s="341"/>
      <c r="EC735" s="341"/>
      <c r="ED735" s="341"/>
      <c r="EE735" s="341"/>
      <c r="EF735" s="341"/>
      <c r="EG735" s="341"/>
      <c r="EH735" s="341"/>
      <c r="EI735" s="341"/>
      <c r="EJ735" s="341"/>
      <c r="EK735" s="341"/>
      <c r="EL735" s="341"/>
      <c r="EM735" s="341"/>
      <c r="EN735" s="341"/>
      <c r="EO735" s="341"/>
      <c r="EP735" s="341"/>
      <c r="EQ735" s="341"/>
      <c r="ER735" s="341"/>
      <c r="ES735" s="341"/>
      <c r="ET735" s="341"/>
      <c r="EU735" s="341"/>
      <c r="EV735" s="341"/>
      <c r="EW735" s="341"/>
      <c r="EX735" s="341"/>
      <c r="EY735" s="341"/>
      <c r="EZ735" s="341"/>
      <c r="FA735" s="341"/>
      <c r="FB735" s="341"/>
      <c r="FC735" s="341"/>
      <c r="FD735" s="341"/>
      <c r="FE735" s="341"/>
      <c r="FF735" s="341"/>
      <c r="FG735" s="341"/>
      <c r="FH735" s="341"/>
      <c r="FI735" s="341"/>
      <c r="FJ735" s="341"/>
      <c r="FK735" s="341"/>
      <c r="FL735" s="341"/>
      <c r="FM735" s="341"/>
      <c r="FN735" s="341"/>
      <c r="FO735" s="341"/>
      <c r="FP735" s="341"/>
      <c r="FQ735" s="341"/>
      <c r="FR735" s="341"/>
      <c r="FS735" s="341"/>
      <c r="FT735" s="341"/>
      <c r="FU735" s="341"/>
      <c r="FV735" s="341"/>
      <c r="FW735" s="341"/>
      <c r="FX735" s="341"/>
      <c r="FY735" s="341"/>
      <c r="FZ735" s="341"/>
      <c r="GA735" s="341"/>
      <c r="GB735" s="341"/>
      <c r="GC735" s="341"/>
      <c r="GD735" s="341"/>
      <c r="GE735" s="341"/>
      <c r="GF735" s="341"/>
      <c r="GG735" s="341"/>
      <c r="GH735" s="341"/>
      <c r="GI735" s="341"/>
      <c r="GJ735" s="341"/>
      <c r="GK735" s="341"/>
      <c r="GL735" s="341"/>
      <c r="GM735" s="341"/>
      <c r="GN735" s="341"/>
      <c r="GO735" s="341"/>
      <c r="GP735" s="341"/>
      <c r="GQ735" s="341"/>
      <c r="GR735" s="341"/>
      <c r="GS735" s="341"/>
      <c r="GT735" s="341"/>
      <c r="GU735" s="341"/>
      <c r="GV735" s="341"/>
      <c r="GW735" s="341"/>
      <c r="GX735" s="341"/>
      <c r="GY735" s="341"/>
      <c r="GZ735" s="341"/>
      <c r="HA735" s="341"/>
      <c r="HB735" s="341"/>
      <c r="HC735" s="341"/>
      <c r="HD735" s="341"/>
      <c r="HE735" s="341"/>
      <c r="HF735" s="341"/>
      <c r="HG735" s="341"/>
      <c r="HH735" s="341"/>
      <c r="HI735" s="341"/>
      <c r="HJ735" s="341"/>
      <c r="HK735" s="341"/>
      <c r="HL735" s="341"/>
      <c r="HM735" s="341"/>
      <c r="HN735" s="341"/>
      <c r="HO735" s="341"/>
      <c r="HP735" s="341"/>
      <c r="HQ735" s="341"/>
      <c r="HR735" s="341"/>
      <c r="HS735" s="341"/>
      <c r="HT735" s="341"/>
      <c r="HU735" s="341"/>
      <c r="HV735" s="341"/>
      <c r="HW735" s="341"/>
      <c r="HX735" s="341"/>
      <c r="HY735" s="341"/>
      <c r="HZ735" s="341"/>
      <c r="IA735" s="341"/>
      <c r="IB735" s="341"/>
      <c r="IC735" s="341"/>
      <c r="ID735" s="341"/>
      <c r="IE735" s="341"/>
      <c r="IF735" s="341"/>
      <c r="IG735" s="341"/>
      <c r="IH735" s="341"/>
      <c r="II735" s="341"/>
      <c r="IJ735" s="341"/>
      <c r="IK735" s="341"/>
      <c r="IL735" s="341"/>
      <c r="IM735" s="341"/>
      <c r="IN735" s="341"/>
      <c r="IO735" s="341"/>
      <c r="IP735" s="341"/>
      <c r="IQ735" s="341"/>
      <c r="IR735" s="341"/>
      <c r="IS735" s="341"/>
      <c r="IT735" s="341"/>
      <c r="IU735" s="341"/>
      <c r="IV735" s="341"/>
      <c r="IW735" s="341"/>
      <c r="IX735" s="341"/>
      <c r="IY735" s="341"/>
      <c r="IZ735" s="341"/>
      <c r="JA735" s="341"/>
      <c r="JB735" s="341"/>
      <c r="JC735" s="341"/>
      <c r="JD735" s="341"/>
      <c r="JE735" s="341"/>
      <c r="JF735" s="341"/>
      <c r="JG735" s="341"/>
      <c r="JH735" s="341"/>
      <c r="JI735" s="341"/>
      <c r="JJ735" s="341"/>
      <c r="JK735" s="341"/>
      <c r="JL735" s="341"/>
      <c r="JM735" s="341"/>
      <c r="JN735" s="341"/>
      <c r="JO735" s="341"/>
      <c r="JP735" s="341"/>
      <c r="JQ735" s="341"/>
      <c r="JR735" s="341"/>
      <c r="JS735" s="341"/>
      <c r="JT735" s="341"/>
      <c r="JU735" s="341"/>
      <c r="JV735" s="341"/>
      <c r="JW735" s="341"/>
      <c r="JX735" s="341"/>
      <c r="JY735" s="341"/>
      <c r="JZ735" s="341"/>
      <c r="KA735" s="341"/>
      <c r="KB735" s="341"/>
      <c r="KC735" s="341"/>
      <c r="KD735" s="341"/>
      <c r="KE735" s="341"/>
      <c r="KF735" s="341"/>
      <c r="KG735" s="341"/>
      <c r="KH735" s="341"/>
      <c r="KI735" s="341"/>
      <c r="KJ735" s="341"/>
      <c r="KK735" s="341"/>
      <c r="KL735" s="341"/>
      <c r="KM735" s="341"/>
      <c r="KN735" s="341"/>
      <c r="KO735" s="341"/>
      <c r="KP735" s="341"/>
      <c r="KQ735" s="341"/>
      <c r="KR735" s="341"/>
      <c r="KS735" s="341"/>
      <c r="KT735" s="341"/>
      <c r="KU735" s="341"/>
      <c r="KV735" s="341"/>
      <c r="KW735" s="341"/>
      <c r="KX735" s="341"/>
      <c r="KY735" s="341"/>
      <c r="KZ735" s="341"/>
      <c r="LA735" s="341"/>
      <c r="LB735" s="341"/>
      <c r="LC735" s="341"/>
      <c r="LD735" s="341"/>
      <c r="LE735" s="341"/>
      <c r="LF735" s="341"/>
      <c r="LG735" s="341"/>
      <c r="LH735" s="341"/>
      <c r="LI735" s="341"/>
      <c r="LJ735" s="341"/>
      <c r="LK735" s="341"/>
      <c r="LL735" s="341"/>
      <c r="LM735" s="341"/>
      <c r="LN735" s="341"/>
      <c r="LO735" s="341"/>
      <c r="LP735" s="341"/>
      <c r="LQ735" s="341"/>
      <c r="LR735" s="341"/>
      <c r="LS735" s="341"/>
      <c r="LT735" s="341"/>
      <c r="LU735" s="341"/>
      <c r="LV735" s="341"/>
      <c r="LW735" s="341"/>
      <c r="LX735" s="341"/>
      <c r="LY735" s="341"/>
      <c r="LZ735" s="341"/>
      <c r="MA735" s="341"/>
      <c r="MB735" s="341"/>
      <c r="MC735" s="341"/>
      <c r="MD735" s="341"/>
      <c r="ME735" s="341"/>
      <c r="MF735" s="341"/>
      <c r="MG735" s="341"/>
      <c r="MH735" s="341"/>
      <c r="MI735" s="341"/>
      <c r="MJ735" s="341"/>
      <c r="MK735" s="341"/>
      <c r="ML735" s="341"/>
      <c r="MM735" s="341"/>
      <c r="MN735" s="341"/>
      <c r="MO735" s="341"/>
      <c r="MP735" s="341"/>
      <c r="MQ735" s="341"/>
      <c r="MR735" s="341"/>
      <c r="MS735" s="341"/>
      <c r="MT735" s="341"/>
      <c r="MU735" s="341"/>
      <c r="MV735" s="341"/>
      <c r="MW735" s="341"/>
      <c r="MX735" s="341"/>
      <c r="MY735" s="341"/>
      <c r="MZ735" s="341"/>
      <c r="NA735" s="341"/>
      <c r="NB735" s="341"/>
      <c r="NC735" s="341"/>
      <c r="ND735" s="341"/>
      <c r="NE735" s="341"/>
      <c r="NF735" s="341"/>
      <c r="NG735" s="341"/>
      <c r="NH735" s="341"/>
      <c r="NI735" s="341"/>
      <c r="NJ735" s="341"/>
      <c r="NK735" s="341"/>
      <c r="NL735" s="341"/>
      <c r="NM735" s="341"/>
      <c r="NN735" s="341"/>
      <c r="NO735" s="341"/>
      <c r="NP735" s="341"/>
      <c r="NQ735" s="341"/>
      <c r="NR735" s="341"/>
      <c r="NS735" s="341"/>
      <c r="NT735" s="341"/>
      <c r="NU735" s="341"/>
      <c r="NV735" s="341"/>
      <c r="NW735" s="341"/>
      <c r="NX735" s="341"/>
      <c r="NY735" s="341"/>
      <c r="NZ735" s="341"/>
      <c r="OA735" s="341"/>
      <c r="OB735" s="341"/>
      <c r="OC735" s="341"/>
      <c r="OD735" s="341"/>
      <c r="OE735" s="341"/>
      <c r="OF735" s="341"/>
      <c r="OG735" s="341"/>
      <c r="OH735" s="341"/>
      <c r="OI735" s="341"/>
      <c r="OJ735" s="341"/>
      <c r="OK735" s="341"/>
      <c r="OL735" s="341"/>
      <c r="OM735" s="341"/>
      <c r="ON735" s="341"/>
      <c r="OO735" s="341"/>
      <c r="OP735" s="341"/>
      <c r="OQ735" s="341"/>
      <c r="OR735" s="341"/>
      <c r="OS735" s="341"/>
      <c r="OT735" s="341"/>
      <c r="OU735" s="341"/>
      <c r="OV735" s="341"/>
      <c r="OW735" s="341"/>
      <c r="OX735" s="341"/>
      <c r="OY735" s="341"/>
      <c r="OZ735" s="341"/>
      <c r="PA735" s="341"/>
      <c r="PB735" s="341"/>
      <c r="PC735" s="341"/>
      <c r="PD735" s="341"/>
      <c r="PE735" s="341"/>
      <c r="PF735" s="341"/>
      <c r="PG735" s="341"/>
      <c r="PH735" s="341"/>
      <c r="PI735" s="341"/>
      <c r="PJ735" s="341"/>
      <c r="PK735" s="341"/>
      <c r="PL735" s="341"/>
      <c r="PM735" s="341"/>
      <c r="PN735" s="341"/>
      <c r="PO735" s="341"/>
      <c r="PP735" s="341"/>
      <c r="PQ735" s="341"/>
      <c r="PR735" s="341"/>
      <c r="PS735" s="341"/>
      <c r="PT735" s="341"/>
      <c r="PU735" s="341"/>
      <c r="PV735" s="341"/>
      <c r="PW735" s="341"/>
      <c r="PX735" s="341"/>
      <c r="PY735" s="341"/>
      <c r="PZ735" s="341"/>
      <c r="QA735" s="341"/>
      <c r="QB735" s="341"/>
      <c r="QC735" s="341"/>
      <c r="QD735" s="341"/>
      <c r="QE735" s="341"/>
      <c r="QF735" s="341"/>
      <c r="QG735" s="341"/>
      <c r="QH735" s="341"/>
      <c r="QI735" s="341"/>
      <c r="QJ735" s="341"/>
      <c r="QK735" s="341"/>
      <c r="QL735" s="341"/>
      <c r="QM735" s="341"/>
      <c r="QN735" s="341"/>
      <c r="QO735" s="341"/>
      <c r="QP735" s="341"/>
      <c r="QQ735" s="341"/>
      <c r="QR735" s="341"/>
      <c r="QS735" s="341"/>
      <c r="QT735" s="341"/>
      <c r="QU735" s="341"/>
      <c r="QV735" s="341"/>
      <c r="QW735" s="341"/>
      <c r="QX735" s="341"/>
      <c r="QY735" s="341"/>
      <c r="QZ735" s="341"/>
      <c r="RA735" s="341"/>
      <c r="RB735" s="341"/>
      <c r="RC735" s="341"/>
      <c r="RD735" s="341"/>
      <c r="RE735" s="341"/>
      <c r="RF735" s="341"/>
      <c r="RG735" s="341"/>
      <c r="RH735" s="341"/>
      <c r="RI735" s="341"/>
      <c r="RJ735" s="341"/>
      <c r="RK735" s="341"/>
      <c r="RL735" s="341"/>
      <c r="RM735" s="341"/>
      <c r="RN735" s="341"/>
      <c r="RO735" s="341"/>
      <c r="RP735" s="341"/>
      <c r="RQ735" s="341"/>
      <c r="RR735" s="341"/>
      <c r="RS735" s="341"/>
      <c r="RT735" s="341"/>
      <c r="RU735" s="341"/>
      <c r="RV735" s="341"/>
      <c r="RW735" s="341"/>
      <c r="RX735" s="341"/>
      <c r="RY735" s="341"/>
      <c r="RZ735" s="341"/>
      <c r="SA735" s="341"/>
      <c r="SB735" s="341"/>
      <c r="SC735" s="341"/>
      <c r="SD735" s="341"/>
      <c r="SE735" s="341"/>
      <c r="SF735" s="341"/>
      <c r="SG735" s="341"/>
      <c r="SH735" s="341"/>
      <c r="SI735" s="341"/>
      <c r="SJ735" s="341"/>
      <c r="SK735" s="341"/>
      <c r="SL735" s="341"/>
      <c r="SM735" s="341"/>
      <c r="SN735" s="341"/>
      <c r="SO735" s="341"/>
      <c r="SP735" s="341"/>
      <c r="SQ735" s="341"/>
      <c r="SR735" s="341"/>
      <c r="SS735" s="341"/>
      <c r="ST735" s="341"/>
      <c r="SU735" s="341"/>
      <c r="SV735" s="341"/>
      <c r="SW735" s="341"/>
      <c r="SX735" s="341"/>
      <c r="SY735" s="341"/>
      <c r="SZ735" s="341"/>
      <c r="TA735" s="341"/>
      <c r="TB735" s="341"/>
      <c r="TC735" s="341"/>
      <c r="TD735" s="341"/>
      <c r="TE735" s="341"/>
      <c r="TF735" s="341"/>
      <c r="TG735" s="341"/>
      <c r="TH735" s="341"/>
      <c r="TI735" s="341"/>
      <c r="TJ735" s="341"/>
      <c r="TK735" s="341"/>
      <c r="TL735" s="341"/>
      <c r="TM735" s="341"/>
      <c r="TN735" s="341"/>
      <c r="TO735" s="341"/>
      <c r="TP735" s="341"/>
      <c r="TQ735" s="341"/>
      <c r="TR735" s="341"/>
      <c r="TS735" s="341"/>
      <c r="TT735" s="341"/>
      <c r="TU735" s="341"/>
      <c r="TV735" s="341"/>
      <c r="TW735" s="341"/>
      <c r="TX735" s="341"/>
      <c r="TY735" s="341"/>
      <c r="TZ735" s="341"/>
      <c r="UA735" s="341"/>
      <c r="UB735" s="341"/>
      <c r="UC735" s="341"/>
      <c r="UD735" s="341"/>
      <c r="UE735" s="341"/>
      <c r="UF735" s="341"/>
      <c r="UG735" s="341"/>
      <c r="UH735" s="341"/>
      <c r="UI735" s="341"/>
      <c r="UJ735" s="341"/>
      <c r="UK735" s="341"/>
      <c r="UL735" s="341"/>
      <c r="UM735" s="341"/>
      <c r="UN735" s="341"/>
      <c r="UO735" s="341"/>
      <c r="UP735" s="341"/>
      <c r="UQ735" s="341"/>
      <c r="UR735" s="341"/>
      <c r="US735" s="341"/>
      <c r="UT735" s="341"/>
      <c r="UU735" s="341"/>
      <c r="UV735" s="341"/>
      <c r="UW735" s="341"/>
      <c r="UX735" s="341"/>
      <c r="UY735" s="341"/>
      <c r="UZ735" s="341"/>
      <c r="VA735" s="341"/>
      <c r="VB735" s="341"/>
      <c r="VC735" s="341"/>
      <c r="VD735" s="341"/>
      <c r="VE735" s="341"/>
      <c r="VF735" s="341"/>
      <c r="VG735" s="341"/>
      <c r="VH735" s="341"/>
      <c r="VI735" s="341"/>
      <c r="VJ735" s="341"/>
      <c r="VK735" s="341"/>
      <c r="VL735" s="341"/>
      <c r="VM735" s="341"/>
      <c r="VN735" s="341"/>
      <c r="VO735" s="341"/>
      <c r="VP735" s="341"/>
      <c r="VQ735" s="341"/>
      <c r="VR735" s="341"/>
      <c r="VS735" s="341"/>
      <c r="VT735" s="341"/>
      <c r="VU735" s="341"/>
      <c r="VV735" s="341"/>
      <c r="VW735" s="341"/>
      <c r="VX735" s="341"/>
      <c r="VY735" s="341"/>
      <c r="VZ735" s="341"/>
      <c r="WA735" s="341"/>
      <c r="WB735" s="341"/>
      <c r="WC735" s="341"/>
      <c r="WD735" s="341"/>
      <c r="WE735" s="341"/>
      <c r="WF735" s="341"/>
      <c r="WG735" s="341"/>
      <c r="WH735" s="341"/>
      <c r="WI735" s="341"/>
      <c r="WJ735" s="341"/>
      <c r="WK735" s="341"/>
      <c r="WL735" s="341"/>
      <c r="WM735" s="341"/>
      <c r="WN735" s="341"/>
      <c r="WO735" s="341"/>
      <c r="WP735" s="341"/>
      <c r="WQ735" s="341"/>
      <c r="WR735" s="341"/>
      <c r="WS735" s="341"/>
      <c r="WT735" s="341"/>
      <c r="WU735" s="341"/>
      <c r="WV735" s="341"/>
      <c r="WW735" s="341"/>
      <c r="WX735" s="341"/>
      <c r="WY735" s="341"/>
      <c r="WZ735" s="341"/>
      <c r="XA735" s="341"/>
      <c r="XB735" s="341"/>
      <c r="XC735" s="341"/>
      <c r="XD735" s="341"/>
      <c r="XE735" s="341"/>
      <c r="XF735" s="341"/>
      <c r="XG735" s="341"/>
      <c r="XH735" s="341"/>
      <c r="XI735" s="341"/>
      <c r="XJ735" s="341"/>
      <c r="XK735" s="341"/>
      <c r="XL735" s="341"/>
      <c r="XM735" s="341"/>
      <c r="XN735" s="341"/>
      <c r="XO735" s="341"/>
      <c r="XP735" s="341"/>
      <c r="XQ735" s="341"/>
      <c r="XR735" s="341"/>
      <c r="XS735" s="341"/>
      <c r="XT735" s="341"/>
      <c r="XU735" s="341"/>
      <c r="XV735" s="341"/>
      <c r="XW735" s="341"/>
      <c r="XX735" s="341"/>
      <c r="XY735" s="341"/>
      <c r="XZ735" s="341"/>
      <c r="YA735" s="341"/>
      <c r="YB735" s="341"/>
      <c r="YC735" s="341"/>
      <c r="YD735" s="341"/>
      <c r="YE735" s="341"/>
      <c r="YF735" s="341"/>
      <c r="YG735" s="341"/>
      <c r="YH735" s="341"/>
      <c r="YI735" s="341"/>
      <c r="YJ735" s="341"/>
      <c r="YK735" s="341"/>
      <c r="YL735" s="341"/>
      <c r="YM735" s="341"/>
      <c r="YN735" s="341"/>
      <c r="YO735" s="341"/>
      <c r="YP735" s="341"/>
      <c r="YQ735" s="341"/>
      <c r="YR735" s="341"/>
      <c r="YS735" s="341"/>
      <c r="YT735" s="341"/>
      <c r="YU735" s="341"/>
      <c r="YV735" s="341"/>
      <c r="YW735" s="341"/>
      <c r="YX735" s="341"/>
      <c r="YY735" s="341"/>
      <c r="YZ735" s="341"/>
      <c r="ZA735" s="341"/>
      <c r="ZB735" s="341"/>
      <c r="ZC735" s="341"/>
      <c r="ZD735" s="341"/>
      <c r="ZE735" s="341"/>
      <c r="ZF735" s="341"/>
      <c r="ZG735" s="341"/>
      <c r="ZH735" s="341"/>
      <c r="ZI735" s="341"/>
      <c r="ZJ735" s="341"/>
      <c r="ZK735" s="341"/>
      <c r="ZL735" s="341"/>
      <c r="ZM735" s="341"/>
      <c r="ZN735" s="341"/>
      <c r="ZO735" s="341"/>
      <c r="ZP735" s="341"/>
      <c r="ZQ735" s="341"/>
      <c r="ZR735" s="341"/>
      <c r="ZS735" s="341"/>
      <c r="ZT735" s="341"/>
      <c r="ZU735" s="341"/>
      <c r="ZV735" s="341"/>
      <c r="ZW735" s="341"/>
      <c r="ZX735" s="341"/>
      <c r="ZY735" s="341"/>
      <c r="ZZ735" s="341"/>
      <c r="AAA735" s="341"/>
      <c r="AAB735" s="341"/>
      <c r="AAC735" s="341"/>
      <c r="AAD735" s="341"/>
      <c r="AAE735" s="341"/>
      <c r="AAF735" s="341"/>
      <c r="AAG735" s="341"/>
      <c r="AAH735" s="341"/>
      <c r="AAI735" s="341"/>
      <c r="AAJ735" s="341"/>
      <c r="AAK735" s="341"/>
      <c r="AAL735" s="341"/>
      <c r="AAM735" s="341"/>
      <c r="AAN735" s="341"/>
      <c r="AAO735" s="341"/>
      <c r="AAP735" s="341"/>
      <c r="AAQ735" s="341"/>
      <c r="AAR735" s="341"/>
      <c r="AAS735" s="341"/>
      <c r="AAT735" s="341"/>
      <c r="AAU735" s="341"/>
      <c r="AAV735" s="341"/>
      <c r="AAW735" s="341"/>
      <c r="AAX735" s="341"/>
      <c r="AAY735" s="341"/>
      <c r="AAZ735" s="341"/>
      <c r="ABA735" s="341"/>
      <c r="ABB735" s="341"/>
      <c r="ABC735" s="341"/>
      <c r="ABD735" s="341"/>
      <c r="ABE735" s="341"/>
      <c r="ABF735" s="341"/>
      <c r="ABG735" s="341"/>
      <c r="ABH735" s="341"/>
      <c r="ABI735" s="341"/>
      <c r="ABJ735" s="341"/>
      <c r="ABK735" s="341"/>
      <c r="ABL735" s="341"/>
      <c r="ABM735" s="341"/>
      <c r="ABN735" s="341"/>
      <c r="ABO735" s="341"/>
      <c r="ABP735" s="341"/>
      <c r="ABQ735" s="341"/>
      <c r="ABR735" s="341"/>
      <c r="ABS735" s="341"/>
      <c r="ABT735" s="341"/>
      <c r="ABU735" s="341"/>
      <c r="ABV735" s="341"/>
      <c r="ABW735" s="341"/>
      <c r="ABX735" s="341"/>
      <c r="ABY735" s="341"/>
      <c r="ABZ735" s="341"/>
      <c r="ACA735" s="341"/>
      <c r="ACB735" s="341"/>
      <c r="ACC735" s="341"/>
      <c r="ACD735" s="341"/>
      <c r="ACE735" s="341"/>
      <c r="ACF735" s="341"/>
      <c r="ACG735" s="341"/>
      <c r="ACH735" s="341"/>
      <c r="ACI735" s="341"/>
      <c r="ACJ735" s="341"/>
      <c r="ACK735" s="341"/>
      <c r="ACL735" s="341"/>
      <c r="ACM735" s="341"/>
      <c r="ACN735" s="341"/>
      <c r="ACO735" s="341"/>
      <c r="ACP735" s="341"/>
      <c r="ACQ735" s="341"/>
      <c r="ACR735" s="341"/>
      <c r="ACS735" s="341"/>
      <c r="ACT735" s="341"/>
      <c r="ACU735" s="341"/>
      <c r="ACV735" s="341"/>
      <c r="ACW735" s="341"/>
      <c r="ACX735" s="341"/>
      <c r="ACY735" s="341"/>
      <c r="ACZ735" s="341"/>
      <c r="ADA735" s="341"/>
      <c r="ADB735" s="341"/>
      <c r="ADC735" s="341"/>
      <c r="ADD735" s="341"/>
      <c r="ADE735" s="341"/>
      <c r="ADF735" s="341"/>
      <c r="ADG735" s="341"/>
      <c r="ADH735" s="341"/>
      <c r="ADI735" s="341"/>
      <c r="ADJ735" s="341"/>
      <c r="ADK735" s="341"/>
      <c r="ADL735" s="341"/>
      <c r="ADM735" s="341"/>
      <c r="ADN735" s="341"/>
      <c r="ADO735" s="341"/>
      <c r="ADP735" s="341"/>
      <c r="ADQ735" s="341"/>
      <c r="ADR735" s="341"/>
      <c r="ADS735" s="341"/>
      <c r="ADT735" s="341"/>
      <c r="ADU735" s="341"/>
      <c r="ADV735" s="341"/>
      <c r="ADW735" s="341"/>
      <c r="ADX735" s="341"/>
      <c r="ADY735" s="341"/>
      <c r="ADZ735" s="341"/>
      <c r="AEA735" s="341"/>
      <c r="AEB735" s="341"/>
      <c r="AEC735" s="341"/>
      <c r="AED735" s="341"/>
      <c r="AEE735" s="341"/>
      <c r="AEF735" s="341"/>
      <c r="AEG735" s="341"/>
      <c r="AEH735" s="341"/>
      <c r="AEI735" s="341"/>
      <c r="AEJ735" s="341"/>
      <c r="AEK735" s="341"/>
      <c r="AEL735" s="341"/>
      <c r="AEM735" s="341"/>
      <c r="AEN735" s="341"/>
      <c r="AEO735" s="341"/>
      <c r="AEP735" s="341"/>
      <c r="AEQ735" s="341"/>
      <c r="AER735" s="341"/>
      <c r="AES735" s="341"/>
      <c r="AET735" s="341"/>
      <c r="AEU735" s="341"/>
      <c r="AEV735" s="341"/>
      <c r="AEW735" s="341"/>
      <c r="AEX735" s="341"/>
      <c r="AEY735" s="341"/>
      <c r="AEZ735" s="341"/>
      <c r="AFA735" s="341"/>
      <c r="AFB735" s="341"/>
      <c r="AFC735" s="341"/>
      <c r="AFD735" s="341"/>
      <c r="AFE735" s="341"/>
      <c r="AFF735" s="341"/>
      <c r="AFG735" s="341"/>
      <c r="AFH735" s="341"/>
      <c r="AFI735" s="341"/>
      <c r="AFJ735" s="341"/>
      <c r="AFK735" s="341"/>
      <c r="AFL735" s="341"/>
      <c r="AFM735" s="341"/>
      <c r="AFN735" s="341"/>
      <c r="AFO735" s="341"/>
      <c r="AFP735" s="341"/>
      <c r="AFQ735" s="341"/>
      <c r="AFR735" s="341"/>
      <c r="AFS735" s="341"/>
      <c r="AFT735" s="341"/>
      <c r="AFU735" s="341"/>
      <c r="AFV735" s="341"/>
      <c r="AFW735" s="341"/>
      <c r="AFX735" s="341"/>
      <c r="AFY735" s="341"/>
      <c r="AFZ735" s="341"/>
      <c r="AGA735" s="341"/>
    </row>
    <row r="736" spans="1:859" customFormat="1" x14ac:dyDescent="0.2">
      <c r="A736" s="16"/>
      <c r="B736" s="16"/>
      <c r="C736" s="16"/>
      <c r="D736" s="16"/>
      <c r="E736" s="338" t="s">
        <v>1840</v>
      </c>
      <c r="F736" s="338" t="s">
        <v>2915</v>
      </c>
      <c r="G736" s="340" t="s">
        <v>449</v>
      </c>
      <c r="H736" s="329" t="s">
        <v>1834</v>
      </c>
      <c r="I736" s="329" t="s">
        <v>1802</v>
      </c>
      <c r="J736" s="329" t="s">
        <v>892</v>
      </c>
      <c r="K736" s="329" t="s">
        <v>1835</v>
      </c>
      <c r="L736" s="329" t="s">
        <v>849</v>
      </c>
      <c r="M736" s="329"/>
      <c r="N736" s="340"/>
      <c r="O736" s="329"/>
      <c r="P736" s="329"/>
      <c r="Q736" s="340"/>
      <c r="R736" s="16"/>
      <c r="S736" s="16"/>
      <c r="T736" s="16"/>
      <c r="U736" s="16"/>
      <c r="V736" s="16"/>
      <c r="W736" s="16"/>
      <c r="X736" s="16"/>
      <c r="Y736" s="16"/>
      <c r="Z736" s="16"/>
      <c r="AA736" s="16"/>
      <c r="AB736" s="16"/>
      <c r="AC736" s="16"/>
      <c r="AD736" s="16"/>
      <c r="AE736" s="16"/>
      <c r="AF736" s="16"/>
      <c r="AG736" s="16"/>
      <c r="AH736" s="16"/>
      <c r="AI736" s="16"/>
      <c r="AJ736" s="16"/>
      <c r="AK736" s="16"/>
      <c r="AL736" s="16"/>
      <c r="AM736" s="16"/>
      <c r="AN736" s="16"/>
      <c r="AO736" s="16"/>
      <c r="AP736" s="16"/>
      <c r="AQ736" s="16"/>
      <c r="AR736" s="16"/>
      <c r="AS736" s="16"/>
      <c r="AT736" s="16"/>
      <c r="AU736" s="16"/>
      <c r="AV736" s="16"/>
      <c r="AW736" s="16"/>
      <c r="AX736" s="16"/>
      <c r="AY736" s="16"/>
      <c r="AZ736" s="16"/>
      <c r="BA736" s="16"/>
      <c r="BB736" s="16"/>
      <c r="BC736" s="16"/>
      <c r="BD736" s="16"/>
      <c r="BE736" s="16"/>
      <c r="BF736" s="16"/>
      <c r="BG736" s="16"/>
      <c r="BH736" s="16"/>
      <c r="BI736" s="16"/>
      <c r="BJ736" s="16"/>
      <c r="BK736" s="16"/>
      <c r="BL736" s="16"/>
      <c r="BM736" s="16"/>
      <c r="BN736" s="16"/>
      <c r="BO736" s="16"/>
      <c r="BP736" s="16"/>
      <c r="BQ736" s="16"/>
      <c r="BR736" s="16"/>
      <c r="BS736" s="16"/>
      <c r="BT736" s="16"/>
      <c r="BU736" s="16"/>
      <c r="BV736" s="16"/>
      <c r="BW736" s="16"/>
      <c r="BX736" s="16"/>
      <c r="BY736" s="16"/>
      <c r="BZ736" s="16"/>
      <c r="CA736" s="16"/>
      <c r="CB736" s="16"/>
      <c r="CC736" s="16"/>
      <c r="CD736" s="16"/>
      <c r="CE736" s="16"/>
      <c r="CF736" s="16"/>
      <c r="CG736" s="16"/>
      <c r="CH736" s="16"/>
      <c r="CI736" s="16"/>
      <c r="CJ736" s="16"/>
      <c r="CK736" s="16"/>
      <c r="CL736" s="16"/>
      <c r="CM736" s="16"/>
      <c r="CN736" s="16"/>
      <c r="CO736" s="16"/>
      <c r="CP736" s="16"/>
      <c r="CQ736" s="16"/>
      <c r="CR736" s="16"/>
      <c r="CS736" s="16"/>
      <c r="CT736" s="16"/>
      <c r="CU736" s="16"/>
      <c r="CV736" s="16"/>
      <c r="CW736" s="16"/>
      <c r="CX736" s="16"/>
      <c r="CY736" s="16"/>
      <c r="CZ736" s="16"/>
      <c r="DA736" s="16"/>
      <c r="DB736" s="16"/>
      <c r="DC736" s="16"/>
      <c r="DD736" s="16"/>
      <c r="DE736" s="16"/>
      <c r="DF736" s="16"/>
      <c r="DG736" s="16"/>
      <c r="DH736" s="16"/>
      <c r="DI736" s="16"/>
      <c r="DJ736" s="16"/>
      <c r="DK736" s="16"/>
      <c r="DL736" s="16"/>
      <c r="DM736" s="16"/>
      <c r="DN736" s="16"/>
      <c r="DO736" s="16"/>
      <c r="DP736" s="16"/>
      <c r="DQ736" s="16"/>
      <c r="DR736" s="16"/>
      <c r="DS736" s="16"/>
      <c r="DT736" s="16"/>
      <c r="DU736" s="16"/>
      <c r="DV736" s="16"/>
      <c r="DW736" s="16"/>
      <c r="DX736" s="16"/>
      <c r="DY736" s="16"/>
      <c r="DZ736" s="16"/>
      <c r="EA736" s="16"/>
      <c r="EB736" s="16"/>
      <c r="EC736" s="16"/>
      <c r="ED736" s="16"/>
      <c r="EE736" s="16"/>
      <c r="EF736" s="16"/>
      <c r="EG736" s="16"/>
      <c r="EH736" s="16"/>
      <c r="EI736" s="16"/>
      <c r="EJ736" s="16"/>
      <c r="EK736" s="16"/>
      <c r="EL736" s="16"/>
      <c r="EM736" s="16"/>
      <c r="EN736" s="16"/>
      <c r="EO736" s="16"/>
      <c r="EP736" s="16"/>
      <c r="EQ736" s="16"/>
      <c r="ER736" s="16"/>
      <c r="ES736" s="16"/>
      <c r="ET736" s="16"/>
      <c r="EU736" s="16"/>
      <c r="EV736" s="16"/>
      <c r="EW736" s="16"/>
      <c r="EX736" s="16"/>
      <c r="EY736" s="16"/>
      <c r="EZ736" s="16"/>
      <c r="FA736" s="16"/>
      <c r="FB736" s="16"/>
      <c r="FC736" s="16"/>
      <c r="FD736" s="16"/>
      <c r="FE736" s="16"/>
      <c r="FF736" s="16"/>
      <c r="FG736" s="16"/>
      <c r="FH736" s="16"/>
      <c r="FI736" s="16"/>
      <c r="FJ736" s="16"/>
      <c r="FK736" s="16"/>
      <c r="FL736" s="16"/>
      <c r="FM736" s="16"/>
      <c r="FN736" s="16"/>
      <c r="FO736" s="16"/>
      <c r="FP736" s="16"/>
      <c r="FQ736" s="16"/>
      <c r="FR736" s="16"/>
      <c r="FS736" s="16"/>
      <c r="FT736" s="16"/>
      <c r="FU736" s="16"/>
      <c r="FV736" s="16"/>
      <c r="FW736" s="16"/>
      <c r="FX736" s="16"/>
      <c r="FY736" s="16"/>
      <c r="FZ736" s="16"/>
      <c r="GA736" s="16"/>
      <c r="GB736" s="16"/>
      <c r="GC736" s="16"/>
      <c r="GD736" s="16"/>
      <c r="GE736" s="16"/>
      <c r="GF736" s="16"/>
      <c r="GG736" s="16"/>
      <c r="GH736" s="16"/>
      <c r="GI736" s="16"/>
      <c r="GJ736" s="16"/>
      <c r="GK736" s="16"/>
      <c r="GL736" s="16"/>
      <c r="GM736" s="16"/>
      <c r="GN736" s="16"/>
      <c r="GO736" s="16"/>
      <c r="GP736" s="16"/>
      <c r="GQ736" s="16"/>
      <c r="GR736" s="16"/>
      <c r="GS736" s="16"/>
      <c r="GT736" s="16"/>
      <c r="GU736" s="16"/>
      <c r="GV736" s="16"/>
      <c r="GW736" s="16"/>
      <c r="GX736" s="16"/>
      <c r="GY736" s="16"/>
      <c r="GZ736" s="16"/>
      <c r="HA736" s="16"/>
      <c r="HB736" s="16"/>
      <c r="HC736" s="16"/>
      <c r="HD736" s="16"/>
      <c r="HE736" s="16"/>
      <c r="HF736" s="16"/>
      <c r="HG736" s="16"/>
      <c r="HH736" s="16"/>
      <c r="HI736" s="16"/>
      <c r="HJ736" s="16"/>
      <c r="HK736" s="16"/>
      <c r="HL736" s="16"/>
      <c r="HM736" s="16"/>
      <c r="HN736" s="16"/>
      <c r="HO736" s="16"/>
      <c r="HP736" s="16"/>
      <c r="HQ736" s="16"/>
      <c r="HR736" s="16"/>
      <c r="HS736" s="16"/>
      <c r="HT736" s="16"/>
      <c r="HU736" s="16"/>
      <c r="HV736" s="16"/>
      <c r="HW736" s="16"/>
      <c r="HX736" s="16"/>
      <c r="HY736" s="16"/>
      <c r="HZ736" s="16"/>
      <c r="IA736" s="16"/>
      <c r="IB736" s="16"/>
      <c r="IC736" s="16"/>
      <c r="ID736" s="16"/>
      <c r="IE736" s="16"/>
      <c r="IF736" s="16"/>
      <c r="IG736" s="16"/>
      <c r="IH736" s="16"/>
      <c r="II736" s="16"/>
      <c r="IJ736" s="16"/>
      <c r="IK736" s="16"/>
      <c r="IL736" s="16"/>
      <c r="IM736" s="16"/>
      <c r="IN736" s="16"/>
      <c r="IO736" s="16"/>
      <c r="IP736" s="16"/>
      <c r="IQ736" s="16"/>
      <c r="IR736" s="16"/>
      <c r="IS736" s="16"/>
      <c r="IT736" s="16"/>
      <c r="IU736" s="16"/>
      <c r="IV736" s="16"/>
      <c r="IW736" s="16"/>
      <c r="IX736" s="16"/>
      <c r="IY736" s="16"/>
      <c r="IZ736" s="16"/>
      <c r="JA736" s="16"/>
      <c r="JB736" s="16"/>
      <c r="JC736" s="16"/>
      <c r="JD736" s="16"/>
      <c r="JE736" s="16"/>
      <c r="JF736" s="16"/>
      <c r="JG736" s="16"/>
      <c r="JH736" s="16"/>
      <c r="JI736" s="16"/>
      <c r="JJ736" s="16"/>
      <c r="JK736" s="16"/>
      <c r="JL736" s="16"/>
      <c r="JM736" s="16"/>
      <c r="JN736" s="16"/>
      <c r="JO736" s="16"/>
      <c r="JP736" s="16"/>
      <c r="JQ736" s="16"/>
      <c r="JR736" s="16"/>
      <c r="JS736" s="16"/>
      <c r="JT736" s="16"/>
      <c r="JU736" s="16"/>
      <c r="JV736" s="16"/>
      <c r="JW736" s="16"/>
      <c r="JX736" s="16"/>
      <c r="JY736" s="16"/>
      <c r="JZ736" s="16"/>
      <c r="KA736" s="16"/>
      <c r="KB736" s="16"/>
      <c r="KC736" s="16"/>
      <c r="KD736" s="16"/>
      <c r="KE736" s="16"/>
      <c r="KF736" s="16"/>
      <c r="KG736" s="16"/>
      <c r="KH736" s="16"/>
      <c r="KI736" s="16"/>
      <c r="KJ736" s="16"/>
      <c r="KK736" s="16"/>
      <c r="KL736" s="16"/>
      <c r="KM736" s="16"/>
      <c r="KN736" s="16"/>
      <c r="KO736" s="16"/>
      <c r="KP736" s="16"/>
      <c r="KQ736" s="16"/>
      <c r="KR736" s="16"/>
      <c r="KS736" s="16"/>
      <c r="KT736" s="16"/>
      <c r="KU736" s="16"/>
      <c r="KV736" s="16"/>
      <c r="KW736" s="16"/>
      <c r="KX736" s="16"/>
      <c r="KY736" s="16"/>
      <c r="KZ736" s="16"/>
      <c r="LA736" s="16"/>
      <c r="LB736" s="16"/>
      <c r="LC736" s="16"/>
      <c r="LD736" s="16"/>
      <c r="LE736" s="16"/>
      <c r="LF736" s="16"/>
      <c r="LG736" s="16"/>
      <c r="LH736" s="16"/>
      <c r="LI736" s="16"/>
      <c r="LJ736" s="16"/>
      <c r="LK736" s="16"/>
      <c r="LL736" s="16"/>
      <c r="LM736" s="16"/>
      <c r="LN736" s="16"/>
      <c r="LO736" s="16"/>
      <c r="LP736" s="16"/>
      <c r="LQ736" s="16"/>
      <c r="LR736" s="16"/>
      <c r="LS736" s="16"/>
      <c r="LT736" s="16"/>
      <c r="LU736" s="16"/>
      <c r="LV736" s="16"/>
      <c r="LW736" s="16"/>
      <c r="LX736" s="16"/>
      <c r="LY736" s="16"/>
      <c r="LZ736" s="16"/>
      <c r="MA736" s="16"/>
      <c r="MB736" s="16"/>
      <c r="MC736" s="16"/>
      <c r="MD736" s="16"/>
      <c r="ME736" s="16"/>
      <c r="MF736" s="16"/>
      <c r="MG736" s="16"/>
      <c r="MH736" s="16"/>
      <c r="MI736" s="16"/>
      <c r="MJ736" s="16"/>
      <c r="MK736" s="16"/>
      <c r="ML736" s="16"/>
      <c r="MM736" s="16"/>
      <c r="MN736" s="16"/>
      <c r="MO736" s="16"/>
      <c r="MP736" s="16"/>
      <c r="MQ736" s="16"/>
      <c r="MR736" s="16"/>
      <c r="MS736" s="16"/>
      <c r="MT736" s="16"/>
      <c r="MU736" s="16"/>
      <c r="MV736" s="16"/>
      <c r="MW736" s="16"/>
      <c r="MX736" s="16"/>
      <c r="MY736" s="16"/>
      <c r="MZ736" s="16"/>
      <c r="NA736" s="16"/>
      <c r="NB736" s="16"/>
      <c r="NC736" s="16"/>
      <c r="ND736" s="16"/>
      <c r="NE736" s="16"/>
      <c r="NF736" s="16"/>
      <c r="NG736" s="16"/>
      <c r="NH736" s="16"/>
      <c r="NI736" s="16"/>
      <c r="NJ736" s="16"/>
      <c r="NK736" s="16"/>
      <c r="NL736" s="16"/>
      <c r="NM736" s="16"/>
      <c r="NN736" s="16"/>
      <c r="NO736" s="16"/>
      <c r="NP736" s="16"/>
      <c r="NQ736" s="16"/>
      <c r="NR736" s="16"/>
      <c r="NS736" s="16"/>
      <c r="NT736" s="16"/>
      <c r="NU736" s="16"/>
      <c r="NV736" s="16"/>
      <c r="NW736" s="16"/>
      <c r="NX736" s="16"/>
      <c r="NY736" s="16"/>
      <c r="NZ736" s="16"/>
      <c r="OA736" s="16"/>
      <c r="OB736" s="16"/>
      <c r="OC736" s="16"/>
      <c r="OD736" s="16"/>
      <c r="OE736" s="16"/>
      <c r="OF736" s="16"/>
      <c r="OG736" s="16"/>
      <c r="OH736" s="16"/>
      <c r="OI736" s="16"/>
      <c r="OJ736" s="16"/>
      <c r="OK736" s="16"/>
      <c r="OL736" s="16"/>
      <c r="OM736" s="16"/>
      <c r="ON736" s="16"/>
      <c r="OO736" s="16"/>
      <c r="OP736" s="16"/>
      <c r="OQ736" s="16"/>
      <c r="OR736" s="16"/>
      <c r="OS736" s="16"/>
      <c r="OT736" s="16"/>
      <c r="OU736" s="16"/>
      <c r="OV736" s="16"/>
      <c r="OW736" s="16"/>
      <c r="OX736" s="16"/>
      <c r="OY736" s="16"/>
      <c r="OZ736" s="16"/>
      <c r="PA736" s="16"/>
      <c r="PB736" s="16"/>
      <c r="PC736" s="16"/>
      <c r="PD736" s="16"/>
      <c r="PE736" s="16"/>
      <c r="PF736" s="16"/>
      <c r="PG736" s="16"/>
      <c r="PH736" s="16"/>
      <c r="PI736" s="16"/>
      <c r="PJ736" s="16"/>
      <c r="PK736" s="16"/>
      <c r="PL736" s="16"/>
      <c r="PM736" s="16"/>
      <c r="PN736" s="16"/>
      <c r="PO736" s="16"/>
      <c r="PP736" s="16"/>
      <c r="PQ736" s="16"/>
      <c r="PR736" s="16"/>
      <c r="PS736" s="16"/>
      <c r="PT736" s="16"/>
      <c r="PU736" s="16"/>
      <c r="PV736" s="16"/>
      <c r="PW736" s="16"/>
      <c r="PX736" s="16"/>
      <c r="PY736" s="16"/>
      <c r="PZ736" s="16"/>
      <c r="QA736" s="16"/>
      <c r="QB736" s="16"/>
      <c r="QC736" s="16"/>
      <c r="QD736" s="16"/>
      <c r="QE736" s="16"/>
      <c r="QF736" s="16"/>
      <c r="QG736" s="16"/>
      <c r="QH736" s="16"/>
      <c r="QI736" s="16"/>
      <c r="QJ736" s="16"/>
      <c r="QK736" s="16"/>
      <c r="QL736" s="16"/>
      <c r="QM736" s="16"/>
      <c r="QN736" s="16"/>
      <c r="QO736" s="16"/>
      <c r="QP736" s="16"/>
      <c r="QQ736" s="16"/>
      <c r="QR736" s="16"/>
      <c r="QS736" s="16"/>
      <c r="QT736" s="16"/>
      <c r="QU736" s="16"/>
      <c r="QV736" s="16"/>
      <c r="QW736" s="16"/>
      <c r="QX736" s="16"/>
      <c r="QY736" s="16"/>
      <c r="QZ736" s="16"/>
      <c r="RA736" s="16"/>
      <c r="RB736" s="16"/>
      <c r="RC736" s="16"/>
      <c r="RD736" s="16"/>
      <c r="RE736" s="16"/>
      <c r="RF736" s="16"/>
      <c r="RG736" s="16"/>
      <c r="RH736" s="16"/>
      <c r="RI736" s="16"/>
      <c r="RJ736" s="16"/>
      <c r="RK736" s="16"/>
      <c r="RL736" s="16"/>
      <c r="RM736" s="16"/>
      <c r="RN736" s="16"/>
      <c r="RO736" s="16"/>
      <c r="RP736" s="16"/>
      <c r="RQ736" s="16"/>
      <c r="RR736" s="16"/>
      <c r="RS736" s="16"/>
      <c r="RT736" s="16"/>
      <c r="RU736" s="16"/>
      <c r="RV736" s="16"/>
      <c r="RW736" s="16"/>
      <c r="RX736" s="16"/>
      <c r="RY736" s="16"/>
      <c r="RZ736" s="16"/>
      <c r="SA736" s="16"/>
      <c r="SB736" s="16"/>
      <c r="SC736" s="16"/>
      <c r="SD736" s="16"/>
      <c r="SE736" s="16"/>
      <c r="SF736" s="16"/>
      <c r="SG736" s="16"/>
      <c r="SH736" s="16"/>
      <c r="SI736" s="16"/>
      <c r="SJ736" s="16"/>
      <c r="SK736" s="16"/>
      <c r="SL736" s="16"/>
      <c r="SM736" s="16"/>
      <c r="SN736" s="16"/>
      <c r="SO736" s="16"/>
      <c r="SP736" s="16"/>
      <c r="SQ736" s="16"/>
      <c r="SR736" s="16"/>
      <c r="SS736" s="16"/>
      <c r="ST736" s="16"/>
      <c r="SU736" s="16"/>
      <c r="SV736" s="16"/>
      <c r="SW736" s="16"/>
      <c r="SX736" s="16"/>
      <c r="SY736" s="16"/>
      <c r="SZ736" s="16"/>
      <c r="TA736" s="16"/>
      <c r="TB736" s="16"/>
      <c r="TC736" s="16"/>
      <c r="TD736" s="16"/>
      <c r="TE736" s="16"/>
      <c r="TF736" s="16"/>
      <c r="TG736" s="16"/>
      <c r="TH736" s="16"/>
      <c r="TI736" s="16"/>
      <c r="TJ736" s="16"/>
      <c r="TK736" s="16"/>
      <c r="TL736" s="16"/>
      <c r="TM736" s="16"/>
      <c r="TN736" s="16"/>
      <c r="TO736" s="16"/>
      <c r="TP736" s="16"/>
      <c r="TQ736" s="16"/>
      <c r="TR736" s="16"/>
      <c r="TS736" s="16"/>
      <c r="TT736" s="16"/>
      <c r="TU736" s="16"/>
      <c r="TV736" s="16"/>
      <c r="TW736" s="16"/>
      <c r="TX736" s="16"/>
      <c r="TY736" s="16"/>
      <c r="TZ736" s="16"/>
      <c r="UA736" s="16"/>
      <c r="UB736" s="16"/>
      <c r="UC736" s="16"/>
      <c r="UD736" s="16"/>
      <c r="UE736" s="16"/>
      <c r="UF736" s="16"/>
      <c r="UG736" s="16"/>
      <c r="UH736" s="16"/>
      <c r="UI736" s="16"/>
      <c r="UJ736" s="16"/>
      <c r="UK736" s="16"/>
      <c r="UL736" s="16"/>
      <c r="UM736" s="16"/>
      <c r="UN736" s="16"/>
      <c r="UO736" s="16"/>
      <c r="UP736" s="16"/>
      <c r="UQ736" s="16"/>
      <c r="UR736" s="16"/>
      <c r="US736" s="16"/>
      <c r="UT736" s="16"/>
      <c r="UU736" s="16"/>
      <c r="UV736" s="16"/>
      <c r="UW736" s="16"/>
      <c r="UX736" s="16"/>
      <c r="UY736" s="16"/>
      <c r="UZ736" s="16"/>
      <c r="VA736" s="16"/>
      <c r="VB736" s="16"/>
      <c r="VC736" s="16"/>
      <c r="VD736" s="16"/>
      <c r="VE736" s="16"/>
      <c r="VF736" s="16"/>
      <c r="VG736" s="16"/>
      <c r="VH736" s="16"/>
      <c r="VI736" s="16"/>
      <c r="VJ736" s="16"/>
      <c r="VK736" s="16"/>
      <c r="VL736" s="16"/>
      <c r="VM736" s="16"/>
      <c r="VN736" s="16"/>
      <c r="VO736" s="16"/>
      <c r="VP736" s="16"/>
      <c r="VQ736" s="16"/>
      <c r="VR736" s="16"/>
      <c r="VS736" s="16"/>
      <c r="VT736" s="16"/>
      <c r="VU736" s="16"/>
      <c r="VV736" s="16"/>
      <c r="VW736" s="16"/>
      <c r="VX736" s="16"/>
      <c r="VY736" s="16"/>
      <c r="VZ736" s="16"/>
      <c r="WA736" s="16"/>
      <c r="WB736" s="16"/>
      <c r="WC736" s="16"/>
      <c r="WD736" s="16"/>
      <c r="WE736" s="16"/>
      <c r="WF736" s="16"/>
      <c r="WG736" s="16"/>
      <c r="WH736" s="16"/>
      <c r="WI736" s="16"/>
      <c r="WJ736" s="16"/>
      <c r="WK736" s="16"/>
      <c r="WL736" s="16"/>
      <c r="WM736" s="16"/>
      <c r="WN736" s="16"/>
      <c r="WO736" s="16"/>
      <c r="WP736" s="16"/>
      <c r="WQ736" s="16"/>
      <c r="WR736" s="16"/>
      <c r="WS736" s="16"/>
      <c r="WT736" s="16"/>
      <c r="WU736" s="16"/>
      <c r="WV736" s="16"/>
      <c r="WW736" s="16"/>
      <c r="WX736" s="16"/>
      <c r="WY736" s="16"/>
      <c r="WZ736" s="16"/>
      <c r="XA736" s="16"/>
      <c r="XB736" s="16"/>
      <c r="XC736" s="16"/>
      <c r="XD736" s="16"/>
      <c r="XE736" s="16"/>
      <c r="XF736" s="16"/>
      <c r="XG736" s="16"/>
      <c r="XH736" s="16"/>
      <c r="XI736" s="16"/>
      <c r="XJ736" s="16"/>
      <c r="XK736" s="16"/>
      <c r="XL736" s="16"/>
      <c r="XM736" s="16"/>
      <c r="XN736" s="16"/>
      <c r="XO736" s="16"/>
      <c r="XP736" s="16"/>
      <c r="XQ736" s="16"/>
      <c r="XR736" s="16"/>
      <c r="XS736" s="16"/>
      <c r="XT736" s="16"/>
      <c r="XU736" s="16"/>
      <c r="XV736" s="16"/>
      <c r="XW736" s="16"/>
      <c r="XX736" s="16"/>
      <c r="XY736" s="16"/>
      <c r="XZ736" s="16"/>
      <c r="YA736" s="16"/>
      <c r="YB736" s="16"/>
      <c r="YC736" s="16"/>
      <c r="YD736" s="16"/>
      <c r="YE736" s="16"/>
      <c r="YF736" s="16"/>
      <c r="YG736" s="16"/>
      <c r="YH736" s="16"/>
      <c r="YI736" s="16"/>
      <c r="YJ736" s="16"/>
      <c r="YK736" s="16"/>
      <c r="YL736" s="16"/>
      <c r="YM736" s="16"/>
      <c r="YN736" s="16"/>
      <c r="YO736" s="16"/>
      <c r="YP736" s="16"/>
      <c r="YQ736" s="16"/>
      <c r="YR736" s="16"/>
      <c r="YS736" s="16"/>
      <c r="YT736" s="16"/>
      <c r="YU736" s="16"/>
      <c r="YV736" s="16"/>
      <c r="YW736" s="16"/>
      <c r="YX736" s="16"/>
      <c r="YY736" s="16"/>
      <c r="YZ736" s="16"/>
      <c r="ZA736" s="16"/>
      <c r="ZB736" s="16"/>
      <c r="ZC736" s="16"/>
      <c r="ZD736" s="16"/>
      <c r="ZE736" s="16"/>
      <c r="ZF736" s="16"/>
      <c r="ZG736" s="16"/>
      <c r="ZH736" s="16"/>
      <c r="ZI736" s="16"/>
      <c r="ZJ736" s="16"/>
      <c r="ZK736" s="16"/>
      <c r="ZL736" s="16"/>
      <c r="ZM736" s="16"/>
      <c r="ZN736" s="16"/>
      <c r="ZO736" s="16"/>
      <c r="ZP736" s="16"/>
      <c r="ZQ736" s="16"/>
      <c r="ZR736" s="16"/>
      <c r="ZS736" s="16"/>
      <c r="ZT736" s="16"/>
      <c r="ZU736" s="16"/>
      <c r="ZV736" s="16"/>
      <c r="ZW736" s="16"/>
      <c r="ZX736" s="16"/>
      <c r="ZY736" s="16"/>
      <c r="ZZ736" s="16"/>
      <c r="AAA736" s="16"/>
      <c r="AAB736" s="16"/>
      <c r="AAC736" s="16"/>
      <c r="AAD736" s="16"/>
      <c r="AAE736" s="16"/>
      <c r="AAF736" s="16"/>
      <c r="AAG736" s="16"/>
      <c r="AAH736" s="16"/>
      <c r="AAI736" s="16"/>
      <c r="AAJ736" s="16"/>
      <c r="AAK736" s="16"/>
      <c r="AAL736" s="16"/>
      <c r="AAM736" s="16"/>
      <c r="AAN736" s="16"/>
      <c r="AAO736" s="16"/>
      <c r="AAP736" s="16"/>
      <c r="AAQ736" s="16"/>
      <c r="AAR736" s="16"/>
      <c r="AAS736" s="16"/>
      <c r="AAT736" s="16"/>
      <c r="AAU736" s="16"/>
      <c r="AAV736" s="16"/>
      <c r="AAW736" s="16"/>
      <c r="AAX736" s="16"/>
      <c r="AAY736" s="16"/>
      <c r="AAZ736" s="16"/>
      <c r="ABA736" s="16"/>
      <c r="ABB736" s="16"/>
      <c r="ABC736" s="16"/>
      <c r="ABD736" s="16"/>
      <c r="ABE736" s="16"/>
      <c r="ABF736" s="16"/>
      <c r="ABG736" s="16"/>
      <c r="ABH736" s="16"/>
      <c r="ABI736" s="16"/>
      <c r="ABJ736" s="16"/>
      <c r="ABK736" s="16"/>
      <c r="ABL736" s="16"/>
      <c r="ABM736" s="16"/>
      <c r="ABN736" s="16"/>
      <c r="ABO736" s="16"/>
      <c r="ABP736" s="16"/>
      <c r="ABQ736" s="16"/>
      <c r="ABR736" s="16"/>
      <c r="ABS736" s="16"/>
      <c r="ABT736" s="16"/>
      <c r="ABU736" s="16"/>
      <c r="ABV736" s="16"/>
      <c r="ABW736" s="16"/>
      <c r="ABX736" s="16"/>
      <c r="ABY736" s="16"/>
      <c r="ABZ736" s="16"/>
      <c r="ACA736" s="16"/>
      <c r="ACB736" s="16"/>
      <c r="ACC736" s="16"/>
      <c r="ACD736" s="16"/>
      <c r="ACE736" s="16"/>
      <c r="ACF736" s="16"/>
      <c r="ACG736" s="16"/>
      <c r="ACH736" s="16"/>
      <c r="ACI736" s="16"/>
      <c r="ACJ736" s="16"/>
      <c r="ACK736" s="16"/>
      <c r="ACL736" s="16"/>
      <c r="ACM736" s="16"/>
      <c r="ACN736" s="16"/>
      <c r="ACO736" s="16"/>
      <c r="ACP736" s="16"/>
      <c r="ACQ736" s="16"/>
      <c r="ACR736" s="16"/>
      <c r="ACS736" s="16"/>
      <c r="ACT736" s="16"/>
      <c r="ACU736" s="16"/>
      <c r="ACV736" s="16"/>
      <c r="ACW736" s="16"/>
      <c r="ACX736" s="16"/>
      <c r="ACY736" s="16"/>
      <c r="ACZ736" s="16"/>
      <c r="ADA736" s="16"/>
      <c r="ADB736" s="16"/>
      <c r="ADC736" s="16"/>
      <c r="ADD736" s="16"/>
      <c r="ADE736" s="16"/>
      <c r="ADF736" s="16"/>
      <c r="ADG736" s="16"/>
      <c r="ADH736" s="16"/>
      <c r="ADI736" s="16"/>
      <c r="ADJ736" s="16"/>
      <c r="ADK736" s="16"/>
      <c r="ADL736" s="16"/>
      <c r="ADM736" s="16"/>
      <c r="ADN736" s="16"/>
      <c r="ADO736" s="16"/>
      <c r="ADP736" s="16"/>
      <c r="ADQ736" s="16"/>
      <c r="ADR736" s="16"/>
      <c r="ADS736" s="16"/>
      <c r="ADT736" s="16"/>
      <c r="ADU736" s="16"/>
      <c r="ADV736" s="16"/>
      <c r="ADW736" s="16"/>
      <c r="ADX736" s="16"/>
      <c r="ADY736" s="16"/>
      <c r="ADZ736" s="16"/>
      <c r="AEA736" s="16"/>
      <c r="AEB736" s="16"/>
      <c r="AEC736" s="16"/>
      <c r="AED736" s="16"/>
      <c r="AEE736" s="16"/>
      <c r="AEF736" s="16"/>
      <c r="AEG736" s="16"/>
      <c r="AEH736" s="16"/>
      <c r="AEI736" s="16"/>
      <c r="AEJ736" s="16"/>
      <c r="AEK736" s="16"/>
      <c r="AEL736" s="16"/>
      <c r="AEM736" s="16"/>
      <c r="AEN736" s="16"/>
      <c r="AEO736" s="16"/>
      <c r="AEP736" s="16"/>
      <c r="AEQ736" s="16"/>
      <c r="AER736" s="16"/>
      <c r="AES736" s="16"/>
      <c r="AET736" s="16"/>
      <c r="AEU736" s="16"/>
      <c r="AEV736" s="16"/>
      <c r="AEW736" s="16"/>
      <c r="AEX736" s="16"/>
      <c r="AEY736" s="16"/>
      <c r="AEZ736" s="16"/>
      <c r="AFA736" s="16"/>
      <c r="AFB736" s="16"/>
      <c r="AFC736" s="16"/>
      <c r="AFD736" s="16"/>
      <c r="AFE736" s="16"/>
      <c r="AFF736" s="16"/>
      <c r="AFG736" s="16"/>
      <c r="AFH736" s="16"/>
      <c r="AFI736" s="16"/>
      <c r="AFJ736" s="16"/>
      <c r="AFK736" s="16"/>
      <c r="AFL736" s="16"/>
      <c r="AFM736" s="16"/>
      <c r="AFN736" s="16"/>
      <c r="AFO736" s="16"/>
      <c r="AFP736" s="16"/>
      <c r="AFQ736" s="16"/>
      <c r="AFR736" s="16"/>
      <c r="AFS736" s="16"/>
      <c r="AFT736" s="16"/>
      <c r="AFU736" s="16"/>
      <c r="AFV736" s="16"/>
      <c r="AFW736" s="16"/>
      <c r="AFX736" s="16"/>
      <c r="AFY736" s="16"/>
      <c r="AFZ736" s="16"/>
      <c r="AGA736" s="16"/>
    </row>
    <row r="737" spans="1:859" s="343" customFormat="1" x14ac:dyDescent="0.2">
      <c r="A737" s="341"/>
      <c r="B737" s="341"/>
      <c r="C737" s="341"/>
      <c r="D737" s="341"/>
      <c r="E737" s="340" t="s">
        <v>1841</v>
      </c>
      <c r="F737" s="338" t="s">
        <v>2916</v>
      </c>
      <c r="G737" s="340" t="s">
        <v>449</v>
      </c>
      <c r="H737" s="329" t="s">
        <v>1837</v>
      </c>
      <c r="I737" s="329" t="s">
        <v>1802</v>
      </c>
      <c r="J737" s="329" t="s">
        <v>884</v>
      </c>
      <c r="K737" s="329" t="s">
        <v>1835</v>
      </c>
      <c r="L737" s="329" t="s">
        <v>849</v>
      </c>
      <c r="M737" s="329"/>
      <c r="N737" s="340"/>
      <c r="O737" s="329"/>
      <c r="P737" s="329"/>
      <c r="Q737" s="340"/>
      <c r="R737" s="341"/>
      <c r="S737" s="341"/>
      <c r="T737" s="341"/>
      <c r="U737" s="341"/>
      <c r="V737" s="341"/>
      <c r="W737" s="341"/>
      <c r="X737" s="341"/>
      <c r="Y737" s="341"/>
      <c r="Z737" s="341"/>
      <c r="AA737" s="341"/>
      <c r="AB737" s="341"/>
      <c r="AC737" s="341"/>
      <c r="AD737" s="341"/>
      <c r="AE737" s="341"/>
      <c r="AF737" s="341"/>
      <c r="AG737" s="341"/>
      <c r="AH737" s="341"/>
      <c r="AI737" s="341"/>
      <c r="AJ737" s="341"/>
      <c r="AK737" s="341"/>
      <c r="AL737" s="341"/>
      <c r="AM737" s="341"/>
      <c r="AN737" s="341"/>
      <c r="AO737" s="341"/>
      <c r="AP737" s="341"/>
      <c r="AQ737" s="341"/>
      <c r="AR737" s="341"/>
      <c r="AS737" s="341"/>
      <c r="AT737" s="341"/>
      <c r="AU737" s="341"/>
      <c r="AV737" s="341"/>
      <c r="AW737" s="341"/>
      <c r="AX737" s="341"/>
      <c r="AY737" s="341"/>
      <c r="AZ737" s="341"/>
      <c r="BA737" s="341"/>
      <c r="BB737" s="341"/>
      <c r="BC737" s="341"/>
      <c r="BD737" s="341"/>
      <c r="BE737" s="341"/>
      <c r="BF737" s="341"/>
      <c r="BG737" s="341"/>
      <c r="BH737" s="341"/>
      <c r="BI737" s="341"/>
      <c r="BJ737" s="341"/>
      <c r="BK737" s="341"/>
      <c r="BL737" s="341"/>
      <c r="BM737" s="341"/>
      <c r="BN737" s="341"/>
      <c r="BO737" s="341"/>
      <c r="BP737" s="341"/>
      <c r="BQ737" s="341"/>
      <c r="BR737" s="341"/>
      <c r="BS737" s="341"/>
      <c r="BT737" s="341"/>
      <c r="BU737" s="341"/>
      <c r="BV737" s="341"/>
      <c r="BW737" s="341"/>
      <c r="BX737" s="341"/>
      <c r="BY737" s="341"/>
      <c r="BZ737" s="341"/>
      <c r="CA737" s="341"/>
      <c r="CB737" s="341"/>
      <c r="CC737" s="341"/>
      <c r="CD737" s="341"/>
      <c r="CE737" s="341"/>
      <c r="CF737" s="341"/>
      <c r="CG737" s="341"/>
      <c r="CH737" s="341"/>
      <c r="CI737" s="341"/>
      <c r="CJ737" s="341"/>
      <c r="CK737" s="341"/>
      <c r="CL737" s="341"/>
      <c r="CM737" s="341"/>
      <c r="CN737" s="341"/>
      <c r="CO737" s="341"/>
      <c r="CP737" s="341"/>
      <c r="CQ737" s="341"/>
      <c r="CR737" s="341"/>
      <c r="CS737" s="341"/>
      <c r="CT737" s="341"/>
      <c r="CU737" s="341"/>
      <c r="CV737" s="341"/>
      <c r="CW737" s="341"/>
      <c r="CX737" s="341"/>
      <c r="CY737" s="341"/>
      <c r="CZ737" s="341"/>
      <c r="DA737" s="341"/>
      <c r="DB737" s="341"/>
      <c r="DC737" s="341"/>
      <c r="DD737" s="341"/>
      <c r="DE737" s="341"/>
      <c r="DF737" s="341"/>
      <c r="DG737" s="341"/>
      <c r="DH737" s="341"/>
      <c r="DI737" s="341"/>
      <c r="DJ737" s="341"/>
      <c r="DK737" s="341"/>
      <c r="DL737" s="341"/>
      <c r="DM737" s="341"/>
      <c r="DN737" s="341"/>
      <c r="DO737" s="341"/>
      <c r="DP737" s="341"/>
      <c r="DQ737" s="341"/>
      <c r="DR737" s="341"/>
      <c r="DS737" s="341"/>
      <c r="DT737" s="341"/>
      <c r="DU737" s="341"/>
      <c r="DV737" s="341"/>
      <c r="DW737" s="341"/>
      <c r="DX737" s="341"/>
      <c r="DY737" s="341"/>
      <c r="DZ737" s="341"/>
      <c r="EA737" s="341"/>
      <c r="EB737" s="341"/>
      <c r="EC737" s="341"/>
      <c r="ED737" s="341"/>
      <c r="EE737" s="341"/>
      <c r="EF737" s="341"/>
      <c r="EG737" s="341"/>
      <c r="EH737" s="341"/>
      <c r="EI737" s="341"/>
      <c r="EJ737" s="341"/>
      <c r="EK737" s="341"/>
      <c r="EL737" s="341"/>
      <c r="EM737" s="341"/>
      <c r="EN737" s="341"/>
      <c r="EO737" s="341"/>
      <c r="EP737" s="341"/>
      <c r="EQ737" s="341"/>
      <c r="ER737" s="341"/>
      <c r="ES737" s="341"/>
      <c r="ET737" s="341"/>
      <c r="EU737" s="341"/>
      <c r="EV737" s="341"/>
      <c r="EW737" s="341"/>
      <c r="EX737" s="341"/>
      <c r="EY737" s="341"/>
      <c r="EZ737" s="341"/>
      <c r="FA737" s="341"/>
      <c r="FB737" s="341"/>
      <c r="FC737" s="341"/>
      <c r="FD737" s="341"/>
      <c r="FE737" s="341"/>
      <c r="FF737" s="341"/>
      <c r="FG737" s="341"/>
      <c r="FH737" s="341"/>
      <c r="FI737" s="341"/>
      <c r="FJ737" s="341"/>
      <c r="FK737" s="341"/>
      <c r="FL737" s="341"/>
      <c r="FM737" s="341"/>
      <c r="FN737" s="341"/>
      <c r="FO737" s="341"/>
      <c r="FP737" s="341"/>
      <c r="FQ737" s="341"/>
      <c r="FR737" s="341"/>
      <c r="FS737" s="341"/>
      <c r="FT737" s="341"/>
      <c r="FU737" s="341"/>
      <c r="FV737" s="341"/>
      <c r="FW737" s="341"/>
      <c r="FX737" s="341"/>
      <c r="FY737" s="341"/>
      <c r="FZ737" s="341"/>
      <c r="GA737" s="341"/>
      <c r="GB737" s="341"/>
      <c r="GC737" s="341"/>
      <c r="GD737" s="341"/>
      <c r="GE737" s="341"/>
      <c r="GF737" s="341"/>
      <c r="GG737" s="341"/>
      <c r="GH737" s="341"/>
      <c r="GI737" s="341"/>
      <c r="GJ737" s="341"/>
      <c r="GK737" s="341"/>
      <c r="GL737" s="341"/>
      <c r="GM737" s="341"/>
      <c r="GN737" s="341"/>
      <c r="GO737" s="341"/>
      <c r="GP737" s="341"/>
      <c r="GQ737" s="341"/>
      <c r="GR737" s="341"/>
      <c r="GS737" s="341"/>
      <c r="GT737" s="341"/>
      <c r="GU737" s="341"/>
      <c r="GV737" s="341"/>
      <c r="GW737" s="341"/>
      <c r="GX737" s="341"/>
      <c r="GY737" s="341"/>
      <c r="GZ737" s="341"/>
      <c r="HA737" s="341"/>
      <c r="HB737" s="341"/>
      <c r="HC737" s="341"/>
      <c r="HD737" s="341"/>
      <c r="HE737" s="341"/>
      <c r="HF737" s="341"/>
      <c r="HG737" s="341"/>
      <c r="HH737" s="341"/>
      <c r="HI737" s="341"/>
      <c r="HJ737" s="341"/>
      <c r="HK737" s="341"/>
      <c r="HL737" s="341"/>
      <c r="HM737" s="341"/>
      <c r="HN737" s="341"/>
      <c r="HO737" s="341"/>
      <c r="HP737" s="341"/>
      <c r="HQ737" s="341"/>
      <c r="HR737" s="341"/>
      <c r="HS737" s="341"/>
      <c r="HT737" s="341"/>
      <c r="HU737" s="341"/>
      <c r="HV737" s="341"/>
      <c r="HW737" s="341"/>
      <c r="HX737" s="341"/>
      <c r="HY737" s="341"/>
      <c r="HZ737" s="341"/>
      <c r="IA737" s="341"/>
      <c r="IB737" s="341"/>
      <c r="IC737" s="341"/>
      <c r="ID737" s="341"/>
      <c r="IE737" s="341"/>
      <c r="IF737" s="341"/>
      <c r="IG737" s="341"/>
      <c r="IH737" s="341"/>
      <c r="II737" s="341"/>
      <c r="IJ737" s="341"/>
      <c r="IK737" s="341"/>
      <c r="IL737" s="341"/>
      <c r="IM737" s="341"/>
      <c r="IN737" s="341"/>
      <c r="IO737" s="341"/>
      <c r="IP737" s="341"/>
      <c r="IQ737" s="341"/>
      <c r="IR737" s="341"/>
      <c r="IS737" s="341"/>
      <c r="IT737" s="341"/>
      <c r="IU737" s="341"/>
      <c r="IV737" s="341"/>
      <c r="IW737" s="341"/>
      <c r="IX737" s="341"/>
      <c r="IY737" s="341"/>
      <c r="IZ737" s="341"/>
      <c r="JA737" s="341"/>
      <c r="JB737" s="341"/>
      <c r="JC737" s="341"/>
      <c r="JD737" s="341"/>
      <c r="JE737" s="341"/>
      <c r="JF737" s="341"/>
      <c r="JG737" s="341"/>
      <c r="JH737" s="341"/>
      <c r="JI737" s="341"/>
      <c r="JJ737" s="341"/>
      <c r="JK737" s="341"/>
      <c r="JL737" s="341"/>
      <c r="JM737" s="341"/>
      <c r="JN737" s="341"/>
      <c r="JO737" s="341"/>
      <c r="JP737" s="341"/>
      <c r="JQ737" s="341"/>
      <c r="JR737" s="341"/>
      <c r="JS737" s="341"/>
      <c r="JT737" s="341"/>
      <c r="JU737" s="341"/>
      <c r="JV737" s="341"/>
      <c r="JW737" s="341"/>
      <c r="JX737" s="341"/>
      <c r="JY737" s="341"/>
      <c r="JZ737" s="341"/>
      <c r="KA737" s="341"/>
      <c r="KB737" s="341"/>
      <c r="KC737" s="341"/>
      <c r="KD737" s="341"/>
      <c r="KE737" s="341"/>
      <c r="KF737" s="341"/>
      <c r="KG737" s="341"/>
      <c r="KH737" s="341"/>
      <c r="KI737" s="341"/>
      <c r="KJ737" s="341"/>
      <c r="KK737" s="341"/>
      <c r="KL737" s="341"/>
      <c r="KM737" s="341"/>
      <c r="KN737" s="341"/>
      <c r="KO737" s="341"/>
      <c r="KP737" s="341"/>
      <c r="KQ737" s="341"/>
      <c r="KR737" s="341"/>
      <c r="KS737" s="341"/>
      <c r="KT737" s="341"/>
      <c r="KU737" s="341"/>
      <c r="KV737" s="341"/>
      <c r="KW737" s="341"/>
      <c r="KX737" s="341"/>
      <c r="KY737" s="341"/>
      <c r="KZ737" s="341"/>
      <c r="LA737" s="341"/>
      <c r="LB737" s="341"/>
      <c r="LC737" s="341"/>
      <c r="LD737" s="341"/>
      <c r="LE737" s="341"/>
      <c r="LF737" s="341"/>
      <c r="LG737" s="341"/>
      <c r="LH737" s="341"/>
      <c r="LI737" s="341"/>
      <c r="LJ737" s="341"/>
      <c r="LK737" s="341"/>
      <c r="LL737" s="341"/>
      <c r="LM737" s="341"/>
      <c r="LN737" s="341"/>
      <c r="LO737" s="341"/>
      <c r="LP737" s="341"/>
      <c r="LQ737" s="341"/>
      <c r="LR737" s="341"/>
      <c r="LS737" s="341"/>
      <c r="LT737" s="341"/>
      <c r="LU737" s="341"/>
      <c r="LV737" s="341"/>
      <c r="LW737" s="341"/>
      <c r="LX737" s="341"/>
      <c r="LY737" s="341"/>
      <c r="LZ737" s="341"/>
      <c r="MA737" s="341"/>
      <c r="MB737" s="341"/>
      <c r="MC737" s="341"/>
      <c r="MD737" s="341"/>
      <c r="ME737" s="341"/>
      <c r="MF737" s="341"/>
      <c r="MG737" s="341"/>
      <c r="MH737" s="341"/>
      <c r="MI737" s="341"/>
      <c r="MJ737" s="341"/>
      <c r="MK737" s="341"/>
      <c r="ML737" s="341"/>
      <c r="MM737" s="341"/>
      <c r="MN737" s="341"/>
      <c r="MO737" s="341"/>
      <c r="MP737" s="341"/>
      <c r="MQ737" s="341"/>
      <c r="MR737" s="341"/>
      <c r="MS737" s="341"/>
      <c r="MT737" s="341"/>
      <c r="MU737" s="341"/>
      <c r="MV737" s="341"/>
      <c r="MW737" s="341"/>
      <c r="MX737" s="341"/>
      <c r="MY737" s="341"/>
      <c r="MZ737" s="341"/>
      <c r="NA737" s="341"/>
      <c r="NB737" s="341"/>
      <c r="NC737" s="341"/>
      <c r="ND737" s="341"/>
      <c r="NE737" s="341"/>
      <c r="NF737" s="341"/>
      <c r="NG737" s="341"/>
      <c r="NH737" s="341"/>
      <c r="NI737" s="341"/>
      <c r="NJ737" s="341"/>
      <c r="NK737" s="341"/>
      <c r="NL737" s="341"/>
      <c r="NM737" s="341"/>
      <c r="NN737" s="341"/>
      <c r="NO737" s="341"/>
      <c r="NP737" s="341"/>
      <c r="NQ737" s="341"/>
      <c r="NR737" s="341"/>
      <c r="NS737" s="341"/>
      <c r="NT737" s="341"/>
      <c r="NU737" s="341"/>
      <c r="NV737" s="341"/>
      <c r="NW737" s="341"/>
      <c r="NX737" s="341"/>
      <c r="NY737" s="341"/>
      <c r="NZ737" s="341"/>
      <c r="OA737" s="341"/>
      <c r="OB737" s="341"/>
      <c r="OC737" s="341"/>
      <c r="OD737" s="341"/>
      <c r="OE737" s="341"/>
      <c r="OF737" s="341"/>
      <c r="OG737" s="341"/>
      <c r="OH737" s="341"/>
      <c r="OI737" s="341"/>
      <c r="OJ737" s="341"/>
      <c r="OK737" s="341"/>
      <c r="OL737" s="341"/>
      <c r="OM737" s="341"/>
      <c r="ON737" s="341"/>
      <c r="OO737" s="341"/>
      <c r="OP737" s="341"/>
      <c r="OQ737" s="341"/>
      <c r="OR737" s="341"/>
      <c r="OS737" s="341"/>
      <c r="OT737" s="341"/>
      <c r="OU737" s="341"/>
      <c r="OV737" s="341"/>
      <c r="OW737" s="341"/>
      <c r="OX737" s="341"/>
      <c r="OY737" s="341"/>
      <c r="OZ737" s="341"/>
      <c r="PA737" s="341"/>
      <c r="PB737" s="341"/>
      <c r="PC737" s="341"/>
      <c r="PD737" s="341"/>
      <c r="PE737" s="341"/>
      <c r="PF737" s="341"/>
      <c r="PG737" s="341"/>
      <c r="PH737" s="341"/>
      <c r="PI737" s="341"/>
      <c r="PJ737" s="341"/>
      <c r="PK737" s="341"/>
      <c r="PL737" s="341"/>
      <c r="PM737" s="341"/>
      <c r="PN737" s="341"/>
      <c r="PO737" s="341"/>
      <c r="PP737" s="341"/>
      <c r="PQ737" s="341"/>
      <c r="PR737" s="341"/>
      <c r="PS737" s="341"/>
      <c r="PT737" s="341"/>
      <c r="PU737" s="341"/>
      <c r="PV737" s="341"/>
      <c r="PW737" s="341"/>
      <c r="PX737" s="341"/>
      <c r="PY737" s="341"/>
      <c r="PZ737" s="341"/>
      <c r="QA737" s="341"/>
      <c r="QB737" s="341"/>
      <c r="QC737" s="341"/>
      <c r="QD737" s="341"/>
      <c r="QE737" s="341"/>
      <c r="QF737" s="341"/>
      <c r="QG737" s="341"/>
      <c r="QH737" s="341"/>
      <c r="QI737" s="341"/>
      <c r="QJ737" s="341"/>
      <c r="QK737" s="341"/>
      <c r="QL737" s="341"/>
      <c r="QM737" s="341"/>
      <c r="QN737" s="341"/>
      <c r="QO737" s="341"/>
      <c r="QP737" s="341"/>
      <c r="QQ737" s="341"/>
      <c r="QR737" s="341"/>
      <c r="QS737" s="341"/>
      <c r="QT737" s="341"/>
      <c r="QU737" s="341"/>
      <c r="QV737" s="341"/>
      <c r="QW737" s="341"/>
      <c r="QX737" s="341"/>
      <c r="QY737" s="341"/>
      <c r="QZ737" s="341"/>
      <c r="RA737" s="341"/>
      <c r="RB737" s="341"/>
      <c r="RC737" s="341"/>
      <c r="RD737" s="341"/>
      <c r="RE737" s="341"/>
      <c r="RF737" s="341"/>
      <c r="RG737" s="341"/>
      <c r="RH737" s="341"/>
      <c r="RI737" s="341"/>
      <c r="RJ737" s="341"/>
      <c r="RK737" s="341"/>
      <c r="RL737" s="341"/>
      <c r="RM737" s="341"/>
      <c r="RN737" s="341"/>
      <c r="RO737" s="341"/>
      <c r="RP737" s="341"/>
      <c r="RQ737" s="341"/>
      <c r="RR737" s="341"/>
      <c r="RS737" s="341"/>
      <c r="RT737" s="341"/>
      <c r="RU737" s="341"/>
      <c r="RV737" s="341"/>
      <c r="RW737" s="341"/>
      <c r="RX737" s="341"/>
      <c r="RY737" s="341"/>
      <c r="RZ737" s="341"/>
      <c r="SA737" s="341"/>
      <c r="SB737" s="341"/>
      <c r="SC737" s="341"/>
      <c r="SD737" s="341"/>
      <c r="SE737" s="341"/>
      <c r="SF737" s="341"/>
      <c r="SG737" s="341"/>
      <c r="SH737" s="341"/>
      <c r="SI737" s="341"/>
      <c r="SJ737" s="341"/>
      <c r="SK737" s="341"/>
      <c r="SL737" s="341"/>
      <c r="SM737" s="341"/>
      <c r="SN737" s="341"/>
      <c r="SO737" s="341"/>
      <c r="SP737" s="341"/>
      <c r="SQ737" s="341"/>
      <c r="SR737" s="341"/>
      <c r="SS737" s="341"/>
      <c r="ST737" s="341"/>
      <c r="SU737" s="341"/>
      <c r="SV737" s="341"/>
      <c r="SW737" s="341"/>
      <c r="SX737" s="341"/>
      <c r="SY737" s="341"/>
      <c r="SZ737" s="341"/>
      <c r="TA737" s="341"/>
      <c r="TB737" s="341"/>
      <c r="TC737" s="341"/>
      <c r="TD737" s="341"/>
      <c r="TE737" s="341"/>
      <c r="TF737" s="341"/>
      <c r="TG737" s="341"/>
      <c r="TH737" s="341"/>
      <c r="TI737" s="341"/>
      <c r="TJ737" s="341"/>
      <c r="TK737" s="341"/>
      <c r="TL737" s="341"/>
      <c r="TM737" s="341"/>
      <c r="TN737" s="341"/>
      <c r="TO737" s="341"/>
      <c r="TP737" s="341"/>
      <c r="TQ737" s="341"/>
      <c r="TR737" s="341"/>
      <c r="TS737" s="341"/>
      <c r="TT737" s="341"/>
      <c r="TU737" s="341"/>
      <c r="TV737" s="341"/>
      <c r="TW737" s="341"/>
      <c r="TX737" s="341"/>
      <c r="TY737" s="341"/>
      <c r="TZ737" s="341"/>
      <c r="UA737" s="341"/>
      <c r="UB737" s="341"/>
      <c r="UC737" s="341"/>
      <c r="UD737" s="341"/>
      <c r="UE737" s="341"/>
      <c r="UF737" s="341"/>
      <c r="UG737" s="341"/>
      <c r="UH737" s="341"/>
      <c r="UI737" s="341"/>
      <c r="UJ737" s="341"/>
      <c r="UK737" s="341"/>
      <c r="UL737" s="341"/>
      <c r="UM737" s="341"/>
      <c r="UN737" s="341"/>
      <c r="UO737" s="341"/>
      <c r="UP737" s="341"/>
      <c r="UQ737" s="341"/>
      <c r="UR737" s="341"/>
      <c r="US737" s="341"/>
      <c r="UT737" s="341"/>
      <c r="UU737" s="341"/>
      <c r="UV737" s="341"/>
      <c r="UW737" s="341"/>
      <c r="UX737" s="341"/>
      <c r="UY737" s="341"/>
      <c r="UZ737" s="341"/>
      <c r="VA737" s="341"/>
      <c r="VB737" s="341"/>
      <c r="VC737" s="341"/>
      <c r="VD737" s="341"/>
      <c r="VE737" s="341"/>
      <c r="VF737" s="341"/>
      <c r="VG737" s="341"/>
      <c r="VH737" s="341"/>
      <c r="VI737" s="341"/>
      <c r="VJ737" s="341"/>
      <c r="VK737" s="341"/>
      <c r="VL737" s="341"/>
      <c r="VM737" s="341"/>
      <c r="VN737" s="341"/>
      <c r="VO737" s="341"/>
      <c r="VP737" s="341"/>
      <c r="VQ737" s="341"/>
      <c r="VR737" s="341"/>
      <c r="VS737" s="341"/>
      <c r="VT737" s="341"/>
      <c r="VU737" s="341"/>
      <c r="VV737" s="341"/>
      <c r="VW737" s="341"/>
      <c r="VX737" s="341"/>
      <c r="VY737" s="341"/>
      <c r="VZ737" s="341"/>
      <c r="WA737" s="341"/>
      <c r="WB737" s="341"/>
      <c r="WC737" s="341"/>
      <c r="WD737" s="341"/>
      <c r="WE737" s="341"/>
      <c r="WF737" s="341"/>
      <c r="WG737" s="341"/>
      <c r="WH737" s="341"/>
      <c r="WI737" s="341"/>
      <c r="WJ737" s="341"/>
      <c r="WK737" s="341"/>
      <c r="WL737" s="341"/>
      <c r="WM737" s="341"/>
      <c r="WN737" s="341"/>
      <c r="WO737" s="341"/>
      <c r="WP737" s="341"/>
      <c r="WQ737" s="341"/>
      <c r="WR737" s="341"/>
      <c r="WS737" s="341"/>
      <c r="WT737" s="341"/>
      <c r="WU737" s="341"/>
      <c r="WV737" s="341"/>
      <c r="WW737" s="341"/>
      <c r="WX737" s="341"/>
      <c r="WY737" s="341"/>
      <c r="WZ737" s="341"/>
      <c r="XA737" s="341"/>
      <c r="XB737" s="341"/>
      <c r="XC737" s="341"/>
      <c r="XD737" s="341"/>
      <c r="XE737" s="341"/>
      <c r="XF737" s="341"/>
      <c r="XG737" s="341"/>
      <c r="XH737" s="341"/>
      <c r="XI737" s="341"/>
      <c r="XJ737" s="341"/>
      <c r="XK737" s="341"/>
      <c r="XL737" s="341"/>
      <c r="XM737" s="341"/>
      <c r="XN737" s="341"/>
      <c r="XO737" s="341"/>
      <c r="XP737" s="341"/>
      <c r="XQ737" s="341"/>
      <c r="XR737" s="341"/>
      <c r="XS737" s="341"/>
      <c r="XT737" s="341"/>
      <c r="XU737" s="341"/>
      <c r="XV737" s="341"/>
      <c r="XW737" s="341"/>
      <c r="XX737" s="341"/>
      <c r="XY737" s="341"/>
      <c r="XZ737" s="341"/>
      <c r="YA737" s="341"/>
      <c r="YB737" s="341"/>
      <c r="YC737" s="341"/>
      <c r="YD737" s="341"/>
      <c r="YE737" s="341"/>
      <c r="YF737" s="341"/>
      <c r="YG737" s="341"/>
      <c r="YH737" s="341"/>
      <c r="YI737" s="341"/>
      <c r="YJ737" s="341"/>
      <c r="YK737" s="341"/>
      <c r="YL737" s="341"/>
      <c r="YM737" s="341"/>
      <c r="YN737" s="341"/>
      <c r="YO737" s="341"/>
      <c r="YP737" s="341"/>
      <c r="YQ737" s="341"/>
      <c r="YR737" s="341"/>
      <c r="YS737" s="341"/>
      <c r="YT737" s="341"/>
      <c r="YU737" s="341"/>
      <c r="YV737" s="341"/>
      <c r="YW737" s="341"/>
      <c r="YX737" s="341"/>
      <c r="YY737" s="341"/>
      <c r="YZ737" s="341"/>
      <c r="ZA737" s="341"/>
      <c r="ZB737" s="341"/>
      <c r="ZC737" s="341"/>
      <c r="ZD737" s="341"/>
      <c r="ZE737" s="341"/>
      <c r="ZF737" s="341"/>
      <c r="ZG737" s="341"/>
      <c r="ZH737" s="341"/>
      <c r="ZI737" s="341"/>
      <c r="ZJ737" s="341"/>
      <c r="ZK737" s="341"/>
      <c r="ZL737" s="341"/>
      <c r="ZM737" s="341"/>
      <c r="ZN737" s="341"/>
      <c r="ZO737" s="341"/>
      <c r="ZP737" s="341"/>
      <c r="ZQ737" s="341"/>
      <c r="ZR737" s="341"/>
      <c r="ZS737" s="341"/>
      <c r="ZT737" s="341"/>
      <c r="ZU737" s="341"/>
      <c r="ZV737" s="341"/>
      <c r="ZW737" s="341"/>
      <c r="ZX737" s="341"/>
      <c r="ZY737" s="341"/>
      <c r="ZZ737" s="341"/>
      <c r="AAA737" s="341"/>
      <c r="AAB737" s="341"/>
      <c r="AAC737" s="341"/>
      <c r="AAD737" s="341"/>
      <c r="AAE737" s="341"/>
      <c r="AAF737" s="341"/>
      <c r="AAG737" s="341"/>
      <c r="AAH737" s="341"/>
      <c r="AAI737" s="341"/>
      <c r="AAJ737" s="341"/>
      <c r="AAK737" s="341"/>
      <c r="AAL737" s="341"/>
      <c r="AAM737" s="341"/>
      <c r="AAN737" s="341"/>
      <c r="AAO737" s="341"/>
      <c r="AAP737" s="341"/>
      <c r="AAQ737" s="341"/>
      <c r="AAR737" s="341"/>
      <c r="AAS737" s="341"/>
      <c r="AAT737" s="341"/>
      <c r="AAU737" s="341"/>
      <c r="AAV737" s="341"/>
      <c r="AAW737" s="341"/>
      <c r="AAX737" s="341"/>
      <c r="AAY737" s="341"/>
      <c r="AAZ737" s="341"/>
      <c r="ABA737" s="341"/>
      <c r="ABB737" s="341"/>
      <c r="ABC737" s="341"/>
      <c r="ABD737" s="341"/>
      <c r="ABE737" s="341"/>
      <c r="ABF737" s="341"/>
      <c r="ABG737" s="341"/>
      <c r="ABH737" s="341"/>
      <c r="ABI737" s="341"/>
      <c r="ABJ737" s="341"/>
      <c r="ABK737" s="341"/>
      <c r="ABL737" s="341"/>
      <c r="ABM737" s="341"/>
      <c r="ABN737" s="341"/>
      <c r="ABO737" s="341"/>
      <c r="ABP737" s="341"/>
      <c r="ABQ737" s="341"/>
      <c r="ABR737" s="341"/>
      <c r="ABS737" s="341"/>
      <c r="ABT737" s="341"/>
      <c r="ABU737" s="341"/>
      <c r="ABV737" s="341"/>
      <c r="ABW737" s="341"/>
      <c r="ABX737" s="341"/>
      <c r="ABY737" s="341"/>
      <c r="ABZ737" s="341"/>
      <c r="ACA737" s="341"/>
      <c r="ACB737" s="341"/>
      <c r="ACC737" s="341"/>
      <c r="ACD737" s="341"/>
      <c r="ACE737" s="341"/>
      <c r="ACF737" s="341"/>
      <c r="ACG737" s="341"/>
      <c r="ACH737" s="341"/>
      <c r="ACI737" s="341"/>
      <c r="ACJ737" s="341"/>
      <c r="ACK737" s="341"/>
      <c r="ACL737" s="341"/>
      <c r="ACM737" s="341"/>
      <c r="ACN737" s="341"/>
      <c r="ACO737" s="341"/>
      <c r="ACP737" s="341"/>
      <c r="ACQ737" s="341"/>
      <c r="ACR737" s="341"/>
      <c r="ACS737" s="341"/>
      <c r="ACT737" s="341"/>
      <c r="ACU737" s="341"/>
      <c r="ACV737" s="341"/>
      <c r="ACW737" s="341"/>
      <c r="ACX737" s="341"/>
      <c r="ACY737" s="341"/>
      <c r="ACZ737" s="341"/>
      <c r="ADA737" s="341"/>
      <c r="ADB737" s="341"/>
      <c r="ADC737" s="341"/>
      <c r="ADD737" s="341"/>
      <c r="ADE737" s="341"/>
      <c r="ADF737" s="341"/>
      <c r="ADG737" s="341"/>
      <c r="ADH737" s="341"/>
      <c r="ADI737" s="341"/>
      <c r="ADJ737" s="341"/>
      <c r="ADK737" s="341"/>
      <c r="ADL737" s="341"/>
      <c r="ADM737" s="341"/>
      <c r="ADN737" s="341"/>
      <c r="ADO737" s="341"/>
      <c r="ADP737" s="341"/>
      <c r="ADQ737" s="341"/>
      <c r="ADR737" s="341"/>
      <c r="ADS737" s="341"/>
      <c r="ADT737" s="341"/>
      <c r="ADU737" s="341"/>
      <c r="ADV737" s="341"/>
      <c r="ADW737" s="341"/>
      <c r="ADX737" s="341"/>
      <c r="ADY737" s="341"/>
      <c r="ADZ737" s="341"/>
      <c r="AEA737" s="341"/>
      <c r="AEB737" s="341"/>
      <c r="AEC737" s="341"/>
      <c r="AED737" s="341"/>
      <c r="AEE737" s="341"/>
      <c r="AEF737" s="341"/>
      <c r="AEG737" s="341"/>
      <c r="AEH737" s="341"/>
      <c r="AEI737" s="341"/>
      <c r="AEJ737" s="341"/>
      <c r="AEK737" s="341"/>
      <c r="AEL737" s="341"/>
      <c r="AEM737" s="341"/>
      <c r="AEN737" s="341"/>
      <c r="AEO737" s="341"/>
      <c r="AEP737" s="341"/>
      <c r="AEQ737" s="341"/>
      <c r="AER737" s="341"/>
      <c r="AES737" s="341"/>
      <c r="AET737" s="341"/>
      <c r="AEU737" s="341"/>
      <c r="AEV737" s="341"/>
      <c r="AEW737" s="341"/>
      <c r="AEX737" s="341"/>
      <c r="AEY737" s="341"/>
      <c r="AEZ737" s="341"/>
      <c r="AFA737" s="341"/>
      <c r="AFB737" s="341"/>
      <c r="AFC737" s="341"/>
      <c r="AFD737" s="341"/>
      <c r="AFE737" s="341"/>
      <c r="AFF737" s="341"/>
      <c r="AFG737" s="341"/>
      <c r="AFH737" s="341"/>
      <c r="AFI737" s="341"/>
      <c r="AFJ737" s="341"/>
      <c r="AFK737" s="341"/>
      <c r="AFL737" s="341"/>
      <c r="AFM737" s="341"/>
      <c r="AFN737" s="341"/>
      <c r="AFO737" s="341"/>
      <c r="AFP737" s="341"/>
      <c r="AFQ737" s="341"/>
      <c r="AFR737" s="341"/>
      <c r="AFS737" s="341"/>
      <c r="AFT737" s="341"/>
      <c r="AFU737" s="341"/>
      <c r="AFV737" s="341"/>
      <c r="AFW737" s="341"/>
      <c r="AFX737" s="341"/>
      <c r="AFY737" s="341"/>
      <c r="AFZ737" s="341"/>
      <c r="AGA737" s="341"/>
    </row>
    <row r="738" spans="1:859" customFormat="1" x14ac:dyDescent="0.2">
      <c r="A738" s="16"/>
      <c r="B738" s="16"/>
      <c r="C738" s="16"/>
      <c r="D738" s="16"/>
      <c r="E738" s="338" t="s">
        <v>1842</v>
      </c>
      <c r="F738" s="338" t="s">
        <v>2917</v>
      </c>
      <c r="G738" s="340" t="s">
        <v>449</v>
      </c>
      <c r="H738" s="329" t="s">
        <v>1843</v>
      </c>
      <c r="I738" s="329" t="s">
        <v>1802</v>
      </c>
      <c r="J738" s="329" t="s">
        <v>892</v>
      </c>
      <c r="K738" s="329" t="s">
        <v>1844</v>
      </c>
      <c r="L738" s="329" t="s">
        <v>847</v>
      </c>
      <c r="M738" s="329"/>
      <c r="N738" s="340"/>
      <c r="O738" s="329"/>
      <c r="P738" s="329"/>
      <c r="Q738" s="340"/>
      <c r="R738" s="16"/>
      <c r="S738" s="16"/>
      <c r="T738" s="16"/>
      <c r="U738" s="16"/>
      <c r="V738" s="16"/>
      <c r="W738" s="16"/>
      <c r="X738" s="16"/>
      <c r="Y738" s="16"/>
      <c r="Z738" s="16"/>
      <c r="AA738" s="16"/>
      <c r="AB738" s="16"/>
      <c r="AC738" s="16"/>
      <c r="AD738" s="16"/>
      <c r="AE738" s="16"/>
      <c r="AF738" s="16"/>
      <c r="AG738" s="16"/>
      <c r="AH738" s="16"/>
      <c r="AI738" s="16"/>
      <c r="AJ738" s="16"/>
      <c r="AK738" s="16"/>
      <c r="AL738" s="16"/>
      <c r="AM738" s="16"/>
      <c r="AN738" s="16"/>
      <c r="AO738" s="16"/>
      <c r="AP738" s="16"/>
      <c r="AQ738" s="16"/>
      <c r="AR738" s="16"/>
      <c r="AS738" s="16"/>
      <c r="AT738" s="16"/>
      <c r="AU738" s="16"/>
      <c r="AV738" s="16"/>
      <c r="AW738" s="16"/>
      <c r="AX738" s="16"/>
      <c r="AY738" s="16"/>
      <c r="AZ738" s="16"/>
      <c r="BA738" s="16"/>
      <c r="BB738" s="16"/>
      <c r="BC738" s="16"/>
      <c r="BD738" s="16"/>
      <c r="BE738" s="16"/>
      <c r="BF738" s="16"/>
      <c r="BG738" s="16"/>
      <c r="BH738" s="16"/>
      <c r="BI738" s="16"/>
      <c r="BJ738" s="16"/>
      <c r="BK738" s="16"/>
      <c r="BL738" s="16"/>
      <c r="BM738" s="16"/>
      <c r="BN738" s="16"/>
      <c r="BO738" s="16"/>
      <c r="BP738" s="16"/>
      <c r="BQ738" s="16"/>
      <c r="BR738" s="16"/>
      <c r="BS738" s="16"/>
      <c r="BT738" s="16"/>
      <c r="BU738" s="16"/>
      <c r="BV738" s="16"/>
      <c r="BW738" s="16"/>
      <c r="BX738" s="16"/>
      <c r="BY738" s="16"/>
      <c r="BZ738" s="16"/>
      <c r="CA738" s="16"/>
      <c r="CB738" s="16"/>
      <c r="CC738" s="16"/>
      <c r="CD738" s="16"/>
      <c r="CE738" s="16"/>
      <c r="CF738" s="16"/>
      <c r="CG738" s="16"/>
      <c r="CH738" s="16"/>
      <c r="CI738" s="16"/>
      <c r="CJ738" s="16"/>
      <c r="CK738" s="16"/>
      <c r="CL738" s="16"/>
      <c r="CM738" s="16"/>
      <c r="CN738" s="16"/>
      <c r="CO738" s="16"/>
      <c r="CP738" s="16"/>
      <c r="CQ738" s="16"/>
      <c r="CR738" s="16"/>
      <c r="CS738" s="16"/>
      <c r="CT738" s="16"/>
      <c r="CU738" s="16"/>
      <c r="CV738" s="16"/>
      <c r="CW738" s="16"/>
      <c r="CX738" s="16"/>
      <c r="CY738" s="16"/>
      <c r="CZ738" s="16"/>
      <c r="DA738" s="16"/>
      <c r="DB738" s="16"/>
      <c r="DC738" s="16"/>
      <c r="DD738" s="16"/>
      <c r="DE738" s="16"/>
      <c r="DF738" s="16"/>
      <c r="DG738" s="16"/>
      <c r="DH738" s="16"/>
      <c r="DI738" s="16"/>
      <c r="DJ738" s="16"/>
      <c r="DK738" s="16"/>
      <c r="DL738" s="16"/>
      <c r="DM738" s="16"/>
      <c r="DN738" s="16"/>
      <c r="DO738" s="16"/>
      <c r="DP738" s="16"/>
      <c r="DQ738" s="16"/>
      <c r="DR738" s="16"/>
      <c r="DS738" s="16"/>
      <c r="DT738" s="16"/>
      <c r="DU738" s="16"/>
      <c r="DV738" s="16"/>
      <c r="DW738" s="16"/>
      <c r="DX738" s="16"/>
      <c r="DY738" s="16"/>
      <c r="DZ738" s="16"/>
      <c r="EA738" s="16"/>
      <c r="EB738" s="16"/>
      <c r="EC738" s="16"/>
      <c r="ED738" s="16"/>
      <c r="EE738" s="16"/>
      <c r="EF738" s="16"/>
      <c r="EG738" s="16"/>
      <c r="EH738" s="16"/>
      <c r="EI738" s="16"/>
      <c r="EJ738" s="16"/>
      <c r="EK738" s="16"/>
      <c r="EL738" s="16"/>
      <c r="EM738" s="16"/>
      <c r="EN738" s="16"/>
      <c r="EO738" s="16"/>
      <c r="EP738" s="16"/>
      <c r="EQ738" s="16"/>
      <c r="ER738" s="16"/>
      <c r="ES738" s="16"/>
      <c r="ET738" s="16"/>
      <c r="EU738" s="16"/>
      <c r="EV738" s="16"/>
      <c r="EW738" s="16"/>
      <c r="EX738" s="16"/>
      <c r="EY738" s="16"/>
      <c r="EZ738" s="16"/>
      <c r="FA738" s="16"/>
      <c r="FB738" s="16"/>
      <c r="FC738" s="16"/>
      <c r="FD738" s="16"/>
      <c r="FE738" s="16"/>
      <c r="FF738" s="16"/>
      <c r="FG738" s="16"/>
      <c r="FH738" s="16"/>
      <c r="FI738" s="16"/>
      <c r="FJ738" s="16"/>
      <c r="FK738" s="16"/>
      <c r="FL738" s="16"/>
      <c r="FM738" s="16"/>
      <c r="FN738" s="16"/>
      <c r="FO738" s="16"/>
      <c r="FP738" s="16"/>
      <c r="FQ738" s="16"/>
      <c r="FR738" s="16"/>
      <c r="FS738" s="16"/>
      <c r="FT738" s="16"/>
      <c r="FU738" s="16"/>
      <c r="FV738" s="16"/>
      <c r="FW738" s="16"/>
      <c r="FX738" s="16"/>
      <c r="FY738" s="16"/>
      <c r="FZ738" s="16"/>
      <c r="GA738" s="16"/>
      <c r="GB738" s="16"/>
      <c r="GC738" s="16"/>
      <c r="GD738" s="16"/>
      <c r="GE738" s="16"/>
      <c r="GF738" s="16"/>
      <c r="GG738" s="16"/>
      <c r="GH738" s="16"/>
      <c r="GI738" s="16"/>
      <c r="GJ738" s="16"/>
      <c r="GK738" s="16"/>
      <c r="GL738" s="16"/>
      <c r="GM738" s="16"/>
      <c r="GN738" s="16"/>
      <c r="GO738" s="16"/>
      <c r="GP738" s="16"/>
      <c r="GQ738" s="16"/>
      <c r="GR738" s="16"/>
      <c r="GS738" s="16"/>
      <c r="GT738" s="16"/>
      <c r="GU738" s="16"/>
      <c r="GV738" s="16"/>
      <c r="GW738" s="16"/>
      <c r="GX738" s="16"/>
      <c r="GY738" s="16"/>
      <c r="GZ738" s="16"/>
      <c r="HA738" s="16"/>
      <c r="HB738" s="16"/>
      <c r="HC738" s="16"/>
      <c r="HD738" s="16"/>
      <c r="HE738" s="16"/>
      <c r="HF738" s="16"/>
      <c r="HG738" s="16"/>
      <c r="HH738" s="16"/>
      <c r="HI738" s="16"/>
      <c r="HJ738" s="16"/>
      <c r="HK738" s="16"/>
      <c r="HL738" s="16"/>
      <c r="HM738" s="16"/>
      <c r="HN738" s="16"/>
      <c r="HO738" s="16"/>
      <c r="HP738" s="16"/>
      <c r="HQ738" s="16"/>
      <c r="HR738" s="16"/>
      <c r="HS738" s="16"/>
      <c r="HT738" s="16"/>
      <c r="HU738" s="16"/>
      <c r="HV738" s="16"/>
      <c r="HW738" s="16"/>
      <c r="HX738" s="16"/>
      <c r="HY738" s="16"/>
      <c r="HZ738" s="16"/>
      <c r="IA738" s="16"/>
      <c r="IB738" s="16"/>
      <c r="IC738" s="16"/>
      <c r="ID738" s="16"/>
      <c r="IE738" s="16"/>
      <c r="IF738" s="16"/>
      <c r="IG738" s="16"/>
      <c r="IH738" s="16"/>
      <c r="II738" s="16"/>
      <c r="IJ738" s="16"/>
      <c r="IK738" s="16"/>
      <c r="IL738" s="16"/>
      <c r="IM738" s="16"/>
      <c r="IN738" s="16"/>
      <c r="IO738" s="16"/>
      <c r="IP738" s="16"/>
      <c r="IQ738" s="16"/>
      <c r="IR738" s="16"/>
      <c r="IS738" s="16"/>
      <c r="IT738" s="16"/>
      <c r="IU738" s="16"/>
      <c r="IV738" s="16"/>
      <c r="IW738" s="16"/>
      <c r="IX738" s="16"/>
      <c r="IY738" s="16"/>
      <c r="IZ738" s="16"/>
      <c r="JA738" s="16"/>
      <c r="JB738" s="16"/>
      <c r="JC738" s="16"/>
      <c r="JD738" s="16"/>
      <c r="JE738" s="16"/>
      <c r="JF738" s="16"/>
      <c r="JG738" s="16"/>
      <c r="JH738" s="16"/>
      <c r="JI738" s="16"/>
      <c r="JJ738" s="16"/>
      <c r="JK738" s="16"/>
      <c r="JL738" s="16"/>
      <c r="JM738" s="16"/>
      <c r="JN738" s="16"/>
      <c r="JO738" s="16"/>
      <c r="JP738" s="16"/>
      <c r="JQ738" s="16"/>
      <c r="JR738" s="16"/>
      <c r="JS738" s="16"/>
      <c r="JT738" s="16"/>
      <c r="JU738" s="16"/>
      <c r="JV738" s="16"/>
      <c r="JW738" s="16"/>
      <c r="JX738" s="16"/>
      <c r="JY738" s="16"/>
      <c r="JZ738" s="16"/>
      <c r="KA738" s="16"/>
      <c r="KB738" s="16"/>
      <c r="KC738" s="16"/>
      <c r="KD738" s="16"/>
      <c r="KE738" s="16"/>
      <c r="KF738" s="16"/>
      <c r="KG738" s="16"/>
      <c r="KH738" s="16"/>
      <c r="KI738" s="16"/>
      <c r="KJ738" s="16"/>
      <c r="KK738" s="16"/>
      <c r="KL738" s="16"/>
      <c r="KM738" s="16"/>
      <c r="KN738" s="16"/>
      <c r="KO738" s="16"/>
      <c r="KP738" s="16"/>
      <c r="KQ738" s="16"/>
      <c r="KR738" s="16"/>
      <c r="KS738" s="16"/>
      <c r="KT738" s="16"/>
      <c r="KU738" s="16"/>
      <c r="KV738" s="16"/>
      <c r="KW738" s="16"/>
      <c r="KX738" s="16"/>
      <c r="KY738" s="16"/>
      <c r="KZ738" s="16"/>
      <c r="LA738" s="16"/>
      <c r="LB738" s="16"/>
      <c r="LC738" s="16"/>
      <c r="LD738" s="16"/>
      <c r="LE738" s="16"/>
      <c r="LF738" s="16"/>
      <c r="LG738" s="16"/>
      <c r="LH738" s="16"/>
      <c r="LI738" s="16"/>
      <c r="LJ738" s="16"/>
      <c r="LK738" s="16"/>
      <c r="LL738" s="16"/>
      <c r="LM738" s="16"/>
      <c r="LN738" s="16"/>
      <c r="LO738" s="16"/>
      <c r="LP738" s="16"/>
      <c r="LQ738" s="16"/>
      <c r="LR738" s="16"/>
      <c r="LS738" s="16"/>
      <c r="LT738" s="16"/>
      <c r="LU738" s="16"/>
      <c r="LV738" s="16"/>
      <c r="LW738" s="16"/>
      <c r="LX738" s="16"/>
      <c r="LY738" s="16"/>
      <c r="LZ738" s="16"/>
      <c r="MA738" s="16"/>
      <c r="MB738" s="16"/>
      <c r="MC738" s="16"/>
      <c r="MD738" s="16"/>
      <c r="ME738" s="16"/>
      <c r="MF738" s="16"/>
      <c r="MG738" s="16"/>
      <c r="MH738" s="16"/>
      <c r="MI738" s="16"/>
      <c r="MJ738" s="16"/>
      <c r="MK738" s="16"/>
      <c r="ML738" s="16"/>
      <c r="MM738" s="16"/>
      <c r="MN738" s="16"/>
      <c r="MO738" s="16"/>
      <c r="MP738" s="16"/>
      <c r="MQ738" s="16"/>
      <c r="MR738" s="16"/>
      <c r="MS738" s="16"/>
      <c r="MT738" s="16"/>
      <c r="MU738" s="16"/>
      <c r="MV738" s="16"/>
      <c r="MW738" s="16"/>
      <c r="MX738" s="16"/>
      <c r="MY738" s="16"/>
      <c r="MZ738" s="16"/>
      <c r="NA738" s="16"/>
      <c r="NB738" s="16"/>
      <c r="NC738" s="16"/>
      <c r="ND738" s="16"/>
      <c r="NE738" s="16"/>
      <c r="NF738" s="16"/>
      <c r="NG738" s="16"/>
      <c r="NH738" s="16"/>
      <c r="NI738" s="16"/>
      <c r="NJ738" s="16"/>
      <c r="NK738" s="16"/>
      <c r="NL738" s="16"/>
      <c r="NM738" s="16"/>
      <c r="NN738" s="16"/>
      <c r="NO738" s="16"/>
      <c r="NP738" s="16"/>
      <c r="NQ738" s="16"/>
      <c r="NR738" s="16"/>
      <c r="NS738" s="16"/>
      <c r="NT738" s="16"/>
      <c r="NU738" s="16"/>
      <c r="NV738" s="16"/>
      <c r="NW738" s="16"/>
      <c r="NX738" s="16"/>
      <c r="NY738" s="16"/>
      <c r="NZ738" s="16"/>
      <c r="OA738" s="16"/>
      <c r="OB738" s="16"/>
      <c r="OC738" s="16"/>
      <c r="OD738" s="16"/>
      <c r="OE738" s="16"/>
      <c r="OF738" s="16"/>
      <c r="OG738" s="16"/>
      <c r="OH738" s="16"/>
      <c r="OI738" s="16"/>
      <c r="OJ738" s="16"/>
      <c r="OK738" s="16"/>
      <c r="OL738" s="16"/>
      <c r="OM738" s="16"/>
      <c r="ON738" s="16"/>
      <c r="OO738" s="16"/>
      <c r="OP738" s="16"/>
      <c r="OQ738" s="16"/>
      <c r="OR738" s="16"/>
      <c r="OS738" s="16"/>
      <c r="OT738" s="16"/>
      <c r="OU738" s="16"/>
      <c r="OV738" s="16"/>
      <c r="OW738" s="16"/>
      <c r="OX738" s="16"/>
      <c r="OY738" s="16"/>
      <c r="OZ738" s="16"/>
      <c r="PA738" s="16"/>
      <c r="PB738" s="16"/>
      <c r="PC738" s="16"/>
      <c r="PD738" s="16"/>
      <c r="PE738" s="16"/>
      <c r="PF738" s="16"/>
      <c r="PG738" s="16"/>
      <c r="PH738" s="16"/>
      <c r="PI738" s="16"/>
      <c r="PJ738" s="16"/>
      <c r="PK738" s="16"/>
      <c r="PL738" s="16"/>
      <c r="PM738" s="16"/>
      <c r="PN738" s="16"/>
      <c r="PO738" s="16"/>
      <c r="PP738" s="16"/>
      <c r="PQ738" s="16"/>
      <c r="PR738" s="16"/>
      <c r="PS738" s="16"/>
      <c r="PT738" s="16"/>
      <c r="PU738" s="16"/>
      <c r="PV738" s="16"/>
      <c r="PW738" s="16"/>
      <c r="PX738" s="16"/>
      <c r="PY738" s="16"/>
      <c r="PZ738" s="16"/>
      <c r="QA738" s="16"/>
      <c r="QB738" s="16"/>
      <c r="QC738" s="16"/>
      <c r="QD738" s="16"/>
      <c r="QE738" s="16"/>
      <c r="QF738" s="16"/>
      <c r="QG738" s="16"/>
      <c r="QH738" s="16"/>
      <c r="QI738" s="16"/>
      <c r="QJ738" s="16"/>
      <c r="QK738" s="16"/>
      <c r="QL738" s="16"/>
      <c r="QM738" s="16"/>
      <c r="QN738" s="16"/>
      <c r="QO738" s="16"/>
      <c r="QP738" s="16"/>
      <c r="QQ738" s="16"/>
      <c r="QR738" s="16"/>
      <c r="QS738" s="16"/>
      <c r="QT738" s="16"/>
      <c r="QU738" s="16"/>
      <c r="QV738" s="16"/>
      <c r="QW738" s="16"/>
      <c r="QX738" s="16"/>
      <c r="QY738" s="16"/>
      <c r="QZ738" s="16"/>
      <c r="RA738" s="16"/>
      <c r="RB738" s="16"/>
      <c r="RC738" s="16"/>
      <c r="RD738" s="16"/>
      <c r="RE738" s="16"/>
      <c r="RF738" s="16"/>
      <c r="RG738" s="16"/>
      <c r="RH738" s="16"/>
      <c r="RI738" s="16"/>
      <c r="RJ738" s="16"/>
      <c r="RK738" s="16"/>
      <c r="RL738" s="16"/>
      <c r="RM738" s="16"/>
      <c r="RN738" s="16"/>
      <c r="RO738" s="16"/>
      <c r="RP738" s="16"/>
      <c r="RQ738" s="16"/>
      <c r="RR738" s="16"/>
      <c r="RS738" s="16"/>
      <c r="RT738" s="16"/>
      <c r="RU738" s="16"/>
      <c r="RV738" s="16"/>
      <c r="RW738" s="16"/>
      <c r="RX738" s="16"/>
      <c r="RY738" s="16"/>
      <c r="RZ738" s="16"/>
      <c r="SA738" s="16"/>
      <c r="SB738" s="16"/>
      <c r="SC738" s="16"/>
      <c r="SD738" s="16"/>
      <c r="SE738" s="16"/>
      <c r="SF738" s="16"/>
      <c r="SG738" s="16"/>
      <c r="SH738" s="16"/>
      <c r="SI738" s="16"/>
      <c r="SJ738" s="16"/>
      <c r="SK738" s="16"/>
      <c r="SL738" s="16"/>
      <c r="SM738" s="16"/>
      <c r="SN738" s="16"/>
      <c r="SO738" s="16"/>
      <c r="SP738" s="16"/>
      <c r="SQ738" s="16"/>
      <c r="SR738" s="16"/>
      <c r="SS738" s="16"/>
      <c r="ST738" s="16"/>
      <c r="SU738" s="16"/>
      <c r="SV738" s="16"/>
      <c r="SW738" s="16"/>
      <c r="SX738" s="16"/>
      <c r="SY738" s="16"/>
      <c r="SZ738" s="16"/>
      <c r="TA738" s="16"/>
      <c r="TB738" s="16"/>
      <c r="TC738" s="16"/>
      <c r="TD738" s="16"/>
      <c r="TE738" s="16"/>
      <c r="TF738" s="16"/>
      <c r="TG738" s="16"/>
      <c r="TH738" s="16"/>
      <c r="TI738" s="16"/>
      <c r="TJ738" s="16"/>
      <c r="TK738" s="16"/>
      <c r="TL738" s="16"/>
      <c r="TM738" s="16"/>
      <c r="TN738" s="16"/>
      <c r="TO738" s="16"/>
      <c r="TP738" s="16"/>
      <c r="TQ738" s="16"/>
      <c r="TR738" s="16"/>
      <c r="TS738" s="16"/>
      <c r="TT738" s="16"/>
      <c r="TU738" s="16"/>
      <c r="TV738" s="16"/>
      <c r="TW738" s="16"/>
      <c r="TX738" s="16"/>
      <c r="TY738" s="16"/>
      <c r="TZ738" s="16"/>
      <c r="UA738" s="16"/>
      <c r="UB738" s="16"/>
      <c r="UC738" s="16"/>
      <c r="UD738" s="16"/>
      <c r="UE738" s="16"/>
      <c r="UF738" s="16"/>
      <c r="UG738" s="16"/>
      <c r="UH738" s="16"/>
      <c r="UI738" s="16"/>
      <c r="UJ738" s="16"/>
      <c r="UK738" s="16"/>
      <c r="UL738" s="16"/>
      <c r="UM738" s="16"/>
      <c r="UN738" s="16"/>
      <c r="UO738" s="16"/>
      <c r="UP738" s="16"/>
      <c r="UQ738" s="16"/>
      <c r="UR738" s="16"/>
      <c r="US738" s="16"/>
      <c r="UT738" s="16"/>
      <c r="UU738" s="16"/>
      <c r="UV738" s="16"/>
      <c r="UW738" s="16"/>
      <c r="UX738" s="16"/>
      <c r="UY738" s="16"/>
      <c r="UZ738" s="16"/>
      <c r="VA738" s="16"/>
      <c r="VB738" s="16"/>
      <c r="VC738" s="16"/>
      <c r="VD738" s="16"/>
      <c r="VE738" s="16"/>
      <c r="VF738" s="16"/>
      <c r="VG738" s="16"/>
      <c r="VH738" s="16"/>
      <c r="VI738" s="16"/>
      <c r="VJ738" s="16"/>
      <c r="VK738" s="16"/>
      <c r="VL738" s="16"/>
      <c r="VM738" s="16"/>
      <c r="VN738" s="16"/>
      <c r="VO738" s="16"/>
      <c r="VP738" s="16"/>
      <c r="VQ738" s="16"/>
      <c r="VR738" s="16"/>
      <c r="VS738" s="16"/>
      <c r="VT738" s="16"/>
      <c r="VU738" s="16"/>
      <c r="VV738" s="16"/>
      <c r="VW738" s="16"/>
      <c r="VX738" s="16"/>
      <c r="VY738" s="16"/>
      <c r="VZ738" s="16"/>
      <c r="WA738" s="16"/>
      <c r="WB738" s="16"/>
      <c r="WC738" s="16"/>
      <c r="WD738" s="16"/>
      <c r="WE738" s="16"/>
      <c r="WF738" s="16"/>
      <c r="WG738" s="16"/>
      <c r="WH738" s="16"/>
      <c r="WI738" s="16"/>
      <c r="WJ738" s="16"/>
      <c r="WK738" s="16"/>
      <c r="WL738" s="16"/>
      <c r="WM738" s="16"/>
      <c r="WN738" s="16"/>
      <c r="WO738" s="16"/>
      <c r="WP738" s="16"/>
      <c r="WQ738" s="16"/>
      <c r="WR738" s="16"/>
      <c r="WS738" s="16"/>
      <c r="WT738" s="16"/>
      <c r="WU738" s="16"/>
      <c r="WV738" s="16"/>
      <c r="WW738" s="16"/>
      <c r="WX738" s="16"/>
      <c r="WY738" s="16"/>
      <c r="WZ738" s="16"/>
      <c r="XA738" s="16"/>
      <c r="XB738" s="16"/>
      <c r="XC738" s="16"/>
      <c r="XD738" s="16"/>
      <c r="XE738" s="16"/>
      <c r="XF738" s="16"/>
      <c r="XG738" s="16"/>
      <c r="XH738" s="16"/>
      <c r="XI738" s="16"/>
      <c r="XJ738" s="16"/>
      <c r="XK738" s="16"/>
      <c r="XL738" s="16"/>
      <c r="XM738" s="16"/>
      <c r="XN738" s="16"/>
      <c r="XO738" s="16"/>
      <c r="XP738" s="16"/>
      <c r="XQ738" s="16"/>
      <c r="XR738" s="16"/>
      <c r="XS738" s="16"/>
      <c r="XT738" s="16"/>
      <c r="XU738" s="16"/>
      <c r="XV738" s="16"/>
      <c r="XW738" s="16"/>
      <c r="XX738" s="16"/>
      <c r="XY738" s="16"/>
      <c r="XZ738" s="16"/>
      <c r="YA738" s="16"/>
      <c r="YB738" s="16"/>
      <c r="YC738" s="16"/>
      <c r="YD738" s="16"/>
      <c r="YE738" s="16"/>
      <c r="YF738" s="16"/>
      <c r="YG738" s="16"/>
      <c r="YH738" s="16"/>
      <c r="YI738" s="16"/>
      <c r="YJ738" s="16"/>
      <c r="YK738" s="16"/>
      <c r="YL738" s="16"/>
      <c r="YM738" s="16"/>
      <c r="YN738" s="16"/>
      <c r="YO738" s="16"/>
      <c r="YP738" s="16"/>
      <c r="YQ738" s="16"/>
      <c r="YR738" s="16"/>
      <c r="YS738" s="16"/>
      <c r="YT738" s="16"/>
      <c r="YU738" s="16"/>
      <c r="YV738" s="16"/>
      <c r="YW738" s="16"/>
      <c r="YX738" s="16"/>
      <c r="YY738" s="16"/>
      <c r="YZ738" s="16"/>
      <c r="ZA738" s="16"/>
      <c r="ZB738" s="16"/>
      <c r="ZC738" s="16"/>
      <c r="ZD738" s="16"/>
      <c r="ZE738" s="16"/>
      <c r="ZF738" s="16"/>
      <c r="ZG738" s="16"/>
      <c r="ZH738" s="16"/>
      <c r="ZI738" s="16"/>
      <c r="ZJ738" s="16"/>
      <c r="ZK738" s="16"/>
      <c r="ZL738" s="16"/>
      <c r="ZM738" s="16"/>
      <c r="ZN738" s="16"/>
      <c r="ZO738" s="16"/>
      <c r="ZP738" s="16"/>
      <c r="ZQ738" s="16"/>
      <c r="ZR738" s="16"/>
      <c r="ZS738" s="16"/>
      <c r="ZT738" s="16"/>
      <c r="ZU738" s="16"/>
      <c r="ZV738" s="16"/>
      <c r="ZW738" s="16"/>
      <c r="ZX738" s="16"/>
      <c r="ZY738" s="16"/>
      <c r="ZZ738" s="16"/>
      <c r="AAA738" s="16"/>
      <c r="AAB738" s="16"/>
      <c r="AAC738" s="16"/>
      <c r="AAD738" s="16"/>
      <c r="AAE738" s="16"/>
      <c r="AAF738" s="16"/>
      <c r="AAG738" s="16"/>
      <c r="AAH738" s="16"/>
      <c r="AAI738" s="16"/>
      <c r="AAJ738" s="16"/>
      <c r="AAK738" s="16"/>
      <c r="AAL738" s="16"/>
      <c r="AAM738" s="16"/>
      <c r="AAN738" s="16"/>
      <c r="AAO738" s="16"/>
      <c r="AAP738" s="16"/>
      <c r="AAQ738" s="16"/>
      <c r="AAR738" s="16"/>
      <c r="AAS738" s="16"/>
      <c r="AAT738" s="16"/>
      <c r="AAU738" s="16"/>
      <c r="AAV738" s="16"/>
      <c r="AAW738" s="16"/>
      <c r="AAX738" s="16"/>
      <c r="AAY738" s="16"/>
      <c r="AAZ738" s="16"/>
      <c r="ABA738" s="16"/>
      <c r="ABB738" s="16"/>
      <c r="ABC738" s="16"/>
      <c r="ABD738" s="16"/>
      <c r="ABE738" s="16"/>
      <c r="ABF738" s="16"/>
      <c r="ABG738" s="16"/>
      <c r="ABH738" s="16"/>
      <c r="ABI738" s="16"/>
      <c r="ABJ738" s="16"/>
      <c r="ABK738" s="16"/>
      <c r="ABL738" s="16"/>
      <c r="ABM738" s="16"/>
      <c r="ABN738" s="16"/>
      <c r="ABO738" s="16"/>
      <c r="ABP738" s="16"/>
      <c r="ABQ738" s="16"/>
      <c r="ABR738" s="16"/>
      <c r="ABS738" s="16"/>
      <c r="ABT738" s="16"/>
      <c r="ABU738" s="16"/>
      <c r="ABV738" s="16"/>
      <c r="ABW738" s="16"/>
      <c r="ABX738" s="16"/>
      <c r="ABY738" s="16"/>
      <c r="ABZ738" s="16"/>
      <c r="ACA738" s="16"/>
      <c r="ACB738" s="16"/>
      <c r="ACC738" s="16"/>
      <c r="ACD738" s="16"/>
      <c r="ACE738" s="16"/>
      <c r="ACF738" s="16"/>
      <c r="ACG738" s="16"/>
      <c r="ACH738" s="16"/>
      <c r="ACI738" s="16"/>
      <c r="ACJ738" s="16"/>
      <c r="ACK738" s="16"/>
      <c r="ACL738" s="16"/>
      <c r="ACM738" s="16"/>
      <c r="ACN738" s="16"/>
      <c r="ACO738" s="16"/>
      <c r="ACP738" s="16"/>
      <c r="ACQ738" s="16"/>
      <c r="ACR738" s="16"/>
      <c r="ACS738" s="16"/>
      <c r="ACT738" s="16"/>
      <c r="ACU738" s="16"/>
      <c r="ACV738" s="16"/>
      <c r="ACW738" s="16"/>
      <c r="ACX738" s="16"/>
      <c r="ACY738" s="16"/>
      <c r="ACZ738" s="16"/>
      <c r="ADA738" s="16"/>
      <c r="ADB738" s="16"/>
      <c r="ADC738" s="16"/>
      <c r="ADD738" s="16"/>
      <c r="ADE738" s="16"/>
      <c r="ADF738" s="16"/>
      <c r="ADG738" s="16"/>
      <c r="ADH738" s="16"/>
      <c r="ADI738" s="16"/>
      <c r="ADJ738" s="16"/>
      <c r="ADK738" s="16"/>
      <c r="ADL738" s="16"/>
      <c r="ADM738" s="16"/>
      <c r="ADN738" s="16"/>
      <c r="ADO738" s="16"/>
      <c r="ADP738" s="16"/>
      <c r="ADQ738" s="16"/>
      <c r="ADR738" s="16"/>
      <c r="ADS738" s="16"/>
      <c r="ADT738" s="16"/>
      <c r="ADU738" s="16"/>
      <c r="ADV738" s="16"/>
      <c r="ADW738" s="16"/>
      <c r="ADX738" s="16"/>
      <c r="ADY738" s="16"/>
      <c r="ADZ738" s="16"/>
      <c r="AEA738" s="16"/>
      <c r="AEB738" s="16"/>
      <c r="AEC738" s="16"/>
      <c r="AED738" s="16"/>
      <c r="AEE738" s="16"/>
      <c r="AEF738" s="16"/>
      <c r="AEG738" s="16"/>
      <c r="AEH738" s="16"/>
      <c r="AEI738" s="16"/>
      <c r="AEJ738" s="16"/>
      <c r="AEK738" s="16"/>
      <c r="AEL738" s="16"/>
      <c r="AEM738" s="16"/>
      <c r="AEN738" s="16"/>
      <c r="AEO738" s="16"/>
      <c r="AEP738" s="16"/>
      <c r="AEQ738" s="16"/>
      <c r="AER738" s="16"/>
      <c r="AES738" s="16"/>
      <c r="AET738" s="16"/>
      <c r="AEU738" s="16"/>
      <c r="AEV738" s="16"/>
      <c r="AEW738" s="16"/>
      <c r="AEX738" s="16"/>
      <c r="AEY738" s="16"/>
      <c r="AEZ738" s="16"/>
      <c r="AFA738" s="16"/>
      <c r="AFB738" s="16"/>
      <c r="AFC738" s="16"/>
      <c r="AFD738" s="16"/>
      <c r="AFE738" s="16"/>
      <c r="AFF738" s="16"/>
      <c r="AFG738" s="16"/>
      <c r="AFH738" s="16"/>
      <c r="AFI738" s="16"/>
      <c r="AFJ738" s="16"/>
      <c r="AFK738" s="16"/>
      <c r="AFL738" s="16"/>
      <c r="AFM738" s="16"/>
      <c r="AFN738" s="16"/>
      <c r="AFO738" s="16"/>
      <c r="AFP738" s="16"/>
      <c r="AFQ738" s="16"/>
      <c r="AFR738" s="16"/>
      <c r="AFS738" s="16"/>
      <c r="AFT738" s="16"/>
      <c r="AFU738" s="16"/>
      <c r="AFV738" s="16"/>
      <c r="AFW738" s="16"/>
      <c r="AFX738" s="16"/>
      <c r="AFY738" s="16"/>
      <c r="AFZ738" s="16"/>
      <c r="AGA738" s="16"/>
    </row>
    <row r="739" spans="1:859" s="343" customFormat="1" x14ac:dyDescent="0.2">
      <c r="A739" s="341"/>
      <c r="B739" s="341"/>
      <c r="C739" s="341"/>
      <c r="D739" s="341"/>
      <c r="E739" s="338" t="s">
        <v>1845</v>
      </c>
      <c r="F739" s="338" t="s">
        <v>2918</v>
      </c>
      <c r="G739" s="340" t="s">
        <v>449</v>
      </c>
      <c r="H739" s="329" t="s">
        <v>1846</v>
      </c>
      <c r="I739" s="329" t="s">
        <v>1802</v>
      </c>
      <c r="J739" s="329" t="s">
        <v>884</v>
      </c>
      <c r="K739" s="329" t="s">
        <v>1844</v>
      </c>
      <c r="L739" s="329" t="s">
        <v>847</v>
      </c>
      <c r="M739" s="329"/>
      <c r="N739" s="340"/>
      <c r="O739" s="329"/>
      <c r="P739" s="329"/>
      <c r="Q739" s="340"/>
      <c r="R739" s="341"/>
      <c r="S739" s="341"/>
      <c r="T739" s="341"/>
      <c r="U739" s="341"/>
      <c r="V739" s="341"/>
      <c r="W739" s="341"/>
      <c r="X739" s="341"/>
      <c r="Y739" s="341"/>
      <c r="Z739" s="341"/>
      <c r="AA739" s="341"/>
      <c r="AB739" s="341"/>
      <c r="AC739" s="341"/>
      <c r="AD739" s="341"/>
      <c r="AE739" s="341"/>
      <c r="AF739" s="341"/>
      <c r="AG739" s="341"/>
      <c r="AH739" s="341"/>
      <c r="AI739" s="341"/>
      <c r="AJ739" s="341"/>
      <c r="AK739" s="341"/>
      <c r="AL739" s="341"/>
      <c r="AM739" s="341"/>
      <c r="AN739" s="341"/>
      <c r="AO739" s="341"/>
      <c r="AP739" s="341"/>
      <c r="AQ739" s="341"/>
      <c r="AR739" s="341"/>
      <c r="AS739" s="341"/>
      <c r="AT739" s="341"/>
      <c r="AU739" s="341"/>
      <c r="AV739" s="341"/>
      <c r="AW739" s="341"/>
      <c r="AX739" s="341"/>
      <c r="AY739" s="341"/>
      <c r="AZ739" s="341"/>
      <c r="BA739" s="341"/>
      <c r="BB739" s="341"/>
      <c r="BC739" s="341"/>
      <c r="BD739" s="341"/>
      <c r="BE739" s="341"/>
      <c r="BF739" s="341"/>
      <c r="BG739" s="341"/>
      <c r="BH739" s="341"/>
      <c r="BI739" s="341"/>
      <c r="BJ739" s="341"/>
      <c r="BK739" s="341"/>
      <c r="BL739" s="341"/>
      <c r="BM739" s="341"/>
      <c r="BN739" s="341"/>
      <c r="BO739" s="341"/>
      <c r="BP739" s="341"/>
      <c r="BQ739" s="341"/>
      <c r="BR739" s="341"/>
      <c r="BS739" s="341"/>
      <c r="BT739" s="341"/>
      <c r="BU739" s="341"/>
      <c r="BV739" s="341"/>
      <c r="BW739" s="341"/>
      <c r="BX739" s="341"/>
      <c r="BY739" s="341"/>
      <c r="BZ739" s="341"/>
      <c r="CA739" s="341"/>
      <c r="CB739" s="341"/>
      <c r="CC739" s="341"/>
      <c r="CD739" s="341"/>
      <c r="CE739" s="341"/>
      <c r="CF739" s="341"/>
      <c r="CG739" s="341"/>
      <c r="CH739" s="341"/>
      <c r="CI739" s="341"/>
      <c r="CJ739" s="341"/>
      <c r="CK739" s="341"/>
      <c r="CL739" s="341"/>
      <c r="CM739" s="341"/>
      <c r="CN739" s="341"/>
      <c r="CO739" s="341"/>
      <c r="CP739" s="341"/>
      <c r="CQ739" s="341"/>
      <c r="CR739" s="341"/>
      <c r="CS739" s="341"/>
      <c r="CT739" s="341"/>
      <c r="CU739" s="341"/>
      <c r="CV739" s="341"/>
      <c r="CW739" s="341"/>
      <c r="CX739" s="341"/>
      <c r="CY739" s="341"/>
      <c r="CZ739" s="341"/>
      <c r="DA739" s="341"/>
      <c r="DB739" s="341"/>
      <c r="DC739" s="341"/>
      <c r="DD739" s="341"/>
      <c r="DE739" s="341"/>
      <c r="DF739" s="341"/>
      <c r="DG739" s="341"/>
      <c r="DH739" s="341"/>
      <c r="DI739" s="341"/>
      <c r="DJ739" s="341"/>
      <c r="DK739" s="341"/>
      <c r="DL739" s="341"/>
      <c r="DM739" s="341"/>
      <c r="DN739" s="341"/>
      <c r="DO739" s="341"/>
      <c r="DP739" s="341"/>
      <c r="DQ739" s="341"/>
      <c r="DR739" s="341"/>
      <c r="DS739" s="341"/>
      <c r="DT739" s="341"/>
      <c r="DU739" s="341"/>
      <c r="DV739" s="341"/>
      <c r="DW739" s="341"/>
      <c r="DX739" s="341"/>
      <c r="DY739" s="341"/>
      <c r="DZ739" s="341"/>
      <c r="EA739" s="341"/>
      <c r="EB739" s="341"/>
      <c r="EC739" s="341"/>
      <c r="ED739" s="341"/>
      <c r="EE739" s="341"/>
      <c r="EF739" s="341"/>
      <c r="EG739" s="341"/>
      <c r="EH739" s="341"/>
      <c r="EI739" s="341"/>
      <c r="EJ739" s="341"/>
      <c r="EK739" s="341"/>
      <c r="EL739" s="341"/>
      <c r="EM739" s="341"/>
      <c r="EN739" s="341"/>
      <c r="EO739" s="341"/>
      <c r="EP739" s="341"/>
      <c r="EQ739" s="341"/>
      <c r="ER739" s="341"/>
      <c r="ES739" s="341"/>
      <c r="ET739" s="341"/>
      <c r="EU739" s="341"/>
      <c r="EV739" s="341"/>
      <c r="EW739" s="341"/>
      <c r="EX739" s="341"/>
      <c r="EY739" s="341"/>
      <c r="EZ739" s="341"/>
      <c r="FA739" s="341"/>
      <c r="FB739" s="341"/>
      <c r="FC739" s="341"/>
      <c r="FD739" s="341"/>
      <c r="FE739" s="341"/>
      <c r="FF739" s="341"/>
      <c r="FG739" s="341"/>
      <c r="FH739" s="341"/>
      <c r="FI739" s="341"/>
      <c r="FJ739" s="341"/>
      <c r="FK739" s="341"/>
      <c r="FL739" s="341"/>
      <c r="FM739" s="341"/>
      <c r="FN739" s="341"/>
      <c r="FO739" s="341"/>
      <c r="FP739" s="341"/>
      <c r="FQ739" s="341"/>
      <c r="FR739" s="341"/>
      <c r="FS739" s="341"/>
      <c r="FT739" s="341"/>
      <c r="FU739" s="341"/>
      <c r="FV739" s="341"/>
      <c r="FW739" s="341"/>
      <c r="FX739" s="341"/>
      <c r="FY739" s="341"/>
      <c r="FZ739" s="341"/>
      <c r="GA739" s="341"/>
      <c r="GB739" s="341"/>
      <c r="GC739" s="341"/>
      <c r="GD739" s="341"/>
      <c r="GE739" s="341"/>
      <c r="GF739" s="341"/>
      <c r="GG739" s="341"/>
      <c r="GH739" s="341"/>
      <c r="GI739" s="341"/>
      <c r="GJ739" s="341"/>
      <c r="GK739" s="341"/>
      <c r="GL739" s="341"/>
      <c r="GM739" s="341"/>
      <c r="GN739" s="341"/>
      <c r="GO739" s="341"/>
      <c r="GP739" s="341"/>
      <c r="GQ739" s="341"/>
      <c r="GR739" s="341"/>
      <c r="GS739" s="341"/>
      <c r="GT739" s="341"/>
      <c r="GU739" s="341"/>
      <c r="GV739" s="341"/>
      <c r="GW739" s="341"/>
      <c r="GX739" s="341"/>
      <c r="GY739" s="341"/>
      <c r="GZ739" s="341"/>
      <c r="HA739" s="341"/>
      <c r="HB739" s="341"/>
      <c r="HC739" s="341"/>
      <c r="HD739" s="341"/>
      <c r="HE739" s="341"/>
      <c r="HF739" s="341"/>
      <c r="HG739" s="341"/>
      <c r="HH739" s="341"/>
      <c r="HI739" s="341"/>
      <c r="HJ739" s="341"/>
      <c r="HK739" s="341"/>
      <c r="HL739" s="341"/>
      <c r="HM739" s="341"/>
      <c r="HN739" s="341"/>
      <c r="HO739" s="341"/>
      <c r="HP739" s="341"/>
      <c r="HQ739" s="341"/>
      <c r="HR739" s="341"/>
      <c r="HS739" s="341"/>
      <c r="HT739" s="341"/>
      <c r="HU739" s="341"/>
      <c r="HV739" s="341"/>
      <c r="HW739" s="341"/>
      <c r="HX739" s="341"/>
      <c r="HY739" s="341"/>
      <c r="HZ739" s="341"/>
      <c r="IA739" s="341"/>
      <c r="IB739" s="341"/>
      <c r="IC739" s="341"/>
      <c r="ID739" s="341"/>
      <c r="IE739" s="341"/>
      <c r="IF739" s="341"/>
      <c r="IG739" s="341"/>
      <c r="IH739" s="341"/>
      <c r="II739" s="341"/>
      <c r="IJ739" s="341"/>
      <c r="IK739" s="341"/>
      <c r="IL739" s="341"/>
      <c r="IM739" s="341"/>
      <c r="IN739" s="341"/>
      <c r="IO739" s="341"/>
      <c r="IP739" s="341"/>
      <c r="IQ739" s="341"/>
      <c r="IR739" s="341"/>
      <c r="IS739" s="341"/>
      <c r="IT739" s="341"/>
      <c r="IU739" s="341"/>
      <c r="IV739" s="341"/>
      <c r="IW739" s="341"/>
      <c r="IX739" s="341"/>
      <c r="IY739" s="341"/>
      <c r="IZ739" s="341"/>
      <c r="JA739" s="341"/>
      <c r="JB739" s="341"/>
      <c r="JC739" s="341"/>
      <c r="JD739" s="341"/>
      <c r="JE739" s="341"/>
      <c r="JF739" s="341"/>
      <c r="JG739" s="341"/>
      <c r="JH739" s="341"/>
      <c r="JI739" s="341"/>
      <c r="JJ739" s="341"/>
      <c r="JK739" s="341"/>
      <c r="JL739" s="341"/>
      <c r="JM739" s="341"/>
      <c r="JN739" s="341"/>
      <c r="JO739" s="341"/>
      <c r="JP739" s="341"/>
      <c r="JQ739" s="341"/>
      <c r="JR739" s="341"/>
      <c r="JS739" s="341"/>
      <c r="JT739" s="341"/>
      <c r="JU739" s="341"/>
      <c r="JV739" s="341"/>
      <c r="JW739" s="341"/>
      <c r="JX739" s="341"/>
      <c r="JY739" s="341"/>
      <c r="JZ739" s="341"/>
      <c r="KA739" s="341"/>
      <c r="KB739" s="341"/>
      <c r="KC739" s="341"/>
      <c r="KD739" s="341"/>
      <c r="KE739" s="341"/>
      <c r="KF739" s="341"/>
      <c r="KG739" s="341"/>
      <c r="KH739" s="341"/>
      <c r="KI739" s="341"/>
      <c r="KJ739" s="341"/>
      <c r="KK739" s="341"/>
      <c r="KL739" s="341"/>
      <c r="KM739" s="341"/>
      <c r="KN739" s="341"/>
      <c r="KO739" s="341"/>
      <c r="KP739" s="341"/>
      <c r="KQ739" s="341"/>
      <c r="KR739" s="341"/>
      <c r="KS739" s="341"/>
      <c r="KT739" s="341"/>
      <c r="KU739" s="341"/>
      <c r="KV739" s="341"/>
      <c r="KW739" s="341"/>
      <c r="KX739" s="341"/>
      <c r="KY739" s="341"/>
      <c r="KZ739" s="341"/>
      <c r="LA739" s="341"/>
      <c r="LB739" s="341"/>
      <c r="LC739" s="341"/>
      <c r="LD739" s="341"/>
      <c r="LE739" s="341"/>
      <c r="LF739" s="341"/>
      <c r="LG739" s="341"/>
      <c r="LH739" s="341"/>
      <c r="LI739" s="341"/>
      <c r="LJ739" s="341"/>
      <c r="LK739" s="341"/>
      <c r="LL739" s="341"/>
      <c r="LM739" s="341"/>
      <c r="LN739" s="341"/>
      <c r="LO739" s="341"/>
      <c r="LP739" s="341"/>
      <c r="LQ739" s="341"/>
      <c r="LR739" s="341"/>
      <c r="LS739" s="341"/>
      <c r="LT739" s="341"/>
      <c r="LU739" s="341"/>
      <c r="LV739" s="341"/>
      <c r="LW739" s="341"/>
      <c r="LX739" s="341"/>
      <c r="LY739" s="341"/>
      <c r="LZ739" s="341"/>
      <c r="MA739" s="341"/>
      <c r="MB739" s="341"/>
      <c r="MC739" s="341"/>
      <c r="MD739" s="341"/>
      <c r="ME739" s="341"/>
      <c r="MF739" s="341"/>
      <c r="MG739" s="341"/>
      <c r="MH739" s="341"/>
      <c r="MI739" s="341"/>
      <c r="MJ739" s="341"/>
      <c r="MK739" s="341"/>
      <c r="ML739" s="341"/>
      <c r="MM739" s="341"/>
      <c r="MN739" s="341"/>
      <c r="MO739" s="341"/>
      <c r="MP739" s="341"/>
      <c r="MQ739" s="341"/>
      <c r="MR739" s="341"/>
      <c r="MS739" s="341"/>
      <c r="MT739" s="341"/>
      <c r="MU739" s="341"/>
      <c r="MV739" s="341"/>
      <c r="MW739" s="341"/>
      <c r="MX739" s="341"/>
      <c r="MY739" s="341"/>
      <c r="MZ739" s="341"/>
      <c r="NA739" s="341"/>
      <c r="NB739" s="341"/>
      <c r="NC739" s="341"/>
      <c r="ND739" s="341"/>
      <c r="NE739" s="341"/>
      <c r="NF739" s="341"/>
      <c r="NG739" s="341"/>
      <c r="NH739" s="341"/>
      <c r="NI739" s="341"/>
      <c r="NJ739" s="341"/>
      <c r="NK739" s="341"/>
      <c r="NL739" s="341"/>
      <c r="NM739" s="341"/>
      <c r="NN739" s="341"/>
      <c r="NO739" s="341"/>
      <c r="NP739" s="341"/>
      <c r="NQ739" s="341"/>
      <c r="NR739" s="341"/>
      <c r="NS739" s="341"/>
      <c r="NT739" s="341"/>
      <c r="NU739" s="341"/>
      <c r="NV739" s="341"/>
      <c r="NW739" s="341"/>
      <c r="NX739" s="341"/>
      <c r="NY739" s="341"/>
      <c r="NZ739" s="341"/>
      <c r="OA739" s="341"/>
      <c r="OB739" s="341"/>
      <c r="OC739" s="341"/>
      <c r="OD739" s="341"/>
      <c r="OE739" s="341"/>
      <c r="OF739" s="341"/>
      <c r="OG739" s="341"/>
      <c r="OH739" s="341"/>
      <c r="OI739" s="341"/>
      <c r="OJ739" s="341"/>
      <c r="OK739" s="341"/>
      <c r="OL739" s="341"/>
      <c r="OM739" s="341"/>
      <c r="ON739" s="341"/>
      <c r="OO739" s="341"/>
      <c r="OP739" s="341"/>
      <c r="OQ739" s="341"/>
      <c r="OR739" s="341"/>
      <c r="OS739" s="341"/>
      <c r="OT739" s="341"/>
      <c r="OU739" s="341"/>
      <c r="OV739" s="341"/>
      <c r="OW739" s="341"/>
      <c r="OX739" s="341"/>
      <c r="OY739" s="341"/>
      <c r="OZ739" s="341"/>
      <c r="PA739" s="341"/>
      <c r="PB739" s="341"/>
      <c r="PC739" s="341"/>
      <c r="PD739" s="341"/>
      <c r="PE739" s="341"/>
      <c r="PF739" s="341"/>
      <c r="PG739" s="341"/>
      <c r="PH739" s="341"/>
      <c r="PI739" s="341"/>
      <c r="PJ739" s="341"/>
      <c r="PK739" s="341"/>
      <c r="PL739" s="341"/>
      <c r="PM739" s="341"/>
      <c r="PN739" s="341"/>
      <c r="PO739" s="341"/>
      <c r="PP739" s="341"/>
      <c r="PQ739" s="341"/>
      <c r="PR739" s="341"/>
      <c r="PS739" s="341"/>
      <c r="PT739" s="341"/>
      <c r="PU739" s="341"/>
      <c r="PV739" s="341"/>
      <c r="PW739" s="341"/>
      <c r="PX739" s="341"/>
      <c r="PY739" s="341"/>
      <c r="PZ739" s="341"/>
      <c r="QA739" s="341"/>
      <c r="QB739" s="341"/>
      <c r="QC739" s="341"/>
      <c r="QD739" s="341"/>
      <c r="QE739" s="341"/>
      <c r="QF739" s="341"/>
      <c r="QG739" s="341"/>
      <c r="QH739" s="341"/>
      <c r="QI739" s="341"/>
      <c r="QJ739" s="341"/>
      <c r="QK739" s="341"/>
      <c r="QL739" s="341"/>
      <c r="QM739" s="341"/>
      <c r="QN739" s="341"/>
      <c r="QO739" s="341"/>
      <c r="QP739" s="341"/>
      <c r="QQ739" s="341"/>
      <c r="QR739" s="341"/>
      <c r="QS739" s="341"/>
      <c r="QT739" s="341"/>
      <c r="QU739" s="341"/>
      <c r="QV739" s="341"/>
      <c r="QW739" s="341"/>
      <c r="QX739" s="341"/>
      <c r="QY739" s="341"/>
      <c r="QZ739" s="341"/>
      <c r="RA739" s="341"/>
      <c r="RB739" s="341"/>
      <c r="RC739" s="341"/>
      <c r="RD739" s="341"/>
      <c r="RE739" s="341"/>
      <c r="RF739" s="341"/>
      <c r="RG739" s="341"/>
      <c r="RH739" s="341"/>
      <c r="RI739" s="341"/>
      <c r="RJ739" s="341"/>
      <c r="RK739" s="341"/>
      <c r="RL739" s="341"/>
      <c r="RM739" s="341"/>
      <c r="RN739" s="341"/>
      <c r="RO739" s="341"/>
      <c r="RP739" s="341"/>
      <c r="RQ739" s="341"/>
      <c r="RR739" s="341"/>
      <c r="RS739" s="341"/>
      <c r="RT739" s="341"/>
      <c r="RU739" s="341"/>
      <c r="RV739" s="341"/>
      <c r="RW739" s="341"/>
      <c r="RX739" s="341"/>
      <c r="RY739" s="341"/>
      <c r="RZ739" s="341"/>
      <c r="SA739" s="341"/>
      <c r="SB739" s="341"/>
      <c r="SC739" s="341"/>
      <c r="SD739" s="341"/>
      <c r="SE739" s="341"/>
      <c r="SF739" s="341"/>
      <c r="SG739" s="341"/>
      <c r="SH739" s="341"/>
      <c r="SI739" s="341"/>
      <c r="SJ739" s="341"/>
      <c r="SK739" s="341"/>
      <c r="SL739" s="341"/>
      <c r="SM739" s="341"/>
      <c r="SN739" s="341"/>
      <c r="SO739" s="341"/>
      <c r="SP739" s="341"/>
      <c r="SQ739" s="341"/>
      <c r="SR739" s="341"/>
      <c r="SS739" s="341"/>
      <c r="ST739" s="341"/>
      <c r="SU739" s="341"/>
      <c r="SV739" s="341"/>
      <c r="SW739" s="341"/>
      <c r="SX739" s="341"/>
      <c r="SY739" s="341"/>
      <c r="SZ739" s="341"/>
      <c r="TA739" s="341"/>
      <c r="TB739" s="341"/>
      <c r="TC739" s="341"/>
      <c r="TD739" s="341"/>
      <c r="TE739" s="341"/>
      <c r="TF739" s="341"/>
      <c r="TG739" s="341"/>
      <c r="TH739" s="341"/>
      <c r="TI739" s="341"/>
      <c r="TJ739" s="341"/>
      <c r="TK739" s="341"/>
      <c r="TL739" s="341"/>
      <c r="TM739" s="341"/>
      <c r="TN739" s="341"/>
      <c r="TO739" s="341"/>
      <c r="TP739" s="341"/>
      <c r="TQ739" s="341"/>
      <c r="TR739" s="341"/>
      <c r="TS739" s="341"/>
      <c r="TT739" s="341"/>
      <c r="TU739" s="341"/>
      <c r="TV739" s="341"/>
      <c r="TW739" s="341"/>
      <c r="TX739" s="341"/>
      <c r="TY739" s="341"/>
      <c r="TZ739" s="341"/>
      <c r="UA739" s="341"/>
      <c r="UB739" s="341"/>
      <c r="UC739" s="341"/>
      <c r="UD739" s="341"/>
      <c r="UE739" s="341"/>
      <c r="UF739" s="341"/>
      <c r="UG739" s="341"/>
      <c r="UH739" s="341"/>
      <c r="UI739" s="341"/>
      <c r="UJ739" s="341"/>
      <c r="UK739" s="341"/>
      <c r="UL739" s="341"/>
      <c r="UM739" s="341"/>
      <c r="UN739" s="341"/>
      <c r="UO739" s="341"/>
      <c r="UP739" s="341"/>
      <c r="UQ739" s="341"/>
      <c r="UR739" s="341"/>
      <c r="US739" s="341"/>
      <c r="UT739" s="341"/>
      <c r="UU739" s="341"/>
      <c r="UV739" s="341"/>
      <c r="UW739" s="341"/>
      <c r="UX739" s="341"/>
      <c r="UY739" s="341"/>
      <c r="UZ739" s="341"/>
      <c r="VA739" s="341"/>
      <c r="VB739" s="341"/>
      <c r="VC739" s="341"/>
      <c r="VD739" s="341"/>
      <c r="VE739" s="341"/>
      <c r="VF739" s="341"/>
      <c r="VG739" s="341"/>
      <c r="VH739" s="341"/>
      <c r="VI739" s="341"/>
      <c r="VJ739" s="341"/>
      <c r="VK739" s="341"/>
      <c r="VL739" s="341"/>
      <c r="VM739" s="341"/>
      <c r="VN739" s="341"/>
      <c r="VO739" s="341"/>
      <c r="VP739" s="341"/>
      <c r="VQ739" s="341"/>
      <c r="VR739" s="341"/>
      <c r="VS739" s="341"/>
      <c r="VT739" s="341"/>
      <c r="VU739" s="341"/>
      <c r="VV739" s="341"/>
      <c r="VW739" s="341"/>
      <c r="VX739" s="341"/>
      <c r="VY739" s="341"/>
      <c r="VZ739" s="341"/>
      <c r="WA739" s="341"/>
      <c r="WB739" s="341"/>
      <c r="WC739" s="341"/>
      <c r="WD739" s="341"/>
      <c r="WE739" s="341"/>
      <c r="WF739" s="341"/>
      <c r="WG739" s="341"/>
      <c r="WH739" s="341"/>
      <c r="WI739" s="341"/>
      <c r="WJ739" s="341"/>
      <c r="WK739" s="341"/>
      <c r="WL739" s="341"/>
      <c r="WM739" s="341"/>
      <c r="WN739" s="341"/>
      <c r="WO739" s="341"/>
      <c r="WP739" s="341"/>
      <c r="WQ739" s="341"/>
      <c r="WR739" s="341"/>
      <c r="WS739" s="341"/>
      <c r="WT739" s="341"/>
      <c r="WU739" s="341"/>
      <c r="WV739" s="341"/>
      <c r="WW739" s="341"/>
      <c r="WX739" s="341"/>
      <c r="WY739" s="341"/>
      <c r="WZ739" s="341"/>
      <c r="XA739" s="341"/>
      <c r="XB739" s="341"/>
      <c r="XC739" s="341"/>
      <c r="XD739" s="341"/>
      <c r="XE739" s="341"/>
      <c r="XF739" s="341"/>
      <c r="XG739" s="341"/>
      <c r="XH739" s="341"/>
      <c r="XI739" s="341"/>
      <c r="XJ739" s="341"/>
      <c r="XK739" s="341"/>
      <c r="XL739" s="341"/>
      <c r="XM739" s="341"/>
      <c r="XN739" s="341"/>
      <c r="XO739" s="341"/>
      <c r="XP739" s="341"/>
      <c r="XQ739" s="341"/>
      <c r="XR739" s="341"/>
      <c r="XS739" s="341"/>
      <c r="XT739" s="341"/>
      <c r="XU739" s="341"/>
      <c r="XV739" s="341"/>
      <c r="XW739" s="341"/>
      <c r="XX739" s="341"/>
      <c r="XY739" s="341"/>
      <c r="XZ739" s="341"/>
      <c r="YA739" s="341"/>
      <c r="YB739" s="341"/>
      <c r="YC739" s="341"/>
      <c r="YD739" s="341"/>
      <c r="YE739" s="341"/>
      <c r="YF739" s="341"/>
      <c r="YG739" s="341"/>
      <c r="YH739" s="341"/>
      <c r="YI739" s="341"/>
      <c r="YJ739" s="341"/>
      <c r="YK739" s="341"/>
      <c r="YL739" s="341"/>
      <c r="YM739" s="341"/>
      <c r="YN739" s="341"/>
      <c r="YO739" s="341"/>
      <c r="YP739" s="341"/>
      <c r="YQ739" s="341"/>
      <c r="YR739" s="341"/>
      <c r="YS739" s="341"/>
      <c r="YT739" s="341"/>
      <c r="YU739" s="341"/>
      <c r="YV739" s="341"/>
      <c r="YW739" s="341"/>
      <c r="YX739" s="341"/>
      <c r="YY739" s="341"/>
      <c r="YZ739" s="341"/>
      <c r="ZA739" s="341"/>
      <c r="ZB739" s="341"/>
      <c r="ZC739" s="341"/>
      <c r="ZD739" s="341"/>
      <c r="ZE739" s="341"/>
      <c r="ZF739" s="341"/>
      <c r="ZG739" s="341"/>
      <c r="ZH739" s="341"/>
      <c r="ZI739" s="341"/>
      <c r="ZJ739" s="341"/>
      <c r="ZK739" s="341"/>
      <c r="ZL739" s="341"/>
      <c r="ZM739" s="341"/>
      <c r="ZN739" s="341"/>
      <c r="ZO739" s="341"/>
      <c r="ZP739" s="341"/>
      <c r="ZQ739" s="341"/>
      <c r="ZR739" s="341"/>
      <c r="ZS739" s="341"/>
      <c r="ZT739" s="341"/>
      <c r="ZU739" s="341"/>
      <c r="ZV739" s="341"/>
      <c r="ZW739" s="341"/>
      <c r="ZX739" s="341"/>
      <c r="ZY739" s="341"/>
      <c r="ZZ739" s="341"/>
      <c r="AAA739" s="341"/>
      <c r="AAB739" s="341"/>
      <c r="AAC739" s="341"/>
      <c r="AAD739" s="341"/>
      <c r="AAE739" s="341"/>
      <c r="AAF739" s="341"/>
      <c r="AAG739" s="341"/>
      <c r="AAH739" s="341"/>
      <c r="AAI739" s="341"/>
      <c r="AAJ739" s="341"/>
      <c r="AAK739" s="341"/>
      <c r="AAL739" s="341"/>
      <c r="AAM739" s="341"/>
      <c r="AAN739" s="341"/>
      <c r="AAO739" s="341"/>
      <c r="AAP739" s="341"/>
      <c r="AAQ739" s="341"/>
      <c r="AAR739" s="341"/>
      <c r="AAS739" s="341"/>
      <c r="AAT739" s="341"/>
      <c r="AAU739" s="341"/>
      <c r="AAV739" s="341"/>
      <c r="AAW739" s="341"/>
      <c r="AAX739" s="341"/>
      <c r="AAY739" s="341"/>
      <c r="AAZ739" s="341"/>
      <c r="ABA739" s="341"/>
      <c r="ABB739" s="341"/>
      <c r="ABC739" s="341"/>
      <c r="ABD739" s="341"/>
      <c r="ABE739" s="341"/>
      <c r="ABF739" s="341"/>
      <c r="ABG739" s="341"/>
      <c r="ABH739" s="341"/>
      <c r="ABI739" s="341"/>
      <c r="ABJ739" s="341"/>
      <c r="ABK739" s="341"/>
      <c r="ABL739" s="341"/>
      <c r="ABM739" s="341"/>
      <c r="ABN739" s="341"/>
      <c r="ABO739" s="341"/>
      <c r="ABP739" s="341"/>
      <c r="ABQ739" s="341"/>
      <c r="ABR739" s="341"/>
      <c r="ABS739" s="341"/>
      <c r="ABT739" s="341"/>
      <c r="ABU739" s="341"/>
      <c r="ABV739" s="341"/>
      <c r="ABW739" s="341"/>
      <c r="ABX739" s="341"/>
      <c r="ABY739" s="341"/>
      <c r="ABZ739" s="341"/>
      <c r="ACA739" s="341"/>
      <c r="ACB739" s="341"/>
      <c r="ACC739" s="341"/>
      <c r="ACD739" s="341"/>
      <c r="ACE739" s="341"/>
      <c r="ACF739" s="341"/>
      <c r="ACG739" s="341"/>
      <c r="ACH739" s="341"/>
      <c r="ACI739" s="341"/>
      <c r="ACJ739" s="341"/>
      <c r="ACK739" s="341"/>
      <c r="ACL739" s="341"/>
      <c r="ACM739" s="341"/>
      <c r="ACN739" s="341"/>
      <c r="ACO739" s="341"/>
      <c r="ACP739" s="341"/>
      <c r="ACQ739" s="341"/>
      <c r="ACR739" s="341"/>
      <c r="ACS739" s="341"/>
      <c r="ACT739" s="341"/>
      <c r="ACU739" s="341"/>
      <c r="ACV739" s="341"/>
      <c r="ACW739" s="341"/>
      <c r="ACX739" s="341"/>
      <c r="ACY739" s="341"/>
      <c r="ACZ739" s="341"/>
      <c r="ADA739" s="341"/>
      <c r="ADB739" s="341"/>
      <c r="ADC739" s="341"/>
      <c r="ADD739" s="341"/>
      <c r="ADE739" s="341"/>
      <c r="ADF739" s="341"/>
      <c r="ADG739" s="341"/>
      <c r="ADH739" s="341"/>
      <c r="ADI739" s="341"/>
      <c r="ADJ739" s="341"/>
      <c r="ADK739" s="341"/>
      <c r="ADL739" s="341"/>
      <c r="ADM739" s="341"/>
      <c r="ADN739" s="341"/>
      <c r="ADO739" s="341"/>
      <c r="ADP739" s="341"/>
      <c r="ADQ739" s="341"/>
      <c r="ADR739" s="341"/>
      <c r="ADS739" s="341"/>
      <c r="ADT739" s="341"/>
      <c r="ADU739" s="341"/>
      <c r="ADV739" s="341"/>
      <c r="ADW739" s="341"/>
      <c r="ADX739" s="341"/>
      <c r="ADY739" s="341"/>
      <c r="ADZ739" s="341"/>
      <c r="AEA739" s="341"/>
      <c r="AEB739" s="341"/>
      <c r="AEC739" s="341"/>
      <c r="AED739" s="341"/>
      <c r="AEE739" s="341"/>
      <c r="AEF739" s="341"/>
      <c r="AEG739" s="341"/>
      <c r="AEH739" s="341"/>
      <c r="AEI739" s="341"/>
      <c r="AEJ739" s="341"/>
      <c r="AEK739" s="341"/>
      <c r="AEL739" s="341"/>
      <c r="AEM739" s="341"/>
      <c r="AEN739" s="341"/>
      <c r="AEO739" s="341"/>
      <c r="AEP739" s="341"/>
      <c r="AEQ739" s="341"/>
      <c r="AER739" s="341"/>
      <c r="AES739" s="341"/>
      <c r="AET739" s="341"/>
      <c r="AEU739" s="341"/>
      <c r="AEV739" s="341"/>
      <c r="AEW739" s="341"/>
      <c r="AEX739" s="341"/>
      <c r="AEY739" s="341"/>
      <c r="AEZ739" s="341"/>
      <c r="AFA739" s="341"/>
      <c r="AFB739" s="341"/>
      <c r="AFC739" s="341"/>
      <c r="AFD739" s="341"/>
      <c r="AFE739" s="341"/>
      <c r="AFF739" s="341"/>
      <c r="AFG739" s="341"/>
      <c r="AFH739" s="341"/>
      <c r="AFI739" s="341"/>
      <c r="AFJ739" s="341"/>
      <c r="AFK739" s="341"/>
      <c r="AFL739" s="341"/>
      <c r="AFM739" s="341"/>
      <c r="AFN739" s="341"/>
      <c r="AFO739" s="341"/>
      <c r="AFP739" s="341"/>
      <c r="AFQ739" s="341"/>
      <c r="AFR739" s="341"/>
      <c r="AFS739" s="341"/>
      <c r="AFT739" s="341"/>
      <c r="AFU739" s="341"/>
      <c r="AFV739" s="341"/>
      <c r="AFW739" s="341"/>
      <c r="AFX739" s="341"/>
      <c r="AFY739" s="341"/>
      <c r="AFZ739" s="341"/>
      <c r="AGA739" s="341"/>
    </row>
    <row r="740" spans="1:859" customFormat="1" x14ac:dyDescent="0.2">
      <c r="A740" s="16"/>
      <c r="B740" s="16"/>
      <c r="C740" s="16"/>
      <c r="D740" s="16"/>
      <c r="E740" s="338" t="s">
        <v>1847</v>
      </c>
      <c r="F740" s="338" t="s">
        <v>2919</v>
      </c>
      <c r="G740" s="340" t="s">
        <v>449</v>
      </c>
      <c r="H740" s="329" t="s">
        <v>1843</v>
      </c>
      <c r="I740" s="329" t="s">
        <v>1802</v>
      </c>
      <c r="J740" s="329" t="s">
        <v>892</v>
      </c>
      <c r="K740" s="329" t="s">
        <v>1844</v>
      </c>
      <c r="L740" s="329" t="s">
        <v>848</v>
      </c>
      <c r="M740" s="329"/>
      <c r="N740" s="340"/>
      <c r="O740" s="329"/>
      <c r="P740" s="329"/>
      <c r="Q740" s="340"/>
      <c r="R740" s="16"/>
      <c r="S740" s="16"/>
      <c r="T740" s="16"/>
      <c r="U740" s="16"/>
      <c r="V740" s="16"/>
      <c r="W740" s="16"/>
      <c r="X740" s="16"/>
      <c r="Y740" s="16"/>
      <c r="Z740" s="16"/>
      <c r="AA740" s="16"/>
      <c r="AB740" s="16"/>
      <c r="AC740" s="16"/>
      <c r="AD740" s="16"/>
      <c r="AE740" s="16"/>
      <c r="AF740" s="16"/>
      <c r="AG740" s="16"/>
      <c r="AH740" s="16"/>
      <c r="AI740" s="16"/>
      <c r="AJ740" s="16"/>
      <c r="AK740" s="16"/>
      <c r="AL740" s="16"/>
      <c r="AM740" s="16"/>
      <c r="AN740" s="16"/>
      <c r="AO740" s="16"/>
      <c r="AP740" s="16"/>
      <c r="AQ740" s="16"/>
      <c r="AR740" s="16"/>
      <c r="AS740" s="16"/>
      <c r="AT740" s="16"/>
      <c r="AU740" s="16"/>
      <c r="AV740" s="16"/>
      <c r="AW740" s="16"/>
      <c r="AX740" s="16"/>
      <c r="AY740" s="16"/>
      <c r="AZ740" s="16"/>
      <c r="BA740" s="16"/>
      <c r="BB740" s="16"/>
      <c r="BC740" s="16"/>
      <c r="BD740" s="16"/>
      <c r="BE740" s="16"/>
      <c r="BF740" s="16"/>
      <c r="BG740" s="16"/>
      <c r="BH740" s="16"/>
      <c r="BI740" s="16"/>
      <c r="BJ740" s="16"/>
      <c r="BK740" s="16"/>
      <c r="BL740" s="16"/>
      <c r="BM740" s="16"/>
      <c r="BN740" s="16"/>
      <c r="BO740" s="16"/>
      <c r="BP740" s="16"/>
      <c r="BQ740" s="16"/>
      <c r="BR740" s="16"/>
      <c r="BS740" s="16"/>
      <c r="BT740" s="16"/>
      <c r="BU740" s="16"/>
      <c r="BV740" s="16"/>
      <c r="BW740" s="16"/>
      <c r="BX740" s="16"/>
      <c r="BY740" s="16"/>
      <c r="BZ740" s="16"/>
      <c r="CA740" s="16"/>
      <c r="CB740" s="16"/>
      <c r="CC740" s="16"/>
      <c r="CD740" s="16"/>
      <c r="CE740" s="16"/>
      <c r="CF740" s="16"/>
      <c r="CG740" s="16"/>
      <c r="CH740" s="16"/>
      <c r="CI740" s="16"/>
      <c r="CJ740" s="16"/>
      <c r="CK740" s="16"/>
      <c r="CL740" s="16"/>
      <c r="CM740" s="16"/>
      <c r="CN740" s="16"/>
      <c r="CO740" s="16"/>
      <c r="CP740" s="16"/>
      <c r="CQ740" s="16"/>
      <c r="CR740" s="16"/>
      <c r="CS740" s="16"/>
      <c r="CT740" s="16"/>
      <c r="CU740" s="16"/>
      <c r="CV740" s="16"/>
      <c r="CW740" s="16"/>
      <c r="CX740" s="16"/>
      <c r="CY740" s="16"/>
      <c r="CZ740" s="16"/>
      <c r="DA740" s="16"/>
      <c r="DB740" s="16"/>
      <c r="DC740" s="16"/>
      <c r="DD740" s="16"/>
      <c r="DE740" s="16"/>
      <c r="DF740" s="16"/>
      <c r="DG740" s="16"/>
      <c r="DH740" s="16"/>
      <c r="DI740" s="16"/>
      <c r="DJ740" s="16"/>
      <c r="DK740" s="16"/>
      <c r="DL740" s="16"/>
      <c r="DM740" s="16"/>
      <c r="DN740" s="16"/>
      <c r="DO740" s="16"/>
      <c r="DP740" s="16"/>
      <c r="DQ740" s="16"/>
      <c r="DR740" s="16"/>
      <c r="DS740" s="16"/>
      <c r="DT740" s="16"/>
      <c r="DU740" s="16"/>
      <c r="DV740" s="16"/>
      <c r="DW740" s="16"/>
      <c r="DX740" s="16"/>
      <c r="DY740" s="16"/>
      <c r="DZ740" s="16"/>
      <c r="EA740" s="16"/>
      <c r="EB740" s="16"/>
      <c r="EC740" s="16"/>
      <c r="ED740" s="16"/>
      <c r="EE740" s="16"/>
      <c r="EF740" s="16"/>
      <c r="EG740" s="16"/>
      <c r="EH740" s="16"/>
      <c r="EI740" s="16"/>
      <c r="EJ740" s="16"/>
      <c r="EK740" s="16"/>
      <c r="EL740" s="16"/>
      <c r="EM740" s="16"/>
      <c r="EN740" s="16"/>
      <c r="EO740" s="16"/>
      <c r="EP740" s="16"/>
      <c r="EQ740" s="16"/>
      <c r="ER740" s="16"/>
      <c r="ES740" s="16"/>
      <c r="ET740" s="16"/>
      <c r="EU740" s="16"/>
      <c r="EV740" s="16"/>
      <c r="EW740" s="16"/>
      <c r="EX740" s="16"/>
      <c r="EY740" s="16"/>
      <c r="EZ740" s="16"/>
      <c r="FA740" s="16"/>
      <c r="FB740" s="16"/>
      <c r="FC740" s="16"/>
      <c r="FD740" s="16"/>
      <c r="FE740" s="16"/>
      <c r="FF740" s="16"/>
      <c r="FG740" s="16"/>
      <c r="FH740" s="16"/>
      <c r="FI740" s="16"/>
      <c r="FJ740" s="16"/>
      <c r="FK740" s="16"/>
      <c r="FL740" s="16"/>
      <c r="FM740" s="16"/>
      <c r="FN740" s="16"/>
      <c r="FO740" s="16"/>
      <c r="FP740" s="16"/>
      <c r="FQ740" s="16"/>
      <c r="FR740" s="16"/>
      <c r="FS740" s="16"/>
      <c r="FT740" s="16"/>
      <c r="FU740" s="16"/>
      <c r="FV740" s="16"/>
      <c r="FW740" s="16"/>
      <c r="FX740" s="16"/>
      <c r="FY740" s="16"/>
      <c r="FZ740" s="16"/>
      <c r="GA740" s="16"/>
      <c r="GB740" s="16"/>
      <c r="GC740" s="16"/>
      <c r="GD740" s="16"/>
      <c r="GE740" s="16"/>
      <c r="GF740" s="16"/>
      <c r="GG740" s="16"/>
      <c r="GH740" s="16"/>
      <c r="GI740" s="16"/>
      <c r="GJ740" s="16"/>
      <c r="GK740" s="16"/>
      <c r="GL740" s="16"/>
      <c r="GM740" s="16"/>
      <c r="GN740" s="16"/>
      <c r="GO740" s="16"/>
      <c r="GP740" s="16"/>
      <c r="GQ740" s="16"/>
      <c r="GR740" s="16"/>
      <c r="GS740" s="16"/>
      <c r="GT740" s="16"/>
      <c r="GU740" s="16"/>
      <c r="GV740" s="16"/>
      <c r="GW740" s="16"/>
      <c r="GX740" s="16"/>
      <c r="GY740" s="16"/>
      <c r="GZ740" s="16"/>
      <c r="HA740" s="16"/>
      <c r="HB740" s="16"/>
      <c r="HC740" s="16"/>
      <c r="HD740" s="16"/>
      <c r="HE740" s="16"/>
      <c r="HF740" s="16"/>
      <c r="HG740" s="16"/>
      <c r="HH740" s="16"/>
      <c r="HI740" s="16"/>
      <c r="HJ740" s="16"/>
      <c r="HK740" s="16"/>
      <c r="HL740" s="16"/>
      <c r="HM740" s="16"/>
      <c r="HN740" s="16"/>
      <c r="HO740" s="16"/>
      <c r="HP740" s="16"/>
      <c r="HQ740" s="16"/>
      <c r="HR740" s="16"/>
      <c r="HS740" s="16"/>
      <c r="HT740" s="16"/>
      <c r="HU740" s="16"/>
      <c r="HV740" s="16"/>
      <c r="HW740" s="16"/>
      <c r="HX740" s="16"/>
      <c r="HY740" s="16"/>
      <c r="HZ740" s="16"/>
      <c r="IA740" s="16"/>
      <c r="IB740" s="16"/>
      <c r="IC740" s="16"/>
      <c r="ID740" s="16"/>
      <c r="IE740" s="16"/>
      <c r="IF740" s="16"/>
      <c r="IG740" s="16"/>
      <c r="IH740" s="16"/>
      <c r="II740" s="16"/>
      <c r="IJ740" s="16"/>
      <c r="IK740" s="16"/>
      <c r="IL740" s="16"/>
      <c r="IM740" s="16"/>
      <c r="IN740" s="16"/>
      <c r="IO740" s="16"/>
      <c r="IP740" s="16"/>
      <c r="IQ740" s="16"/>
      <c r="IR740" s="16"/>
      <c r="IS740" s="16"/>
      <c r="IT740" s="16"/>
      <c r="IU740" s="16"/>
      <c r="IV740" s="16"/>
      <c r="IW740" s="16"/>
      <c r="IX740" s="16"/>
      <c r="IY740" s="16"/>
      <c r="IZ740" s="16"/>
      <c r="JA740" s="16"/>
      <c r="JB740" s="16"/>
      <c r="JC740" s="16"/>
      <c r="JD740" s="16"/>
      <c r="JE740" s="16"/>
      <c r="JF740" s="16"/>
      <c r="JG740" s="16"/>
      <c r="JH740" s="16"/>
      <c r="JI740" s="16"/>
      <c r="JJ740" s="16"/>
      <c r="JK740" s="16"/>
      <c r="JL740" s="16"/>
      <c r="JM740" s="16"/>
      <c r="JN740" s="16"/>
      <c r="JO740" s="16"/>
      <c r="JP740" s="16"/>
      <c r="JQ740" s="16"/>
      <c r="JR740" s="16"/>
      <c r="JS740" s="16"/>
      <c r="JT740" s="16"/>
      <c r="JU740" s="16"/>
      <c r="JV740" s="16"/>
      <c r="JW740" s="16"/>
      <c r="JX740" s="16"/>
      <c r="JY740" s="16"/>
      <c r="JZ740" s="16"/>
      <c r="KA740" s="16"/>
      <c r="KB740" s="16"/>
      <c r="KC740" s="16"/>
      <c r="KD740" s="16"/>
      <c r="KE740" s="16"/>
      <c r="KF740" s="16"/>
      <c r="KG740" s="16"/>
      <c r="KH740" s="16"/>
      <c r="KI740" s="16"/>
      <c r="KJ740" s="16"/>
      <c r="KK740" s="16"/>
      <c r="KL740" s="16"/>
      <c r="KM740" s="16"/>
      <c r="KN740" s="16"/>
      <c r="KO740" s="16"/>
      <c r="KP740" s="16"/>
      <c r="KQ740" s="16"/>
      <c r="KR740" s="16"/>
      <c r="KS740" s="16"/>
      <c r="KT740" s="16"/>
      <c r="KU740" s="16"/>
      <c r="KV740" s="16"/>
      <c r="KW740" s="16"/>
      <c r="KX740" s="16"/>
      <c r="KY740" s="16"/>
      <c r="KZ740" s="16"/>
      <c r="LA740" s="16"/>
      <c r="LB740" s="16"/>
      <c r="LC740" s="16"/>
      <c r="LD740" s="16"/>
      <c r="LE740" s="16"/>
      <c r="LF740" s="16"/>
      <c r="LG740" s="16"/>
      <c r="LH740" s="16"/>
      <c r="LI740" s="16"/>
      <c r="LJ740" s="16"/>
      <c r="LK740" s="16"/>
      <c r="LL740" s="16"/>
      <c r="LM740" s="16"/>
      <c r="LN740" s="16"/>
      <c r="LO740" s="16"/>
      <c r="LP740" s="16"/>
      <c r="LQ740" s="16"/>
      <c r="LR740" s="16"/>
      <c r="LS740" s="16"/>
      <c r="LT740" s="16"/>
      <c r="LU740" s="16"/>
      <c r="LV740" s="16"/>
      <c r="LW740" s="16"/>
      <c r="LX740" s="16"/>
      <c r="LY740" s="16"/>
      <c r="LZ740" s="16"/>
      <c r="MA740" s="16"/>
      <c r="MB740" s="16"/>
      <c r="MC740" s="16"/>
      <c r="MD740" s="16"/>
      <c r="ME740" s="16"/>
      <c r="MF740" s="16"/>
      <c r="MG740" s="16"/>
      <c r="MH740" s="16"/>
      <c r="MI740" s="16"/>
      <c r="MJ740" s="16"/>
      <c r="MK740" s="16"/>
      <c r="ML740" s="16"/>
      <c r="MM740" s="16"/>
      <c r="MN740" s="16"/>
      <c r="MO740" s="16"/>
      <c r="MP740" s="16"/>
      <c r="MQ740" s="16"/>
      <c r="MR740" s="16"/>
      <c r="MS740" s="16"/>
      <c r="MT740" s="16"/>
      <c r="MU740" s="16"/>
      <c r="MV740" s="16"/>
      <c r="MW740" s="16"/>
      <c r="MX740" s="16"/>
      <c r="MY740" s="16"/>
      <c r="MZ740" s="16"/>
      <c r="NA740" s="16"/>
      <c r="NB740" s="16"/>
      <c r="NC740" s="16"/>
      <c r="ND740" s="16"/>
      <c r="NE740" s="16"/>
      <c r="NF740" s="16"/>
      <c r="NG740" s="16"/>
      <c r="NH740" s="16"/>
      <c r="NI740" s="16"/>
      <c r="NJ740" s="16"/>
      <c r="NK740" s="16"/>
      <c r="NL740" s="16"/>
      <c r="NM740" s="16"/>
      <c r="NN740" s="16"/>
      <c r="NO740" s="16"/>
      <c r="NP740" s="16"/>
      <c r="NQ740" s="16"/>
      <c r="NR740" s="16"/>
      <c r="NS740" s="16"/>
      <c r="NT740" s="16"/>
      <c r="NU740" s="16"/>
      <c r="NV740" s="16"/>
      <c r="NW740" s="16"/>
      <c r="NX740" s="16"/>
      <c r="NY740" s="16"/>
      <c r="NZ740" s="16"/>
      <c r="OA740" s="16"/>
      <c r="OB740" s="16"/>
      <c r="OC740" s="16"/>
      <c r="OD740" s="16"/>
      <c r="OE740" s="16"/>
      <c r="OF740" s="16"/>
      <c r="OG740" s="16"/>
      <c r="OH740" s="16"/>
      <c r="OI740" s="16"/>
      <c r="OJ740" s="16"/>
      <c r="OK740" s="16"/>
      <c r="OL740" s="16"/>
      <c r="OM740" s="16"/>
      <c r="ON740" s="16"/>
      <c r="OO740" s="16"/>
      <c r="OP740" s="16"/>
      <c r="OQ740" s="16"/>
      <c r="OR740" s="16"/>
      <c r="OS740" s="16"/>
      <c r="OT740" s="16"/>
      <c r="OU740" s="16"/>
      <c r="OV740" s="16"/>
      <c r="OW740" s="16"/>
      <c r="OX740" s="16"/>
      <c r="OY740" s="16"/>
      <c r="OZ740" s="16"/>
      <c r="PA740" s="16"/>
      <c r="PB740" s="16"/>
      <c r="PC740" s="16"/>
      <c r="PD740" s="16"/>
      <c r="PE740" s="16"/>
      <c r="PF740" s="16"/>
      <c r="PG740" s="16"/>
      <c r="PH740" s="16"/>
      <c r="PI740" s="16"/>
      <c r="PJ740" s="16"/>
      <c r="PK740" s="16"/>
      <c r="PL740" s="16"/>
      <c r="PM740" s="16"/>
      <c r="PN740" s="16"/>
      <c r="PO740" s="16"/>
      <c r="PP740" s="16"/>
      <c r="PQ740" s="16"/>
      <c r="PR740" s="16"/>
      <c r="PS740" s="16"/>
      <c r="PT740" s="16"/>
      <c r="PU740" s="16"/>
      <c r="PV740" s="16"/>
      <c r="PW740" s="16"/>
      <c r="PX740" s="16"/>
      <c r="PY740" s="16"/>
      <c r="PZ740" s="16"/>
      <c r="QA740" s="16"/>
      <c r="QB740" s="16"/>
      <c r="QC740" s="16"/>
      <c r="QD740" s="16"/>
      <c r="QE740" s="16"/>
      <c r="QF740" s="16"/>
      <c r="QG740" s="16"/>
      <c r="QH740" s="16"/>
      <c r="QI740" s="16"/>
      <c r="QJ740" s="16"/>
      <c r="QK740" s="16"/>
      <c r="QL740" s="16"/>
      <c r="QM740" s="16"/>
      <c r="QN740" s="16"/>
      <c r="QO740" s="16"/>
      <c r="QP740" s="16"/>
      <c r="QQ740" s="16"/>
      <c r="QR740" s="16"/>
      <c r="QS740" s="16"/>
      <c r="QT740" s="16"/>
      <c r="QU740" s="16"/>
      <c r="QV740" s="16"/>
      <c r="QW740" s="16"/>
      <c r="QX740" s="16"/>
      <c r="QY740" s="16"/>
      <c r="QZ740" s="16"/>
      <c r="RA740" s="16"/>
      <c r="RB740" s="16"/>
      <c r="RC740" s="16"/>
      <c r="RD740" s="16"/>
      <c r="RE740" s="16"/>
      <c r="RF740" s="16"/>
      <c r="RG740" s="16"/>
      <c r="RH740" s="16"/>
      <c r="RI740" s="16"/>
      <c r="RJ740" s="16"/>
      <c r="RK740" s="16"/>
      <c r="RL740" s="16"/>
      <c r="RM740" s="16"/>
      <c r="RN740" s="16"/>
      <c r="RO740" s="16"/>
      <c r="RP740" s="16"/>
      <c r="RQ740" s="16"/>
      <c r="RR740" s="16"/>
      <c r="RS740" s="16"/>
      <c r="RT740" s="16"/>
      <c r="RU740" s="16"/>
      <c r="RV740" s="16"/>
      <c r="RW740" s="16"/>
      <c r="RX740" s="16"/>
      <c r="RY740" s="16"/>
      <c r="RZ740" s="16"/>
      <c r="SA740" s="16"/>
      <c r="SB740" s="16"/>
      <c r="SC740" s="16"/>
      <c r="SD740" s="16"/>
      <c r="SE740" s="16"/>
      <c r="SF740" s="16"/>
      <c r="SG740" s="16"/>
      <c r="SH740" s="16"/>
      <c r="SI740" s="16"/>
      <c r="SJ740" s="16"/>
      <c r="SK740" s="16"/>
      <c r="SL740" s="16"/>
      <c r="SM740" s="16"/>
      <c r="SN740" s="16"/>
      <c r="SO740" s="16"/>
      <c r="SP740" s="16"/>
      <c r="SQ740" s="16"/>
      <c r="SR740" s="16"/>
      <c r="SS740" s="16"/>
      <c r="ST740" s="16"/>
      <c r="SU740" s="16"/>
      <c r="SV740" s="16"/>
      <c r="SW740" s="16"/>
      <c r="SX740" s="16"/>
      <c r="SY740" s="16"/>
      <c r="SZ740" s="16"/>
      <c r="TA740" s="16"/>
      <c r="TB740" s="16"/>
      <c r="TC740" s="16"/>
      <c r="TD740" s="16"/>
      <c r="TE740" s="16"/>
      <c r="TF740" s="16"/>
      <c r="TG740" s="16"/>
      <c r="TH740" s="16"/>
      <c r="TI740" s="16"/>
      <c r="TJ740" s="16"/>
      <c r="TK740" s="16"/>
      <c r="TL740" s="16"/>
      <c r="TM740" s="16"/>
      <c r="TN740" s="16"/>
      <c r="TO740" s="16"/>
      <c r="TP740" s="16"/>
      <c r="TQ740" s="16"/>
      <c r="TR740" s="16"/>
      <c r="TS740" s="16"/>
      <c r="TT740" s="16"/>
      <c r="TU740" s="16"/>
      <c r="TV740" s="16"/>
      <c r="TW740" s="16"/>
      <c r="TX740" s="16"/>
      <c r="TY740" s="16"/>
      <c r="TZ740" s="16"/>
      <c r="UA740" s="16"/>
      <c r="UB740" s="16"/>
      <c r="UC740" s="16"/>
      <c r="UD740" s="16"/>
      <c r="UE740" s="16"/>
      <c r="UF740" s="16"/>
      <c r="UG740" s="16"/>
      <c r="UH740" s="16"/>
      <c r="UI740" s="16"/>
      <c r="UJ740" s="16"/>
      <c r="UK740" s="16"/>
      <c r="UL740" s="16"/>
      <c r="UM740" s="16"/>
      <c r="UN740" s="16"/>
      <c r="UO740" s="16"/>
      <c r="UP740" s="16"/>
      <c r="UQ740" s="16"/>
      <c r="UR740" s="16"/>
      <c r="US740" s="16"/>
      <c r="UT740" s="16"/>
      <c r="UU740" s="16"/>
      <c r="UV740" s="16"/>
      <c r="UW740" s="16"/>
      <c r="UX740" s="16"/>
      <c r="UY740" s="16"/>
      <c r="UZ740" s="16"/>
      <c r="VA740" s="16"/>
      <c r="VB740" s="16"/>
      <c r="VC740" s="16"/>
      <c r="VD740" s="16"/>
      <c r="VE740" s="16"/>
      <c r="VF740" s="16"/>
      <c r="VG740" s="16"/>
      <c r="VH740" s="16"/>
      <c r="VI740" s="16"/>
      <c r="VJ740" s="16"/>
      <c r="VK740" s="16"/>
      <c r="VL740" s="16"/>
      <c r="VM740" s="16"/>
      <c r="VN740" s="16"/>
      <c r="VO740" s="16"/>
      <c r="VP740" s="16"/>
      <c r="VQ740" s="16"/>
      <c r="VR740" s="16"/>
      <c r="VS740" s="16"/>
      <c r="VT740" s="16"/>
      <c r="VU740" s="16"/>
      <c r="VV740" s="16"/>
      <c r="VW740" s="16"/>
      <c r="VX740" s="16"/>
      <c r="VY740" s="16"/>
      <c r="VZ740" s="16"/>
      <c r="WA740" s="16"/>
      <c r="WB740" s="16"/>
      <c r="WC740" s="16"/>
      <c r="WD740" s="16"/>
      <c r="WE740" s="16"/>
      <c r="WF740" s="16"/>
      <c r="WG740" s="16"/>
      <c r="WH740" s="16"/>
      <c r="WI740" s="16"/>
      <c r="WJ740" s="16"/>
      <c r="WK740" s="16"/>
      <c r="WL740" s="16"/>
      <c r="WM740" s="16"/>
      <c r="WN740" s="16"/>
      <c r="WO740" s="16"/>
      <c r="WP740" s="16"/>
      <c r="WQ740" s="16"/>
      <c r="WR740" s="16"/>
      <c r="WS740" s="16"/>
      <c r="WT740" s="16"/>
      <c r="WU740" s="16"/>
      <c r="WV740" s="16"/>
      <c r="WW740" s="16"/>
      <c r="WX740" s="16"/>
      <c r="WY740" s="16"/>
      <c r="WZ740" s="16"/>
      <c r="XA740" s="16"/>
      <c r="XB740" s="16"/>
      <c r="XC740" s="16"/>
      <c r="XD740" s="16"/>
      <c r="XE740" s="16"/>
      <c r="XF740" s="16"/>
      <c r="XG740" s="16"/>
      <c r="XH740" s="16"/>
      <c r="XI740" s="16"/>
      <c r="XJ740" s="16"/>
      <c r="XK740" s="16"/>
      <c r="XL740" s="16"/>
      <c r="XM740" s="16"/>
      <c r="XN740" s="16"/>
      <c r="XO740" s="16"/>
      <c r="XP740" s="16"/>
      <c r="XQ740" s="16"/>
      <c r="XR740" s="16"/>
      <c r="XS740" s="16"/>
      <c r="XT740" s="16"/>
      <c r="XU740" s="16"/>
      <c r="XV740" s="16"/>
      <c r="XW740" s="16"/>
      <c r="XX740" s="16"/>
      <c r="XY740" s="16"/>
      <c r="XZ740" s="16"/>
      <c r="YA740" s="16"/>
      <c r="YB740" s="16"/>
      <c r="YC740" s="16"/>
      <c r="YD740" s="16"/>
      <c r="YE740" s="16"/>
      <c r="YF740" s="16"/>
      <c r="YG740" s="16"/>
      <c r="YH740" s="16"/>
      <c r="YI740" s="16"/>
      <c r="YJ740" s="16"/>
      <c r="YK740" s="16"/>
      <c r="YL740" s="16"/>
      <c r="YM740" s="16"/>
      <c r="YN740" s="16"/>
      <c r="YO740" s="16"/>
      <c r="YP740" s="16"/>
      <c r="YQ740" s="16"/>
      <c r="YR740" s="16"/>
      <c r="YS740" s="16"/>
      <c r="YT740" s="16"/>
      <c r="YU740" s="16"/>
      <c r="YV740" s="16"/>
      <c r="YW740" s="16"/>
      <c r="YX740" s="16"/>
      <c r="YY740" s="16"/>
      <c r="YZ740" s="16"/>
      <c r="ZA740" s="16"/>
      <c r="ZB740" s="16"/>
      <c r="ZC740" s="16"/>
      <c r="ZD740" s="16"/>
      <c r="ZE740" s="16"/>
      <c r="ZF740" s="16"/>
      <c r="ZG740" s="16"/>
      <c r="ZH740" s="16"/>
      <c r="ZI740" s="16"/>
      <c r="ZJ740" s="16"/>
      <c r="ZK740" s="16"/>
      <c r="ZL740" s="16"/>
      <c r="ZM740" s="16"/>
      <c r="ZN740" s="16"/>
      <c r="ZO740" s="16"/>
      <c r="ZP740" s="16"/>
      <c r="ZQ740" s="16"/>
      <c r="ZR740" s="16"/>
      <c r="ZS740" s="16"/>
      <c r="ZT740" s="16"/>
      <c r="ZU740" s="16"/>
      <c r="ZV740" s="16"/>
      <c r="ZW740" s="16"/>
      <c r="ZX740" s="16"/>
      <c r="ZY740" s="16"/>
      <c r="ZZ740" s="16"/>
      <c r="AAA740" s="16"/>
      <c r="AAB740" s="16"/>
      <c r="AAC740" s="16"/>
      <c r="AAD740" s="16"/>
      <c r="AAE740" s="16"/>
      <c r="AAF740" s="16"/>
      <c r="AAG740" s="16"/>
      <c r="AAH740" s="16"/>
      <c r="AAI740" s="16"/>
      <c r="AAJ740" s="16"/>
      <c r="AAK740" s="16"/>
      <c r="AAL740" s="16"/>
      <c r="AAM740" s="16"/>
      <c r="AAN740" s="16"/>
      <c r="AAO740" s="16"/>
      <c r="AAP740" s="16"/>
      <c r="AAQ740" s="16"/>
      <c r="AAR740" s="16"/>
      <c r="AAS740" s="16"/>
      <c r="AAT740" s="16"/>
      <c r="AAU740" s="16"/>
      <c r="AAV740" s="16"/>
      <c r="AAW740" s="16"/>
      <c r="AAX740" s="16"/>
      <c r="AAY740" s="16"/>
      <c r="AAZ740" s="16"/>
      <c r="ABA740" s="16"/>
      <c r="ABB740" s="16"/>
      <c r="ABC740" s="16"/>
      <c r="ABD740" s="16"/>
      <c r="ABE740" s="16"/>
      <c r="ABF740" s="16"/>
      <c r="ABG740" s="16"/>
      <c r="ABH740" s="16"/>
      <c r="ABI740" s="16"/>
      <c r="ABJ740" s="16"/>
      <c r="ABK740" s="16"/>
      <c r="ABL740" s="16"/>
      <c r="ABM740" s="16"/>
      <c r="ABN740" s="16"/>
      <c r="ABO740" s="16"/>
      <c r="ABP740" s="16"/>
      <c r="ABQ740" s="16"/>
      <c r="ABR740" s="16"/>
      <c r="ABS740" s="16"/>
      <c r="ABT740" s="16"/>
      <c r="ABU740" s="16"/>
      <c r="ABV740" s="16"/>
      <c r="ABW740" s="16"/>
      <c r="ABX740" s="16"/>
      <c r="ABY740" s="16"/>
      <c r="ABZ740" s="16"/>
      <c r="ACA740" s="16"/>
      <c r="ACB740" s="16"/>
      <c r="ACC740" s="16"/>
      <c r="ACD740" s="16"/>
      <c r="ACE740" s="16"/>
      <c r="ACF740" s="16"/>
      <c r="ACG740" s="16"/>
      <c r="ACH740" s="16"/>
      <c r="ACI740" s="16"/>
      <c r="ACJ740" s="16"/>
      <c r="ACK740" s="16"/>
      <c r="ACL740" s="16"/>
      <c r="ACM740" s="16"/>
      <c r="ACN740" s="16"/>
      <c r="ACO740" s="16"/>
      <c r="ACP740" s="16"/>
      <c r="ACQ740" s="16"/>
      <c r="ACR740" s="16"/>
      <c r="ACS740" s="16"/>
      <c r="ACT740" s="16"/>
      <c r="ACU740" s="16"/>
      <c r="ACV740" s="16"/>
      <c r="ACW740" s="16"/>
      <c r="ACX740" s="16"/>
      <c r="ACY740" s="16"/>
      <c r="ACZ740" s="16"/>
      <c r="ADA740" s="16"/>
      <c r="ADB740" s="16"/>
      <c r="ADC740" s="16"/>
      <c r="ADD740" s="16"/>
      <c r="ADE740" s="16"/>
      <c r="ADF740" s="16"/>
      <c r="ADG740" s="16"/>
      <c r="ADH740" s="16"/>
      <c r="ADI740" s="16"/>
      <c r="ADJ740" s="16"/>
      <c r="ADK740" s="16"/>
      <c r="ADL740" s="16"/>
      <c r="ADM740" s="16"/>
      <c r="ADN740" s="16"/>
      <c r="ADO740" s="16"/>
      <c r="ADP740" s="16"/>
      <c r="ADQ740" s="16"/>
      <c r="ADR740" s="16"/>
      <c r="ADS740" s="16"/>
      <c r="ADT740" s="16"/>
      <c r="ADU740" s="16"/>
      <c r="ADV740" s="16"/>
      <c r="ADW740" s="16"/>
      <c r="ADX740" s="16"/>
      <c r="ADY740" s="16"/>
      <c r="ADZ740" s="16"/>
      <c r="AEA740" s="16"/>
      <c r="AEB740" s="16"/>
      <c r="AEC740" s="16"/>
      <c r="AED740" s="16"/>
      <c r="AEE740" s="16"/>
      <c r="AEF740" s="16"/>
      <c r="AEG740" s="16"/>
      <c r="AEH740" s="16"/>
      <c r="AEI740" s="16"/>
      <c r="AEJ740" s="16"/>
      <c r="AEK740" s="16"/>
      <c r="AEL740" s="16"/>
      <c r="AEM740" s="16"/>
      <c r="AEN740" s="16"/>
      <c r="AEO740" s="16"/>
      <c r="AEP740" s="16"/>
      <c r="AEQ740" s="16"/>
      <c r="AER740" s="16"/>
      <c r="AES740" s="16"/>
      <c r="AET740" s="16"/>
      <c r="AEU740" s="16"/>
      <c r="AEV740" s="16"/>
      <c r="AEW740" s="16"/>
      <c r="AEX740" s="16"/>
      <c r="AEY740" s="16"/>
      <c r="AEZ740" s="16"/>
      <c r="AFA740" s="16"/>
      <c r="AFB740" s="16"/>
      <c r="AFC740" s="16"/>
      <c r="AFD740" s="16"/>
      <c r="AFE740" s="16"/>
      <c r="AFF740" s="16"/>
      <c r="AFG740" s="16"/>
      <c r="AFH740" s="16"/>
      <c r="AFI740" s="16"/>
      <c r="AFJ740" s="16"/>
      <c r="AFK740" s="16"/>
      <c r="AFL740" s="16"/>
      <c r="AFM740" s="16"/>
      <c r="AFN740" s="16"/>
      <c r="AFO740" s="16"/>
      <c r="AFP740" s="16"/>
      <c r="AFQ740" s="16"/>
      <c r="AFR740" s="16"/>
      <c r="AFS740" s="16"/>
      <c r="AFT740" s="16"/>
      <c r="AFU740" s="16"/>
      <c r="AFV740" s="16"/>
      <c r="AFW740" s="16"/>
      <c r="AFX740" s="16"/>
      <c r="AFY740" s="16"/>
      <c r="AFZ740" s="16"/>
      <c r="AGA740" s="16"/>
    </row>
    <row r="741" spans="1:859" s="343" customFormat="1" x14ac:dyDescent="0.2">
      <c r="A741" s="341"/>
      <c r="B741" s="341"/>
      <c r="C741" s="341"/>
      <c r="D741" s="341"/>
      <c r="E741" s="340" t="s">
        <v>1848</v>
      </c>
      <c r="F741" s="338" t="s">
        <v>2920</v>
      </c>
      <c r="G741" s="340" t="s">
        <v>449</v>
      </c>
      <c r="H741" s="329" t="s">
        <v>1846</v>
      </c>
      <c r="I741" s="329" t="s">
        <v>1802</v>
      </c>
      <c r="J741" s="329" t="s">
        <v>884</v>
      </c>
      <c r="K741" s="329" t="s">
        <v>1844</v>
      </c>
      <c r="L741" s="329" t="s">
        <v>848</v>
      </c>
      <c r="M741" s="329"/>
      <c r="N741" s="340"/>
      <c r="O741" s="329"/>
      <c r="P741" s="329"/>
      <c r="Q741" s="340"/>
      <c r="R741" s="341"/>
      <c r="S741" s="341"/>
      <c r="T741" s="341"/>
      <c r="U741" s="341"/>
      <c r="V741" s="341"/>
      <c r="W741" s="341"/>
      <c r="X741" s="341"/>
      <c r="Y741" s="341"/>
      <c r="Z741" s="341"/>
      <c r="AA741" s="341"/>
      <c r="AB741" s="341"/>
      <c r="AC741" s="341"/>
      <c r="AD741" s="341"/>
      <c r="AE741" s="341"/>
      <c r="AF741" s="341"/>
      <c r="AG741" s="341"/>
      <c r="AH741" s="341"/>
      <c r="AI741" s="341"/>
      <c r="AJ741" s="341"/>
      <c r="AK741" s="341"/>
      <c r="AL741" s="341"/>
      <c r="AM741" s="341"/>
      <c r="AN741" s="341"/>
      <c r="AO741" s="341"/>
      <c r="AP741" s="341"/>
      <c r="AQ741" s="341"/>
      <c r="AR741" s="341"/>
      <c r="AS741" s="341"/>
      <c r="AT741" s="341"/>
      <c r="AU741" s="341"/>
      <c r="AV741" s="341"/>
      <c r="AW741" s="341"/>
      <c r="AX741" s="341"/>
      <c r="AY741" s="341"/>
      <c r="AZ741" s="341"/>
      <c r="BA741" s="341"/>
      <c r="BB741" s="341"/>
      <c r="BC741" s="341"/>
      <c r="BD741" s="341"/>
      <c r="BE741" s="341"/>
      <c r="BF741" s="341"/>
      <c r="BG741" s="341"/>
      <c r="BH741" s="341"/>
      <c r="BI741" s="341"/>
      <c r="BJ741" s="341"/>
      <c r="BK741" s="341"/>
      <c r="BL741" s="341"/>
      <c r="BM741" s="341"/>
      <c r="BN741" s="341"/>
      <c r="BO741" s="341"/>
      <c r="BP741" s="341"/>
      <c r="BQ741" s="341"/>
      <c r="BR741" s="341"/>
      <c r="BS741" s="341"/>
      <c r="BT741" s="341"/>
      <c r="BU741" s="341"/>
      <c r="BV741" s="341"/>
      <c r="BW741" s="341"/>
      <c r="BX741" s="341"/>
      <c r="BY741" s="341"/>
      <c r="BZ741" s="341"/>
      <c r="CA741" s="341"/>
      <c r="CB741" s="341"/>
      <c r="CC741" s="341"/>
      <c r="CD741" s="341"/>
      <c r="CE741" s="341"/>
      <c r="CF741" s="341"/>
      <c r="CG741" s="341"/>
      <c r="CH741" s="341"/>
      <c r="CI741" s="341"/>
      <c r="CJ741" s="341"/>
      <c r="CK741" s="341"/>
      <c r="CL741" s="341"/>
      <c r="CM741" s="341"/>
      <c r="CN741" s="341"/>
      <c r="CO741" s="341"/>
      <c r="CP741" s="341"/>
      <c r="CQ741" s="341"/>
      <c r="CR741" s="341"/>
      <c r="CS741" s="341"/>
      <c r="CT741" s="341"/>
      <c r="CU741" s="341"/>
      <c r="CV741" s="341"/>
      <c r="CW741" s="341"/>
      <c r="CX741" s="341"/>
      <c r="CY741" s="341"/>
      <c r="CZ741" s="341"/>
      <c r="DA741" s="341"/>
      <c r="DB741" s="341"/>
      <c r="DC741" s="341"/>
      <c r="DD741" s="341"/>
      <c r="DE741" s="341"/>
      <c r="DF741" s="341"/>
      <c r="DG741" s="341"/>
      <c r="DH741" s="341"/>
      <c r="DI741" s="341"/>
      <c r="DJ741" s="341"/>
      <c r="DK741" s="341"/>
      <c r="DL741" s="341"/>
      <c r="DM741" s="341"/>
      <c r="DN741" s="341"/>
      <c r="DO741" s="341"/>
      <c r="DP741" s="341"/>
      <c r="DQ741" s="341"/>
      <c r="DR741" s="341"/>
      <c r="DS741" s="341"/>
      <c r="DT741" s="341"/>
      <c r="DU741" s="341"/>
      <c r="DV741" s="341"/>
      <c r="DW741" s="341"/>
      <c r="DX741" s="341"/>
      <c r="DY741" s="341"/>
      <c r="DZ741" s="341"/>
      <c r="EA741" s="341"/>
      <c r="EB741" s="341"/>
      <c r="EC741" s="341"/>
      <c r="ED741" s="341"/>
      <c r="EE741" s="341"/>
      <c r="EF741" s="341"/>
      <c r="EG741" s="341"/>
      <c r="EH741" s="341"/>
      <c r="EI741" s="341"/>
      <c r="EJ741" s="341"/>
      <c r="EK741" s="341"/>
      <c r="EL741" s="341"/>
      <c r="EM741" s="341"/>
      <c r="EN741" s="341"/>
      <c r="EO741" s="341"/>
      <c r="EP741" s="341"/>
      <c r="EQ741" s="341"/>
      <c r="ER741" s="341"/>
      <c r="ES741" s="341"/>
      <c r="ET741" s="341"/>
      <c r="EU741" s="341"/>
      <c r="EV741" s="341"/>
      <c r="EW741" s="341"/>
      <c r="EX741" s="341"/>
      <c r="EY741" s="341"/>
      <c r="EZ741" s="341"/>
      <c r="FA741" s="341"/>
      <c r="FB741" s="341"/>
      <c r="FC741" s="341"/>
      <c r="FD741" s="341"/>
      <c r="FE741" s="341"/>
      <c r="FF741" s="341"/>
      <c r="FG741" s="341"/>
      <c r="FH741" s="341"/>
      <c r="FI741" s="341"/>
      <c r="FJ741" s="341"/>
      <c r="FK741" s="341"/>
      <c r="FL741" s="341"/>
      <c r="FM741" s="341"/>
      <c r="FN741" s="341"/>
      <c r="FO741" s="341"/>
      <c r="FP741" s="341"/>
      <c r="FQ741" s="341"/>
      <c r="FR741" s="341"/>
      <c r="FS741" s="341"/>
      <c r="FT741" s="341"/>
      <c r="FU741" s="341"/>
      <c r="FV741" s="341"/>
      <c r="FW741" s="341"/>
      <c r="FX741" s="341"/>
      <c r="FY741" s="341"/>
      <c r="FZ741" s="341"/>
      <c r="GA741" s="341"/>
      <c r="GB741" s="341"/>
      <c r="GC741" s="341"/>
      <c r="GD741" s="341"/>
      <c r="GE741" s="341"/>
      <c r="GF741" s="341"/>
      <c r="GG741" s="341"/>
      <c r="GH741" s="341"/>
      <c r="GI741" s="341"/>
      <c r="GJ741" s="341"/>
      <c r="GK741" s="341"/>
      <c r="GL741" s="341"/>
      <c r="GM741" s="341"/>
      <c r="GN741" s="341"/>
      <c r="GO741" s="341"/>
      <c r="GP741" s="341"/>
      <c r="GQ741" s="341"/>
      <c r="GR741" s="341"/>
      <c r="GS741" s="341"/>
      <c r="GT741" s="341"/>
      <c r="GU741" s="341"/>
      <c r="GV741" s="341"/>
      <c r="GW741" s="341"/>
      <c r="GX741" s="341"/>
      <c r="GY741" s="341"/>
      <c r="GZ741" s="341"/>
      <c r="HA741" s="341"/>
      <c r="HB741" s="341"/>
      <c r="HC741" s="341"/>
      <c r="HD741" s="341"/>
      <c r="HE741" s="341"/>
      <c r="HF741" s="341"/>
      <c r="HG741" s="341"/>
      <c r="HH741" s="341"/>
      <c r="HI741" s="341"/>
      <c r="HJ741" s="341"/>
      <c r="HK741" s="341"/>
      <c r="HL741" s="341"/>
      <c r="HM741" s="341"/>
      <c r="HN741" s="341"/>
      <c r="HO741" s="341"/>
      <c r="HP741" s="341"/>
      <c r="HQ741" s="341"/>
      <c r="HR741" s="341"/>
      <c r="HS741" s="341"/>
      <c r="HT741" s="341"/>
      <c r="HU741" s="341"/>
      <c r="HV741" s="341"/>
      <c r="HW741" s="341"/>
      <c r="HX741" s="341"/>
      <c r="HY741" s="341"/>
      <c r="HZ741" s="341"/>
      <c r="IA741" s="341"/>
      <c r="IB741" s="341"/>
      <c r="IC741" s="341"/>
      <c r="ID741" s="341"/>
      <c r="IE741" s="341"/>
      <c r="IF741" s="341"/>
      <c r="IG741" s="341"/>
      <c r="IH741" s="341"/>
      <c r="II741" s="341"/>
      <c r="IJ741" s="341"/>
      <c r="IK741" s="341"/>
      <c r="IL741" s="341"/>
      <c r="IM741" s="341"/>
      <c r="IN741" s="341"/>
      <c r="IO741" s="341"/>
      <c r="IP741" s="341"/>
      <c r="IQ741" s="341"/>
      <c r="IR741" s="341"/>
      <c r="IS741" s="341"/>
      <c r="IT741" s="341"/>
      <c r="IU741" s="341"/>
      <c r="IV741" s="341"/>
      <c r="IW741" s="341"/>
      <c r="IX741" s="341"/>
      <c r="IY741" s="341"/>
      <c r="IZ741" s="341"/>
      <c r="JA741" s="341"/>
      <c r="JB741" s="341"/>
      <c r="JC741" s="341"/>
      <c r="JD741" s="341"/>
      <c r="JE741" s="341"/>
      <c r="JF741" s="341"/>
      <c r="JG741" s="341"/>
      <c r="JH741" s="341"/>
      <c r="JI741" s="341"/>
      <c r="JJ741" s="341"/>
      <c r="JK741" s="341"/>
      <c r="JL741" s="341"/>
      <c r="JM741" s="341"/>
      <c r="JN741" s="341"/>
      <c r="JO741" s="341"/>
      <c r="JP741" s="341"/>
      <c r="JQ741" s="341"/>
      <c r="JR741" s="341"/>
      <c r="JS741" s="341"/>
      <c r="JT741" s="341"/>
      <c r="JU741" s="341"/>
      <c r="JV741" s="341"/>
      <c r="JW741" s="341"/>
      <c r="JX741" s="341"/>
      <c r="JY741" s="341"/>
      <c r="JZ741" s="341"/>
      <c r="KA741" s="341"/>
      <c r="KB741" s="341"/>
      <c r="KC741" s="341"/>
      <c r="KD741" s="341"/>
      <c r="KE741" s="341"/>
      <c r="KF741" s="341"/>
      <c r="KG741" s="341"/>
      <c r="KH741" s="341"/>
      <c r="KI741" s="341"/>
      <c r="KJ741" s="341"/>
      <c r="KK741" s="341"/>
      <c r="KL741" s="341"/>
      <c r="KM741" s="341"/>
      <c r="KN741" s="341"/>
      <c r="KO741" s="341"/>
      <c r="KP741" s="341"/>
      <c r="KQ741" s="341"/>
      <c r="KR741" s="341"/>
      <c r="KS741" s="341"/>
      <c r="KT741" s="341"/>
      <c r="KU741" s="341"/>
      <c r="KV741" s="341"/>
      <c r="KW741" s="341"/>
      <c r="KX741" s="341"/>
      <c r="KY741" s="341"/>
      <c r="KZ741" s="341"/>
      <c r="LA741" s="341"/>
      <c r="LB741" s="341"/>
      <c r="LC741" s="341"/>
      <c r="LD741" s="341"/>
      <c r="LE741" s="341"/>
      <c r="LF741" s="341"/>
      <c r="LG741" s="341"/>
      <c r="LH741" s="341"/>
      <c r="LI741" s="341"/>
      <c r="LJ741" s="341"/>
      <c r="LK741" s="341"/>
      <c r="LL741" s="341"/>
      <c r="LM741" s="341"/>
      <c r="LN741" s="341"/>
      <c r="LO741" s="341"/>
      <c r="LP741" s="341"/>
      <c r="LQ741" s="341"/>
      <c r="LR741" s="341"/>
      <c r="LS741" s="341"/>
      <c r="LT741" s="341"/>
      <c r="LU741" s="341"/>
      <c r="LV741" s="341"/>
      <c r="LW741" s="341"/>
      <c r="LX741" s="341"/>
      <c r="LY741" s="341"/>
      <c r="LZ741" s="341"/>
      <c r="MA741" s="341"/>
      <c r="MB741" s="341"/>
      <c r="MC741" s="341"/>
      <c r="MD741" s="341"/>
      <c r="ME741" s="341"/>
      <c r="MF741" s="341"/>
      <c r="MG741" s="341"/>
      <c r="MH741" s="341"/>
      <c r="MI741" s="341"/>
      <c r="MJ741" s="341"/>
      <c r="MK741" s="341"/>
      <c r="ML741" s="341"/>
      <c r="MM741" s="341"/>
      <c r="MN741" s="341"/>
      <c r="MO741" s="341"/>
      <c r="MP741" s="341"/>
      <c r="MQ741" s="341"/>
      <c r="MR741" s="341"/>
      <c r="MS741" s="341"/>
      <c r="MT741" s="341"/>
      <c r="MU741" s="341"/>
      <c r="MV741" s="341"/>
      <c r="MW741" s="341"/>
      <c r="MX741" s="341"/>
      <c r="MY741" s="341"/>
      <c r="MZ741" s="341"/>
      <c r="NA741" s="341"/>
      <c r="NB741" s="341"/>
      <c r="NC741" s="341"/>
      <c r="ND741" s="341"/>
      <c r="NE741" s="341"/>
      <c r="NF741" s="341"/>
      <c r="NG741" s="341"/>
      <c r="NH741" s="341"/>
      <c r="NI741" s="341"/>
      <c r="NJ741" s="341"/>
      <c r="NK741" s="341"/>
      <c r="NL741" s="341"/>
      <c r="NM741" s="341"/>
      <c r="NN741" s="341"/>
      <c r="NO741" s="341"/>
      <c r="NP741" s="341"/>
      <c r="NQ741" s="341"/>
      <c r="NR741" s="341"/>
      <c r="NS741" s="341"/>
      <c r="NT741" s="341"/>
      <c r="NU741" s="341"/>
      <c r="NV741" s="341"/>
      <c r="NW741" s="341"/>
      <c r="NX741" s="341"/>
      <c r="NY741" s="341"/>
      <c r="NZ741" s="341"/>
      <c r="OA741" s="341"/>
      <c r="OB741" s="341"/>
      <c r="OC741" s="341"/>
      <c r="OD741" s="341"/>
      <c r="OE741" s="341"/>
      <c r="OF741" s="341"/>
      <c r="OG741" s="341"/>
      <c r="OH741" s="341"/>
      <c r="OI741" s="341"/>
      <c r="OJ741" s="341"/>
      <c r="OK741" s="341"/>
      <c r="OL741" s="341"/>
      <c r="OM741" s="341"/>
      <c r="ON741" s="341"/>
      <c r="OO741" s="341"/>
      <c r="OP741" s="341"/>
      <c r="OQ741" s="341"/>
      <c r="OR741" s="341"/>
      <c r="OS741" s="341"/>
      <c r="OT741" s="341"/>
      <c r="OU741" s="341"/>
      <c r="OV741" s="341"/>
      <c r="OW741" s="341"/>
      <c r="OX741" s="341"/>
      <c r="OY741" s="341"/>
      <c r="OZ741" s="341"/>
      <c r="PA741" s="341"/>
      <c r="PB741" s="341"/>
      <c r="PC741" s="341"/>
      <c r="PD741" s="341"/>
      <c r="PE741" s="341"/>
      <c r="PF741" s="341"/>
      <c r="PG741" s="341"/>
      <c r="PH741" s="341"/>
      <c r="PI741" s="341"/>
      <c r="PJ741" s="341"/>
      <c r="PK741" s="341"/>
      <c r="PL741" s="341"/>
      <c r="PM741" s="341"/>
      <c r="PN741" s="341"/>
      <c r="PO741" s="341"/>
      <c r="PP741" s="341"/>
      <c r="PQ741" s="341"/>
      <c r="PR741" s="341"/>
      <c r="PS741" s="341"/>
      <c r="PT741" s="341"/>
      <c r="PU741" s="341"/>
      <c r="PV741" s="341"/>
      <c r="PW741" s="341"/>
      <c r="PX741" s="341"/>
      <c r="PY741" s="341"/>
      <c r="PZ741" s="341"/>
      <c r="QA741" s="341"/>
      <c r="QB741" s="341"/>
      <c r="QC741" s="341"/>
      <c r="QD741" s="341"/>
      <c r="QE741" s="341"/>
      <c r="QF741" s="341"/>
      <c r="QG741" s="341"/>
      <c r="QH741" s="341"/>
      <c r="QI741" s="341"/>
      <c r="QJ741" s="341"/>
      <c r="QK741" s="341"/>
      <c r="QL741" s="341"/>
      <c r="QM741" s="341"/>
      <c r="QN741" s="341"/>
      <c r="QO741" s="341"/>
      <c r="QP741" s="341"/>
      <c r="QQ741" s="341"/>
      <c r="QR741" s="341"/>
      <c r="QS741" s="341"/>
      <c r="QT741" s="341"/>
      <c r="QU741" s="341"/>
      <c r="QV741" s="341"/>
      <c r="QW741" s="341"/>
      <c r="QX741" s="341"/>
      <c r="QY741" s="341"/>
      <c r="QZ741" s="341"/>
      <c r="RA741" s="341"/>
      <c r="RB741" s="341"/>
      <c r="RC741" s="341"/>
      <c r="RD741" s="341"/>
      <c r="RE741" s="341"/>
      <c r="RF741" s="341"/>
      <c r="RG741" s="341"/>
      <c r="RH741" s="341"/>
      <c r="RI741" s="341"/>
      <c r="RJ741" s="341"/>
      <c r="RK741" s="341"/>
      <c r="RL741" s="341"/>
      <c r="RM741" s="341"/>
      <c r="RN741" s="341"/>
      <c r="RO741" s="341"/>
      <c r="RP741" s="341"/>
      <c r="RQ741" s="341"/>
      <c r="RR741" s="341"/>
      <c r="RS741" s="341"/>
      <c r="RT741" s="341"/>
      <c r="RU741" s="341"/>
      <c r="RV741" s="341"/>
      <c r="RW741" s="341"/>
      <c r="RX741" s="341"/>
      <c r="RY741" s="341"/>
      <c r="RZ741" s="341"/>
      <c r="SA741" s="341"/>
      <c r="SB741" s="341"/>
      <c r="SC741" s="341"/>
      <c r="SD741" s="341"/>
      <c r="SE741" s="341"/>
      <c r="SF741" s="341"/>
      <c r="SG741" s="341"/>
      <c r="SH741" s="341"/>
      <c r="SI741" s="341"/>
      <c r="SJ741" s="341"/>
      <c r="SK741" s="341"/>
      <c r="SL741" s="341"/>
      <c r="SM741" s="341"/>
      <c r="SN741" s="341"/>
      <c r="SO741" s="341"/>
      <c r="SP741" s="341"/>
      <c r="SQ741" s="341"/>
      <c r="SR741" s="341"/>
      <c r="SS741" s="341"/>
      <c r="ST741" s="341"/>
      <c r="SU741" s="341"/>
      <c r="SV741" s="341"/>
      <c r="SW741" s="341"/>
      <c r="SX741" s="341"/>
      <c r="SY741" s="341"/>
      <c r="SZ741" s="341"/>
      <c r="TA741" s="341"/>
      <c r="TB741" s="341"/>
      <c r="TC741" s="341"/>
      <c r="TD741" s="341"/>
      <c r="TE741" s="341"/>
      <c r="TF741" s="341"/>
      <c r="TG741" s="341"/>
      <c r="TH741" s="341"/>
      <c r="TI741" s="341"/>
      <c r="TJ741" s="341"/>
      <c r="TK741" s="341"/>
      <c r="TL741" s="341"/>
      <c r="TM741" s="341"/>
      <c r="TN741" s="341"/>
      <c r="TO741" s="341"/>
      <c r="TP741" s="341"/>
      <c r="TQ741" s="341"/>
      <c r="TR741" s="341"/>
      <c r="TS741" s="341"/>
      <c r="TT741" s="341"/>
      <c r="TU741" s="341"/>
      <c r="TV741" s="341"/>
      <c r="TW741" s="341"/>
      <c r="TX741" s="341"/>
      <c r="TY741" s="341"/>
      <c r="TZ741" s="341"/>
      <c r="UA741" s="341"/>
      <c r="UB741" s="341"/>
      <c r="UC741" s="341"/>
      <c r="UD741" s="341"/>
      <c r="UE741" s="341"/>
      <c r="UF741" s="341"/>
      <c r="UG741" s="341"/>
      <c r="UH741" s="341"/>
      <c r="UI741" s="341"/>
      <c r="UJ741" s="341"/>
      <c r="UK741" s="341"/>
      <c r="UL741" s="341"/>
      <c r="UM741" s="341"/>
      <c r="UN741" s="341"/>
      <c r="UO741" s="341"/>
      <c r="UP741" s="341"/>
      <c r="UQ741" s="341"/>
      <c r="UR741" s="341"/>
      <c r="US741" s="341"/>
      <c r="UT741" s="341"/>
      <c r="UU741" s="341"/>
      <c r="UV741" s="341"/>
      <c r="UW741" s="341"/>
      <c r="UX741" s="341"/>
      <c r="UY741" s="341"/>
      <c r="UZ741" s="341"/>
      <c r="VA741" s="341"/>
      <c r="VB741" s="341"/>
      <c r="VC741" s="341"/>
      <c r="VD741" s="341"/>
      <c r="VE741" s="341"/>
      <c r="VF741" s="341"/>
      <c r="VG741" s="341"/>
      <c r="VH741" s="341"/>
      <c r="VI741" s="341"/>
      <c r="VJ741" s="341"/>
      <c r="VK741" s="341"/>
      <c r="VL741" s="341"/>
      <c r="VM741" s="341"/>
      <c r="VN741" s="341"/>
      <c r="VO741" s="341"/>
      <c r="VP741" s="341"/>
      <c r="VQ741" s="341"/>
      <c r="VR741" s="341"/>
      <c r="VS741" s="341"/>
      <c r="VT741" s="341"/>
      <c r="VU741" s="341"/>
      <c r="VV741" s="341"/>
      <c r="VW741" s="341"/>
      <c r="VX741" s="341"/>
      <c r="VY741" s="341"/>
      <c r="VZ741" s="341"/>
      <c r="WA741" s="341"/>
      <c r="WB741" s="341"/>
      <c r="WC741" s="341"/>
      <c r="WD741" s="341"/>
      <c r="WE741" s="341"/>
      <c r="WF741" s="341"/>
      <c r="WG741" s="341"/>
      <c r="WH741" s="341"/>
      <c r="WI741" s="341"/>
      <c r="WJ741" s="341"/>
      <c r="WK741" s="341"/>
      <c r="WL741" s="341"/>
      <c r="WM741" s="341"/>
      <c r="WN741" s="341"/>
      <c r="WO741" s="341"/>
      <c r="WP741" s="341"/>
      <c r="WQ741" s="341"/>
      <c r="WR741" s="341"/>
      <c r="WS741" s="341"/>
      <c r="WT741" s="341"/>
      <c r="WU741" s="341"/>
      <c r="WV741" s="341"/>
      <c r="WW741" s="341"/>
      <c r="WX741" s="341"/>
      <c r="WY741" s="341"/>
      <c r="WZ741" s="341"/>
      <c r="XA741" s="341"/>
      <c r="XB741" s="341"/>
      <c r="XC741" s="341"/>
      <c r="XD741" s="341"/>
      <c r="XE741" s="341"/>
      <c r="XF741" s="341"/>
      <c r="XG741" s="341"/>
      <c r="XH741" s="341"/>
      <c r="XI741" s="341"/>
      <c r="XJ741" s="341"/>
      <c r="XK741" s="341"/>
      <c r="XL741" s="341"/>
      <c r="XM741" s="341"/>
      <c r="XN741" s="341"/>
      <c r="XO741" s="341"/>
      <c r="XP741" s="341"/>
      <c r="XQ741" s="341"/>
      <c r="XR741" s="341"/>
      <c r="XS741" s="341"/>
      <c r="XT741" s="341"/>
      <c r="XU741" s="341"/>
      <c r="XV741" s="341"/>
      <c r="XW741" s="341"/>
      <c r="XX741" s="341"/>
      <c r="XY741" s="341"/>
      <c r="XZ741" s="341"/>
      <c r="YA741" s="341"/>
      <c r="YB741" s="341"/>
      <c r="YC741" s="341"/>
      <c r="YD741" s="341"/>
      <c r="YE741" s="341"/>
      <c r="YF741" s="341"/>
      <c r="YG741" s="341"/>
      <c r="YH741" s="341"/>
      <c r="YI741" s="341"/>
      <c r="YJ741" s="341"/>
      <c r="YK741" s="341"/>
      <c r="YL741" s="341"/>
      <c r="YM741" s="341"/>
      <c r="YN741" s="341"/>
      <c r="YO741" s="341"/>
      <c r="YP741" s="341"/>
      <c r="YQ741" s="341"/>
      <c r="YR741" s="341"/>
      <c r="YS741" s="341"/>
      <c r="YT741" s="341"/>
      <c r="YU741" s="341"/>
      <c r="YV741" s="341"/>
      <c r="YW741" s="341"/>
      <c r="YX741" s="341"/>
      <c r="YY741" s="341"/>
      <c r="YZ741" s="341"/>
      <c r="ZA741" s="341"/>
      <c r="ZB741" s="341"/>
      <c r="ZC741" s="341"/>
      <c r="ZD741" s="341"/>
      <c r="ZE741" s="341"/>
      <c r="ZF741" s="341"/>
      <c r="ZG741" s="341"/>
      <c r="ZH741" s="341"/>
      <c r="ZI741" s="341"/>
      <c r="ZJ741" s="341"/>
      <c r="ZK741" s="341"/>
      <c r="ZL741" s="341"/>
      <c r="ZM741" s="341"/>
      <c r="ZN741" s="341"/>
      <c r="ZO741" s="341"/>
      <c r="ZP741" s="341"/>
      <c r="ZQ741" s="341"/>
      <c r="ZR741" s="341"/>
      <c r="ZS741" s="341"/>
      <c r="ZT741" s="341"/>
      <c r="ZU741" s="341"/>
      <c r="ZV741" s="341"/>
      <c r="ZW741" s="341"/>
      <c r="ZX741" s="341"/>
      <c r="ZY741" s="341"/>
      <c r="ZZ741" s="341"/>
      <c r="AAA741" s="341"/>
      <c r="AAB741" s="341"/>
      <c r="AAC741" s="341"/>
      <c r="AAD741" s="341"/>
      <c r="AAE741" s="341"/>
      <c r="AAF741" s="341"/>
      <c r="AAG741" s="341"/>
      <c r="AAH741" s="341"/>
      <c r="AAI741" s="341"/>
      <c r="AAJ741" s="341"/>
      <c r="AAK741" s="341"/>
      <c r="AAL741" s="341"/>
      <c r="AAM741" s="341"/>
      <c r="AAN741" s="341"/>
      <c r="AAO741" s="341"/>
      <c r="AAP741" s="341"/>
      <c r="AAQ741" s="341"/>
      <c r="AAR741" s="341"/>
      <c r="AAS741" s="341"/>
      <c r="AAT741" s="341"/>
      <c r="AAU741" s="341"/>
      <c r="AAV741" s="341"/>
      <c r="AAW741" s="341"/>
      <c r="AAX741" s="341"/>
      <c r="AAY741" s="341"/>
      <c r="AAZ741" s="341"/>
      <c r="ABA741" s="341"/>
      <c r="ABB741" s="341"/>
      <c r="ABC741" s="341"/>
      <c r="ABD741" s="341"/>
      <c r="ABE741" s="341"/>
      <c r="ABF741" s="341"/>
      <c r="ABG741" s="341"/>
      <c r="ABH741" s="341"/>
      <c r="ABI741" s="341"/>
      <c r="ABJ741" s="341"/>
      <c r="ABK741" s="341"/>
      <c r="ABL741" s="341"/>
      <c r="ABM741" s="341"/>
      <c r="ABN741" s="341"/>
      <c r="ABO741" s="341"/>
      <c r="ABP741" s="341"/>
      <c r="ABQ741" s="341"/>
      <c r="ABR741" s="341"/>
      <c r="ABS741" s="341"/>
      <c r="ABT741" s="341"/>
      <c r="ABU741" s="341"/>
      <c r="ABV741" s="341"/>
      <c r="ABW741" s="341"/>
      <c r="ABX741" s="341"/>
      <c r="ABY741" s="341"/>
      <c r="ABZ741" s="341"/>
      <c r="ACA741" s="341"/>
      <c r="ACB741" s="341"/>
      <c r="ACC741" s="341"/>
      <c r="ACD741" s="341"/>
      <c r="ACE741" s="341"/>
      <c r="ACF741" s="341"/>
      <c r="ACG741" s="341"/>
      <c r="ACH741" s="341"/>
      <c r="ACI741" s="341"/>
      <c r="ACJ741" s="341"/>
      <c r="ACK741" s="341"/>
      <c r="ACL741" s="341"/>
      <c r="ACM741" s="341"/>
      <c r="ACN741" s="341"/>
      <c r="ACO741" s="341"/>
      <c r="ACP741" s="341"/>
      <c r="ACQ741" s="341"/>
      <c r="ACR741" s="341"/>
      <c r="ACS741" s="341"/>
      <c r="ACT741" s="341"/>
      <c r="ACU741" s="341"/>
      <c r="ACV741" s="341"/>
      <c r="ACW741" s="341"/>
      <c r="ACX741" s="341"/>
      <c r="ACY741" s="341"/>
      <c r="ACZ741" s="341"/>
      <c r="ADA741" s="341"/>
      <c r="ADB741" s="341"/>
      <c r="ADC741" s="341"/>
      <c r="ADD741" s="341"/>
      <c r="ADE741" s="341"/>
      <c r="ADF741" s="341"/>
      <c r="ADG741" s="341"/>
      <c r="ADH741" s="341"/>
      <c r="ADI741" s="341"/>
      <c r="ADJ741" s="341"/>
      <c r="ADK741" s="341"/>
      <c r="ADL741" s="341"/>
      <c r="ADM741" s="341"/>
      <c r="ADN741" s="341"/>
      <c r="ADO741" s="341"/>
      <c r="ADP741" s="341"/>
      <c r="ADQ741" s="341"/>
      <c r="ADR741" s="341"/>
      <c r="ADS741" s="341"/>
      <c r="ADT741" s="341"/>
      <c r="ADU741" s="341"/>
      <c r="ADV741" s="341"/>
      <c r="ADW741" s="341"/>
      <c r="ADX741" s="341"/>
      <c r="ADY741" s="341"/>
      <c r="ADZ741" s="341"/>
      <c r="AEA741" s="341"/>
      <c r="AEB741" s="341"/>
      <c r="AEC741" s="341"/>
      <c r="AED741" s="341"/>
      <c r="AEE741" s="341"/>
      <c r="AEF741" s="341"/>
      <c r="AEG741" s="341"/>
      <c r="AEH741" s="341"/>
      <c r="AEI741" s="341"/>
      <c r="AEJ741" s="341"/>
      <c r="AEK741" s="341"/>
      <c r="AEL741" s="341"/>
      <c r="AEM741" s="341"/>
      <c r="AEN741" s="341"/>
      <c r="AEO741" s="341"/>
      <c r="AEP741" s="341"/>
      <c r="AEQ741" s="341"/>
      <c r="AER741" s="341"/>
      <c r="AES741" s="341"/>
      <c r="AET741" s="341"/>
      <c r="AEU741" s="341"/>
      <c r="AEV741" s="341"/>
      <c r="AEW741" s="341"/>
      <c r="AEX741" s="341"/>
      <c r="AEY741" s="341"/>
      <c r="AEZ741" s="341"/>
      <c r="AFA741" s="341"/>
      <c r="AFB741" s="341"/>
      <c r="AFC741" s="341"/>
      <c r="AFD741" s="341"/>
      <c r="AFE741" s="341"/>
      <c r="AFF741" s="341"/>
      <c r="AFG741" s="341"/>
      <c r="AFH741" s="341"/>
      <c r="AFI741" s="341"/>
      <c r="AFJ741" s="341"/>
      <c r="AFK741" s="341"/>
      <c r="AFL741" s="341"/>
      <c r="AFM741" s="341"/>
      <c r="AFN741" s="341"/>
      <c r="AFO741" s="341"/>
      <c r="AFP741" s="341"/>
      <c r="AFQ741" s="341"/>
      <c r="AFR741" s="341"/>
      <c r="AFS741" s="341"/>
      <c r="AFT741" s="341"/>
      <c r="AFU741" s="341"/>
      <c r="AFV741" s="341"/>
      <c r="AFW741" s="341"/>
      <c r="AFX741" s="341"/>
      <c r="AFY741" s="341"/>
      <c r="AFZ741" s="341"/>
      <c r="AGA741" s="341"/>
    </row>
    <row r="742" spans="1:859" customFormat="1" x14ac:dyDescent="0.2">
      <c r="A742" s="16"/>
      <c r="B742" s="16"/>
      <c r="C742" s="16"/>
      <c r="D742" s="16"/>
      <c r="E742" s="338" t="s">
        <v>1849</v>
      </c>
      <c r="F742" s="338" t="s">
        <v>2921</v>
      </c>
      <c r="G742" s="340" t="s">
        <v>449</v>
      </c>
      <c r="H742" s="329" t="s">
        <v>1843</v>
      </c>
      <c r="I742" s="329" t="s">
        <v>1802</v>
      </c>
      <c r="J742" s="329" t="s">
        <v>892</v>
      </c>
      <c r="K742" s="329" t="s">
        <v>1844</v>
      </c>
      <c r="L742" s="329" t="s">
        <v>849</v>
      </c>
      <c r="M742" s="329"/>
      <c r="N742" s="340"/>
      <c r="O742" s="329"/>
      <c r="P742" s="329"/>
      <c r="Q742" s="340"/>
      <c r="R742" s="16"/>
      <c r="S742" s="16"/>
      <c r="T742" s="16"/>
      <c r="U742" s="16"/>
      <c r="V742" s="16"/>
      <c r="W742" s="16"/>
      <c r="X742" s="16"/>
      <c r="Y742" s="16"/>
      <c r="Z742" s="16"/>
      <c r="AA742" s="16"/>
      <c r="AB742" s="16"/>
      <c r="AC742" s="16"/>
      <c r="AD742" s="16"/>
      <c r="AE742" s="16"/>
      <c r="AF742" s="16"/>
      <c r="AG742" s="16"/>
      <c r="AH742" s="16"/>
      <c r="AI742" s="16"/>
      <c r="AJ742" s="16"/>
      <c r="AK742" s="16"/>
      <c r="AL742" s="16"/>
      <c r="AM742" s="16"/>
      <c r="AN742" s="16"/>
      <c r="AO742" s="16"/>
      <c r="AP742" s="16"/>
      <c r="AQ742" s="16"/>
      <c r="AR742" s="16"/>
      <c r="AS742" s="16"/>
      <c r="AT742" s="16"/>
      <c r="AU742" s="16"/>
      <c r="AV742" s="16"/>
      <c r="AW742" s="16"/>
      <c r="AX742" s="16"/>
      <c r="AY742" s="16"/>
      <c r="AZ742" s="16"/>
      <c r="BA742" s="16"/>
      <c r="BB742" s="16"/>
      <c r="BC742" s="16"/>
      <c r="BD742" s="16"/>
      <c r="BE742" s="16"/>
      <c r="BF742" s="16"/>
      <c r="BG742" s="16"/>
      <c r="BH742" s="16"/>
      <c r="BI742" s="16"/>
      <c r="BJ742" s="16"/>
      <c r="BK742" s="16"/>
      <c r="BL742" s="16"/>
      <c r="BM742" s="16"/>
      <c r="BN742" s="16"/>
      <c r="BO742" s="16"/>
      <c r="BP742" s="16"/>
      <c r="BQ742" s="16"/>
      <c r="BR742" s="16"/>
      <c r="BS742" s="16"/>
      <c r="BT742" s="16"/>
      <c r="BU742" s="16"/>
      <c r="BV742" s="16"/>
      <c r="BW742" s="16"/>
      <c r="BX742" s="16"/>
      <c r="BY742" s="16"/>
      <c r="BZ742" s="16"/>
      <c r="CA742" s="16"/>
      <c r="CB742" s="16"/>
      <c r="CC742" s="16"/>
      <c r="CD742" s="16"/>
      <c r="CE742" s="16"/>
      <c r="CF742" s="16"/>
      <c r="CG742" s="16"/>
      <c r="CH742" s="16"/>
      <c r="CI742" s="16"/>
      <c r="CJ742" s="16"/>
      <c r="CK742" s="16"/>
      <c r="CL742" s="16"/>
      <c r="CM742" s="16"/>
      <c r="CN742" s="16"/>
      <c r="CO742" s="16"/>
      <c r="CP742" s="16"/>
      <c r="CQ742" s="16"/>
      <c r="CR742" s="16"/>
      <c r="CS742" s="16"/>
      <c r="CT742" s="16"/>
      <c r="CU742" s="16"/>
      <c r="CV742" s="16"/>
      <c r="CW742" s="16"/>
      <c r="CX742" s="16"/>
      <c r="CY742" s="16"/>
      <c r="CZ742" s="16"/>
      <c r="DA742" s="16"/>
      <c r="DB742" s="16"/>
      <c r="DC742" s="16"/>
      <c r="DD742" s="16"/>
      <c r="DE742" s="16"/>
      <c r="DF742" s="16"/>
      <c r="DG742" s="16"/>
      <c r="DH742" s="16"/>
      <c r="DI742" s="16"/>
      <c r="DJ742" s="16"/>
      <c r="DK742" s="16"/>
      <c r="DL742" s="16"/>
      <c r="DM742" s="16"/>
      <c r="DN742" s="16"/>
      <c r="DO742" s="16"/>
      <c r="DP742" s="16"/>
      <c r="DQ742" s="16"/>
      <c r="DR742" s="16"/>
      <c r="DS742" s="16"/>
      <c r="DT742" s="16"/>
      <c r="DU742" s="16"/>
      <c r="DV742" s="16"/>
      <c r="DW742" s="16"/>
      <c r="DX742" s="16"/>
      <c r="DY742" s="16"/>
      <c r="DZ742" s="16"/>
      <c r="EA742" s="16"/>
      <c r="EB742" s="16"/>
      <c r="EC742" s="16"/>
      <c r="ED742" s="16"/>
      <c r="EE742" s="16"/>
      <c r="EF742" s="16"/>
      <c r="EG742" s="16"/>
      <c r="EH742" s="16"/>
      <c r="EI742" s="16"/>
      <c r="EJ742" s="16"/>
      <c r="EK742" s="16"/>
      <c r="EL742" s="16"/>
      <c r="EM742" s="16"/>
      <c r="EN742" s="16"/>
      <c r="EO742" s="16"/>
      <c r="EP742" s="16"/>
      <c r="EQ742" s="16"/>
      <c r="ER742" s="16"/>
      <c r="ES742" s="16"/>
      <c r="ET742" s="16"/>
      <c r="EU742" s="16"/>
      <c r="EV742" s="16"/>
      <c r="EW742" s="16"/>
      <c r="EX742" s="16"/>
      <c r="EY742" s="16"/>
      <c r="EZ742" s="16"/>
      <c r="FA742" s="16"/>
      <c r="FB742" s="16"/>
      <c r="FC742" s="16"/>
      <c r="FD742" s="16"/>
      <c r="FE742" s="16"/>
      <c r="FF742" s="16"/>
      <c r="FG742" s="16"/>
      <c r="FH742" s="16"/>
      <c r="FI742" s="16"/>
      <c r="FJ742" s="16"/>
      <c r="FK742" s="16"/>
      <c r="FL742" s="16"/>
      <c r="FM742" s="16"/>
      <c r="FN742" s="16"/>
      <c r="FO742" s="16"/>
      <c r="FP742" s="16"/>
      <c r="FQ742" s="16"/>
      <c r="FR742" s="16"/>
      <c r="FS742" s="16"/>
      <c r="FT742" s="16"/>
      <c r="FU742" s="16"/>
      <c r="FV742" s="16"/>
      <c r="FW742" s="16"/>
      <c r="FX742" s="16"/>
      <c r="FY742" s="16"/>
      <c r="FZ742" s="16"/>
      <c r="GA742" s="16"/>
      <c r="GB742" s="16"/>
      <c r="GC742" s="16"/>
      <c r="GD742" s="16"/>
      <c r="GE742" s="16"/>
      <c r="GF742" s="16"/>
      <c r="GG742" s="16"/>
      <c r="GH742" s="16"/>
      <c r="GI742" s="16"/>
      <c r="GJ742" s="16"/>
      <c r="GK742" s="16"/>
      <c r="GL742" s="16"/>
      <c r="GM742" s="16"/>
      <c r="GN742" s="16"/>
      <c r="GO742" s="16"/>
      <c r="GP742" s="16"/>
      <c r="GQ742" s="16"/>
      <c r="GR742" s="16"/>
      <c r="GS742" s="16"/>
      <c r="GT742" s="16"/>
      <c r="GU742" s="16"/>
      <c r="GV742" s="16"/>
      <c r="GW742" s="16"/>
      <c r="GX742" s="16"/>
      <c r="GY742" s="16"/>
      <c r="GZ742" s="16"/>
      <c r="HA742" s="16"/>
      <c r="HB742" s="16"/>
      <c r="HC742" s="16"/>
      <c r="HD742" s="16"/>
      <c r="HE742" s="16"/>
      <c r="HF742" s="16"/>
      <c r="HG742" s="16"/>
      <c r="HH742" s="16"/>
      <c r="HI742" s="16"/>
      <c r="HJ742" s="16"/>
      <c r="HK742" s="16"/>
      <c r="HL742" s="16"/>
      <c r="HM742" s="16"/>
      <c r="HN742" s="16"/>
      <c r="HO742" s="16"/>
      <c r="HP742" s="16"/>
      <c r="HQ742" s="16"/>
      <c r="HR742" s="16"/>
      <c r="HS742" s="16"/>
      <c r="HT742" s="16"/>
      <c r="HU742" s="16"/>
      <c r="HV742" s="16"/>
      <c r="HW742" s="16"/>
      <c r="HX742" s="16"/>
      <c r="HY742" s="16"/>
      <c r="HZ742" s="16"/>
      <c r="IA742" s="16"/>
      <c r="IB742" s="16"/>
      <c r="IC742" s="16"/>
      <c r="ID742" s="16"/>
      <c r="IE742" s="16"/>
      <c r="IF742" s="16"/>
      <c r="IG742" s="16"/>
      <c r="IH742" s="16"/>
      <c r="II742" s="16"/>
      <c r="IJ742" s="16"/>
      <c r="IK742" s="16"/>
      <c r="IL742" s="16"/>
      <c r="IM742" s="16"/>
      <c r="IN742" s="16"/>
      <c r="IO742" s="16"/>
      <c r="IP742" s="16"/>
      <c r="IQ742" s="16"/>
      <c r="IR742" s="16"/>
      <c r="IS742" s="16"/>
      <c r="IT742" s="16"/>
      <c r="IU742" s="16"/>
      <c r="IV742" s="16"/>
      <c r="IW742" s="16"/>
      <c r="IX742" s="16"/>
      <c r="IY742" s="16"/>
      <c r="IZ742" s="16"/>
      <c r="JA742" s="16"/>
      <c r="JB742" s="16"/>
      <c r="JC742" s="16"/>
      <c r="JD742" s="16"/>
      <c r="JE742" s="16"/>
      <c r="JF742" s="16"/>
      <c r="JG742" s="16"/>
      <c r="JH742" s="16"/>
      <c r="JI742" s="16"/>
      <c r="JJ742" s="16"/>
      <c r="JK742" s="16"/>
      <c r="JL742" s="16"/>
      <c r="JM742" s="16"/>
      <c r="JN742" s="16"/>
      <c r="JO742" s="16"/>
      <c r="JP742" s="16"/>
      <c r="JQ742" s="16"/>
      <c r="JR742" s="16"/>
      <c r="JS742" s="16"/>
      <c r="JT742" s="16"/>
      <c r="JU742" s="16"/>
      <c r="JV742" s="16"/>
      <c r="JW742" s="16"/>
      <c r="JX742" s="16"/>
      <c r="JY742" s="16"/>
      <c r="JZ742" s="16"/>
      <c r="KA742" s="16"/>
      <c r="KB742" s="16"/>
      <c r="KC742" s="16"/>
      <c r="KD742" s="16"/>
      <c r="KE742" s="16"/>
      <c r="KF742" s="16"/>
      <c r="KG742" s="16"/>
      <c r="KH742" s="16"/>
      <c r="KI742" s="16"/>
      <c r="KJ742" s="16"/>
      <c r="KK742" s="16"/>
      <c r="KL742" s="16"/>
      <c r="KM742" s="16"/>
      <c r="KN742" s="16"/>
      <c r="KO742" s="16"/>
      <c r="KP742" s="16"/>
      <c r="KQ742" s="16"/>
      <c r="KR742" s="16"/>
      <c r="KS742" s="16"/>
      <c r="KT742" s="16"/>
      <c r="KU742" s="16"/>
      <c r="KV742" s="16"/>
      <c r="KW742" s="16"/>
      <c r="KX742" s="16"/>
      <c r="KY742" s="16"/>
      <c r="KZ742" s="16"/>
      <c r="LA742" s="16"/>
      <c r="LB742" s="16"/>
      <c r="LC742" s="16"/>
      <c r="LD742" s="16"/>
      <c r="LE742" s="16"/>
      <c r="LF742" s="16"/>
      <c r="LG742" s="16"/>
      <c r="LH742" s="16"/>
      <c r="LI742" s="16"/>
      <c r="LJ742" s="16"/>
      <c r="LK742" s="16"/>
      <c r="LL742" s="16"/>
      <c r="LM742" s="16"/>
      <c r="LN742" s="16"/>
      <c r="LO742" s="16"/>
      <c r="LP742" s="16"/>
      <c r="LQ742" s="16"/>
      <c r="LR742" s="16"/>
      <c r="LS742" s="16"/>
      <c r="LT742" s="16"/>
      <c r="LU742" s="16"/>
      <c r="LV742" s="16"/>
      <c r="LW742" s="16"/>
      <c r="LX742" s="16"/>
      <c r="LY742" s="16"/>
      <c r="LZ742" s="16"/>
      <c r="MA742" s="16"/>
      <c r="MB742" s="16"/>
      <c r="MC742" s="16"/>
      <c r="MD742" s="16"/>
      <c r="ME742" s="16"/>
      <c r="MF742" s="16"/>
      <c r="MG742" s="16"/>
      <c r="MH742" s="16"/>
      <c r="MI742" s="16"/>
      <c r="MJ742" s="16"/>
      <c r="MK742" s="16"/>
      <c r="ML742" s="16"/>
      <c r="MM742" s="16"/>
      <c r="MN742" s="16"/>
      <c r="MO742" s="16"/>
      <c r="MP742" s="16"/>
      <c r="MQ742" s="16"/>
      <c r="MR742" s="16"/>
      <c r="MS742" s="16"/>
      <c r="MT742" s="16"/>
      <c r="MU742" s="16"/>
      <c r="MV742" s="16"/>
      <c r="MW742" s="16"/>
      <c r="MX742" s="16"/>
      <c r="MY742" s="16"/>
      <c r="MZ742" s="16"/>
      <c r="NA742" s="16"/>
      <c r="NB742" s="16"/>
      <c r="NC742" s="16"/>
      <c r="ND742" s="16"/>
      <c r="NE742" s="16"/>
      <c r="NF742" s="16"/>
      <c r="NG742" s="16"/>
      <c r="NH742" s="16"/>
      <c r="NI742" s="16"/>
      <c r="NJ742" s="16"/>
      <c r="NK742" s="16"/>
      <c r="NL742" s="16"/>
      <c r="NM742" s="16"/>
      <c r="NN742" s="16"/>
      <c r="NO742" s="16"/>
      <c r="NP742" s="16"/>
      <c r="NQ742" s="16"/>
      <c r="NR742" s="16"/>
      <c r="NS742" s="16"/>
      <c r="NT742" s="16"/>
      <c r="NU742" s="16"/>
      <c r="NV742" s="16"/>
      <c r="NW742" s="16"/>
      <c r="NX742" s="16"/>
      <c r="NY742" s="16"/>
      <c r="NZ742" s="16"/>
      <c r="OA742" s="16"/>
      <c r="OB742" s="16"/>
      <c r="OC742" s="16"/>
      <c r="OD742" s="16"/>
      <c r="OE742" s="16"/>
      <c r="OF742" s="16"/>
      <c r="OG742" s="16"/>
      <c r="OH742" s="16"/>
      <c r="OI742" s="16"/>
      <c r="OJ742" s="16"/>
      <c r="OK742" s="16"/>
      <c r="OL742" s="16"/>
      <c r="OM742" s="16"/>
      <c r="ON742" s="16"/>
      <c r="OO742" s="16"/>
      <c r="OP742" s="16"/>
      <c r="OQ742" s="16"/>
      <c r="OR742" s="16"/>
      <c r="OS742" s="16"/>
      <c r="OT742" s="16"/>
      <c r="OU742" s="16"/>
      <c r="OV742" s="16"/>
      <c r="OW742" s="16"/>
      <c r="OX742" s="16"/>
      <c r="OY742" s="16"/>
      <c r="OZ742" s="16"/>
      <c r="PA742" s="16"/>
      <c r="PB742" s="16"/>
      <c r="PC742" s="16"/>
      <c r="PD742" s="16"/>
      <c r="PE742" s="16"/>
      <c r="PF742" s="16"/>
      <c r="PG742" s="16"/>
      <c r="PH742" s="16"/>
      <c r="PI742" s="16"/>
      <c r="PJ742" s="16"/>
      <c r="PK742" s="16"/>
      <c r="PL742" s="16"/>
      <c r="PM742" s="16"/>
      <c r="PN742" s="16"/>
      <c r="PO742" s="16"/>
      <c r="PP742" s="16"/>
      <c r="PQ742" s="16"/>
      <c r="PR742" s="16"/>
      <c r="PS742" s="16"/>
      <c r="PT742" s="16"/>
      <c r="PU742" s="16"/>
      <c r="PV742" s="16"/>
      <c r="PW742" s="16"/>
      <c r="PX742" s="16"/>
      <c r="PY742" s="16"/>
      <c r="PZ742" s="16"/>
      <c r="QA742" s="16"/>
      <c r="QB742" s="16"/>
      <c r="QC742" s="16"/>
      <c r="QD742" s="16"/>
      <c r="QE742" s="16"/>
      <c r="QF742" s="16"/>
      <c r="QG742" s="16"/>
      <c r="QH742" s="16"/>
      <c r="QI742" s="16"/>
      <c r="QJ742" s="16"/>
      <c r="QK742" s="16"/>
      <c r="QL742" s="16"/>
      <c r="QM742" s="16"/>
      <c r="QN742" s="16"/>
      <c r="QO742" s="16"/>
      <c r="QP742" s="16"/>
      <c r="QQ742" s="16"/>
      <c r="QR742" s="16"/>
      <c r="QS742" s="16"/>
      <c r="QT742" s="16"/>
      <c r="QU742" s="16"/>
      <c r="QV742" s="16"/>
      <c r="QW742" s="16"/>
      <c r="QX742" s="16"/>
      <c r="QY742" s="16"/>
      <c r="QZ742" s="16"/>
      <c r="RA742" s="16"/>
      <c r="RB742" s="16"/>
      <c r="RC742" s="16"/>
      <c r="RD742" s="16"/>
      <c r="RE742" s="16"/>
      <c r="RF742" s="16"/>
      <c r="RG742" s="16"/>
      <c r="RH742" s="16"/>
      <c r="RI742" s="16"/>
      <c r="RJ742" s="16"/>
      <c r="RK742" s="16"/>
      <c r="RL742" s="16"/>
      <c r="RM742" s="16"/>
      <c r="RN742" s="16"/>
      <c r="RO742" s="16"/>
      <c r="RP742" s="16"/>
      <c r="RQ742" s="16"/>
      <c r="RR742" s="16"/>
      <c r="RS742" s="16"/>
      <c r="RT742" s="16"/>
      <c r="RU742" s="16"/>
      <c r="RV742" s="16"/>
      <c r="RW742" s="16"/>
      <c r="RX742" s="16"/>
      <c r="RY742" s="16"/>
      <c r="RZ742" s="16"/>
      <c r="SA742" s="16"/>
      <c r="SB742" s="16"/>
      <c r="SC742" s="16"/>
      <c r="SD742" s="16"/>
      <c r="SE742" s="16"/>
      <c r="SF742" s="16"/>
      <c r="SG742" s="16"/>
      <c r="SH742" s="16"/>
      <c r="SI742" s="16"/>
      <c r="SJ742" s="16"/>
      <c r="SK742" s="16"/>
      <c r="SL742" s="16"/>
      <c r="SM742" s="16"/>
      <c r="SN742" s="16"/>
      <c r="SO742" s="16"/>
      <c r="SP742" s="16"/>
      <c r="SQ742" s="16"/>
      <c r="SR742" s="16"/>
      <c r="SS742" s="16"/>
      <c r="ST742" s="16"/>
      <c r="SU742" s="16"/>
      <c r="SV742" s="16"/>
      <c r="SW742" s="16"/>
      <c r="SX742" s="16"/>
      <c r="SY742" s="16"/>
      <c r="SZ742" s="16"/>
      <c r="TA742" s="16"/>
      <c r="TB742" s="16"/>
      <c r="TC742" s="16"/>
      <c r="TD742" s="16"/>
      <c r="TE742" s="16"/>
      <c r="TF742" s="16"/>
      <c r="TG742" s="16"/>
      <c r="TH742" s="16"/>
      <c r="TI742" s="16"/>
      <c r="TJ742" s="16"/>
      <c r="TK742" s="16"/>
      <c r="TL742" s="16"/>
      <c r="TM742" s="16"/>
      <c r="TN742" s="16"/>
      <c r="TO742" s="16"/>
      <c r="TP742" s="16"/>
      <c r="TQ742" s="16"/>
      <c r="TR742" s="16"/>
      <c r="TS742" s="16"/>
      <c r="TT742" s="16"/>
      <c r="TU742" s="16"/>
      <c r="TV742" s="16"/>
      <c r="TW742" s="16"/>
      <c r="TX742" s="16"/>
      <c r="TY742" s="16"/>
      <c r="TZ742" s="16"/>
      <c r="UA742" s="16"/>
      <c r="UB742" s="16"/>
      <c r="UC742" s="16"/>
      <c r="UD742" s="16"/>
      <c r="UE742" s="16"/>
      <c r="UF742" s="16"/>
      <c r="UG742" s="16"/>
      <c r="UH742" s="16"/>
      <c r="UI742" s="16"/>
      <c r="UJ742" s="16"/>
      <c r="UK742" s="16"/>
      <c r="UL742" s="16"/>
      <c r="UM742" s="16"/>
      <c r="UN742" s="16"/>
      <c r="UO742" s="16"/>
      <c r="UP742" s="16"/>
      <c r="UQ742" s="16"/>
      <c r="UR742" s="16"/>
      <c r="US742" s="16"/>
      <c r="UT742" s="16"/>
      <c r="UU742" s="16"/>
      <c r="UV742" s="16"/>
      <c r="UW742" s="16"/>
      <c r="UX742" s="16"/>
      <c r="UY742" s="16"/>
      <c r="UZ742" s="16"/>
      <c r="VA742" s="16"/>
      <c r="VB742" s="16"/>
      <c r="VC742" s="16"/>
      <c r="VD742" s="16"/>
      <c r="VE742" s="16"/>
      <c r="VF742" s="16"/>
      <c r="VG742" s="16"/>
      <c r="VH742" s="16"/>
      <c r="VI742" s="16"/>
      <c r="VJ742" s="16"/>
      <c r="VK742" s="16"/>
      <c r="VL742" s="16"/>
      <c r="VM742" s="16"/>
      <c r="VN742" s="16"/>
      <c r="VO742" s="16"/>
      <c r="VP742" s="16"/>
      <c r="VQ742" s="16"/>
      <c r="VR742" s="16"/>
      <c r="VS742" s="16"/>
      <c r="VT742" s="16"/>
      <c r="VU742" s="16"/>
      <c r="VV742" s="16"/>
      <c r="VW742" s="16"/>
      <c r="VX742" s="16"/>
      <c r="VY742" s="16"/>
      <c r="VZ742" s="16"/>
      <c r="WA742" s="16"/>
      <c r="WB742" s="16"/>
      <c r="WC742" s="16"/>
      <c r="WD742" s="16"/>
      <c r="WE742" s="16"/>
      <c r="WF742" s="16"/>
      <c r="WG742" s="16"/>
      <c r="WH742" s="16"/>
      <c r="WI742" s="16"/>
      <c r="WJ742" s="16"/>
      <c r="WK742" s="16"/>
      <c r="WL742" s="16"/>
      <c r="WM742" s="16"/>
      <c r="WN742" s="16"/>
      <c r="WO742" s="16"/>
      <c r="WP742" s="16"/>
      <c r="WQ742" s="16"/>
      <c r="WR742" s="16"/>
      <c r="WS742" s="16"/>
      <c r="WT742" s="16"/>
      <c r="WU742" s="16"/>
      <c r="WV742" s="16"/>
      <c r="WW742" s="16"/>
      <c r="WX742" s="16"/>
      <c r="WY742" s="16"/>
      <c r="WZ742" s="16"/>
      <c r="XA742" s="16"/>
      <c r="XB742" s="16"/>
      <c r="XC742" s="16"/>
      <c r="XD742" s="16"/>
      <c r="XE742" s="16"/>
      <c r="XF742" s="16"/>
      <c r="XG742" s="16"/>
      <c r="XH742" s="16"/>
      <c r="XI742" s="16"/>
      <c r="XJ742" s="16"/>
      <c r="XK742" s="16"/>
      <c r="XL742" s="16"/>
      <c r="XM742" s="16"/>
      <c r="XN742" s="16"/>
      <c r="XO742" s="16"/>
      <c r="XP742" s="16"/>
      <c r="XQ742" s="16"/>
      <c r="XR742" s="16"/>
      <c r="XS742" s="16"/>
      <c r="XT742" s="16"/>
      <c r="XU742" s="16"/>
      <c r="XV742" s="16"/>
      <c r="XW742" s="16"/>
      <c r="XX742" s="16"/>
      <c r="XY742" s="16"/>
      <c r="XZ742" s="16"/>
      <c r="YA742" s="16"/>
      <c r="YB742" s="16"/>
      <c r="YC742" s="16"/>
      <c r="YD742" s="16"/>
      <c r="YE742" s="16"/>
      <c r="YF742" s="16"/>
      <c r="YG742" s="16"/>
      <c r="YH742" s="16"/>
      <c r="YI742" s="16"/>
      <c r="YJ742" s="16"/>
      <c r="YK742" s="16"/>
      <c r="YL742" s="16"/>
      <c r="YM742" s="16"/>
      <c r="YN742" s="16"/>
      <c r="YO742" s="16"/>
      <c r="YP742" s="16"/>
      <c r="YQ742" s="16"/>
      <c r="YR742" s="16"/>
      <c r="YS742" s="16"/>
      <c r="YT742" s="16"/>
      <c r="YU742" s="16"/>
      <c r="YV742" s="16"/>
      <c r="YW742" s="16"/>
      <c r="YX742" s="16"/>
      <c r="YY742" s="16"/>
      <c r="YZ742" s="16"/>
      <c r="ZA742" s="16"/>
      <c r="ZB742" s="16"/>
      <c r="ZC742" s="16"/>
      <c r="ZD742" s="16"/>
      <c r="ZE742" s="16"/>
      <c r="ZF742" s="16"/>
      <c r="ZG742" s="16"/>
      <c r="ZH742" s="16"/>
      <c r="ZI742" s="16"/>
      <c r="ZJ742" s="16"/>
      <c r="ZK742" s="16"/>
      <c r="ZL742" s="16"/>
      <c r="ZM742" s="16"/>
      <c r="ZN742" s="16"/>
      <c r="ZO742" s="16"/>
      <c r="ZP742" s="16"/>
      <c r="ZQ742" s="16"/>
      <c r="ZR742" s="16"/>
      <c r="ZS742" s="16"/>
      <c r="ZT742" s="16"/>
      <c r="ZU742" s="16"/>
      <c r="ZV742" s="16"/>
      <c r="ZW742" s="16"/>
      <c r="ZX742" s="16"/>
      <c r="ZY742" s="16"/>
      <c r="ZZ742" s="16"/>
      <c r="AAA742" s="16"/>
      <c r="AAB742" s="16"/>
      <c r="AAC742" s="16"/>
      <c r="AAD742" s="16"/>
      <c r="AAE742" s="16"/>
      <c r="AAF742" s="16"/>
      <c r="AAG742" s="16"/>
      <c r="AAH742" s="16"/>
      <c r="AAI742" s="16"/>
      <c r="AAJ742" s="16"/>
      <c r="AAK742" s="16"/>
      <c r="AAL742" s="16"/>
      <c r="AAM742" s="16"/>
      <c r="AAN742" s="16"/>
      <c r="AAO742" s="16"/>
      <c r="AAP742" s="16"/>
      <c r="AAQ742" s="16"/>
      <c r="AAR742" s="16"/>
      <c r="AAS742" s="16"/>
      <c r="AAT742" s="16"/>
      <c r="AAU742" s="16"/>
      <c r="AAV742" s="16"/>
      <c r="AAW742" s="16"/>
      <c r="AAX742" s="16"/>
      <c r="AAY742" s="16"/>
      <c r="AAZ742" s="16"/>
      <c r="ABA742" s="16"/>
      <c r="ABB742" s="16"/>
      <c r="ABC742" s="16"/>
      <c r="ABD742" s="16"/>
      <c r="ABE742" s="16"/>
      <c r="ABF742" s="16"/>
      <c r="ABG742" s="16"/>
      <c r="ABH742" s="16"/>
      <c r="ABI742" s="16"/>
      <c r="ABJ742" s="16"/>
      <c r="ABK742" s="16"/>
      <c r="ABL742" s="16"/>
      <c r="ABM742" s="16"/>
      <c r="ABN742" s="16"/>
      <c r="ABO742" s="16"/>
      <c r="ABP742" s="16"/>
      <c r="ABQ742" s="16"/>
      <c r="ABR742" s="16"/>
      <c r="ABS742" s="16"/>
      <c r="ABT742" s="16"/>
      <c r="ABU742" s="16"/>
      <c r="ABV742" s="16"/>
      <c r="ABW742" s="16"/>
      <c r="ABX742" s="16"/>
      <c r="ABY742" s="16"/>
      <c r="ABZ742" s="16"/>
      <c r="ACA742" s="16"/>
      <c r="ACB742" s="16"/>
      <c r="ACC742" s="16"/>
      <c r="ACD742" s="16"/>
      <c r="ACE742" s="16"/>
      <c r="ACF742" s="16"/>
      <c r="ACG742" s="16"/>
      <c r="ACH742" s="16"/>
      <c r="ACI742" s="16"/>
      <c r="ACJ742" s="16"/>
      <c r="ACK742" s="16"/>
      <c r="ACL742" s="16"/>
      <c r="ACM742" s="16"/>
      <c r="ACN742" s="16"/>
      <c r="ACO742" s="16"/>
      <c r="ACP742" s="16"/>
      <c r="ACQ742" s="16"/>
      <c r="ACR742" s="16"/>
      <c r="ACS742" s="16"/>
      <c r="ACT742" s="16"/>
      <c r="ACU742" s="16"/>
      <c r="ACV742" s="16"/>
      <c r="ACW742" s="16"/>
      <c r="ACX742" s="16"/>
      <c r="ACY742" s="16"/>
      <c r="ACZ742" s="16"/>
      <c r="ADA742" s="16"/>
      <c r="ADB742" s="16"/>
      <c r="ADC742" s="16"/>
      <c r="ADD742" s="16"/>
      <c r="ADE742" s="16"/>
      <c r="ADF742" s="16"/>
      <c r="ADG742" s="16"/>
      <c r="ADH742" s="16"/>
      <c r="ADI742" s="16"/>
      <c r="ADJ742" s="16"/>
      <c r="ADK742" s="16"/>
      <c r="ADL742" s="16"/>
      <c r="ADM742" s="16"/>
      <c r="ADN742" s="16"/>
      <c r="ADO742" s="16"/>
      <c r="ADP742" s="16"/>
      <c r="ADQ742" s="16"/>
      <c r="ADR742" s="16"/>
      <c r="ADS742" s="16"/>
      <c r="ADT742" s="16"/>
      <c r="ADU742" s="16"/>
      <c r="ADV742" s="16"/>
      <c r="ADW742" s="16"/>
      <c r="ADX742" s="16"/>
      <c r="ADY742" s="16"/>
      <c r="ADZ742" s="16"/>
      <c r="AEA742" s="16"/>
      <c r="AEB742" s="16"/>
      <c r="AEC742" s="16"/>
      <c r="AED742" s="16"/>
      <c r="AEE742" s="16"/>
      <c r="AEF742" s="16"/>
      <c r="AEG742" s="16"/>
      <c r="AEH742" s="16"/>
      <c r="AEI742" s="16"/>
      <c r="AEJ742" s="16"/>
      <c r="AEK742" s="16"/>
      <c r="AEL742" s="16"/>
      <c r="AEM742" s="16"/>
      <c r="AEN742" s="16"/>
      <c r="AEO742" s="16"/>
      <c r="AEP742" s="16"/>
      <c r="AEQ742" s="16"/>
      <c r="AER742" s="16"/>
      <c r="AES742" s="16"/>
      <c r="AET742" s="16"/>
      <c r="AEU742" s="16"/>
      <c r="AEV742" s="16"/>
      <c r="AEW742" s="16"/>
      <c r="AEX742" s="16"/>
      <c r="AEY742" s="16"/>
      <c r="AEZ742" s="16"/>
      <c r="AFA742" s="16"/>
      <c r="AFB742" s="16"/>
      <c r="AFC742" s="16"/>
      <c r="AFD742" s="16"/>
      <c r="AFE742" s="16"/>
      <c r="AFF742" s="16"/>
      <c r="AFG742" s="16"/>
      <c r="AFH742" s="16"/>
      <c r="AFI742" s="16"/>
      <c r="AFJ742" s="16"/>
      <c r="AFK742" s="16"/>
      <c r="AFL742" s="16"/>
      <c r="AFM742" s="16"/>
      <c r="AFN742" s="16"/>
      <c r="AFO742" s="16"/>
      <c r="AFP742" s="16"/>
      <c r="AFQ742" s="16"/>
      <c r="AFR742" s="16"/>
      <c r="AFS742" s="16"/>
      <c r="AFT742" s="16"/>
      <c r="AFU742" s="16"/>
      <c r="AFV742" s="16"/>
      <c r="AFW742" s="16"/>
      <c r="AFX742" s="16"/>
      <c r="AFY742" s="16"/>
      <c r="AFZ742" s="16"/>
      <c r="AGA742" s="16"/>
    </row>
    <row r="743" spans="1:859" s="343" customFormat="1" x14ac:dyDescent="0.2">
      <c r="A743" s="341"/>
      <c r="B743" s="341"/>
      <c r="C743" s="341"/>
      <c r="D743" s="341"/>
      <c r="E743" s="340" t="s">
        <v>1850</v>
      </c>
      <c r="F743" s="338" t="s">
        <v>2922</v>
      </c>
      <c r="G743" s="340" t="s">
        <v>449</v>
      </c>
      <c r="H743" s="329" t="s">
        <v>1846</v>
      </c>
      <c r="I743" s="329" t="s">
        <v>1802</v>
      </c>
      <c r="J743" s="329" t="s">
        <v>884</v>
      </c>
      <c r="K743" s="329" t="s">
        <v>1844</v>
      </c>
      <c r="L743" s="329" t="s">
        <v>849</v>
      </c>
      <c r="M743" s="329"/>
      <c r="N743" s="340"/>
      <c r="O743" s="329"/>
      <c r="P743" s="329"/>
      <c r="Q743" s="340"/>
      <c r="R743" s="341"/>
      <c r="S743" s="341"/>
      <c r="T743" s="341"/>
      <c r="U743" s="341"/>
      <c r="V743" s="341"/>
      <c r="W743" s="341"/>
      <c r="X743" s="341"/>
      <c r="Y743" s="341"/>
      <c r="Z743" s="341"/>
      <c r="AA743" s="341"/>
      <c r="AB743" s="341"/>
      <c r="AC743" s="341"/>
      <c r="AD743" s="341"/>
      <c r="AE743" s="341"/>
      <c r="AF743" s="341"/>
      <c r="AG743" s="341"/>
      <c r="AH743" s="341"/>
      <c r="AI743" s="341"/>
      <c r="AJ743" s="341"/>
      <c r="AK743" s="341"/>
      <c r="AL743" s="341"/>
      <c r="AM743" s="341"/>
      <c r="AN743" s="341"/>
      <c r="AO743" s="341"/>
      <c r="AP743" s="341"/>
      <c r="AQ743" s="341"/>
      <c r="AR743" s="341"/>
      <c r="AS743" s="341"/>
      <c r="AT743" s="341"/>
      <c r="AU743" s="341"/>
      <c r="AV743" s="341"/>
      <c r="AW743" s="341"/>
      <c r="AX743" s="341"/>
      <c r="AY743" s="341"/>
      <c r="AZ743" s="341"/>
      <c r="BA743" s="341"/>
      <c r="BB743" s="341"/>
      <c r="BC743" s="341"/>
      <c r="BD743" s="341"/>
      <c r="BE743" s="341"/>
      <c r="BF743" s="341"/>
      <c r="BG743" s="341"/>
      <c r="BH743" s="341"/>
      <c r="BI743" s="341"/>
      <c r="BJ743" s="341"/>
      <c r="BK743" s="341"/>
      <c r="BL743" s="341"/>
      <c r="BM743" s="341"/>
      <c r="BN743" s="341"/>
      <c r="BO743" s="341"/>
      <c r="BP743" s="341"/>
      <c r="BQ743" s="341"/>
      <c r="BR743" s="341"/>
      <c r="BS743" s="341"/>
      <c r="BT743" s="341"/>
      <c r="BU743" s="341"/>
      <c r="BV743" s="341"/>
      <c r="BW743" s="341"/>
      <c r="BX743" s="341"/>
      <c r="BY743" s="341"/>
      <c r="BZ743" s="341"/>
      <c r="CA743" s="341"/>
      <c r="CB743" s="341"/>
      <c r="CC743" s="341"/>
      <c r="CD743" s="341"/>
      <c r="CE743" s="341"/>
      <c r="CF743" s="341"/>
      <c r="CG743" s="341"/>
      <c r="CH743" s="341"/>
      <c r="CI743" s="341"/>
      <c r="CJ743" s="341"/>
      <c r="CK743" s="341"/>
      <c r="CL743" s="341"/>
      <c r="CM743" s="341"/>
      <c r="CN743" s="341"/>
      <c r="CO743" s="341"/>
      <c r="CP743" s="341"/>
      <c r="CQ743" s="341"/>
      <c r="CR743" s="341"/>
      <c r="CS743" s="341"/>
      <c r="CT743" s="341"/>
      <c r="CU743" s="341"/>
      <c r="CV743" s="341"/>
      <c r="CW743" s="341"/>
      <c r="CX743" s="341"/>
      <c r="CY743" s="341"/>
      <c r="CZ743" s="341"/>
      <c r="DA743" s="341"/>
      <c r="DB743" s="341"/>
      <c r="DC743" s="341"/>
      <c r="DD743" s="341"/>
      <c r="DE743" s="341"/>
      <c r="DF743" s="341"/>
      <c r="DG743" s="341"/>
      <c r="DH743" s="341"/>
      <c r="DI743" s="341"/>
      <c r="DJ743" s="341"/>
      <c r="DK743" s="341"/>
      <c r="DL743" s="341"/>
      <c r="DM743" s="341"/>
      <c r="DN743" s="341"/>
      <c r="DO743" s="341"/>
      <c r="DP743" s="341"/>
      <c r="DQ743" s="341"/>
      <c r="DR743" s="341"/>
      <c r="DS743" s="341"/>
      <c r="DT743" s="341"/>
      <c r="DU743" s="341"/>
      <c r="DV743" s="341"/>
      <c r="DW743" s="341"/>
      <c r="DX743" s="341"/>
      <c r="DY743" s="341"/>
      <c r="DZ743" s="341"/>
      <c r="EA743" s="341"/>
      <c r="EB743" s="341"/>
      <c r="EC743" s="341"/>
      <c r="ED743" s="341"/>
      <c r="EE743" s="341"/>
      <c r="EF743" s="341"/>
      <c r="EG743" s="341"/>
      <c r="EH743" s="341"/>
      <c r="EI743" s="341"/>
      <c r="EJ743" s="341"/>
      <c r="EK743" s="341"/>
      <c r="EL743" s="341"/>
      <c r="EM743" s="341"/>
      <c r="EN743" s="341"/>
      <c r="EO743" s="341"/>
      <c r="EP743" s="341"/>
      <c r="EQ743" s="341"/>
      <c r="ER743" s="341"/>
      <c r="ES743" s="341"/>
      <c r="ET743" s="341"/>
      <c r="EU743" s="341"/>
      <c r="EV743" s="341"/>
      <c r="EW743" s="341"/>
      <c r="EX743" s="341"/>
      <c r="EY743" s="341"/>
      <c r="EZ743" s="341"/>
      <c r="FA743" s="341"/>
      <c r="FB743" s="341"/>
      <c r="FC743" s="341"/>
      <c r="FD743" s="341"/>
      <c r="FE743" s="341"/>
      <c r="FF743" s="341"/>
      <c r="FG743" s="341"/>
      <c r="FH743" s="341"/>
      <c r="FI743" s="341"/>
      <c r="FJ743" s="341"/>
      <c r="FK743" s="341"/>
      <c r="FL743" s="341"/>
      <c r="FM743" s="341"/>
      <c r="FN743" s="341"/>
      <c r="FO743" s="341"/>
      <c r="FP743" s="341"/>
      <c r="FQ743" s="341"/>
      <c r="FR743" s="341"/>
      <c r="FS743" s="341"/>
      <c r="FT743" s="341"/>
      <c r="FU743" s="341"/>
      <c r="FV743" s="341"/>
      <c r="FW743" s="341"/>
      <c r="FX743" s="341"/>
      <c r="FY743" s="341"/>
      <c r="FZ743" s="341"/>
      <c r="GA743" s="341"/>
      <c r="GB743" s="341"/>
      <c r="GC743" s="341"/>
      <c r="GD743" s="341"/>
      <c r="GE743" s="341"/>
      <c r="GF743" s="341"/>
      <c r="GG743" s="341"/>
      <c r="GH743" s="341"/>
      <c r="GI743" s="341"/>
      <c r="GJ743" s="341"/>
      <c r="GK743" s="341"/>
      <c r="GL743" s="341"/>
      <c r="GM743" s="341"/>
      <c r="GN743" s="341"/>
      <c r="GO743" s="341"/>
      <c r="GP743" s="341"/>
      <c r="GQ743" s="341"/>
      <c r="GR743" s="341"/>
      <c r="GS743" s="341"/>
      <c r="GT743" s="341"/>
      <c r="GU743" s="341"/>
      <c r="GV743" s="341"/>
      <c r="GW743" s="341"/>
      <c r="GX743" s="341"/>
      <c r="GY743" s="341"/>
      <c r="GZ743" s="341"/>
      <c r="HA743" s="341"/>
      <c r="HB743" s="341"/>
      <c r="HC743" s="341"/>
      <c r="HD743" s="341"/>
      <c r="HE743" s="341"/>
      <c r="HF743" s="341"/>
      <c r="HG743" s="341"/>
      <c r="HH743" s="341"/>
      <c r="HI743" s="341"/>
      <c r="HJ743" s="341"/>
      <c r="HK743" s="341"/>
      <c r="HL743" s="341"/>
      <c r="HM743" s="341"/>
      <c r="HN743" s="341"/>
      <c r="HO743" s="341"/>
      <c r="HP743" s="341"/>
      <c r="HQ743" s="341"/>
      <c r="HR743" s="341"/>
      <c r="HS743" s="341"/>
      <c r="HT743" s="341"/>
      <c r="HU743" s="341"/>
      <c r="HV743" s="341"/>
      <c r="HW743" s="341"/>
      <c r="HX743" s="341"/>
      <c r="HY743" s="341"/>
      <c r="HZ743" s="341"/>
      <c r="IA743" s="341"/>
      <c r="IB743" s="341"/>
      <c r="IC743" s="341"/>
      <c r="ID743" s="341"/>
      <c r="IE743" s="341"/>
      <c r="IF743" s="341"/>
      <c r="IG743" s="341"/>
      <c r="IH743" s="341"/>
      <c r="II743" s="341"/>
      <c r="IJ743" s="341"/>
      <c r="IK743" s="341"/>
      <c r="IL743" s="341"/>
      <c r="IM743" s="341"/>
      <c r="IN743" s="341"/>
      <c r="IO743" s="341"/>
      <c r="IP743" s="341"/>
      <c r="IQ743" s="341"/>
      <c r="IR743" s="341"/>
      <c r="IS743" s="341"/>
      <c r="IT743" s="341"/>
      <c r="IU743" s="341"/>
      <c r="IV743" s="341"/>
      <c r="IW743" s="341"/>
      <c r="IX743" s="341"/>
      <c r="IY743" s="341"/>
      <c r="IZ743" s="341"/>
      <c r="JA743" s="341"/>
      <c r="JB743" s="341"/>
      <c r="JC743" s="341"/>
      <c r="JD743" s="341"/>
      <c r="JE743" s="341"/>
      <c r="JF743" s="341"/>
      <c r="JG743" s="341"/>
      <c r="JH743" s="341"/>
      <c r="JI743" s="341"/>
      <c r="JJ743" s="341"/>
      <c r="JK743" s="341"/>
      <c r="JL743" s="341"/>
      <c r="JM743" s="341"/>
      <c r="JN743" s="341"/>
      <c r="JO743" s="341"/>
      <c r="JP743" s="341"/>
      <c r="JQ743" s="341"/>
      <c r="JR743" s="341"/>
      <c r="JS743" s="341"/>
      <c r="JT743" s="341"/>
      <c r="JU743" s="341"/>
      <c r="JV743" s="341"/>
      <c r="JW743" s="341"/>
      <c r="JX743" s="341"/>
      <c r="JY743" s="341"/>
      <c r="JZ743" s="341"/>
      <c r="KA743" s="341"/>
      <c r="KB743" s="341"/>
      <c r="KC743" s="341"/>
      <c r="KD743" s="341"/>
      <c r="KE743" s="341"/>
      <c r="KF743" s="341"/>
      <c r="KG743" s="341"/>
      <c r="KH743" s="341"/>
      <c r="KI743" s="341"/>
      <c r="KJ743" s="341"/>
      <c r="KK743" s="341"/>
      <c r="KL743" s="341"/>
      <c r="KM743" s="341"/>
      <c r="KN743" s="341"/>
      <c r="KO743" s="341"/>
      <c r="KP743" s="341"/>
      <c r="KQ743" s="341"/>
      <c r="KR743" s="341"/>
      <c r="KS743" s="341"/>
      <c r="KT743" s="341"/>
      <c r="KU743" s="341"/>
      <c r="KV743" s="341"/>
      <c r="KW743" s="341"/>
      <c r="KX743" s="341"/>
      <c r="KY743" s="341"/>
      <c r="KZ743" s="341"/>
      <c r="LA743" s="341"/>
      <c r="LB743" s="341"/>
      <c r="LC743" s="341"/>
      <c r="LD743" s="341"/>
      <c r="LE743" s="341"/>
      <c r="LF743" s="341"/>
      <c r="LG743" s="341"/>
      <c r="LH743" s="341"/>
      <c r="LI743" s="341"/>
      <c r="LJ743" s="341"/>
      <c r="LK743" s="341"/>
      <c r="LL743" s="341"/>
      <c r="LM743" s="341"/>
      <c r="LN743" s="341"/>
      <c r="LO743" s="341"/>
      <c r="LP743" s="341"/>
      <c r="LQ743" s="341"/>
      <c r="LR743" s="341"/>
      <c r="LS743" s="341"/>
      <c r="LT743" s="341"/>
      <c r="LU743" s="341"/>
      <c r="LV743" s="341"/>
      <c r="LW743" s="341"/>
      <c r="LX743" s="341"/>
      <c r="LY743" s="341"/>
      <c r="LZ743" s="341"/>
      <c r="MA743" s="341"/>
      <c r="MB743" s="341"/>
      <c r="MC743" s="341"/>
      <c r="MD743" s="341"/>
      <c r="ME743" s="341"/>
      <c r="MF743" s="341"/>
      <c r="MG743" s="341"/>
      <c r="MH743" s="341"/>
      <c r="MI743" s="341"/>
      <c r="MJ743" s="341"/>
      <c r="MK743" s="341"/>
      <c r="ML743" s="341"/>
      <c r="MM743" s="341"/>
      <c r="MN743" s="341"/>
      <c r="MO743" s="341"/>
      <c r="MP743" s="341"/>
      <c r="MQ743" s="341"/>
      <c r="MR743" s="341"/>
      <c r="MS743" s="341"/>
      <c r="MT743" s="341"/>
      <c r="MU743" s="341"/>
      <c r="MV743" s="341"/>
      <c r="MW743" s="341"/>
      <c r="MX743" s="341"/>
      <c r="MY743" s="341"/>
      <c r="MZ743" s="341"/>
      <c r="NA743" s="341"/>
      <c r="NB743" s="341"/>
      <c r="NC743" s="341"/>
      <c r="ND743" s="341"/>
      <c r="NE743" s="341"/>
      <c r="NF743" s="341"/>
      <c r="NG743" s="341"/>
      <c r="NH743" s="341"/>
      <c r="NI743" s="341"/>
      <c r="NJ743" s="341"/>
      <c r="NK743" s="341"/>
      <c r="NL743" s="341"/>
      <c r="NM743" s="341"/>
      <c r="NN743" s="341"/>
      <c r="NO743" s="341"/>
      <c r="NP743" s="341"/>
      <c r="NQ743" s="341"/>
      <c r="NR743" s="341"/>
      <c r="NS743" s="341"/>
      <c r="NT743" s="341"/>
      <c r="NU743" s="341"/>
      <c r="NV743" s="341"/>
      <c r="NW743" s="341"/>
      <c r="NX743" s="341"/>
      <c r="NY743" s="341"/>
      <c r="NZ743" s="341"/>
      <c r="OA743" s="341"/>
      <c r="OB743" s="341"/>
      <c r="OC743" s="341"/>
      <c r="OD743" s="341"/>
      <c r="OE743" s="341"/>
      <c r="OF743" s="341"/>
      <c r="OG743" s="341"/>
      <c r="OH743" s="341"/>
      <c r="OI743" s="341"/>
      <c r="OJ743" s="341"/>
      <c r="OK743" s="341"/>
      <c r="OL743" s="341"/>
      <c r="OM743" s="341"/>
      <c r="ON743" s="341"/>
      <c r="OO743" s="341"/>
      <c r="OP743" s="341"/>
      <c r="OQ743" s="341"/>
      <c r="OR743" s="341"/>
      <c r="OS743" s="341"/>
      <c r="OT743" s="341"/>
      <c r="OU743" s="341"/>
      <c r="OV743" s="341"/>
      <c r="OW743" s="341"/>
      <c r="OX743" s="341"/>
      <c r="OY743" s="341"/>
      <c r="OZ743" s="341"/>
      <c r="PA743" s="341"/>
      <c r="PB743" s="341"/>
      <c r="PC743" s="341"/>
      <c r="PD743" s="341"/>
      <c r="PE743" s="341"/>
      <c r="PF743" s="341"/>
      <c r="PG743" s="341"/>
      <c r="PH743" s="341"/>
      <c r="PI743" s="341"/>
      <c r="PJ743" s="341"/>
      <c r="PK743" s="341"/>
      <c r="PL743" s="341"/>
      <c r="PM743" s="341"/>
      <c r="PN743" s="341"/>
      <c r="PO743" s="341"/>
      <c r="PP743" s="341"/>
      <c r="PQ743" s="341"/>
      <c r="PR743" s="341"/>
      <c r="PS743" s="341"/>
      <c r="PT743" s="341"/>
      <c r="PU743" s="341"/>
      <c r="PV743" s="341"/>
      <c r="PW743" s="341"/>
      <c r="PX743" s="341"/>
      <c r="PY743" s="341"/>
      <c r="PZ743" s="341"/>
      <c r="QA743" s="341"/>
      <c r="QB743" s="341"/>
      <c r="QC743" s="341"/>
      <c r="QD743" s="341"/>
      <c r="QE743" s="341"/>
      <c r="QF743" s="341"/>
      <c r="QG743" s="341"/>
      <c r="QH743" s="341"/>
      <c r="QI743" s="341"/>
      <c r="QJ743" s="341"/>
      <c r="QK743" s="341"/>
      <c r="QL743" s="341"/>
      <c r="QM743" s="341"/>
      <c r="QN743" s="341"/>
      <c r="QO743" s="341"/>
      <c r="QP743" s="341"/>
      <c r="QQ743" s="341"/>
      <c r="QR743" s="341"/>
      <c r="QS743" s="341"/>
      <c r="QT743" s="341"/>
      <c r="QU743" s="341"/>
      <c r="QV743" s="341"/>
      <c r="QW743" s="341"/>
      <c r="QX743" s="341"/>
      <c r="QY743" s="341"/>
      <c r="QZ743" s="341"/>
      <c r="RA743" s="341"/>
      <c r="RB743" s="341"/>
      <c r="RC743" s="341"/>
      <c r="RD743" s="341"/>
      <c r="RE743" s="341"/>
      <c r="RF743" s="341"/>
      <c r="RG743" s="341"/>
      <c r="RH743" s="341"/>
      <c r="RI743" s="341"/>
      <c r="RJ743" s="341"/>
      <c r="RK743" s="341"/>
      <c r="RL743" s="341"/>
      <c r="RM743" s="341"/>
      <c r="RN743" s="341"/>
      <c r="RO743" s="341"/>
      <c r="RP743" s="341"/>
      <c r="RQ743" s="341"/>
      <c r="RR743" s="341"/>
      <c r="RS743" s="341"/>
      <c r="RT743" s="341"/>
      <c r="RU743" s="341"/>
      <c r="RV743" s="341"/>
      <c r="RW743" s="341"/>
      <c r="RX743" s="341"/>
      <c r="RY743" s="341"/>
      <c r="RZ743" s="341"/>
      <c r="SA743" s="341"/>
      <c r="SB743" s="341"/>
      <c r="SC743" s="341"/>
      <c r="SD743" s="341"/>
      <c r="SE743" s="341"/>
      <c r="SF743" s="341"/>
      <c r="SG743" s="341"/>
      <c r="SH743" s="341"/>
      <c r="SI743" s="341"/>
      <c r="SJ743" s="341"/>
      <c r="SK743" s="341"/>
      <c r="SL743" s="341"/>
      <c r="SM743" s="341"/>
      <c r="SN743" s="341"/>
      <c r="SO743" s="341"/>
      <c r="SP743" s="341"/>
      <c r="SQ743" s="341"/>
      <c r="SR743" s="341"/>
      <c r="SS743" s="341"/>
      <c r="ST743" s="341"/>
      <c r="SU743" s="341"/>
      <c r="SV743" s="341"/>
      <c r="SW743" s="341"/>
      <c r="SX743" s="341"/>
      <c r="SY743" s="341"/>
      <c r="SZ743" s="341"/>
      <c r="TA743" s="341"/>
      <c r="TB743" s="341"/>
      <c r="TC743" s="341"/>
      <c r="TD743" s="341"/>
      <c r="TE743" s="341"/>
      <c r="TF743" s="341"/>
      <c r="TG743" s="341"/>
      <c r="TH743" s="341"/>
      <c r="TI743" s="341"/>
      <c r="TJ743" s="341"/>
      <c r="TK743" s="341"/>
      <c r="TL743" s="341"/>
      <c r="TM743" s="341"/>
      <c r="TN743" s="341"/>
      <c r="TO743" s="341"/>
      <c r="TP743" s="341"/>
      <c r="TQ743" s="341"/>
      <c r="TR743" s="341"/>
      <c r="TS743" s="341"/>
      <c r="TT743" s="341"/>
      <c r="TU743" s="341"/>
      <c r="TV743" s="341"/>
      <c r="TW743" s="341"/>
      <c r="TX743" s="341"/>
      <c r="TY743" s="341"/>
      <c r="TZ743" s="341"/>
      <c r="UA743" s="341"/>
      <c r="UB743" s="341"/>
      <c r="UC743" s="341"/>
      <c r="UD743" s="341"/>
      <c r="UE743" s="341"/>
      <c r="UF743" s="341"/>
      <c r="UG743" s="341"/>
      <c r="UH743" s="341"/>
      <c r="UI743" s="341"/>
      <c r="UJ743" s="341"/>
      <c r="UK743" s="341"/>
      <c r="UL743" s="341"/>
      <c r="UM743" s="341"/>
      <c r="UN743" s="341"/>
      <c r="UO743" s="341"/>
      <c r="UP743" s="341"/>
      <c r="UQ743" s="341"/>
      <c r="UR743" s="341"/>
      <c r="US743" s="341"/>
      <c r="UT743" s="341"/>
      <c r="UU743" s="341"/>
      <c r="UV743" s="341"/>
      <c r="UW743" s="341"/>
      <c r="UX743" s="341"/>
      <c r="UY743" s="341"/>
      <c r="UZ743" s="341"/>
      <c r="VA743" s="341"/>
      <c r="VB743" s="341"/>
      <c r="VC743" s="341"/>
      <c r="VD743" s="341"/>
      <c r="VE743" s="341"/>
      <c r="VF743" s="341"/>
      <c r="VG743" s="341"/>
      <c r="VH743" s="341"/>
      <c r="VI743" s="341"/>
      <c r="VJ743" s="341"/>
      <c r="VK743" s="341"/>
      <c r="VL743" s="341"/>
      <c r="VM743" s="341"/>
      <c r="VN743" s="341"/>
      <c r="VO743" s="341"/>
      <c r="VP743" s="341"/>
      <c r="VQ743" s="341"/>
      <c r="VR743" s="341"/>
      <c r="VS743" s="341"/>
      <c r="VT743" s="341"/>
      <c r="VU743" s="341"/>
      <c r="VV743" s="341"/>
      <c r="VW743" s="341"/>
      <c r="VX743" s="341"/>
      <c r="VY743" s="341"/>
      <c r="VZ743" s="341"/>
      <c r="WA743" s="341"/>
      <c r="WB743" s="341"/>
      <c r="WC743" s="341"/>
      <c r="WD743" s="341"/>
      <c r="WE743" s="341"/>
      <c r="WF743" s="341"/>
      <c r="WG743" s="341"/>
      <c r="WH743" s="341"/>
      <c r="WI743" s="341"/>
      <c r="WJ743" s="341"/>
      <c r="WK743" s="341"/>
      <c r="WL743" s="341"/>
      <c r="WM743" s="341"/>
      <c r="WN743" s="341"/>
      <c r="WO743" s="341"/>
      <c r="WP743" s="341"/>
      <c r="WQ743" s="341"/>
      <c r="WR743" s="341"/>
      <c r="WS743" s="341"/>
      <c r="WT743" s="341"/>
      <c r="WU743" s="341"/>
      <c r="WV743" s="341"/>
      <c r="WW743" s="341"/>
      <c r="WX743" s="341"/>
      <c r="WY743" s="341"/>
      <c r="WZ743" s="341"/>
      <c r="XA743" s="341"/>
      <c r="XB743" s="341"/>
      <c r="XC743" s="341"/>
      <c r="XD743" s="341"/>
      <c r="XE743" s="341"/>
      <c r="XF743" s="341"/>
      <c r="XG743" s="341"/>
      <c r="XH743" s="341"/>
      <c r="XI743" s="341"/>
      <c r="XJ743" s="341"/>
      <c r="XK743" s="341"/>
      <c r="XL743" s="341"/>
      <c r="XM743" s="341"/>
      <c r="XN743" s="341"/>
      <c r="XO743" s="341"/>
      <c r="XP743" s="341"/>
      <c r="XQ743" s="341"/>
      <c r="XR743" s="341"/>
      <c r="XS743" s="341"/>
      <c r="XT743" s="341"/>
      <c r="XU743" s="341"/>
      <c r="XV743" s="341"/>
      <c r="XW743" s="341"/>
      <c r="XX743" s="341"/>
      <c r="XY743" s="341"/>
      <c r="XZ743" s="341"/>
      <c r="YA743" s="341"/>
      <c r="YB743" s="341"/>
      <c r="YC743" s="341"/>
      <c r="YD743" s="341"/>
      <c r="YE743" s="341"/>
      <c r="YF743" s="341"/>
      <c r="YG743" s="341"/>
      <c r="YH743" s="341"/>
      <c r="YI743" s="341"/>
      <c r="YJ743" s="341"/>
      <c r="YK743" s="341"/>
      <c r="YL743" s="341"/>
      <c r="YM743" s="341"/>
      <c r="YN743" s="341"/>
      <c r="YO743" s="341"/>
      <c r="YP743" s="341"/>
      <c r="YQ743" s="341"/>
      <c r="YR743" s="341"/>
      <c r="YS743" s="341"/>
      <c r="YT743" s="341"/>
      <c r="YU743" s="341"/>
      <c r="YV743" s="341"/>
      <c r="YW743" s="341"/>
      <c r="YX743" s="341"/>
      <c r="YY743" s="341"/>
      <c r="YZ743" s="341"/>
      <c r="ZA743" s="341"/>
      <c r="ZB743" s="341"/>
      <c r="ZC743" s="341"/>
      <c r="ZD743" s="341"/>
      <c r="ZE743" s="341"/>
      <c r="ZF743" s="341"/>
      <c r="ZG743" s="341"/>
      <c r="ZH743" s="341"/>
      <c r="ZI743" s="341"/>
      <c r="ZJ743" s="341"/>
      <c r="ZK743" s="341"/>
      <c r="ZL743" s="341"/>
      <c r="ZM743" s="341"/>
      <c r="ZN743" s="341"/>
      <c r="ZO743" s="341"/>
      <c r="ZP743" s="341"/>
      <c r="ZQ743" s="341"/>
      <c r="ZR743" s="341"/>
      <c r="ZS743" s="341"/>
      <c r="ZT743" s="341"/>
      <c r="ZU743" s="341"/>
      <c r="ZV743" s="341"/>
      <c r="ZW743" s="341"/>
      <c r="ZX743" s="341"/>
      <c r="ZY743" s="341"/>
      <c r="ZZ743" s="341"/>
      <c r="AAA743" s="341"/>
      <c r="AAB743" s="341"/>
      <c r="AAC743" s="341"/>
      <c r="AAD743" s="341"/>
      <c r="AAE743" s="341"/>
      <c r="AAF743" s="341"/>
      <c r="AAG743" s="341"/>
      <c r="AAH743" s="341"/>
      <c r="AAI743" s="341"/>
      <c r="AAJ743" s="341"/>
      <c r="AAK743" s="341"/>
      <c r="AAL743" s="341"/>
      <c r="AAM743" s="341"/>
      <c r="AAN743" s="341"/>
      <c r="AAO743" s="341"/>
      <c r="AAP743" s="341"/>
      <c r="AAQ743" s="341"/>
      <c r="AAR743" s="341"/>
      <c r="AAS743" s="341"/>
      <c r="AAT743" s="341"/>
      <c r="AAU743" s="341"/>
      <c r="AAV743" s="341"/>
      <c r="AAW743" s="341"/>
      <c r="AAX743" s="341"/>
      <c r="AAY743" s="341"/>
      <c r="AAZ743" s="341"/>
      <c r="ABA743" s="341"/>
      <c r="ABB743" s="341"/>
      <c r="ABC743" s="341"/>
      <c r="ABD743" s="341"/>
      <c r="ABE743" s="341"/>
      <c r="ABF743" s="341"/>
      <c r="ABG743" s="341"/>
      <c r="ABH743" s="341"/>
      <c r="ABI743" s="341"/>
      <c r="ABJ743" s="341"/>
      <c r="ABK743" s="341"/>
      <c r="ABL743" s="341"/>
      <c r="ABM743" s="341"/>
      <c r="ABN743" s="341"/>
      <c r="ABO743" s="341"/>
      <c r="ABP743" s="341"/>
      <c r="ABQ743" s="341"/>
      <c r="ABR743" s="341"/>
      <c r="ABS743" s="341"/>
      <c r="ABT743" s="341"/>
      <c r="ABU743" s="341"/>
      <c r="ABV743" s="341"/>
      <c r="ABW743" s="341"/>
      <c r="ABX743" s="341"/>
      <c r="ABY743" s="341"/>
      <c r="ABZ743" s="341"/>
      <c r="ACA743" s="341"/>
      <c r="ACB743" s="341"/>
      <c r="ACC743" s="341"/>
      <c r="ACD743" s="341"/>
      <c r="ACE743" s="341"/>
      <c r="ACF743" s="341"/>
      <c r="ACG743" s="341"/>
      <c r="ACH743" s="341"/>
      <c r="ACI743" s="341"/>
      <c r="ACJ743" s="341"/>
      <c r="ACK743" s="341"/>
      <c r="ACL743" s="341"/>
      <c r="ACM743" s="341"/>
      <c r="ACN743" s="341"/>
      <c r="ACO743" s="341"/>
      <c r="ACP743" s="341"/>
      <c r="ACQ743" s="341"/>
      <c r="ACR743" s="341"/>
      <c r="ACS743" s="341"/>
      <c r="ACT743" s="341"/>
      <c r="ACU743" s="341"/>
      <c r="ACV743" s="341"/>
      <c r="ACW743" s="341"/>
      <c r="ACX743" s="341"/>
      <c r="ACY743" s="341"/>
      <c r="ACZ743" s="341"/>
      <c r="ADA743" s="341"/>
      <c r="ADB743" s="341"/>
      <c r="ADC743" s="341"/>
      <c r="ADD743" s="341"/>
      <c r="ADE743" s="341"/>
      <c r="ADF743" s="341"/>
      <c r="ADG743" s="341"/>
      <c r="ADH743" s="341"/>
      <c r="ADI743" s="341"/>
      <c r="ADJ743" s="341"/>
      <c r="ADK743" s="341"/>
      <c r="ADL743" s="341"/>
      <c r="ADM743" s="341"/>
      <c r="ADN743" s="341"/>
      <c r="ADO743" s="341"/>
      <c r="ADP743" s="341"/>
      <c r="ADQ743" s="341"/>
      <c r="ADR743" s="341"/>
      <c r="ADS743" s="341"/>
      <c r="ADT743" s="341"/>
      <c r="ADU743" s="341"/>
      <c r="ADV743" s="341"/>
      <c r="ADW743" s="341"/>
      <c r="ADX743" s="341"/>
      <c r="ADY743" s="341"/>
      <c r="ADZ743" s="341"/>
      <c r="AEA743" s="341"/>
      <c r="AEB743" s="341"/>
      <c r="AEC743" s="341"/>
      <c r="AED743" s="341"/>
      <c r="AEE743" s="341"/>
      <c r="AEF743" s="341"/>
      <c r="AEG743" s="341"/>
      <c r="AEH743" s="341"/>
      <c r="AEI743" s="341"/>
      <c r="AEJ743" s="341"/>
      <c r="AEK743" s="341"/>
      <c r="AEL743" s="341"/>
      <c r="AEM743" s="341"/>
      <c r="AEN743" s="341"/>
      <c r="AEO743" s="341"/>
      <c r="AEP743" s="341"/>
      <c r="AEQ743" s="341"/>
      <c r="AER743" s="341"/>
      <c r="AES743" s="341"/>
      <c r="AET743" s="341"/>
      <c r="AEU743" s="341"/>
      <c r="AEV743" s="341"/>
      <c r="AEW743" s="341"/>
      <c r="AEX743" s="341"/>
      <c r="AEY743" s="341"/>
      <c r="AEZ743" s="341"/>
      <c r="AFA743" s="341"/>
      <c r="AFB743" s="341"/>
      <c r="AFC743" s="341"/>
      <c r="AFD743" s="341"/>
      <c r="AFE743" s="341"/>
      <c r="AFF743" s="341"/>
      <c r="AFG743" s="341"/>
      <c r="AFH743" s="341"/>
      <c r="AFI743" s="341"/>
      <c r="AFJ743" s="341"/>
      <c r="AFK743" s="341"/>
      <c r="AFL743" s="341"/>
      <c r="AFM743" s="341"/>
      <c r="AFN743" s="341"/>
      <c r="AFO743" s="341"/>
      <c r="AFP743" s="341"/>
      <c r="AFQ743" s="341"/>
      <c r="AFR743" s="341"/>
      <c r="AFS743" s="341"/>
      <c r="AFT743" s="341"/>
      <c r="AFU743" s="341"/>
      <c r="AFV743" s="341"/>
      <c r="AFW743" s="341"/>
      <c r="AFX743" s="341"/>
      <c r="AFY743" s="341"/>
      <c r="AFZ743" s="341"/>
      <c r="AGA743" s="341"/>
    </row>
    <row r="744" spans="1:859" customFormat="1" x14ac:dyDescent="0.2">
      <c r="A744" s="16"/>
      <c r="B744" s="16"/>
      <c r="C744" s="16"/>
      <c r="D744" s="16"/>
      <c r="E744" s="338" t="s">
        <v>1851</v>
      </c>
      <c r="F744" s="338" t="s">
        <v>2923</v>
      </c>
      <c r="G744" s="340" t="s">
        <v>449</v>
      </c>
      <c r="H744" s="329" t="s">
        <v>1852</v>
      </c>
      <c r="I744" s="329" t="s">
        <v>1802</v>
      </c>
      <c r="J744" s="329" t="s">
        <v>892</v>
      </c>
      <c r="K744" s="329" t="s">
        <v>1853</v>
      </c>
      <c r="L744" s="329" t="s">
        <v>847</v>
      </c>
      <c r="M744" s="329"/>
      <c r="N744" s="340"/>
      <c r="O744" s="329"/>
      <c r="P744" s="329"/>
      <c r="Q744" s="340"/>
      <c r="R744" s="16"/>
      <c r="S744" s="16"/>
      <c r="T744" s="16"/>
      <c r="U744" s="16"/>
      <c r="V744" s="16"/>
      <c r="W744" s="16"/>
      <c r="X744" s="16"/>
      <c r="Y744" s="16"/>
      <c r="Z744" s="16"/>
      <c r="AA744" s="16"/>
      <c r="AB744" s="16"/>
      <c r="AC744" s="16"/>
      <c r="AD744" s="16"/>
      <c r="AE744" s="16"/>
      <c r="AF744" s="16"/>
      <c r="AG744" s="16"/>
      <c r="AH744" s="16"/>
      <c r="AI744" s="16"/>
      <c r="AJ744" s="16"/>
      <c r="AK744" s="16"/>
      <c r="AL744" s="16"/>
      <c r="AM744" s="16"/>
      <c r="AN744" s="16"/>
      <c r="AO744" s="16"/>
      <c r="AP744" s="16"/>
      <c r="AQ744" s="16"/>
      <c r="AR744" s="16"/>
      <c r="AS744" s="16"/>
      <c r="AT744" s="16"/>
      <c r="AU744" s="16"/>
      <c r="AV744" s="16"/>
      <c r="AW744" s="16"/>
      <c r="AX744" s="16"/>
      <c r="AY744" s="16"/>
      <c r="AZ744" s="16"/>
      <c r="BA744" s="16"/>
      <c r="BB744" s="16"/>
      <c r="BC744" s="16"/>
      <c r="BD744" s="16"/>
      <c r="BE744" s="16"/>
      <c r="BF744" s="16"/>
      <c r="BG744" s="16"/>
      <c r="BH744" s="16"/>
      <c r="BI744" s="16"/>
      <c r="BJ744" s="16"/>
      <c r="BK744" s="16"/>
      <c r="BL744" s="16"/>
      <c r="BM744" s="16"/>
      <c r="BN744" s="16"/>
      <c r="BO744" s="16"/>
      <c r="BP744" s="16"/>
      <c r="BQ744" s="16"/>
      <c r="BR744" s="16"/>
      <c r="BS744" s="16"/>
      <c r="BT744" s="16"/>
      <c r="BU744" s="16"/>
      <c r="BV744" s="16"/>
      <c r="BW744" s="16"/>
      <c r="BX744" s="16"/>
      <c r="BY744" s="16"/>
      <c r="BZ744" s="16"/>
      <c r="CA744" s="16"/>
      <c r="CB744" s="16"/>
      <c r="CC744" s="16"/>
      <c r="CD744" s="16"/>
      <c r="CE744" s="16"/>
      <c r="CF744" s="16"/>
      <c r="CG744" s="16"/>
      <c r="CH744" s="16"/>
      <c r="CI744" s="16"/>
      <c r="CJ744" s="16"/>
      <c r="CK744" s="16"/>
      <c r="CL744" s="16"/>
      <c r="CM744" s="16"/>
      <c r="CN744" s="16"/>
      <c r="CO744" s="16"/>
      <c r="CP744" s="16"/>
      <c r="CQ744" s="16"/>
      <c r="CR744" s="16"/>
      <c r="CS744" s="16"/>
      <c r="CT744" s="16"/>
      <c r="CU744" s="16"/>
      <c r="CV744" s="16"/>
      <c r="CW744" s="16"/>
      <c r="CX744" s="16"/>
      <c r="CY744" s="16"/>
      <c r="CZ744" s="16"/>
      <c r="DA744" s="16"/>
      <c r="DB744" s="16"/>
      <c r="DC744" s="16"/>
      <c r="DD744" s="16"/>
      <c r="DE744" s="16"/>
      <c r="DF744" s="16"/>
      <c r="DG744" s="16"/>
      <c r="DH744" s="16"/>
      <c r="DI744" s="16"/>
      <c r="DJ744" s="16"/>
      <c r="DK744" s="16"/>
      <c r="DL744" s="16"/>
      <c r="DM744" s="16"/>
      <c r="DN744" s="16"/>
      <c r="DO744" s="16"/>
      <c r="DP744" s="16"/>
      <c r="DQ744" s="16"/>
      <c r="DR744" s="16"/>
      <c r="DS744" s="16"/>
      <c r="DT744" s="16"/>
      <c r="DU744" s="16"/>
      <c r="DV744" s="16"/>
      <c r="DW744" s="16"/>
      <c r="DX744" s="16"/>
      <c r="DY744" s="16"/>
      <c r="DZ744" s="16"/>
      <c r="EA744" s="16"/>
      <c r="EB744" s="16"/>
      <c r="EC744" s="16"/>
      <c r="ED744" s="16"/>
      <c r="EE744" s="16"/>
      <c r="EF744" s="16"/>
      <c r="EG744" s="16"/>
      <c r="EH744" s="16"/>
      <c r="EI744" s="16"/>
      <c r="EJ744" s="16"/>
      <c r="EK744" s="16"/>
      <c r="EL744" s="16"/>
      <c r="EM744" s="16"/>
      <c r="EN744" s="16"/>
      <c r="EO744" s="16"/>
      <c r="EP744" s="16"/>
      <c r="EQ744" s="16"/>
      <c r="ER744" s="16"/>
      <c r="ES744" s="16"/>
      <c r="ET744" s="16"/>
      <c r="EU744" s="16"/>
      <c r="EV744" s="16"/>
      <c r="EW744" s="16"/>
      <c r="EX744" s="16"/>
      <c r="EY744" s="16"/>
      <c r="EZ744" s="16"/>
      <c r="FA744" s="16"/>
      <c r="FB744" s="16"/>
      <c r="FC744" s="16"/>
      <c r="FD744" s="16"/>
      <c r="FE744" s="16"/>
      <c r="FF744" s="16"/>
      <c r="FG744" s="16"/>
      <c r="FH744" s="16"/>
      <c r="FI744" s="16"/>
      <c r="FJ744" s="16"/>
      <c r="FK744" s="16"/>
      <c r="FL744" s="16"/>
      <c r="FM744" s="16"/>
      <c r="FN744" s="16"/>
      <c r="FO744" s="16"/>
      <c r="FP744" s="16"/>
      <c r="FQ744" s="16"/>
      <c r="FR744" s="16"/>
      <c r="FS744" s="16"/>
      <c r="FT744" s="16"/>
      <c r="FU744" s="16"/>
      <c r="FV744" s="16"/>
      <c r="FW744" s="16"/>
      <c r="FX744" s="16"/>
      <c r="FY744" s="16"/>
      <c r="FZ744" s="16"/>
      <c r="GA744" s="16"/>
      <c r="GB744" s="16"/>
      <c r="GC744" s="16"/>
      <c r="GD744" s="16"/>
      <c r="GE744" s="16"/>
      <c r="GF744" s="16"/>
      <c r="GG744" s="16"/>
      <c r="GH744" s="16"/>
      <c r="GI744" s="16"/>
      <c r="GJ744" s="16"/>
      <c r="GK744" s="16"/>
      <c r="GL744" s="16"/>
      <c r="GM744" s="16"/>
      <c r="GN744" s="16"/>
      <c r="GO744" s="16"/>
      <c r="GP744" s="16"/>
      <c r="GQ744" s="16"/>
      <c r="GR744" s="16"/>
      <c r="GS744" s="16"/>
      <c r="GT744" s="16"/>
      <c r="GU744" s="16"/>
      <c r="GV744" s="16"/>
      <c r="GW744" s="16"/>
      <c r="GX744" s="16"/>
      <c r="GY744" s="16"/>
      <c r="GZ744" s="16"/>
      <c r="HA744" s="16"/>
      <c r="HB744" s="16"/>
      <c r="HC744" s="16"/>
      <c r="HD744" s="16"/>
      <c r="HE744" s="16"/>
      <c r="HF744" s="16"/>
      <c r="HG744" s="16"/>
      <c r="HH744" s="16"/>
      <c r="HI744" s="16"/>
      <c r="HJ744" s="16"/>
      <c r="HK744" s="16"/>
      <c r="HL744" s="16"/>
      <c r="HM744" s="16"/>
      <c r="HN744" s="16"/>
      <c r="HO744" s="16"/>
      <c r="HP744" s="16"/>
      <c r="HQ744" s="16"/>
      <c r="HR744" s="16"/>
      <c r="HS744" s="16"/>
      <c r="HT744" s="16"/>
      <c r="HU744" s="16"/>
      <c r="HV744" s="16"/>
      <c r="HW744" s="16"/>
      <c r="HX744" s="16"/>
      <c r="HY744" s="16"/>
      <c r="HZ744" s="16"/>
      <c r="IA744" s="16"/>
      <c r="IB744" s="16"/>
      <c r="IC744" s="16"/>
      <c r="ID744" s="16"/>
      <c r="IE744" s="16"/>
      <c r="IF744" s="16"/>
      <c r="IG744" s="16"/>
      <c r="IH744" s="16"/>
      <c r="II744" s="16"/>
      <c r="IJ744" s="16"/>
      <c r="IK744" s="16"/>
      <c r="IL744" s="16"/>
      <c r="IM744" s="16"/>
      <c r="IN744" s="16"/>
      <c r="IO744" s="16"/>
      <c r="IP744" s="16"/>
      <c r="IQ744" s="16"/>
      <c r="IR744" s="16"/>
      <c r="IS744" s="16"/>
      <c r="IT744" s="16"/>
      <c r="IU744" s="16"/>
      <c r="IV744" s="16"/>
      <c r="IW744" s="16"/>
      <c r="IX744" s="16"/>
      <c r="IY744" s="16"/>
      <c r="IZ744" s="16"/>
      <c r="JA744" s="16"/>
      <c r="JB744" s="16"/>
      <c r="JC744" s="16"/>
      <c r="JD744" s="16"/>
      <c r="JE744" s="16"/>
      <c r="JF744" s="16"/>
      <c r="JG744" s="16"/>
      <c r="JH744" s="16"/>
      <c r="JI744" s="16"/>
      <c r="JJ744" s="16"/>
      <c r="JK744" s="16"/>
      <c r="JL744" s="16"/>
      <c r="JM744" s="16"/>
      <c r="JN744" s="16"/>
      <c r="JO744" s="16"/>
      <c r="JP744" s="16"/>
      <c r="JQ744" s="16"/>
      <c r="JR744" s="16"/>
      <c r="JS744" s="16"/>
      <c r="JT744" s="16"/>
      <c r="JU744" s="16"/>
      <c r="JV744" s="16"/>
      <c r="JW744" s="16"/>
      <c r="JX744" s="16"/>
      <c r="JY744" s="16"/>
      <c r="JZ744" s="16"/>
      <c r="KA744" s="16"/>
      <c r="KB744" s="16"/>
      <c r="KC744" s="16"/>
      <c r="KD744" s="16"/>
      <c r="KE744" s="16"/>
      <c r="KF744" s="16"/>
      <c r="KG744" s="16"/>
      <c r="KH744" s="16"/>
      <c r="KI744" s="16"/>
      <c r="KJ744" s="16"/>
      <c r="KK744" s="16"/>
      <c r="KL744" s="16"/>
      <c r="KM744" s="16"/>
      <c r="KN744" s="16"/>
      <c r="KO744" s="16"/>
      <c r="KP744" s="16"/>
      <c r="KQ744" s="16"/>
      <c r="KR744" s="16"/>
      <c r="KS744" s="16"/>
      <c r="KT744" s="16"/>
      <c r="KU744" s="16"/>
      <c r="KV744" s="16"/>
      <c r="KW744" s="16"/>
      <c r="KX744" s="16"/>
      <c r="KY744" s="16"/>
      <c r="KZ744" s="16"/>
      <c r="LA744" s="16"/>
      <c r="LB744" s="16"/>
      <c r="LC744" s="16"/>
      <c r="LD744" s="16"/>
      <c r="LE744" s="16"/>
      <c r="LF744" s="16"/>
      <c r="LG744" s="16"/>
      <c r="LH744" s="16"/>
      <c r="LI744" s="16"/>
      <c r="LJ744" s="16"/>
      <c r="LK744" s="16"/>
      <c r="LL744" s="16"/>
      <c r="LM744" s="16"/>
      <c r="LN744" s="16"/>
      <c r="LO744" s="16"/>
      <c r="LP744" s="16"/>
      <c r="LQ744" s="16"/>
      <c r="LR744" s="16"/>
      <c r="LS744" s="16"/>
      <c r="LT744" s="16"/>
      <c r="LU744" s="16"/>
      <c r="LV744" s="16"/>
      <c r="LW744" s="16"/>
      <c r="LX744" s="16"/>
      <c r="LY744" s="16"/>
      <c r="LZ744" s="16"/>
      <c r="MA744" s="16"/>
      <c r="MB744" s="16"/>
      <c r="MC744" s="16"/>
      <c r="MD744" s="16"/>
      <c r="ME744" s="16"/>
      <c r="MF744" s="16"/>
      <c r="MG744" s="16"/>
      <c r="MH744" s="16"/>
      <c r="MI744" s="16"/>
      <c r="MJ744" s="16"/>
      <c r="MK744" s="16"/>
      <c r="ML744" s="16"/>
      <c r="MM744" s="16"/>
      <c r="MN744" s="16"/>
      <c r="MO744" s="16"/>
      <c r="MP744" s="16"/>
      <c r="MQ744" s="16"/>
      <c r="MR744" s="16"/>
      <c r="MS744" s="16"/>
      <c r="MT744" s="16"/>
      <c r="MU744" s="16"/>
      <c r="MV744" s="16"/>
      <c r="MW744" s="16"/>
      <c r="MX744" s="16"/>
      <c r="MY744" s="16"/>
      <c r="MZ744" s="16"/>
      <c r="NA744" s="16"/>
      <c r="NB744" s="16"/>
      <c r="NC744" s="16"/>
      <c r="ND744" s="16"/>
      <c r="NE744" s="16"/>
      <c r="NF744" s="16"/>
      <c r="NG744" s="16"/>
      <c r="NH744" s="16"/>
      <c r="NI744" s="16"/>
      <c r="NJ744" s="16"/>
      <c r="NK744" s="16"/>
      <c r="NL744" s="16"/>
      <c r="NM744" s="16"/>
      <c r="NN744" s="16"/>
      <c r="NO744" s="16"/>
      <c r="NP744" s="16"/>
      <c r="NQ744" s="16"/>
      <c r="NR744" s="16"/>
      <c r="NS744" s="16"/>
      <c r="NT744" s="16"/>
      <c r="NU744" s="16"/>
      <c r="NV744" s="16"/>
      <c r="NW744" s="16"/>
      <c r="NX744" s="16"/>
      <c r="NY744" s="16"/>
      <c r="NZ744" s="16"/>
      <c r="OA744" s="16"/>
      <c r="OB744" s="16"/>
      <c r="OC744" s="16"/>
      <c r="OD744" s="16"/>
      <c r="OE744" s="16"/>
      <c r="OF744" s="16"/>
      <c r="OG744" s="16"/>
      <c r="OH744" s="16"/>
      <c r="OI744" s="16"/>
      <c r="OJ744" s="16"/>
      <c r="OK744" s="16"/>
      <c r="OL744" s="16"/>
      <c r="OM744" s="16"/>
      <c r="ON744" s="16"/>
      <c r="OO744" s="16"/>
      <c r="OP744" s="16"/>
      <c r="OQ744" s="16"/>
      <c r="OR744" s="16"/>
      <c r="OS744" s="16"/>
      <c r="OT744" s="16"/>
      <c r="OU744" s="16"/>
      <c r="OV744" s="16"/>
      <c r="OW744" s="16"/>
      <c r="OX744" s="16"/>
      <c r="OY744" s="16"/>
      <c r="OZ744" s="16"/>
      <c r="PA744" s="16"/>
      <c r="PB744" s="16"/>
      <c r="PC744" s="16"/>
      <c r="PD744" s="16"/>
      <c r="PE744" s="16"/>
      <c r="PF744" s="16"/>
      <c r="PG744" s="16"/>
      <c r="PH744" s="16"/>
      <c r="PI744" s="16"/>
      <c r="PJ744" s="16"/>
      <c r="PK744" s="16"/>
      <c r="PL744" s="16"/>
      <c r="PM744" s="16"/>
      <c r="PN744" s="16"/>
      <c r="PO744" s="16"/>
      <c r="PP744" s="16"/>
      <c r="PQ744" s="16"/>
      <c r="PR744" s="16"/>
      <c r="PS744" s="16"/>
      <c r="PT744" s="16"/>
      <c r="PU744" s="16"/>
      <c r="PV744" s="16"/>
      <c r="PW744" s="16"/>
      <c r="PX744" s="16"/>
      <c r="PY744" s="16"/>
      <c r="PZ744" s="16"/>
      <c r="QA744" s="16"/>
      <c r="QB744" s="16"/>
      <c r="QC744" s="16"/>
      <c r="QD744" s="16"/>
      <c r="QE744" s="16"/>
      <c r="QF744" s="16"/>
      <c r="QG744" s="16"/>
      <c r="QH744" s="16"/>
      <c r="QI744" s="16"/>
      <c r="QJ744" s="16"/>
      <c r="QK744" s="16"/>
      <c r="QL744" s="16"/>
      <c r="QM744" s="16"/>
      <c r="QN744" s="16"/>
      <c r="QO744" s="16"/>
      <c r="QP744" s="16"/>
      <c r="QQ744" s="16"/>
      <c r="QR744" s="16"/>
      <c r="QS744" s="16"/>
      <c r="QT744" s="16"/>
      <c r="QU744" s="16"/>
      <c r="QV744" s="16"/>
      <c r="QW744" s="16"/>
      <c r="QX744" s="16"/>
      <c r="QY744" s="16"/>
      <c r="QZ744" s="16"/>
      <c r="RA744" s="16"/>
      <c r="RB744" s="16"/>
      <c r="RC744" s="16"/>
      <c r="RD744" s="16"/>
      <c r="RE744" s="16"/>
      <c r="RF744" s="16"/>
      <c r="RG744" s="16"/>
      <c r="RH744" s="16"/>
      <c r="RI744" s="16"/>
      <c r="RJ744" s="16"/>
      <c r="RK744" s="16"/>
      <c r="RL744" s="16"/>
      <c r="RM744" s="16"/>
      <c r="RN744" s="16"/>
      <c r="RO744" s="16"/>
      <c r="RP744" s="16"/>
      <c r="RQ744" s="16"/>
      <c r="RR744" s="16"/>
      <c r="RS744" s="16"/>
      <c r="RT744" s="16"/>
      <c r="RU744" s="16"/>
      <c r="RV744" s="16"/>
      <c r="RW744" s="16"/>
      <c r="RX744" s="16"/>
      <c r="RY744" s="16"/>
      <c r="RZ744" s="16"/>
      <c r="SA744" s="16"/>
      <c r="SB744" s="16"/>
      <c r="SC744" s="16"/>
      <c r="SD744" s="16"/>
      <c r="SE744" s="16"/>
      <c r="SF744" s="16"/>
      <c r="SG744" s="16"/>
      <c r="SH744" s="16"/>
      <c r="SI744" s="16"/>
      <c r="SJ744" s="16"/>
      <c r="SK744" s="16"/>
      <c r="SL744" s="16"/>
      <c r="SM744" s="16"/>
      <c r="SN744" s="16"/>
      <c r="SO744" s="16"/>
      <c r="SP744" s="16"/>
      <c r="SQ744" s="16"/>
      <c r="SR744" s="16"/>
      <c r="SS744" s="16"/>
      <c r="ST744" s="16"/>
      <c r="SU744" s="16"/>
      <c r="SV744" s="16"/>
      <c r="SW744" s="16"/>
      <c r="SX744" s="16"/>
      <c r="SY744" s="16"/>
      <c r="SZ744" s="16"/>
      <c r="TA744" s="16"/>
      <c r="TB744" s="16"/>
      <c r="TC744" s="16"/>
      <c r="TD744" s="16"/>
      <c r="TE744" s="16"/>
      <c r="TF744" s="16"/>
      <c r="TG744" s="16"/>
      <c r="TH744" s="16"/>
      <c r="TI744" s="16"/>
      <c r="TJ744" s="16"/>
      <c r="TK744" s="16"/>
      <c r="TL744" s="16"/>
      <c r="TM744" s="16"/>
      <c r="TN744" s="16"/>
      <c r="TO744" s="16"/>
      <c r="TP744" s="16"/>
      <c r="TQ744" s="16"/>
      <c r="TR744" s="16"/>
      <c r="TS744" s="16"/>
      <c r="TT744" s="16"/>
      <c r="TU744" s="16"/>
      <c r="TV744" s="16"/>
      <c r="TW744" s="16"/>
      <c r="TX744" s="16"/>
      <c r="TY744" s="16"/>
      <c r="TZ744" s="16"/>
      <c r="UA744" s="16"/>
      <c r="UB744" s="16"/>
      <c r="UC744" s="16"/>
      <c r="UD744" s="16"/>
      <c r="UE744" s="16"/>
      <c r="UF744" s="16"/>
      <c r="UG744" s="16"/>
      <c r="UH744" s="16"/>
      <c r="UI744" s="16"/>
      <c r="UJ744" s="16"/>
      <c r="UK744" s="16"/>
      <c r="UL744" s="16"/>
      <c r="UM744" s="16"/>
      <c r="UN744" s="16"/>
      <c r="UO744" s="16"/>
      <c r="UP744" s="16"/>
      <c r="UQ744" s="16"/>
      <c r="UR744" s="16"/>
      <c r="US744" s="16"/>
      <c r="UT744" s="16"/>
      <c r="UU744" s="16"/>
      <c r="UV744" s="16"/>
      <c r="UW744" s="16"/>
      <c r="UX744" s="16"/>
      <c r="UY744" s="16"/>
      <c r="UZ744" s="16"/>
      <c r="VA744" s="16"/>
      <c r="VB744" s="16"/>
      <c r="VC744" s="16"/>
      <c r="VD744" s="16"/>
      <c r="VE744" s="16"/>
      <c r="VF744" s="16"/>
      <c r="VG744" s="16"/>
      <c r="VH744" s="16"/>
      <c r="VI744" s="16"/>
      <c r="VJ744" s="16"/>
      <c r="VK744" s="16"/>
      <c r="VL744" s="16"/>
      <c r="VM744" s="16"/>
      <c r="VN744" s="16"/>
      <c r="VO744" s="16"/>
      <c r="VP744" s="16"/>
      <c r="VQ744" s="16"/>
      <c r="VR744" s="16"/>
      <c r="VS744" s="16"/>
      <c r="VT744" s="16"/>
      <c r="VU744" s="16"/>
      <c r="VV744" s="16"/>
      <c r="VW744" s="16"/>
      <c r="VX744" s="16"/>
      <c r="VY744" s="16"/>
      <c r="VZ744" s="16"/>
      <c r="WA744" s="16"/>
      <c r="WB744" s="16"/>
      <c r="WC744" s="16"/>
      <c r="WD744" s="16"/>
      <c r="WE744" s="16"/>
      <c r="WF744" s="16"/>
      <c r="WG744" s="16"/>
      <c r="WH744" s="16"/>
      <c r="WI744" s="16"/>
      <c r="WJ744" s="16"/>
      <c r="WK744" s="16"/>
      <c r="WL744" s="16"/>
      <c r="WM744" s="16"/>
      <c r="WN744" s="16"/>
      <c r="WO744" s="16"/>
      <c r="WP744" s="16"/>
      <c r="WQ744" s="16"/>
      <c r="WR744" s="16"/>
      <c r="WS744" s="16"/>
      <c r="WT744" s="16"/>
      <c r="WU744" s="16"/>
      <c r="WV744" s="16"/>
      <c r="WW744" s="16"/>
      <c r="WX744" s="16"/>
      <c r="WY744" s="16"/>
      <c r="WZ744" s="16"/>
      <c r="XA744" s="16"/>
      <c r="XB744" s="16"/>
      <c r="XC744" s="16"/>
      <c r="XD744" s="16"/>
      <c r="XE744" s="16"/>
      <c r="XF744" s="16"/>
      <c r="XG744" s="16"/>
      <c r="XH744" s="16"/>
      <c r="XI744" s="16"/>
      <c r="XJ744" s="16"/>
      <c r="XK744" s="16"/>
      <c r="XL744" s="16"/>
      <c r="XM744" s="16"/>
      <c r="XN744" s="16"/>
      <c r="XO744" s="16"/>
      <c r="XP744" s="16"/>
      <c r="XQ744" s="16"/>
      <c r="XR744" s="16"/>
      <c r="XS744" s="16"/>
      <c r="XT744" s="16"/>
      <c r="XU744" s="16"/>
      <c r="XV744" s="16"/>
      <c r="XW744" s="16"/>
      <c r="XX744" s="16"/>
      <c r="XY744" s="16"/>
      <c r="XZ744" s="16"/>
      <c r="YA744" s="16"/>
      <c r="YB744" s="16"/>
      <c r="YC744" s="16"/>
      <c r="YD744" s="16"/>
      <c r="YE744" s="16"/>
      <c r="YF744" s="16"/>
      <c r="YG744" s="16"/>
      <c r="YH744" s="16"/>
      <c r="YI744" s="16"/>
      <c r="YJ744" s="16"/>
      <c r="YK744" s="16"/>
      <c r="YL744" s="16"/>
      <c r="YM744" s="16"/>
      <c r="YN744" s="16"/>
      <c r="YO744" s="16"/>
      <c r="YP744" s="16"/>
      <c r="YQ744" s="16"/>
      <c r="YR744" s="16"/>
      <c r="YS744" s="16"/>
      <c r="YT744" s="16"/>
      <c r="YU744" s="16"/>
      <c r="YV744" s="16"/>
      <c r="YW744" s="16"/>
      <c r="YX744" s="16"/>
      <c r="YY744" s="16"/>
      <c r="YZ744" s="16"/>
      <c r="ZA744" s="16"/>
      <c r="ZB744" s="16"/>
      <c r="ZC744" s="16"/>
      <c r="ZD744" s="16"/>
      <c r="ZE744" s="16"/>
      <c r="ZF744" s="16"/>
      <c r="ZG744" s="16"/>
      <c r="ZH744" s="16"/>
      <c r="ZI744" s="16"/>
      <c r="ZJ744" s="16"/>
      <c r="ZK744" s="16"/>
      <c r="ZL744" s="16"/>
      <c r="ZM744" s="16"/>
      <c r="ZN744" s="16"/>
      <c r="ZO744" s="16"/>
      <c r="ZP744" s="16"/>
      <c r="ZQ744" s="16"/>
      <c r="ZR744" s="16"/>
      <c r="ZS744" s="16"/>
      <c r="ZT744" s="16"/>
      <c r="ZU744" s="16"/>
      <c r="ZV744" s="16"/>
      <c r="ZW744" s="16"/>
      <c r="ZX744" s="16"/>
      <c r="ZY744" s="16"/>
      <c r="ZZ744" s="16"/>
      <c r="AAA744" s="16"/>
      <c r="AAB744" s="16"/>
      <c r="AAC744" s="16"/>
      <c r="AAD744" s="16"/>
      <c r="AAE744" s="16"/>
      <c r="AAF744" s="16"/>
      <c r="AAG744" s="16"/>
      <c r="AAH744" s="16"/>
      <c r="AAI744" s="16"/>
      <c r="AAJ744" s="16"/>
      <c r="AAK744" s="16"/>
      <c r="AAL744" s="16"/>
      <c r="AAM744" s="16"/>
      <c r="AAN744" s="16"/>
      <c r="AAO744" s="16"/>
      <c r="AAP744" s="16"/>
      <c r="AAQ744" s="16"/>
      <c r="AAR744" s="16"/>
      <c r="AAS744" s="16"/>
      <c r="AAT744" s="16"/>
      <c r="AAU744" s="16"/>
      <c r="AAV744" s="16"/>
      <c r="AAW744" s="16"/>
      <c r="AAX744" s="16"/>
      <c r="AAY744" s="16"/>
      <c r="AAZ744" s="16"/>
      <c r="ABA744" s="16"/>
      <c r="ABB744" s="16"/>
      <c r="ABC744" s="16"/>
      <c r="ABD744" s="16"/>
      <c r="ABE744" s="16"/>
      <c r="ABF744" s="16"/>
      <c r="ABG744" s="16"/>
      <c r="ABH744" s="16"/>
      <c r="ABI744" s="16"/>
      <c r="ABJ744" s="16"/>
      <c r="ABK744" s="16"/>
      <c r="ABL744" s="16"/>
      <c r="ABM744" s="16"/>
      <c r="ABN744" s="16"/>
      <c r="ABO744" s="16"/>
      <c r="ABP744" s="16"/>
      <c r="ABQ744" s="16"/>
      <c r="ABR744" s="16"/>
      <c r="ABS744" s="16"/>
      <c r="ABT744" s="16"/>
      <c r="ABU744" s="16"/>
      <c r="ABV744" s="16"/>
      <c r="ABW744" s="16"/>
      <c r="ABX744" s="16"/>
      <c r="ABY744" s="16"/>
      <c r="ABZ744" s="16"/>
      <c r="ACA744" s="16"/>
      <c r="ACB744" s="16"/>
      <c r="ACC744" s="16"/>
      <c r="ACD744" s="16"/>
      <c r="ACE744" s="16"/>
      <c r="ACF744" s="16"/>
      <c r="ACG744" s="16"/>
      <c r="ACH744" s="16"/>
      <c r="ACI744" s="16"/>
      <c r="ACJ744" s="16"/>
      <c r="ACK744" s="16"/>
      <c r="ACL744" s="16"/>
      <c r="ACM744" s="16"/>
      <c r="ACN744" s="16"/>
      <c r="ACO744" s="16"/>
      <c r="ACP744" s="16"/>
      <c r="ACQ744" s="16"/>
      <c r="ACR744" s="16"/>
      <c r="ACS744" s="16"/>
      <c r="ACT744" s="16"/>
      <c r="ACU744" s="16"/>
      <c r="ACV744" s="16"/>
      <c r="ACW744" s="16"/>
      <c r="ACX744" s="16"/>
      <c r="ACY744" s="16"/>
      <c r="ACZ744" s="16"/>
      <c r="ADA744" s="16"/>
      <c r="ADB744" s="16"/>
      <c r="ADC744" s="16"/>
      <c r="ADD744" s="16"/>
      <c r="ADE744" s="16"/>
      <c r="ADF744" s="16"/>
      <c r="ADG744" s="16"/>
      <c r="ADH744" s="16"/>
      <c r="ADI744" s="16"/>
      <c r="ADJ744" s="16"/>
      <c r="ADK744" s="16"/>
      <c r="ADL744" s="16"/>
      <c r="ADM744" s="16"/>
      <c r="ADN744" s="16"/>
      <c r="ADO744" s="16"/>
      <c r="ADP744" s="16"/>
      <c r="ADQ744" s="16"/>
      <c r="ADR744" s="16"/>
      <c r="ADS744" s="16"/>
      <c r="ADT744" s="16"/>
      <c r="ADU744" s="16"/>
      <c r="ADV744" s="16"/>
      <c r="ADW744" s="16"/>
      <c r="ADX744" s="16"/>
      <c r="ADY744" s="16"/>
      <c r="ADZ744" s="16"/>
      <c r="AEA744" s="16"/>
      <c r="AEB744" s="16"/>
      <c r="AEC744" s="16"/>
      <c r="AED744" s="16"/>
      <c r="AEE744" s="16"/>
      <c r="AEF744" s="16"/>
      <c r="AEG744" s="16"/>
      <c r="AEH744" s="16"/>
      <c r="AEI744" s="16"/>
      <c r="AEJ744" s="16"/>
      <c r="AEK744" s="16"/>
      <c r="AEL744" s="16"/>
      <c r="AEM744" s="16"/>
      <c r="AEN744" s="16"/>
      <c r="AEO744" s="16"/>
      <c r="AEP744" s="16"/>
      <c r="AEQ744" s="16"/>
      <c r="AER744" s="16"/>
      <c r="AES744" s="16"/>
      <c r="AET744" s="16"/>
      <c r="AEU744" s="16"/>
      <c r="AEV744" s="16"/>
      <c r="AEW744" s="16"/>
      <c r="AEX744" s="16"/>
      <c r="AEY744" s="16"/>
      <c r="AEZ744" s="16"/>
      <c r="AFA744" s="16"/>
      <c r="AFB744" s="16"/>
      <c r="AFC744" s="16"/>
      <c r="AFD744" s="16"/>
      <c r="AFE744" s="16"/>
      <c r="AFF744" s="16"/>
      <c r="AFG744" s="16"/>
      <c r="AFH744" s="16"/>
      <c r="AFI744" s="16"/>
      <c r="AFJ744" s="16"/>
      <c r="AFK744" s="16"/>
      <c r="AFL744" s="16"/>
      <c r="AFM744" s="16"/>
      <c r="AFN744" s="16"/>
      <c r="AFO744" s="16"/>
      <c r="AFP744" s="16"/>
      <c r="AFQ744" s="16"/>
      <c r="AFR744" s="16"/>
      <c r="AFS744" s="16"/>
      <c r="AFT744" s="16"/>
      <c r="AFU744" s="16"/>
      <c r="AFV744" s="16"/>
      <c r="AFW744" s="16"/>
      <c r="AFX744" s="16"/>
      <c r="AFY744" s="16"/>
      <c r="AFZ744" s="16"/>
      <c r="AGA744" s="16"/>
    </row>
    <row r="745" spans="1:859" s="343" customFormat="1" x14ac:dyDescent="0.2">
      <c r="A745" s="341"/>
      <c r="B745" s="341"/>
      <c r="C745" s="341"/>
      <c r="D745" s="341"/>
      <c r="E745" s="338" t="s">
        <v>1854</v>
      </c>
      <c r="F745" s="338" t="s">
        <v>2924</v>
      </c>
      <c r="G745" s="340" t="s">
        <v>449</v>
      </c>
      <c r="H745" s="329" t="s">
        <v>1855</v>
      </c>
      <c r="I745" s="329" t="s">
        <v>1802</v>
      </c>
      <c r="J745" s="329" t="s">
        <v>884</v>
      </c>
      <c r="K745" s="329" t="s">
        <v>1853</v>
      </c>
      <c r="L745" s="329" t="s">
        <v>847</v>
      </c>
      <c r="M745" s="329"/>
      <c r="N745" s="340"/>
      <c r="O745" s="329"/>
      <c r="P745" s="329"/>
      <c r="Q745" s="340"/>
      <c r="R745" s="341"/>
      <c r="S745" s="341"/>
      <c r="T745" s="341"/>
      <c r="U745" s="341"/>
      <c r="V745" s="341"/>
      <c r="W745" s="341"/>
      <c r="X745" s="341"/>
      <c r="Y745" s="341"/>
      <c r="Z745" s="341"/>
      <c r="AA745" s="341"/>
      <c r="AB745" s="341"/>
      <c r="AC745" s="341"/>
      <c r="AD745" s="341"/>
      <c r="AE745" s="341"/>
      <c r="AF745" s="341"/>
      <c r="AG745" s="341"/>
      <c r="AH745" s="341"/>
      <c r="AI745" s="341"/>
      <c r="AJ745" s="341"/>
      <c r="AK745" s="341"/>
      <c r="AL745" s="341"/>
      <c r="AM745" s="341"/>
      <c r="AN745" s="341"/>
      <c r="AO745" s="341"/>
      <c r="AP745" s="341"/>
      <c r="AQ745" s="341"/>
      <c r="AR745" s="341"/>
      <c r="AS745" s="341"/>
      <c r="AT745" s="341"/>
      <c r="AU745" s="341"/>
      <c r="AV745" s="341"/>
      <c r="AW745" s="341"/>
      <c r="AX745" s="341"/>
      <c r="AY745" s="341"/>
      <c r="AZ745" s="341"/>
      <c r="BA745" s="341"/>
      <c r="BB745" s="341"/>
      <c r="BC745" s="341"/>
      <c r="BD745" s="341"/>
      <c r="BE745" s="341"/>
      <c r="BF745" s="341"/>
      <c r="BG745" s="341"/>
      <c r="BH745" s="341"/>
      <c r="BI745" s="341"/>
      <c r="BJ745" s="341"/>
      <c r="BK745" s="341"/>
      <c r="BL745" s="341"/>
      <c r="BM745" s="341"/>
      <c r="BN745" s="341"/>
      <c r="BO745" s="341"/>
      <c r="BP745" s="341"/>
      <c r="BQ745" s="341"/>
      <c r="BR745" s="341"/>
      <c r="BS745" s="341"/>
      <c r="BT745" s="341"/>
      <c r="BU745" s="341"/>
      <c r="BV745" s="341"/>
      <c r="BW745" s="341"/>
      <c r="BX745" s="341"/>
      <c r="BY745" s="341"/>
      <c r="BZ745" s="341"/>
      <c r="CA745" s="341"/>
      <c r="CB745" s="341"/>
      <c r="CC745" s="341"/>
      <c r="CD745" s="341"/>
      <c r="CE745" s="341"/>
      <c r="CF745" s="341"/>
      <c r="CG745" s="341"/>
      <c r="CH745" s="341"/>
      <c r="CI745" s="341"/>
      <c r="CJ745" s="341"/>
      <c r="CK745" s="341"/>
      <c r="CL745" s="341"/>
      <c r="CM745" s="341"/>
      <c r="CN745" s="341"/>
      <c r="CO745" s="341"/>
      <c r="CP745" s="341"/>
      <c r="CQ745" s="341"/>
      <c r="CR745" s="341"/>
      <c r="CS745" s="341"/>
      <c r="CT745" s="341"/>
      <c r="CU745" s="341"/>
      <c r="CV745" s="341"/>
      <c r="CW745" s="341"/>
      <c r="CX745" s="341"/>
      <c r="CY745" s="341"/>
      <c r="CZ745" s="341"/>
      <c r="DA745" s="341"/>
      <c r="DB745" s="341"/>
      <c r="DC745" s="341"/>
      <c r="DD745" s="341"/>
      <c r="DE745" s="341"/>
      <c r="DF745" s="341"/>
      <c r="DG745" s="341"/>
      <c r="DH745" s="341"/>
      <c r="DI745" s="341"/>
      <c r="DJ745" s="341"/>
      <c r="DK745" s="341"/>
      <c r="DL745" s="341"/>
      <c r="DM745" s="341"/>
      <c r="DN745" s="341"/>
      <c r="DO745" s="341"/>
      <c r="DP745" s="341"/>
      <c r="DQ745" s="341"/>
      <c r="DR745" s="341"/>
      <c r="DS745" s="341"/>
      <c r="DT745" s="341"/>
      <c r="DU745" s="341"/>
      <c r="DV745" s="341"/>
      <c r="DW745" s="341"/>
      <c r="DX745" s="341"/>
      <c r="DY745" s="341"/>
      <c r="DZ745" s="341"/>
      <c r="EA745" s="341"/>
      <c r="EB745" s="341"/>
      <c r="EC745" s="341"/>
      <c r="ED745" s="341"/>
      <c r="EE745" s="341"/>
      <c r="EF745" s="341"/>
      <c r="EG745" s="341"/>
      <c r="EH745" s="341"/>
      <c r="EI745" s="341"/>
      <c r="EJ745" s="341"/>
      <c r="EK745" s="341"/>
      <c r="EL745" s="341"/>
      <c r="EM745" s="341"/>
      <c r="EN745" s="341"/>
      <c r="EO745" s="341"/>
      <c r="EP745" s="341"/>
      <c r="EQ745" s="341"/>
      <c r="ER745" s="341"/>
      <c r="ES745" s="341"/>
      <c r="ET745" s="341"/>
      <c r="EU745" s="341"/>
      <c r="EV745" s="341"/>
      <c r="EW745" s="341"/>
      <c r="EX745" s="341"/>
      <c r="EY745" s="341"/>
      <c r="EZ745" s="341"/>
      <c r="FA745" s="341"/>
      <c r="FB745" s="341"/>
      <c r="FC745" s="341"/>
      <c r="FD745" s="341"/>
      <c r="FE745" s="341"/>
      <c r="FF745" s="341"/>
      <c r="FG745" s="341"/>
      <c r="FH745" s="341"/>
      <c r="FI745" s="341"/>
      <c r="FJ745" s="341"/>
      <c r="FK745" s="341"/>
      <c r="FL745" s="341"/>
      <c r="FM745" s="341"/>
      <c r="FN745" s="341"/>
      <c r="FO745" s="341"/>
      <c r="FP745" s="341"/>
      <c r="FQ745" s="341"/>
      <c r="FR745" s="341"/>
      <c r="FS745" s="341"/>
      <c r="FT745" s="341"/>
      <c r="FU745" s="341"/>
      <c r="FV745" s="341"/>
      <c r="FW745" s="341"/>
      <c r="FX745" s="341"/>
      <c r="FY745" s="341"/>
      <c r="FZ745" s="341"/>
      <c r="GA745" s="341"/>
      <c r="GB745" s="341"/>
      <c r="GC745" s="341"/>
      <c r="GD745" s="341"/>
      <c r="GE745" s="341"/>
      <c r="GF745" s="341"/>
      <c r="GG745" s="341"/>
      <c r="GH745" s="341"/>
      <c r="GI745" s="341"/>
      <c r="GJ745" s="341"/>
      <c r="GK745" s="341"/>
      <c r="GL745" s="341"/>
      <c r="GM745" s="341"/>
      <c r="GN745" s="341"/>
      <c r="GO745" s="341"/>
      <c r="GP745" s="341"/>
      <c r="GQ745" s="341"/>
      <c r="GR745" s="341"/>
      <c r="GS745" s="341"/>
      <c r="GT745" s="341"/>
      <c r="GU745" s="341"/>
      <c r="GV745" s="341"/>
      <c r="GW745" s="341"/>
      <c r="GX745" s="341"/>
      <c r="GY745" s="341"/>
      <c r="GZ745" s="341"/>
      <c r="HA745" s="341"/>
      <c r="HB745" s="341"/>
      <c r="HC745" s="341"/>
      <c r="HD745" s="341"/>
      <c r="HE745" s="341"/>
      <c r="HF745" s="341"/>
      <c r="HG745" s="341"/>
      <c r="HH745" s="341"/>
      <c r="HI745" s="341"/>
      <c r="HJ745" s="341"/>
      <c r="HK745" s="341"/>
      <c r="HL745" s="341"/>
      <c r="HM745" s="341"/>
      <c r="HN745" s="341"/>
      <c r="HO745" s="341"/>
      <c r="HP745" s="341"/>
      <c r="HQ745" s="341"/>
      <c r="HR745" s="341"/>
      <c r="HS745" s="341"/>
      <c r="HT745" s="341"/>
      <c r="HU745" s="341"/>
      <c r="HV745" s="341"/>
      <c r="HW745" s="341"/>
      <c r="HX745" s="341"/>
      <c r="HY745" s="341"/>
      <c r="HZ745" s="341"/>
      <c r="IA745" s="341"/>
      <c r="IB745" s="341"/>
      <c r="IC745" s="341"/>
      <c r="ID745" s="341"/>
      <c r="IE745" s="341"/>
      <c r="IF745" s="341"/>
      <c r="IG745" s="341"/>
      <c r="IH745" s="341"/>
      <c r="II745" s="341"/>
      <c r="IJ745" s="341"/>
      <c r="IK745" s="341"/>
      <c r="IL745" s="341"/>
      <c r="IM745" s="341"/>
      <c r="IN745" s="341"/>
      <c r="IO745" s="341"/>
      <c r="IP745" s="341"/>
      <c r="IQ745" s="341"/>
      <c r="IR745" s="341"/>
      <c r="IS745" s="341"/>
      <c r="IT745" s="341"/>
      <c r="IU745" s="341"/>
      <c r="IV745" s="341"/>
      <c r="IW745" s="341"/>
      <c r="IX745" s="341"/>
      <c r="IY745" s="341"/>
      <c r="IZ745" s="341"/>
      <c r="JA745" s="341"/>
      <c r="JB745" s="341"/>
      <c r="JC745" s="341"/>
      <c r="JD745" s="341"/>
      <c r="JE745" s="341"/>
      <c r="JF745" s="341"/>
      <c r="JG745" s="341"/>
      <c r="JH745" s="341"/>
      <c r="JI745" s="341"/>
      <c r="JJ745" s="341"/>
      <c r="JK745" s="341"/>
      <c r="JL745" s="341"/>
      <c r="JM745" s="341"/>
      <c r="JN745" s="341"/>
      <c r="JO745" s="341"/>
      <c r="JP745" s="341"/>
      <c r="JQ745" s="341"/>
      <c r="JR745" s="341"/>
      <c r="JS745" s="341"/>
      <c r="JT745" s="341"/>
      <c r="JU745" s="341"/>
      <c r="JV745" s="341"/>
      <c r="JW745" s="341"/>
      <c r="JX745" s="341"/>
      <c r="JY745" s="341"/>
      <c r="JZ745" s="341"/>
      <c r="KA745" s="341"/>
      <c r="KB745" s="341"/>
      <c r="KC745" s="341"/>
      <c r="KD745" s="341"/>
      <c r="KE745" s="341"/>
      <c r="KF745" s="341"/>
      <c r="KG745" s="341"/>
      <c r="KH745" s="341"/>
      <c r="KI745" s="341"/>
      <c r="KJ745" s="341"/>
      <c r="KK745" s="341"/>
      <c r="KL745" s="341"/>
      <c r="KM745" s="341"/>
      <c r="KN745" s="341"/>
      <c r="KO745" s="341"/>
      <c r="KP745" s="341"/>
      <c r="KQ745" s="341"/>
      <c r="KR745" s="341"/>
      <c r="KS745" s="341"/>
      <c r="KT745" s="341"/>
      <c r="KU745" s="341"/>
      <c r="KV745" s="341"/>
      <c r="KW745" s="341"/>
      <c r="KX745" s="341"/>
      <c r="KY745" s="341"/>
      <c r="KZ745" s="341"/>
      <c r="LA745" s="341"/>
      <c r="LB745" s="341"/>
      <c r="LC745" s="341"/>
      <c r="LD745" s="341"/>
      <c r="LE745" s="341"/>
      <c r="LF745" s="341"/>
      <c r="LG745" s="341"/>
      <c r="LH745" s="341"/>
      <c r="LI745" s="341"/>
      <c r="LJ745" s="341"/>
      <c r="LK745" s="341"/>
      <c r="LL745" s="341"/>
      <c r="LM745" s="341"/>
      <c r="LN745" s="341"/>
      <c r="LO745" s="341"/>
      <c r="LP745" s="341"/>
      <c r="LQ745" s="341"/>
      <c r="LR745" s="341"/>
      <c r="LS745" s="341"/>
      <c r="LT745" s="341"/>
      <c r="LU745" s="341"/>
      <c r="LV745" s="341"/>
      <c r="LW745" s="341"/>
      <c r="LX745" s="341"/>
      <c r="LY745" s="341"/>
      <c r="LZ745" s="341"/>
      <c r="MA745" s="341"/>
      <c r="MB745" s="341"/>
      <c r="MC745" s="341"/>
      <c r="MD745" s="341"/>
      <c r="ME745" s="341"/>
      <c r="MF745" s="341"/>
      <c r="MG745" s="341"/>
      <c r="MH745" s="341"/>
      <c r="MI745" s="341"/>
      <c r="MJ745" s="341"/>
      <c r="MK745" s="341"/>
      <c r="ML745" s="341"/>
      <c r="MM745" s="341"/>
      <c r="MN745" s="341"/>
      <c r="MO745" s="341"/>
      <c r="MP745" s="341"/>
      <c r="MQ745" s="341"/>
      <c r="MR745" s="341"/>
      <c r="MS745" s="341"/>
      <c r="MT745" s="341"/>
      <c r="MU745" s="341"/>
      <c r="MV745" s="341"/>
      <c r="MW745" s="341"/>
      <c r="MX745" s="341"/>
      <c r="MY745" s="341"/>
      <c r="MZ745" s="341"/>
      <c r="NA745" s="341"/>
      <c r="NB745" s="341"/>
      <c r="NC745" s="341"/>
      <c r="ND745" s="341"/>
      <c r="NE745" s="341"/>
      <c r="NF745" s="341"/>
      <c r="NG745" s="341"/>
      <c r="NH745" s="341"/>
      <c r="NI745" s="341"/>
      <c r="NJ745" s="341"/>
      <c r="NK745" s="341"/>
      <c r="NL745" s="341"/>
      <c r="NM745" s="341"/>
      <c r="NN745" s="341"/>
      <c r="NO745" s="341"/>
      <c r="NP745" s="341"/>
      <c r="NQ745" s="341"/>
      <c r="NR745" s="341"/>
      <c r="NS745" s="341"/>
      <c r="NT745" s="341"/>
      <c r="NU745" s="341"/>
      <c r="NV745" s="341"/>
      <c r="NW745" s="341"/>
      <c r="NX745" s="341"/>
      <c r="NY745" s="341"/>
      <c r="NZ745" s="341"/>
      <c r="OA745" s="341"/>
      <c r="OB745" s="341"/>
      <c r="OC745" s="341"/>
      <c r="OD745" s="341"/>
      <c r="OE745" s="341"/>
      <c r="OF745" s="341"/>
      <c r="OG745" s="341"/>
      <c r="OH745" s="341"/>
      <c r="OI745" s="341"/>
      <c r="OJ745" s="341"/>
      <c r="OK745" s="341"/>
      <c r="OL745" s="341"/>
      <c r="OM745" s="341"/>
      <c r="ON745" s="341"/>
      <c r="OO745" s="341"/>
      <c r="OP745" s="341"/>
      <c r="OQ745" s="341"/>
      <c r="OR745" s="341"/>
      <c r="OS745" s="341"/>
      <c r="OT745" s="341"/>
      <c r="OU745" s="341"/>
      <c r="OV745" s="341"/>
      <c r="OW745" s="341"/>
      <c r="OX745" s="341"/>
      <c r="OY745" s="341"/>
      <c r="OZ745" s="341"/>
      <c r="PA745" s="341"/>
      <c r="PB745" s="341"/>
      <c r="PC745" s="341"/>
      <c r="PD745" s="341"/>
      <c r="PE745" s="341"/>
      <c r="PF745" s="341"/>
      <c r="PG745" s="341"/>
      <c r="PH745" s="341"/>
      <c r="PI745" s="341"/>
      <c r="PJ745" s="341"/>
      <c r="PK745" s="341"/>
      <c r="PL745" s="341"/>
      <c r="PM745" s="341"/>
      <c r="PN745" s="341"/>
      <c r="PO745" s="341"/>
      <c r="PP745" s="341"/>
      <c r="PQ745" s="341"/>
      <c r="PR745" s="341"/>
      <c r="PS745" s="341"/>
      <c r="PT745" s="341"/>
      <c r="PU745" s="341"/>
      <c r="PV745" s="341"/>
      <c r="PW745" s="341"/>
      <c r="PX745" s="341"/>
      <c r="PY745" s="341"/>
      <c r="PZ745" s="341"/>
      <c r="QA745" s="341"/>
      <c r="QB745" s="341"/>
      <c r="QC745" s="341"/>
      <c r="QD745" s="341"/>
      <c r="QE745" s="341"/>
      <c r="QF745" s="341"/>
      <c r="QG745" s="341"/>
      <c r="QH745" s="341"/>
      <c r="QI745" s="341"/>
      <c r="QJ745" s="341"/>
      <c r="QK745" s="341"/>
      <c r="QL745" s="341"/>
      <c r="QM745" s="341"/>
      <c r="QN745" s="341"/>
      <c r="QO745" s="341"/>
      <c r="QP745" s="341"/>
      <c r="QQ745" s="341"/>
      <c r="QR745" s="341"/>
      <c r="QS745" s="341"/>
      <c r="QT745" s="341"/>
      <c r="QU745" s="341"/>
      <c r="QV745" s="341"/>
      <c r="QW745" s="341"/>
      <c r="QX745" s="341"/>
      <c r="QY745" s="341"/>
      <c r="QZ745" s="341"/>
      <c r="RA745" s="341"/>
      <c r="RB745" s="341"/>
      <c r="RC745" s="341"/>
      <c r="RD745" s="341"/>
      <c r="RE745" s="341"/>
      <c r="RF745" s="341"/>
      <c r="RG745" s="341"/>
      <c r="RH745" s="341"/>
      <c r="RI745" s="341"/>
      <c r="RJ745" s="341"/>
      <c r="RK745" s="341"/>
      <c r="RL745" s="341"/>
      <c r="RM745" s="341"/>
      <c r="RN745" s="341"/>
      <c r="RO745" s="341"/>
      <c r="RP745" s="341"/>
      <c r="RQ745" s="341"/>
      <c r="RR745" s="341"/>
      <c r="RS745" s="341"/>
      <c r="RT745" s="341"/>
      <c r="RU745" s="341"/>
      <c r="RV745" s="341"/>
      <c r="RW745" s="341"/>
      <c r="RX745" s="341"/>
      <c r="RY745" s="341"/>
      <c r="RZ745" s="341"/>
      <c r="SA745" s="341"/>
      <c r="SB745" s="341"/>
      <c r="SC745" s="341"/>
      <c r="SD745" s="341"/>
      <c r="SE745" s="341"/>
      <c r="SF745" s="341"/>
      <c r="SG745" s="341"/>
      <c r="SH745" s="341"/>
      <c r="SI745" s="341"/>
      <c r="SJ745" s="341"/>
      <c r="SK745" s="341"/>
      <c r="SL745" s="341"/>
      <c r="SM745" s="341"/>
      <c r="SN745" s="341"/>
      <c r="SO745" s="341"/>
      <c r="SP745" s="341"/>
      <c r="SQ745" s="341"/>
      <c r="SR745" s="341"/>
      <c r="SS745" s="341"/>
      <c r="ST745" s="341"/>
      <c r="SU745" s="341"/>
      <c r="SV745" s="341"/>
      <c r="SW745" s="341"/>
      <c r="SX745" s="341"/>
      <c r="SY745" s="341"/>
      <c r="SZ745" s="341"/>
      <c r="TA745" s="341"/>
      <c r="TB745" s="341"/>
      <c r="TC745" s="341"/>
      <c r="TD745" s="341"/>
      <c r="TE745" s="341"/>
      <c r="TF745" s="341"/>
      <c r="TG745" s="341"/>
      <c r="TH745" s="341"/>
      <c r="TI745" s="341"/>
      <c r="TJ745" s="341"/>
      <c r="TK745" s="341"/>
      <c r="TL745" s="341"/>
      <c r="TM745" s="341"/>
      <c r="TN745" s="341"/>
      <c r="TO745" s="341"/>
      <c r="TP745" s="341"/>
      <c r="TQ745" s="341"/>
      <c r="TR745" s="341"/>
      <c r="TS745" s="341"/>
      <c r="TT745" s="341"/>
      <c r="TU745" s="341"/>
      <c r="TV745" s="341"/>
      <c r="TW745" s="341"/>
      <c r="TX745" s="341"/>
      <c r="TY745" s="341"/>
      <c r="TZ745" s="341"/>
      <c r="UA745" s="341"/>
      <c r="UB745" s="341"/>
      <c r="UC745" s="341"/>
      <c r="UD745" s="341"/>
      <c r="UE745" s="341"/>
      <c r="UF745" s="341"/>
      <c r="UG745" s="341"/>
      <c r="UH745" s="341"/>
      <c r="UI745" s="341"/>
      <c r="UJ745" s="341"/>
      <c r="UK745" s="341"/>
      <c r="UL745" s="341"/>
      <c r="UM745" s="341"/>
      <c r="UN745" s="341"/>
      <c r="UO745" s="341"/>
      <c r="UP745" s="341"/>
      <c r="UQ745" s="341"/>
      <c r="UR745" s="341"/>
      <c r="US745" s="341"/>
      <c r="UT745" s="341"/>
      <c r="UU745" s="341"/>
      <c r="UV745" s="341"/>
      <c r="UW745" s="341"/>
      <c r="UX745" s="341"/>
      <c r="UY745" s="341"/>
      <c r="UZ745" s="341"/>
      <c r="VA745" s="341"/>
      <c r="VB745" s="341"/>
      <c r="VC745" s="341"/>
      <c r="VD745" s="341"/>
      <c r="VE745" s="341"/>
      <c r="VF745" s="341"/>
      <c r="VG745" s="341"/>
      <c r="VH745" s="341"/>
      <c r="VI745" s="341"/>
      <c r="VJ745" s="341"/>
      <c r="VK745" s="341"/>
      <c r="VL745" s="341"/>
      <c r="VM745" s="341"/>
      <c r="VN745" s="341"/>
      <c r="VO745" s="341"/>
      <c r="VP745" s="341"/>
      <c r="VQ745" s="341"/>
      <c r="VR745" s="341"/>
      <c r="VS745" s="341"/>
      <c r="VT745" s="341"/>
      <c r="VU745" s="341"/>
      <c r="VV745" s="341"/>
      <c r="VW745" s="341"/>
      <c r="VX745" s="341"/>
      <c r="VY745" s="341"/>
      <c r="VZ745" s="341"/>
      <c r="WA745" s="341"/>
      <c r="WB745" s="341"/>
      <c r="WC745" s="341"/>
      <c r="WD745" s="341"/>
      <c r="WE745" s="341"/>
      <c r="WF745" s="341"/>
      <c r="WG745" s="341"/>
      <c r="WH745" s="341"/>
      <c r="WI745" s="341"/>
      <c r="WJ745" s="341"/>
      <c r="WK745" s="341"/>
      <c r="WL745" s="341"/>
      <c r="WM745" s="341"/>
      <c r="WN745" s="341"/>
      <c r="WO745" s="341"/>
      <c r="WP745" s="341"/>
      <c r="WQ745" s="341"/>
      <c r="WR745" s="341"/>
      <c r="WS745" s="341"/>
      <c r="WT745" s="341"/>
      <c r="WU745" s="341"/>
      <c r="WV745" s="341"/>
      <c r="WW745" s="341"/>
      <c r="WX745" s="341"/>
      <c r="WY745" s="341"/>
      <c r="WZ745" s="341"/>
      <c r="XA745" s="341"/>
      <c r="XB745" s="341"/>
      <c r="XC745" s="341"/>
      <c r="XD745" s="341"/>
      <c r="XE745" s="341"/>
      <c r="XF745" s="341"/>
      <c r="XG745" s="341"/>
      <c r="XH745" s="341"/>
      <c r="XI745" s="341"/>
      <c r="XJ745" s="341"/>
      <c r="XK745" s="341"/>
      <c r="XL745" s="341"/>
      <c r="XM745" s="341"/>
      <c r="XN745" s="341"/>
      <c r="XO745" s="341"/>
      <c r="XP745" s="341"/>
      <c r="XQ745" s="341"/>
      <c r="XR745" s="341"/>
      <c r="XS745" s="341"/>
      <c r="XT745" s="341"/>
      <c r="XU745" s="341"/>
      <c r="XV745" s="341"/>
      <c r="XW745" s="341"/>
      <c r="XX745" s="341"/>
      <c r="XY745" s="341"/>
      <c r="XZ745" s="341"/>
      <c r="YA745" s="341"/>
      <c r="YB745" s="341"/>
      <c r="YC745" s="341"/>
      <c r="YD745" s="341"/>
      <c r="YE745" s="341"/>
      <c r="YF745" s="341"/>
      <c r="YG745" s="341"/>
      <c r="YH745" s="341"/>
      <c r="YI745" s="341"/>
      <c r="YJ745" s="341"/>
      <c r="YK745" s="341"/>
      <c r="YL745" s="341"/>
      <c r="YM745" s="341"/>
      <c r="YN745" s="341"/>
      <c r="YO745" s="341"/>
      <c r="YP745" s="341"/>
      <c r="YQ745" s="341"/>
      <c r="YR745" s="341"/>
      <c r="YS745" s="341"/>
      <c r="YT745" s="341"/>
      <c r="YU745" s="341"/>
      <c r="YV745" s="341"/>
      <c r="YW745" s="341"/>
      <c r="YX745" s="341"/>
      <c r="YY745" s="341"/>
      <c r="YZ745" s="341"/>
      <c r="ZA745" s="341"/>
      <c r="ZB745" s="341"/>
      <c r="ZC745" s="341"/>
      <c r="ZD745" s="341"/>
      <c r="ZE745" s="341"/>
      <c r="ZF745" s="341"/>
      <c r="ZG745" s="341"/>
      <c r="ZH745" s="341"/>
      <c r="ZI745" s="341"/>
      <c r="ZJ745" s="341"/>
      <c r="ZK745" s="341"/>
      <c r="ZL745" s="341"/>
      <c r="ZM745" s="341"/>
      <c r="ZN745" s="341"/>
      <c r="ZO745" s="341"/>
      <c r="ZP745" s="341"/>
      <c r="ZQ745" s="341"/>
      <c r="ZR745" s="341"/>
      <c r="ZS745" s="341"/>
      <c r="ZT745" s="341"/>
      <c r="ZU745" s="341"/>
      <c r="ZV745" s="341"/>
      <c r="ZW745" s="341"/>
      <c r="ZX745" s="341"/>
      <c r="ZY745" s="341"/>
      <c r="ZZ745" s="341"/>
      <c r="AAA745" s="341"/>
      <c r="AAB745" s="341"/>
      <c r="AAC745" s="341"/>
      <c r="AAD745" s="341"/>
      <c r="AAE745" s="341"/>
      <c r="AAF745" s="341"/>
      <c r="AAG745" s="341"/>
      <c r="AAH745" s="341"/>
      <c r="AAI745" s="341"/>
      <c r="AAJ745" s="341"/>
      <c r="AAK745" s="341"/>
      <c r="AAL745" s="341"/>
      <c r="AAM745" s="341"/>
      <c r="AAN745" s="341"/>
      <c r="AAO745" s="341"/>
      <c r="AAP745" s="341"/>
      <c r="AAQ745" s="341"/>
      <c r="AAR745" s="341"/>
      <c r="AAS745" s="341"/>
      <c r="AAT745" s="341"/>
      <c r="AAU745" s="341"/>
      <c r="AAV745" s="341"/>
      <c r="AAW745" s="341"/>
      <c r="AAX745" s="341"/>
      <c r="AAY745" s="341"/>
      <c r="AAZ745" s="341"/>
      <c r="ABA745" s="341"/>
      <c r="ABB745" s="341"/>
      <c r="ABC745" s="341"/>
      <c r="ABD745" s="341"/>
      <c r="ABE745" s="341"/>
      <c r="ABF745" s="341"/>
      <c r="ABG745" s="341"/>
      <c r="ABH745" s="341"/>
      <c r="ABI745" s="341"/>
      <c r="ABJ745" s="341"/>
      <c r="ABK745" s="341"/>
      <c r="ABL745" s="341"/>
      <c r="ABM745" s="341"/>
      <c r="ABN745" s="341"/>
      <c r="ABO745" s="341"/>
      <c r="ABP745" s="341"/>
      <c r="ABQ745" s="341"/>
      <c r="ABR745" s="341"/>
      <c r="ABS745" s="341"/>
      <c r="ABT745" s="341"/>
      <c r="ABU745" s="341"/>
      <c r="ABV745" s="341"/>
      <c r="ABW745" s="341"/>
      <c r="ABX745" s="341"/>
      <c r="ABY745" s="341"/>
      <c r="ABZ745" s="341"/>
      <c r="ACA745" s="341"/>
      <c r="ACB745" s="341"/>
      <c r="ACC745" s="341"/>
      <c r="ACD745" s="341"/>
      <c r="ACE745" s="341"/>
      <c r="ACF745" s="341"/>
      <c r="ACG745" s="341"/>
      <c r="ACH745" s="341"/>
      <c r="ACI745" s="341"/>
      <c r="ACJ745" s="341"/>
      <c r="ACK745" s="341"/>
      <c r="ACL745" s="341"/>
      <c r="ACM745" s="341"/>
      <c r="ACN745" s="341"/>
      <c r="ACO745" s="341"/>
      <c r="ACP745" s="341"/>
      <c r="ACQ745" s="341"/>
      <c r="ACR745" s="341"/>
      <c r="ACS745" s="341"/>
      <c r="ACT745" s="341"/>
      <c r="ACU745" s="341"/>
      <c r="ACV745" s="341"/>
      <c r="ACW745" s="341"/>
      <c r="ACX745" s="341"/>
      <c r="ACY745" s="341"/>
      <c r="ACZ745" s="341"/>
      <c r="ADA745" s="341"/>
      <c r="ADB745" s="341"/>
      <c r="ADC745" s="341"/>
      <c r="ADD745" s="341"/>
      <c r="ADE745" s="341"/>
      <c r="ADF745" s="341"/>
      <c r="ADG745" s="341"/>
      <c r="ADH745" s="341"/>
      <c r="ADI745" s="341"/>
      <c r="ADJ745" s="341"/>
      <c r="ADK745" s="341"/>
      <c r="ADL745" s="341"/>
      <c r="ADM745" s="341"/>
      <c r="ADN745" s="341"/>
      <c r="ADO745" s="341"/>
      <c r="ADP745" s="341"/>
      <c r="ADQ745" s="341"/>
      <c r="ADR745" s="341"/>
      <c r="ADS745" s="341"/>
      <c r="ADT745" s="341"/>
      <c r="ADU745" s="341"/>
      <c r="ADV745" s="341"/>
      <c r="ADW745" s="341"/>
      <c r="ADX745" s="341"/>
      <c r="ADY745" s="341"/>
      <c r="ADZ745" s="341"/>
      <c r="AEA745" s="341"/>
      <c r="AEB745" s="341"/>
      <c r="AEC745" s="341"/>
      <c r="AED745" s="341"/>
      <c r="AEE745" s="341"/>
      <c r="AEF745" s="341"/>
      <c r="AEG745" s="341"/>
      <c r="AEH745" s="341"/>
      <c r="AEI745" s="341"/>
      <c r="AEJ745" s="341"/>
      <c r="AEK745" s="341"/>
      <c r="AEL745" s="341"/>
      <c r="AEM745" s="341"/>
      <c r="AEN745" s="341"/>
      <c r="AEO745" s="341"/>
      <c r="AEP745" s="341"/>
      <c r="AEQ745" s="341"/>
      <c r="AER745" s="341"/>
      <c r="AES745" s="341"/>
      <c r="AET745" s="341"/>
      <c r="AEU745" s="341"/>
      <c r="AEV745" s="341"/>
      <c r="AEW745" s="341"/>
      <c r="AEX745" s="341"/>
      <c r="AEY745" s="341"/>
      <c r="AEZ745" s="341"/>
      <c r="AFA745" s="341"/>
      <c r="AFB745" s="341"/>
      <c r="AFC745" s="341"/>
      <c r="AFD745" s="341"/>
      <c r="AFE745" s="341"/>
      <c r="AFF745" s="341"/>
      <c r="AFG745" s="341"/>
      <c r="AFH745" s="341"/>
      <c r="AFI745" s="341"/>
      <c r="AFJ745" s="341"/>
      <c r="AFK745" s="341"/>
      <c r="AFL745" s="341"/>
      <c r="AFM745" s="341"/>
      <c r="AFN745" s="341"/>
      <c r="AFO745" s="341"/>
      <c r="AFP745" s="341"/>
      <c r="AFQ745" s="341"/>
      <c r="AFR745" s="341"/>
      <c r="AFS745" s="341"/>
      <c r="AFT745" s="341"/>
      <c r="AFU745" s="341"/>
      <c r="AFV745" s="341"/>
      <c r="AFW745" s="341"/>
      <c r="AFX745" s="341"/>
      <c r="AFY745" s="341"/>
      <c r="AFZ745" s="341"/>
      <c r="AGA745" s="341"/>
    </row>
    <row r="746" spans="1:859" customFormat="1" x14ac:dyDescent="0.2">
      <c r="A746" s="16"/>
      <c r="B746" s="16"/>
      <c r="C746" s="16"/>
      <c r="D746" s="16"/>
      <c r="E746" s="338" t="s">
        <v>1856</v>
      </c>
      <c r="F746" s="338" t="s">
        <v>2925</v>
      </c>
      <c r="G746" s="340" t="s">
        <v>449</v>
      </c>
      <c r="H746" s="329" t="s">
        <v>1852</v>
      </c>
      <c r="I746" s="329" t="s">
        <v>1802</v>
      </c>
      <c r="J746" s="329" t="s">
        <v>892</v>
      </c>
      <c r="K746" s="329" t="s">
        <v>1853</v>
      </c>
      <c r="L746" s="329" t="s">
        <v>848</v>
      </c>
      <c r="M746" s="329"/>
      <c r="N746" s="340"/>
      <c r="O746" s="329"/>
      <c r="P746" s="329"/>
      <c r="Q746" s="340"/>
      <c r="R746" s="16"/>
      <c r="S746" s="16"/>
      <c r="T746" s="16"/>
      <c r="U746" s="16"/>
      <c r="V746" s="16"/>
      <c r="W746" s="16"/>
      <c r="X746" s="16"/>
      <c r="Y746" s="16"/>
      <c r="Z746" s="16"/>
      <c r="AA746" s="16"/>
      <c r="AB746" s="16"/>
      <c r="AC746" s="16"/>
      <c r="AD746" s="16"/>
      <c r="AE746" s="16"/>
      <c r="AF746" s="16"/>
      <c r="AG746" s="16"/>
      <c r="AH746" s="16"/>
      <c r="AI746" s="16"/>
      <c r="AJ746" s="16"/>
      <c r="AK746" s="16"/>
      <c r="AL746" s="16"/>
      <c r="AM746" s="16"/>
      <c r="AN746" s="16"/>
      <c r="AO746" s="16"/>
      <c r="AP746" s="16"/>
      <c r="AQ746" s="16"/>
      <c r="AR746" s="16"/>
      <c r="AS746" s="16"/>
      <c r="AT746" s="16"/>
      <c r="AU746" s="16"/>
      <c r="AV746" s="16"/>
      <c r="AW746" s="16"/>
      <c r="AX746" s="16"/>
      <c r="AY746" s="16"/>
      <c r="AZ746" s="16"/>
      <c r="BA746" s="16"/>
      <c r="BB746" s="16"/>
      <c r="BC746" s="16"/>
      <c r="BD746" s="16"/>
      <c r="BE746" s="16"/>
      <c r="BF746" s="16"/>
      <c r="BG746" s="16"/>
      <c r="BH746" s="16"/>
      <c r="BI746" s="16"/>
      <c r="BJ746" s="16"/>
      <c r="BK746" s="16"/>
      <c r="BL746" s="16"/>
      <c r="BM746" s="16"/>
      <c r="BN746" s="16"/>
      <c r="BO746" s="16"/>
      <c r="BP746" s="16"/>
      <c r="BQ746" s="16"/>
      <c r="BR746" s="16"/>
      <c r="BS746" s="16"/>
      <c r="BT746" s="16"/>
      <c r="BU746" s="16"/>
      <c r="BV746" s="16"/>
      <c r="BW746" s="16"/>
      <c r="BX746" s="16"/>
      <c r="BY746" s="16"/>
      <c r="BZ746" s="16"/>
      <c r="CA746" s="16"/>
      <c r="CB746" s="16"/>
      <c r="CC746" s="16"/>
      <c r="CD746" s="16"/>
      <c r="CE746" s="16"/>
      <c r="CF746" s="16"/>
      <c r="CG746" s="16"/>
      <c r="CH746" s="16"/>
      <c r="CI746" s="16"/>
      <c r="CJ746" s="16"/>
      <c r="CK746" s="16"/>
      <c r="CL746" s="16"/>
      <c r="CM746" s="16"/>
      <c r="CN746" s="16"/>
      <c r="CO746" s="16"/>
      <c r="CP746" s="16"/>
      <c r="CQ746" s="16"/>
      <c r="CR746" s="16"/>
      <c r="CS746" s="16"/>
      <c r="CT746" s="16"/>
      <c r="CU746" s="16"/>
      <c r="CV746" s="16"/>
      <c r="CW746" s="16"/>
      <c r="CX746" s="16"/>
      <c r="CY746" s="16"/>
      <c r="CZ746" s="16"/>
      <c r="DA746" s="16"/>
      <c r="DB746" s="16"/>
      <c r="DC746" s="16"/>
      <c r="DD746" s="16"/>
      <c r="DE746" s="16"/>
      <c r="DF746" s="16"/>
      <c r="DG746" s="16"/>
      <c r="DH746" s="16"/>
      <c r="DI746" s="16"/>
      <c r="DJ746" s="16"/>
      <c r="DK746" s="16"/>
      <c r="DL746" s="16"/>
      <c r="DM746" s="16"/>
      <c r="DN746" s="16"/>
      <c r="DO746" s="16"/>
      <c r="DP746" s="16"/>
      <c r="DQ746" s="16"/>
      <c r="DR746" s="16"/>
      <c r="DS746" s="16"/>
      <c r="DT746" s="16"/>
      <c r="DU746" s="16"/>
      <c r="DV746" s="16"/>
      <c r="DW746" s="16"/>
      <c r="DX746" s="16"/>
      <c r="DY746" s="16"/>
      <c r="DZ746" s="16"/>
      <c r="EA746" s="16"/>
      <c r="EB746" s="16"/>
      <c r="EC746" s="16"/>
      <c r="ED746" s="16"/>
      <c r="EE746" s="16"/>
      <c r="EF746" s="16"/>
      <c r="EG746" s="16"/>
      <c r="EH746" s="16"/>
      <c r="EI746" s="16"/>
      <c r="EJ746" s="16"/>
      <c r="EK746" s="16"/>
      <c r="EL746" s="16"/>
      <c r="EM746" s="16"/>
      <c r="EN746" s="16"/>
      <c r="EO746" s="16"/>
      <c r="EP746" s="16"/>
      <c r="EQ746" s="16"/>
      <c r="ER746" s="16"/>
      <c r="ES746" s="16"/>
      <c r="ET746" s="16"/>
      <c r="EU746" s="16"/>
      <c r="EV746" s="16"/>
      <c r="EW746" s="16"/>
      <c r="EX746" s="16"/>
      <c r="EY746" s="16"/>
      <c r="EZ746" s="16"/>
      <c r="FA746" s="16"/>
      <c r="FB746" s="16"/>
      <c r="FC746" s="16"/>
      <c r="FD746" s="16"/>
      <c r="FE746" s="16"/>
      <c r="FF746" s="16"/>
      <c r="FG746" s="16"/>
      <c r="FH746" s="16"/>
      <c r="FI746" s="16"/>
      <c r="FJ746" s="16"/>
      <c r="FK746" s="16"/>
      <c r="FL746" s="16"/>
      <c r="FM746" s="16"/>
      <c r="FN746" s="16"/>
      <c r="FO746" s="16"/>
      <c r="FP746" s="16"/>
      <c r="FQ746" s="16"/>
      <c r="FR746" s="16"/>
      <c r="FS746" s="16"/>
      <c r="FT746" s="16"/>
      <c r="FU746" s="16"/>
      <c r="FV746" s="16"/>
      <c r="FW746" s="16"/>
      <c r="FX746" s="16"/>
      <c r="FY746" s="16"/>
      <c r="FZ746" s="16"/>
      <c r="GA746" s="16"/>
      <c r="GB746" s="16"/>
      <c r="GC746" s="16"/>
      <c r="GD746" s="16"/>
      <c r="GE746" s="16"/>
      <c r="GF746" s="16"/>
      <c r="GG746" s="16"/>
      <c r="GH746" s="16"/>
      <c r="GI746" s="16"/>
      <c r="GJ746" s="16"/>
      <c r="GK746" s="16"/>
      <c r="GL746" s="16"/>
      <c r="GM746" s="16"/>
      <c r="GN746" s="16"/>
      <c r="GO746" s="16"/>
      <c r="GP746" s="16"/>
      <c r="GQ746" s="16"/>
      <c r="GR746" s="16"/>
      <c r="GS746" s="16"/>
      <c r="GT746" s="16"/>
      <c r="GU746" s="16"/>
      <c r="GV746" s="16"/>
      <c r="GW746" s="16"/>
      <c r="GX746" s="16"/>
      <c r="GY746" s="16"/>
      <c r="GZ746" s="16"/>
      <c r="HA746" s="16"/>
      <c r="HB746" s="16"/>
      <c r="HC746" s="16"/>
      <c r="HD746" s="16"/>
      <c r="HE746" s="16"/>
      <c r="HF746" s="16"/>
      <c r="HG746" s="16"/>
      <c r="HH746" s="16"/>
      <c r="HI746" s="16"/>
      <c r="HJ746" s="16"/>
      <c r="HK746" s="16"/>
      <c r="HL746" s="16"/>
      <c r="HM746" s="16"/>
      <c r="HN746" s="16"/>
      <c r="HO746" s="16"/>
      <c r="HP746" s="16"/>
      <c r="HQ746" s="16"/>
      <c r="HR746" s="16"/>
      <c r="HS746" s="16"/>
      <c r="HT746" s="16"/>
      <c r="HU746" s="16"/>
      <c r="HV746" s="16"/>
      <c r="HW746" s="16"/>
      <c r="HX746" s="16"/>
      <c r="HY746" s="16"/>
      <c r="HZ746" s="16"/>
      <c r="IA746" s="16"/>
      <c r="IB746" s="16"/>
      <c r="IC746" s="16"/>
      <c r="ID746" s="16"/>
      <c r="IE746" s="16"/>
      <c r="IF746" s="16"/>
      <c r="IG746" s="16"/>
      <c r="IH746" s="16"/>
      <c r="II746" s="16"/>
      <c r="IJ746" s="16"/>
      <c r="IK746" s="16"/>
      <c r="IL746" s="16"/>
      <c r="IM746" s="16"/>
      <c r="IN746" s="16"/>
      <c r="IO746" s="16"/>
      <c r="IP746" s="16"/>
      <c r="IQ746" s="16"/>
      <c r="IR746" s="16"/>
      <c r="IS746" s="16"/>
      <c r="IT746" s="16"/>
      <c r="IU746" s="16"/>
      <c r="IV746" s="16"/>
      <c r="IW746" s="16"/>
      <c r="IX746" s="16"/>
      <c r="IY746" s="16"/>
      <c r="IZ746" s="16"/>
      <c r="JA746" s="16"/>
      <c r="JB746" s="16"/>
      <c r="JC746" s="16"/>
      <c r="JD746" s="16"/>
      <c r="JE746" s="16"/>
      <c r="JF746" s="16"/>
      <c r="JG746" s="16"/>
      <c r="JH746" s="16"/>
      <c r="JI746" s="16"/>
      <c r="JJ746" s="16"/>
      <c r="JK746" s="16"/>
      <c r="JL746" s="16"/>
      <c r="JM746" s="16"/>
      <c r="JN746" s="16"/>
      <c r="JO746" s="16"/>
      <c r="JP746" s="16"/>
      <c r="JQ746" s="16"/>
      <c r="JR746" s="16"/>
      <c r="JS746" s="16"/>
      <c r="JT746" s="16"/>
      <c r="JU746" s="16"/>
      <c r="JV746" s="16"/>
      <c r="JW746" s="16"/>
      <c r="JX746" s="16"/>
      <c r="JY746" s="16"/>
      <c r="JZ746" s="16"/>
      <c r="KA746" s="16"/>
      <c r="KB746" s="16"/>
      <c r="KC746" s="16"/>
      <c r="KD746" s="16"/>
      <c r="KE746" s="16"/>
      <c r="KF746" s="16"/>
      <c r="KG746" s="16"/>
      <c r="KH746" s="16"/>
      <c r="KI746" s="16"/>
      <c r="KJ746" s="16"/>
      <c r="KK746" s="16"/>
      <c r="KL746" s="16"/>
      <c r="KM746" s="16"/>
      <c r="KN746" s="16"/>
      <c r="KO746" s="16"/>
      <c r="KP746" s="16"/>
      <c r="KQ746" s="16"/>
      <c r="KR746" s="16"/>
      <c r="KS746" s="16"/>
      <c r="KT746" s="16"/>
      <c r="KU746" s="16"/>
      <c r="KV746" s="16"/>
      <c r="KW746" s="16"/>
      <c r="KX746" s="16"/>
      <c r="KY746" s="16"/>
      <c r="KZ746" s="16"/>
      <c r="LA746" s="16"/>
      <c r="LB746" s="16"/>
      <c r="LC746" s="16"/>
      <c r="LD746" s="16"/>
      <c r="LE746" s="16"/>
      <c r="LF746" s="16"/>
      <c r="LG746" s="16"/>
      <c r="LH746" s="16"/>
      <c r="LI746" s="16"/>
      <c r="LJ746" s="16"/>
      <c r="LK746" s="16"/>
      <c r="LL746" s="16"/>
      <c r="LM746" s="16"/>
      <c r="LN746" s="16"/>
      <c r="LO746" s="16"/>
      <c r="LP746" s="16"/>
      <c r="LQ746" s="16"/>
      <c r="LR746" s="16"/>
      <c r="LS746" s="16"/>
      <c r="LT746" s="16"/>
      <c r="LU746" s="16"/>
      <c r="LV746" s="16"/>
      <c r="LW746" s="16"/>
      <c r="LX746" s="16"/>
      <c r="LY746" s="16"/>
      <c r="LZ746" s="16"/>
      <c r="MA746" s="16"/>
      <c r="MB746" s="16"/>
      <c r="MC746" s="16"/>
      <c r="MD746" s="16"/>
      <c r="ME746" s="16"/>
      <c r="MF746" s="16"/>
      <c r="MG746" s="16"/>
      <c r="MH746" s="16"/>
      <c r="MI746" s="16"/>
      <c r="MJ746" s="16"/>
      <c r="MK746" s="16"/>
      <c r="ML746" s="16"/>
      <c r="MM746" s="16"/>
      <c r="MN746" s="16"/>
      <c r="MO746" s="16"/>
      <c r="MP746" s="16"/>
      <c r="MQ746" s="16"/>
      <c r="MR746" s="16"/>
      <c r="MS746" s="16"/>
      <c r="MT746" s="16"/>
      <c r="MU746" s="16"/>
      <c r="MV746" s="16"/>
      <c r="MW746" s="16"/>
      <c r="MX746" s="16"/>
      <c r="MY746" s="16"/>
      <c r="MZ746" s="16"/>
      <c r="NA746" s="16"/>
      <c r="NB746" s="16"/>
      <c r="NC746" s="16"/>
      <c r="ND746" s="16"/>
      <c r="NE746" s="16"/>
      <c r="NF746" s="16"/>
      <c r="NG746" s="16"/>
      <c r="NH746" s="16"/>
      <c r="NI746" s="16"/>
      <c r="NJ746" s="16"/>
      <c r="NK746" s="16"/>
      <c r="NL746" s="16"/>
      <c r="NM746" s="16"/>
      <c r="NN746" s="16"/>
      <c r="NO746" s="16"/>
      <c r="NP746" s="16"/>
      <c r="NQ746" s="16"/>
      <c r="NR746" s="16"/>
      <c r="NS746" s="16"/>
      <c r="NT746" s="16"/>
      <c r="NU746" s="16"/>
      <c r="NV746" s="16"/>
      <c r="NW746" s="16"/>
      <c r="NX746" s="16"/>
      <c r="NY746" s="16"/>
      <c r="NZ746" s="16"/>
      <c r="OA746" s="16"/>
      <c r="OB746" s="16"/>
      <c r="OC746" s="16"/>
      <c r="OD746" s="16"/>
      <c r="OE746" s="16"/>
      <c r="OF746" s="16"/>
      <c r="OG746" s="16"/>
      <c r="OH746" s="16"/>
      <c r="OI746" s="16"/>
      <c r="OJ746" s="16"/>
      <c r="OK746" s="16"/>
      <c r="OL746" s="16"/>
      <c r="OM746" s="16"/>
      <c r="ON746" s="16"/>
      <c r="OO746" s="16"/>
      <c r="OP746" s="16"/>
      <c r="OQ746" s="16"/>
      <c r="OR746" s="16"/>
      <c r="OS746" s="16"/>
      <c r="OT746" s="16"/>
      <c r="OU746" s="16"/>
      <c r="OV746" s="16"/>
      <c r="OW746" s="16"/>
      <c r="OX746" s="16"/>
      <c r="OY746" s="16"/>
      <c r="OZ746" s="16"/>
      <c r="PA746" s="16"/>
      <c r="PB746" s="16"/>
      <c r="PC746" s="16"/>
      <c r="PD746" s="16"/>
      <c r="PE746" s="16"/>
      <c r="PF746" s="16"/>
      <c r="PG746" s="16"/>
      <c r="PH746" s="16"/>
      <c r="PI746" s="16"/>
      <c r="PJ746" s="16"/>
      <c r="PK746" s="16"/>
      <c r="PL746" s="16"/>
      <c r="PM746" s="16"/>
      <c r="PN746" s="16"/>
      <c r="PO746" s="16"/>
      <c r="PP746" s="16"/>
      <c r="PQ746" s="16"/>
      <c r="PR746" s="16"/>
      <c r="PS746" s="16"/>
      <c r="PT746" s="16"/>
      <c r="PU746" s="16"/>
      <c r="PV746" s="16"/>
      <c r="PW746" s="16"/>
      <c r="PX746" s="16"/>
      <c r="PY746" s="16"/>
      <c r="PZ746" s="16"/>
      <c r="QA746" s="16"/>
      <c r="QB746" s="16"/>
      <c r="QC746" s="16"/>
      <c r="QD746" s="16"/>
      <c r="QE746" s="16"/>
      <c r="QF746" s="16"/>
      <c r="QG746" s="16"/>
      <c r="QH746" s="16"/>
      <c r="QI746" s="16"/>
      <c r="QJ746" s="16"/>
      <c r="QK746" s="16"/>
      <c r="QL746" s="16"/>
      <c r="QM746" s="16"/>
      <c r="QN746" s="16"/>
      <c r="QO746" s="16"/>
      <c r="QP746" s="16"/>
      <c r="QQ746" s="16"/>
      <c r="QR746" s="16"/>
      <c r="QS746" s="16"/>
      <c r="QT746" s="16"/>
      <c r="QU746" s="16"/>
      <c r="QV746" s="16"/>
      <c r="QW746" s="16"/>
      <c r="QX746" s="16"/>
      <c r="QY746" s="16"/>
      <c r="QZ746" s="16"/>
      <c r="RA746" s="16"/>
      <c r="RB746" s="16"/>
      <c r="RC746" s="16"/>
      <c r="RD746" s="16"/>
      <c r="RE746" s="16"/>
      <c r="RF746" s="16"/>
      <c r="RG746" s="16"/>
      <c r="RH746" s="16"/>
      <c r="RI746" s="16"/>
      <c r="RJ746" s="16"/>
      <c r="RK746" s="16"/>
      <c r="RL746" s="16"/>
      <c r="RM746" s="16"/>
      <c r="RN746" s="16"/>
      <c r="RO746" s="16"/>
      <c r="RP746" s="16"/>
      <c r="RQ746" s="16"/>
      <c r="RR746" s="16"/>
      <c r="RS746" s="16"/>
      <c r="RT746" s="16"/>
      <c r="RU746" s="16"/>
      <c r="RV746" s="16"/>
      <c r="RW746" s="16"/>
      <c r="RX746" s="16"/>
      <c r="RY746" s="16"/>
      <c r="RZ746" s="16"/>
      <c r="SA746" s="16"/>
      <c r="SB746" s="16"/>
      <c r="SC746" s="16"/>
      <c r="SD746" s="16"/>
      <c r="SE746" s="16"/>
      <c r="SF746" s="16"/>
      <c r="SG746" s="16"/>
      <c r="SH746" s="16"/>
      <c r="SI746" s="16"/>
      <c r="SJ746" s="16"/>
      <c r="SK746" s="16"/>
      <c r="SL746" s="16"/>
      <c r="SM746" s="16"/>
      <c r="SN746" s="16"/>
      <c r="SO746" s="16"/>
      <c r="SP746" s="16"/>
      <c r="SQ746" s="16"/>
      <c r="SR746" s="16"/>
      <c r="SS746" s="16"/>
      <c r="ST746" s="16"/>
      <c r="SU746" s="16"/>
      <c r="SV746" s="16"/>
      <c r="SW746" s="16"/>
      <c r="SX746" s="16"/>
      <c r="SY746" s="16"/>
      <c r="SZ746" s="16"/>
      <c r="TA746" s="16"/>
      <c r="TB746" s="16"/>
      <c r="TC746" s="16"/>
      <c r="TD746" s="16"/>
      <c r="TE746" s="16"/>
      <c r="TF746" s="16"/>
      <c r="TG746" s="16"/>
      <c r="TH746" s="16"/>
      <c r="TI746" s="16"/>
      <c r="TJ746" s="16"/>
      <c r="TK746" s="16"/>
      <c r="TL746" s="16"/>
      <c r="TM746" s="16"/>
      <c r="TN746" s="16"/>
      <c r="TO746" s="16"/>
      <c r="TP746" s="16"/>
      <c r="TQ746" s="16"/>
      <c r="TR746" s="16"/>
      <c r="TS746" s="16"/>
      <c r="TT746" s="16"/>
      <c r="TU746" s="16"/>
      <c r="TV746" s="16"/>
      <c r="TW746" s="16"/>
      <c r="TX746" s="16"/>
      <c r="TY746" s="16"/>
      <c r="TZ746" s="16"/>
      <c r="UA746" s="16"/>
      <c r="UB746" s="16"/>
      <c r="UC746" s="16"/>
      <c r="UD746" s="16"/>
      <c r="UE746" s="16"/>
      <c r="UF746" s="16"/>
      <c r="UG746" s="16"/>
      <c r="UH746" s="16"/>
      <c r="UI746" s="16"/>
      <c r="UJ746" s="16"/>
      <c r="UK746" s="16"/>
      <c r="UL746" s="16"/>
      <c r="UM746" s="16"/>
      <c r="UN746" s="16"/>
      <c r="UO746" s="16"/>
      <c r="UP746" s="16"/>
      <c r="UQ746" s="16"/>
      <c r="UR746" s="16"/>
      <c r="US746" s="16"/>
      <c r="UT746" s="16"/>
      <c r="UU746" s="16"/>
      <c r="UV746" s="16"/>
      <c r="UW746" s="16"/>
      <c r="UX746" s="16"/>
      <c r="UY746" s="16"/>
      <c r="UZ746" s="16"/>
      <c r="VA746" s="16"/>
      <c r="VB746" s="16"/>
      <c r="VC746" s="16"/>
      <c r="VD746" s="16"/>
      <c r="VE746" s="16"/>
      <c r="VF746" s="16"/>
      <c r="VG746" s="16"/>
      <c r="VH746" s="16"/>
      <c r="VI746" s="16"/>
      <c r="VJ746" s="16"/>
      <c r="VK746" s="16"/>
      <c r="VL746" s="16"/>
      <c r="VM746" s="16"/>
      <c r="VN746" s="16"/>
      <c r="VO746" s="16"/>
      <c r="VP746" s="16"/>
      <c r="VQ746" s="16"/>
      <c r="VR746" s="16"/>
      <c r="VS746" s="16"/>
      <c r="VT746" s="16"/>
      <c r="VU746" s="16"/>
      <c r="VV746" s="16"/>
      <c r="VW746" s="16"/>
      <c r="VX746" s="16"/>
      <c r="VY746" s="16"/>
      <c r="VZ746" s="16"/>
      <c r="WA746" s="16"/>
      <c r="WB746" s="16"/>
      <c r="WC746" s="16"/>
      <c r="WD746" s="16"/>
      <c r="WE746" s="16"/>
      <c r="WF746" s="16"/>
      <c r="WG746" s="16"/>
      <c r="WH746" s="16"/>
      <c r="WI746" s="16"/>
      <c r="WJ746" s="16"/>
      <c r="WK746" s="16"/>
      <c r="WL746" s="16"/>
      <c r="WM746" s="16"/>
      <c r="WN746" s="16"/>
      <c r="WO746" s="16"/>
      <c r="WP746" s="16"/>
      <c r="WQ746" s="16"/>
      <c r="WR746" s="16"/>
      <c r="WS746" s="16"/>
      <c r="WT746" s="16"/>
      <c r="WU746" s="16"/>
      <c r="WV746" s="16"/>
      <c r="WW746" s="16"/>
      <c r="WX746" s="16"/>
      <c r="WY746" s="16"/>
      <c r="WZ746" s="16"/>
      <c r="XA746" s="16"/>
      <c r="XB746" s="16"/>
      <c r="XC746" s="16"/>
      <c r="XD746" s="16"/>
      <c r="XE746" s="16"/>
      <c r="XF746" s="16"/>
      <c r="XG746" s="16"/>
      <c r="XH746" s="16"/>
      <c r="XI746" s="16"/>
      <c r="XJ746" s="16"/>
      <c r="XK746" s="16"/>
      <c r="XL746" s="16"/>
      <c r="XM746" s="16"/>
      <c r="XN746" s="16"/>
      <c r="XO746" s="16"/>
      <c r="XP746" s="16"/>
      <c r="XQ746" s="16"/>
      <c r="XR746" s="16"/>
      <c r="XS746" s="16"/>
      <c r="XT746" s="16"/>
      <c r="XU746" s="16"/>
      <c r="XV746" s="16"/>
      <c r="XW746" s="16"/>
      <c r="XX746" s="16"/>
      <c r="XY746" s="16"/>
      <c r="XZ746" s="16"/>
      <c r="YA746" s="16"/>
      <c r="YB746" s="16"/>
      <c r="YC746" s="16"/>
      <c r="YD746" s="16"/>
      <c r="YE746" s="16"/>
      <c r="YF746" s="16"/>
      <c r="YG746" s="16"/>
      <c r="YH746" s="16"/>
      <c r="YI746" s="16"/>
      <c r="YJ746" s="16"/>
      <c r="YK746" s="16"/>
      <c r="YL746" s="16"/>
      <c r="YM746" s="16"/>
      <c r="YN746" s="16"/>
      <c r="YO746" s="16"/>
      <c r="YP746" s="16"/>
      <c r="YQ746" s="16"/>
      <c r="YR746" s="16"/>
      <c r="YS746" s="16"/>
      <c r="YT746" s="16"/>
      <c r="YU746" s="16"/>
      <c r="YV746" s="16"/>
      <c r="YW746" s="16"/>
      <c r="YX746" s="16"/>
      <c r="YY746" s="16"/>
      <c r="YZ746" s="16"/>
      <c r="ZA746" s="16"/>
      <c r="ZB746" s="16"/>
      <c r="ZC746" s="16"/>
      <c r="ZD746" s="16"/>
      <c r="ZE746" s="16"/>
      <c r="ZF746" s="16"/>
      <c r="ZG746" s="16"/>
      <c r="ZH746" s="16"/>
      <c r="ZI746" s="16"/>
      <c r="ZJ746" s="16"/>
      <c r="ZK746" s="16"/>
      <c r="ZL746" s="16"/>
      <c r="ZM746" s="16"/>
      <c r="ZN746" s="16"/>
      <c r="ZO746" s="16"/>
      <c r="ZP746" s="16"/>
      <c r="ZQ746" s="16"/>
      <c r="ZR746" s="16"/>
      <c r="ZS746" s="16"/>
      <c r="ZT746" s="16"/>
      <c r="ZU746" s="16"/>
      <c r="ZV746" s="16"/>
      <c r="ZW746" s="16"/>
      <c r="ZX746" s="16"/>
      <c r="ZY746" s="16"/>
      <c r="ZZ746" s="16"/>
      <c r="AAA746" s="16"/>
      <c r="AAB746" s="16"/>
      <c r="AAC746" s="16"/>
      <c r="AAD746" s="16"/>
      <c r="AAE746" s="16"/>
      <c r="AAF746" s="16"/>
      <c r="AAG746" s="16"/>
      <c r="AAH746" s="16"/>
      <c r="AAI746" s="16"/>
      <c r="AAJ746" s="16"/>
      <c r="AAK746" s="16"/>
      <c r="AAL746" s="16"/>
      <c r="AAM746" s="16"/>
      <c r="AAN746" s="16"/>
      <c r="AAO746" s="16"/>
      <c r="AAP746" s="16"/>
      <c r="AAQ746" s="16"/>
      <c r="AAR746" s="16"/>
      <c r="AAS746" s="16"/>
      <c r="AAT746" s="16"/>
      <c r="AAU746" s="16"/>
      <c r="AAV746" s="16"/>
      <c r="AAW746" s="16"/>
      <c r="AAX746" s="16"/>
      <c r="AAY746" s="16"/>
      <c r="AAZ746" s="16"/>
      <c r="ABA746" s="16"/>
      <c r="ABB746" s="16"/>
      <c r="ABC746" s="16"/>
      <c r="ABD746" s="16"/>
      <c r="ABE746" s="16"/>
      <c r="ABF746" s="16"/>
      <c r="ABG746" s="16"/>
      <c r="ABH746" s="16"/>
      <c r="ABI746" s="16"/>
      <c r="ABJ746" s="16"/>
      <c r="ABK746" s="16"/>
      <c r="ABL746" s="16"/>
      <c r="ABM746" s="16"/>
      <c r="ABN746" s="16"/>
      <c r="ABO746" s="16"/>
      <c r="ABP746" s="16"/>
      <c r="ABQ746" s="16"/>
      <c r="ABR746" s="16"/>
      <c r="ABS746" s="16"/>
      <c r="ABT746" s="16"/>
      <c r="ABU746" s="16"/>
      <c r="ABV746" s="16"/>
      <c r="ABW746" s="16"/>
      <c r="ABX746" s="16"/>
      <c r="ABY746" s="16"/>
      <c r="ABZ746" s="16"/>
      <c r="ACA746" s="16"/>
      <c r="ACB746" s="16"/>
      <c r="ACC746" s="16"/>
      <c r="ACD746" s="16"/>
      <c r="ACE746" s="16"/>
      <c r="ACF746" s="16"/>
      <c r="ACG746" s="16"/>
      <c r="ACH746" s="16"/>
      <c r="ACI746" s="16"/>
      <c r="ACJ746" s="16"/>
      <c r="ACK746" s="16"/>
      <c r="ACL746" s="16"/>
      <c r="ACM746" s="16"/>
      <c r="ACN746" s="16"/>
      <c r="ACO746" s="16"/>
      <c r="ACP746" s="16"/>
      <c r="ACQ746" s="16"/>
      <c r="ACR746" s="16"/>
      <c r="ACS746" s="16"/>
      <c r="ACT746" s="16"/>
      <c r="ACU746" s="16"/>
      <c r="ACV746" s="16"/>
      <c r="ACW746" s="16"/>
      <c r="ACX746" s="16"/>
      <c r="ACY746" s="16"/>
      <c r="ACZ746" s="16"/>
      <c r="ADA746" s="16"/>
      <c r="ADB746" s="16"/>
      <c r="ADC746" s="16"/>
      <c r="ADD746" s="16"/>
      <c r="ADE746" s="16"/>
      <c r="ADF746" s="16"/>
      <c r="ADG746" s="16"/>
      <c r="ADH746" s="16"/>
      <c r="ADI746" s="16"/>
      <c r="ADJ746" s="16"/>
      <c r="ADK746" s="16"/>
      <c r="ADL746" s="16"/>
      <c r="ADM746" s="16"/>
      <c r="ADN746" s="16"/>
      <c r="ADO746" s="16"/>
      <c r="ADP746" s="16"/>
      <c r="ADQ746" s="16"/>
      <c r="ADR746" s="16"/>
      <c r="ADS746" s="16"/>
      <c r="ADT746" s="16"/>
      <c r="ADU746" s="16"/>
      <c r="ADV746" s="16"/>
      <c r="ADW746" s="16"/>
      <c r="ADX746" s="16"/>
      <c r="ADY746" s="16"/>
      <c r="ADZ746" s="16"/>
      <c r="AEA746" s="16"/>
      <c r="AEB746" s="16"/>
      <c r="AEC746" s="16"/>
      <c r="AED746" s="16"/>
      <c r="AEE746" s="16"/>
      <c r="AEF746" s="16"/>
      <c r="AEG746" s="16"/>
      <c r="AEH746" s="16"/>
      <c r="AEI746" s="16"/>
      <c r="AEJ746" s="16"/>
      <c r="AEK746" s="16"/>
      <c r="AEL746" s="16"/>
      <c r="AEM746" s="16"/>
      <c r="AEN746" s="16"/>
      <c r="AEO746" s="16"/>
      <c r="AEP746" s="16"/>
      <c r="AEQ746" s="16"/>
      <c r="AER746" s="16"/>
      <c r="AES746" s="16"/>
      <c r="AET746" s="16"/>
      <c r="AEU746" s="16"/>
      <c r="AEV746" s="16"/>
      <c r="AEW746" s="16"/>
      <c r="AEX746" s="16"/>
      <c r="AEY746" s="16"/>
      <c r="AEZ746" s="16"/>
      <c r="AFA746" s="16"/>
      <c r="AFB746" s="16"/>
      <c r="AFC746" s="16"/>
      <c r="AFD746" s="16"/>
      <c r="AFE746" s="16"/>
      <c r="AFF746" s="16"/>
      <c r="AFG746" s="16"/>
      <c r="AFH746" s="16"/>
      <c r="AFI746" s="16"/>
      <c r="AFJ746" s="16"/>
      <c r="AFK746" s="16"/>
      <c r="AFL746" s="16"/>
      <c r="AFM746" s="16"/>
      <c r="AFN746" s="16"/>
      <c r="AFO746" s="16"/>
      <c r="AFP746" s="16"/>
      <c r="AFQ746" s="16"/>
      <c r="AFR746" s="16"/>
      <c r="AFS746" s="16"/>
      <c r="AFT746" s="16"/>
      <c r="AFU746" s="16"/>
      <c r="AFV746" s="16"/>
      <c r="AFW746" s="16"/>
      <c r="AFX746" s="16"/>
      <c r="AFY746" s="16"/>
      <c r="AFZ746" s="16"/>
      <c r="AGA746" s="16"/>
    </row>
    <row r="747" spans="1:859" s="343" customFormat="1" x14ac:dyDescent="0.2">
      <c r="A747" s="341"/>
      <c r="B747" s="341"/>
      <c r="C747" s="341"/>
      <c r="D747" s="341"/>
      <c r="E747" s="340" t="s">
        <v>1857</v>
      </c>
      <c r="F747" s="340" t="s">
        <v>2926</v>
      </c>
      <c r="G747" s="340" t="s">
        <v>449</v>
      </c>
      <c r="H747" s="329" t="s">
        <v>1855</v>
      </c>
      <c r="I747" s="329" t="s">
        <v>1802</v>
      </c>
      <c r="J747" s="329" t="s">
        <v>884</v>
      </c>
      <c r="K747" s="329" t="s">
        <v>1853</v>
      </c>
      <c r="L747" s="329" t="s">
        <v>848</v>
      </c>
      <c r="M747" s="329"/>
      <c r="N747" s="340"/>
      <c r="O747" s="329"/>
      <c r="P747" s="329"/>
      <c r="Q747" s="340"/>
      <c r="R747" s="341"/>
      <c r="S747" s="341"/>
      <c r="T747" s="341"/>
      <c r="U747" s="341"/>
      <c r="V747" s="341"/>
      <c r="W747" s="341"/>
      <c r="X747" s="341"/>
      <c r="Y747" s="341"/>
      <c r="Z747" s="341"/>
      <c r="AA747" s="341"/>
      <c r="AB747" s="341"/>
      <c r="AC747" s="341"/>
      <c r="AD747" s="341"/>
      <c r="AE747" s="341"/>
      <c r="AF747" s="341"/>
      <c r="AG747" s="341"/>
      <c r="AH747" s="341"/>
      <c r="AI747" s="341"/>
      <c r="AJ747" s="341"/>
      <c r="AK747" s="341"/>
      <c r="AL747" s="341"/>
      <c r="AM747" s="341"/>
      <c r="AN747" s="341"/>
      <c r="AO747" s="341"/>
      <c r="AP747" s="341"/>
      <c r="AQ747" s="341"/>
      <c r="AR747" s="341"/>
      <c r="AS747" s="341"/>
      <c r="AT747" s="341"/>
      <c r="AU747" s="341"/>
      <c r="AV747" s="341"/>
      <c r="AW747" s="341"/>
      <c r="AX747" s="341"/>
      <c r="AY747" s="341"/>
      <c r="AZ747" s="341"/>
      <c r="BA747" s="341"/>
      <c r="BB747" s="341"/>
      <c r="BC747" s="341"/>
      <c r="BD747" s="341"/>
      <c r="BE747" s="341"/>
      <c r="BF747" s="341"/>
      <c r="BG747" s="341"/>
      <c r="BH747" s="341"/>
      <c r="BI747" s="341"/>
      <c r="BJ747" s="341"/>
      <c r="BK747" s="341"/>
      <c r="BL747" s="341"/>
      <c r="BM747" s="341"/>
      <c r="BN747" s="341"/>
      <c r="BO747" s="341"/>
      <c r="BP747" s="341"/>
      <c r="BQ747" s="341"/>
      <c r="BR747" s="341"/>
      <c r="BS747" s="341"/>
      <c r="BT747" s="341"/>
      <c r="BU747" s="341"/>
      <c r="BV747" s="341"/>
      <c r="BW747" s="341"/>
      <c r="BX747" s="341"/>
      <c r="BY747" s="341"/>
      <c r="BZ747" s="341"/>
      <c r="CA747" s="341"/>
      <c r="CB747" s="341"/>
      <c r="CC747" s="341"/>
      <c r="CD747" s="341"/>
      <c r="CE747" s="341"/>
      <c r="CF747" s="341"/>
      <c r="CG747" s="341"/>
      <c r="CH747" s="341"/>
      <c r="CI747" s="341"/>
      <c r="CJ747" s="341"/>
      <c r="CK747" s="341"/>
      <c r="CL747" s="341"/>
      <c r="CM747" s="341"/>
      <c r="CN747" s="341"/>
      <c r="CO747" s="341"/>
      <c r="CP747" s="341"/>
      <c r="CQ747" s="341"/>
      <c r="CR747" s="341"/>
      <c r="CS747" s="341"/>
      <c r="CT747" s="341"/>
      <c r="CU747" s="341"/>
      <c r="CV747" s="341"/>
      <c r="CW747" s="341"/>
      <c r="CX747" s="341"/>
      <c r="CY747" s="341"/>
      <c r="CZ747" s="341"/>
      <c r="DA747" s="341"/>
      <c r="DB747" s="341"/>
      <c r="DC747" s="341"/>
      <c r="DD747" s="341"/>
      <c r="DE747" s="341"/>
      <c r="DF747" s="341"/>
      <c r="DG747" s="341"/>
      <c r="DH747" s="341"/>
      <c r="DI747" s="341"/>
      <c r="DJ747" s="341"/>
      <c r="DK747" s="341"/>
      <c r="DL747" s="341"/>
      <c r="DM747" s="341"/>
      <c r="DN747" s="341"/>
      <c r="DO747" s="341"/>
      <c r="DP747" s="341"/>
      <c r="DQ747" s="341"/>
      <c r="DR747" s="341"/>
      <c r="DS747" s="341"/>
      <c r="DT747" s="341"/>
      <c r="DU747" s="341"/>
      <c r="DV747" s="341"/>
      <c r="DW747" s="341"/>
      <c r="DX747" s="341"/>
      <c r="DY747" s="341"/>
      <c r="DZ747" s="341"/>
      <c r="EA747" s="341"/>
      <c r="EB747" s="341"/>
      <c r="EC747" s="341"/>
      <c r="ED747" s="341"/>
      <c r="EE747" s="341"/>
      <c r="EF747" s="341"/>
      <c r="EG747" s="341"/>
      <c r="EH747" s="341"/>
      <c r="EI747" s="341"/>
      <c r="EJ747" s="341"/>
      <c r="EK747" s="341"/>
      <c r="EL747" s="341"/>
      <c r="EM747" s="341"/>
      <c r="EN747" s="341"/>
      <c r="EO747" s="341"/>
      <c r="EP747" s="341"/>
      <c r="EQ747" s="341"/>
      <c r="ER747" s="341"/>
      <c r="ES747" s="341"/>
      <c r="ET747" s="341"/>
      <c r="EU747" s="341"/>
      <c r="EV747" s="341"/>
      <c r="EW747" s="341"/>
      <c r="EX747" s="341"/>
      <c r="EY747" s="341"/>
      <c r="EZ747" s="341"/>
      <c r="FA747" s="341"/>
      <c r="FB747" s="341"/>
      <c r="FC747" s="341"/>
      <c r="FD747" s="341"/>
      <c r="FE747" s="341"/>
      <c r="FF747" s="341"/>
      <c r="FG747" s="341"/>
      <c r="FH747" s="341"/>
      <c r="FI747" s="341"/>
      <c r="FJ747" s="341"/>
      <c r="FK747" s="341"/>
      <c r="FL747" s="341"/>
      <c r="FM747" s="341"/>
      <c r="FN747" s="341"/>
      <c r="FO747" s="341"/>
      <c r="FP747" s="341"/>
      <c r="FQ747" s="341"/>
      <c r="FR747" s="341"/>
      <c r="FS747" s="341"/>
      <c r="FT747" s="341"/>
      <c r="FU747" s="341"/>
      <c r="FV747" s="341"/>
      <c r="FW747" s="341"/>
      <c r="FX747" s="341"/>
      <c r="FY747" s="341"/>
      <c r="FZ747" s="341"/>
      <c r="GA747" s="341"/>
      <c r="GB747" s="341"/>
      <c r="GC747" s="341"/>
      <c r="GD747" s="341"/>
      <c r="GE747" s="341"/>
      <c r="GF747" s="341"/>
      <c r="GG747" s="341"/>
      <c r="GH747" s="341"/>
      <c r="GI747" s="341"/>
      <c r="GJ747" s="341"/>
      <c r="GK747" s="341"/>
      <c r="GL747" s="341"/>
      <c r="GM747" s="341"/>
      <c r="GN747" s="341"/>
      <c r="GO747" s="341"/>
      <c r="GP747" s="341"/>
      <c r="GQ747" s="341"/>
      <c r="GR747" s="341"/>
      <c r="GS747" s="341"/>
      <c r="GT747" s="341"/>
      <c r="GU747" s="341"/>
      <c r="GV747" s="341"/>
      <c r="GW747" s="341"/>
      <c r="GX747" s="341"/>
      <c r="GY747" s="341"/>
      <c r="GZ747" s="341"/>
      <c r="HA747" s="341"/>
      <c r="HB747" s="341"/>
      <c r="HC747" s="341"/>
      <c r="HD747" s="341"/>
      <c r="HE747" s="341"/>
      <c r="HF747" s="341"/>
      <c r="HG747" s="341"/>
      <c r="HH747" s="341"/>
      <c r="HI747" s="341"/>
      <c r="HJ747" s="341"/>
      <c r="HK747" s="341"/>
      <c r="HL747" s="341"/>
      <c r="HM747" s="341"/>
      <c r="HN747" s="341"/>
      <c r="HO747" s="341"/>
      <c r="HP747" s="341"/>
      <c r="HQ747" s="341"/>
      <c r="HR747" s="341"/>
      <c r="HS747" s="341"/>
      <c r="HT747" s="341"/>
      <c r="HU747" s="341"/>
      <c r="HV747" s="341"/>
      <c r="HW747" s="341"/>
      <c r="HX747" s="341"/>
      <c r="HY747" s="341"/>
      <c r="HZ747" s="341"/>
      <c r="IA747" s="341"/>
      <c r="IB747" s="341"/>
      <c r="IC747" s="341"/>
      <c r="ID747" s="341"/>
      <c r="IE747" s="341"/>
      <c r="IF747" s="341"/>
      <c r="IG747" s="341"/>
      <c r="IH747" s="341"/>
      <c r="II747" s="341"/>
      <c r="IJ747" s="341"/>
      <c r="IK747" s="341"/>
      <c r="IL747" s="341"/>
      <c r="IM747" s="341"/>
      <c r="IN747" s="341"/>
      <c r="IO747" s="341"/>
      <c r="IP747" s="341"/>
      <c r="IQ747" s="341"/>
      <c r="IR747" s="341"/>
      <c r="IS747" s="341"/>
      <c r="IT747" s="341"/>
      <c r="IU747" s="341"/>
      <c r="IV747" s="341"/>
      <c r="IW747" s="341"/>
      <c r="IX747" s="341"/>
      <c r="IY747" s="341"/>
      <c r="IZ747" s="341"/>
      <c r="JA747" s="341"/>
      <c r="JB747" s="341"/>
      <c r="JC747" s="341"/>
      <c r="JD747" s="341"/>
      <c r="JE747" s="341"/>
      <c r="JF747" s="341"/>
      <c r="JG747" s="341"/>
      <c r="JH747" s="341"/>
      <c r="JI747" s="341"/>
      <c r="JJ747" s="341"/>
      <c r="JK747" s="341"/>
      <c r="JL747" s="341"/>
      <c r="JM747" s="341"/>
      <c r="JN747" s="341"/>
      <c r="JO747" s="341"/>
      <c r="JP747" s="341"/>
      <c r="JQ747" s="341"/>
      <c r="JR747" s="341"/>
      <c r="JS747" s="341"/>
      <c r="JT747" s="341"/>
      <c r="JU747" s="341"/>
      <c r="JV747" s="341"/>
      <c r="JW747" s="341"/>
      <c r="JX747" s="341"/>
      <c r="JY747" s="341"/>
      <c r="JZ747" s="341"/>
      <c r="KA747" s="341"/>
      <c r="KB747" s="341"/>
      <c r="KC747" s="341"/>
      <c r="KD747" s="341"/>
      <c r="KE747" s="341"/>
      <c r="KF747" s="341"/>
      <c r="KG747" s="341"/>
      <c r="KH747" s="341"/>
      <c r="KI747" s="341"/>
      <c r="KJ747" s="341"/>
      <c r="KK747" s="341"/>
      <c r="KL747" s="341"/>
      <c r="KM747" s="341"/>
      <c r="KN747" s="341"/>
      <c r="KO747" s="341"/>
      <c r="KP747" s="341"/>
      <c r="KQ747" s="341"/>
      <c r="KR747" s="341"/>
      <c r="KS747" s="341"/>
      <c r="KT747" s="341"/>
      <c r="KU747" s="341"/>
      <c r="KV747" s="341"/>
      <c r="KW747" s="341"/>
      <c r="KX747" s="341"/>
      <c r="KY747" s="341"/>
      <c r="KZ747" s="341"/>
      <c r="LA747" s="341"/>
      <c r="LB747" s="341"/>
      <c r="LC747" s="341"/>
      <c r="LD747" s="341"/>
      <c r="LE747" s="341"/>
      <c r="LF747" s="341"/>
      <c r="LG747" s="341"/>
      <c r="LH747" s="341"/>
      <c r="LI747" s="341"/>
      <c r="LJ747" s="341"/>
      <c r="LK747" s="341"/>
      <c r="LL747" s="341"/>
      <c r="LM747" s="341"/>
      <c r="LN747" s="341"/>
      <c r="LO747" s="341"/>
      <c r="LP747" s="341"/>
      <c r="LQ747" s="341"/>
      <c r="LR747" s="341"/>
      <c r="LS747" s="341"/>
      <c r="LT747" s="341"/>
      <c r="LU747" s="341"/>
      <c r="LV747" s="341"/>
      <c r="LW747" s="341"/>
      <c r="LX747" s="341"/>
      <c r="LY747" s="341"/>
      <c r="LZ747" s="341"/>
      <c r="MA747" s="341"/>
      <c r="MB747" s="341"/>
      <c r="MC747" s="341"/>
      <c r="MD747" s="341"/>
      <c r="ME747" s="341"/>
      <c r="MF747" s="341"/>
      <c r="MG747" s="341"/>
      <c r="MH747" s="341"/>
      <c r="MI747" s="341"/>
      <c r="MJ747" s="341"/>
      <c r="MK747" s="341"/>
      <c r="ML747" s="341"/>
      <c r="MM747" s="341"/>
      <c r="MN747" s="341"/>
      <c r="MO747" s="341"/>
      <c r="MP747" s="341"/>
      <c r="MQ747" s="341"/>
      <c r="MR747" s="341"/>
      <c r="MS747" s="341"/>
      <c r="MT747" s="341"/>
      <c r="MU747" s="341"/>
      <c r="MV747" s="341"/>
      <c r="MW747" s="341"/>
      <c r="MX747" s="341"/>
      <c r="MY747" s="341"/>
      <c r="MZ747" s="341"/>
      <c r="NA747" s="341"/>
      <c r="NB747" s="341"/>
      <c r="NC747" s="341"/>
      <c r="ND747" s="341"/>
      <c r="NE747" s="341"/>
      <c r="NF747" s="341"/>
      <c r="NG747" s="341"/>
      <c r="NH747" s="341"/>
      <c r="NI747" s="341"/>
      <c r="NJ747" s="341"/>
      <c r="NK747" s="341"/>
      <c r="NL747" s="341"/>
      <c r="NM747" s="341"/>
      <c r="NN747" s="341"/>
      <c r="NO747" s="341"/>
      <c r="NP747" s="341"/>
      <c r="NQ747" s="341"/>
      <c r="NR747" s="341"/>
      <c r="NS747" s="341"/>
      <c r="NT747" s="341"/>
      <c r="NU747" s="341"/>
      <c r="NV747" s="341"/>
      <c r="NW747" s="341"/>
      <c r="NX747" s="341"/>
      <c r="NY747" s="341"/>
      <c r="NZ747" s="341"/>
      <c r="OA747" s="341"/>
      <c r="OB747" s="341"/>
      <c r="OC747" s="341"/>
      <c r="OD747" s="341"/>
      <c r="OE747" s="341"/>
      <c r="OF747" s="341"/>
      <c r="OG747" s="341"/>
      <c r="OH747" s="341"/>
      <c r="OI747" s="341"/>
      <c r="OJ747" s="341"/>
      <c r="OK747" s="341"/>
      <c r="OL747" s="341"/>
      <c r="OM747" s="341"/>
      <c r="ON747" s="341"/>
      <c r="OO747" s="341"/>
      <c r="OP747" s="341"/>
      <c r="OQ747" s="341"/>
      <c r="OR747" s="341"/>
      <c r="OS747" s="341"/>
      <c r="OT747" s="341"/>
      <c r="OU747" s="341"/>
      <c r="OV747" s="341"/>
      <c r="OW747" s="341"/>
      <c r="OX747" s="341"/>
      <c r="OY747" s="341"/>
      <c r="OZ747" s="341"/>
      <c r="PA747" s="341"/>
      <c r="PB747" s="341"/>
      <c r="PC747" s="341"/>
      <c r="PD747" s="341"/>
      <c r="PE747" s="341"/>
      <c r="PF747" s="341"/>
      <c r="PG747" s="341"/>
      <c r="PH747" s="341"/>
      <c r="PI747" s="341"/>
      <c r="PJ747" s="341"/>
      <c r="PK747" s="341"/>
      <c r="PL747" s="341"/>
      <c r="PM747" s="341"/>
      <c r="PN747" s="341"/>
      <c r="PO747" s="341"/>
      <c r="PP747" s="341"/>
      <c r="PQ747" s="341"/>
      <c r="PR747" s="341"/>
      <c r="PS747" s="341"/>
      <c r="PT747" s="341"/>
      <c r="PU747" s="341"/>
      <c r="PV747" s="341"/>
      <c r="PW747" s="341"/>
      <c r="PX747" s="341"/>
      <c r="PY747" s="341"/>
      <c r="PZ747" s="341"/>
      <c r="QA747" s="341"/>
      <c r="QB747" s="341"/>
      <c r="QC747" s="341"/>
      <c r="QD747" s="341"/>
      <c r="QE747" s="341"/>
      <c r="QF747" s="341"/>
      <c r="QG747" s="341"/>
      <c r="QH747" s="341"/>
      <c r="QI747" s="341"/>
      <c r="QJ747" s="341"/>
      <c r="QK747" s="341"/>
      <c r="QL747" s="341"/>
      <c r="QM747" s="341"/>
      <c r="QN747" s="341"/>
      <c r="QO747" s="341"/>
      <c r="QP747" s="341"/>
      <c r="QQ747" s="341"/>
      <c r="QR747" s="341"/>
      <c r="QS747" s="341"/>
      <c r="QT747" s="341"/>
      <c r="QU747" s="341"/>
      <c r="QV747" s="341"/>
      <c r="QW747" s="341"/>
      <c r="QX747" s="341"/>
      <c r="QY747" s="341"/>
      <c r="QZ747" s="341"/>
      <c r="RA747" s="341"/>
      <c r="RB747" s="341"/>
      <c r="RC747" s="341"/>
      <c r="RD747" s="341"/>
      <c r="RE747" s="341"/>
      <c r="RF747" s="341"/>
      <c r="RG747" s="341"/>
      <c r="RH747" s="341"/>
      <c r="RI747" s="341"/>
      <c r="RJ747" s="341"/>
      <c r="RK747" s="341"/>
      <c r="RL747" s="341"/>
      <c r="RM747" s="341"/>
      <c r="RN747" s="341"/>
      <c r="RO747" s="341"/>
      <c r="RP747" s="341"/>
      <c r="RQ747" s="341"/>
      <c r="RR747" s="341"/>
      <c r="RS747" s="341"/>
      <c r="RT747" s="341"/>
      <c r="RU747" s="341"/>
      <c r="RV747" s="341"/>
      <c r="RW747" s="341"/>
      <c r="RX747" s="341"/>
      <c r="RY747" s="341"/>
      <c r="RZ747" s="341"/>
      <c r="SA747" s="341"/>
      <c r="SB747" s="341"/>
      <c r="SC747" s="341"/>
      <c r="SD747" s="341"/>
      <c r="SE747" s="341"/>
      <c r="SF747" s="341"/>
      <c r="SG747" s="341"/>
      <c r="SH747" s="341"/>
      <c r="SI747" s="341"/>
      <c r="SJ747" s="341"/>
      <c r="SK747" s="341"/>
      <c r="SL747" s="341"/>
      <c r="SM747" s="341"/>
      <c r="SN747" s="341"/>
      <c r="SO747" s="341"/>
      <c r="SP747" s="341"/>
      <c r="SQ747" s="341"/>
      <c r="SR747" s="341"/>
      <c r="SS747" s="341"/>
      <c r="ST747" s="341"/>
      <c r="SU747" s="341"/>
      <c r="SV747" s="341"/>
      <c r="SW747" s="341"/>
      <c r="SX747" s="341"/>
      <c r="SY747" s="341"/>
      <c r="SZ747" s="341"/>
      <c r="TA747" s="341"/>
      <c r="TB747" s="341"/>
      <c r="TC747" s="341"/>
      <c r="TD747" s="341"/>
      <c r="TE747" s="341"/>
      <c r="TF747" s="341"/>
      <c r="TG747" s="341"/>
      <c r="TH747" s="341"/>
      <c r="TI747" s="341"/>
      <c r="TJ747" s="341"/>
      <c r="TK747" s="341"/>
      <c r="TL747" s="341"/>
      <c r="TM747" s="341"/>
      <c r="TN747" s="341"/>
      <c r="TO747" s="341"/>
      <c r="TP747" s="341"/>
      <c r="TQ747" s="341"/>
      <c r="TR747" s="341"/>
      <c r="TS747" s="341"/>
      <c r="TT747" s="341"/>
      <c r="TU747" s="341"/>
      <c r="TV747" s="341"/>
      <c r="TW747" s="341"/>
      <c r="TX747" s="341"/>
      <c r="TY747" s="341"/>
      <c r="TZ747" s="341"/>
      <c r="UA747" s="341"/>
      <c r="UB747" s="341"/>
      <c r="UC747" s="341"/>
      <c r="UD747" s="341"/>
      <c r="UE747" s="341"/>
      <c r="UF747" s="341"/>
      <c r="UG747" s="341"/>
      <c r="UH747" s="341"/>
      <c r="UI747" s="341"/>
      <c r="UJ747" s="341"/>
      <c r="UK747" s="341"/>
      <c r="UL747" s="341"/>
      <c r="UM747" s="341"/>
      <c r="UN747" s="341"/>
      <c r="UO747" s="341"/>
      <c r="UP747" s="341"/>
      <c r="UQ747" s="341"/>
      <c r="UR747" s="341"/>
      <c r="US747" s="341"/>
      <c r="UT747" s="341"/>
      <c r="UU747" s="341"/>
      <c r="UV747" s="341"/>
      <c r="UW747" s="341"/>
      <c r="UX747" s="341"/>
      <c r="UY747" s="341"/>
      <c r="UZ747" s="341"/>
      <c r="VA747" s="341"/>
      <c r="VB747" s="341"/>
      <c r="VC747" s="341"/>
      <c r="VD747" s="341"/>
      <c r="VE747" s="341"/>
      <c r="VF747" s="341"/>
      <c r="VG747" s="341"/>
      <c r="VH747" s="341"/>
      <c r="VI747" s="341"/>
      <c r="VJ747" s="341"/>
      <c r="VK747" s="341"/>
      <c r="VL747" s="341"/>
      <c r="VM747" s="341"/>
      <c r="VN747" s="341"/>
      <c r="VO747" s="341"/>
      <c r="VP747" s="341"/>
      <c r="VQ747" s="341"/>
      <c r="VR747" s="341"/>
      <c r="VS747" s="341"/>
      <c r="VT747" s="341"/>
      <c r="VU747" s="341"/>
      <c r="VV747" s="341"/>
      <c r="VW747" s="341"/>
      <c r="VX747" s="341"/>
      <c r="VY747" s="341"/>
      <c r="VZ747" s="341"/>
      <c r="WA747" s="341"/>
      <c r="WB747" s="341"/>
      <c r="WC747" s="341"/>
      <c r="WD747" s="341"/>
      <c r="WE747" s="341"/>
      <c r="WF747" s="341"/>
      <c r="WG747" s="341"/>
      <c r="WH747" s="341"/>
      <c r="WI747" s="341"/>
      <c r="WJ747" s="341"/>
      <c r="WK747" s="341"/>
      <c r="WL747" s="341"/>
      <c r="WM747" s="341"/>
      <c r="WN747" s="341"/>
      <c r="WO747" s="341"/>
      <c r="WP747" s="341"/>
      <c r="WQ747" s="341"/>
      <c r="WR747" s="341"/>
      <c r="WS747" s="341"/>
      <c r="WT747" s="341"/>
      <c r="WU747" s="341"/>
      <c r="WV747" s="341"/>
      <c r="WW747" s="341"/>
      <c r="WX747" s="341"/>
      <c r="WY747" s="341"/>
      <c r="WZ747" s="341"/>
      <c r="XA747" s="341"/>
      <c r="XB747" s="341"/>
      <c r="XC747" s="341"/>
      <c r="XD747" s="341"/>
      <c r="XE747" s="341"/>
      <c r="XF747" s="341"/>
      <c r="XG747" s="341"/>
      <c r="XH747" s="341"/>
      <c r="XI747" s="341"/>
      <c r="XJ747" s="341"/>
      <c r="XK747" s="341"/>
      <c r="XL747" s="341"/>
      <c r="XM747" s="341"/>
      <c r="XN747" s="341"/>
      <c r="XO747" s="341"/>
      <c r="XP747" s="341"/>
      <c r="XQ747" s="341"/>
      <c r="XR747" s="341"/>
      <c r="XS747" s="341"/>
      <c r="XT747" s="341"/>
      <c r="XU747" s="341"/>
      <c r="XV747" s="341"/>
      <c r="XW747" s="341"/>
      <c r="XX747" s="341"/>
      <c r="XY747" s="341"/>
      <c r="XZ747" s="341"/>
      <c r="YA747" s="341"/>
      <c r="YB747" s="341"/>
      <c r="YC747" s="341"/>
      <c r="YD747" s="341"/>
      <c r="YE747" s="341"/>
      <c r="YF747" s="341"/>
      <c r="YG747" s="341"/>
      <c r="YH747" s="341"/>
      <c r="YI747" s="341"/>
      <c r="YJ747" s="341"/>
      <c r="YK747" s="341"/>
      <c r="YL747" s="341"/>
      <c r="YM747" s="341"/>
      <c r="YN747" s="341"/>
      <c r="YO747" s="341"/>
      <c r="YP747" s="341"/>
      <c r="YQ747" s="341"/>
      <c r="YR747" s="341"/>
      <c r="YS747" s="341"/>
      <c r="YT747" s="341"/>
      <c r="YU747" s="341"/>
      <c r="YV747" s="341"/>
      <c r="YW747" s="341"/>
      <c r="YX747" s="341"/>
      <c r="YY747" s="341"/>
      <c r="YZ747" s="341"/>
      <c r="ZA747" s="341"/>
      <c r="ZB747" s="341"/>
      <c r="ZC747" s="341"/>
      <c r="ZD747" s="341"/>
      <c r="ZE747" s="341"/>
      <c r="ZF747" s="341"/>
      <c r="ZG747" s="341"/>
      <c r="ZH747" s="341"/>
      <c r="ZI747" s="341"/>
      <c r="ZJ747" s="341"/>
      <c r="ZK747" s="341"/>
      <c r="ZL747" s="341"/>
      <c r="ZM747" s="341"/>
      <c r="ZN747" s="341"/>
      <c r="ZO747" s="341"/>
      <c r="ZP747" s="341"/>
      <c r="ZQ747" s="341"/>
      <c r="ZR747" s="341"/>
      <c r="ZS747" s="341"/>
      <c r="ZT747" s="341"/>
      <c r="ZU747" s="341"/>
      <c r="ZV747" s="341"/>
      <c r="ZW747" s="341"/>
      <c r="ZX747" s="341"/>
      <c r="ZY747" s="341"/>
      <c r="ZZ747" s="341"/>
      <c r="AAA747" s="341"/>
      <c r="AAB747" s="341"/>
      <c r="AAC747" s="341"/>
      <c r="AAD747" s="341"/>
      <c r="AAE747" s="341"/>
      <c r="AAF747" s="341"/>
      <c r="AAG747" s="341"/>
      <c r="AAH747" s="341"/>
      <c r="AAI747" s="341"/>
      <c r="AAJ747" s="341"/>
      <c r="AAK747" s="341"/>
      <c r="AAL747" s="341"/>
      <c r="AAM747" s="341"/>
      <c r="AAN747" s="341"/>
      <c r="AAO747" s="341"/>
      <c r="AAP747" s="341"/>
      <c r="AAQ747" s="341"/>
      <c r="AAR747" s="341"/>
      <c r="AAS747" s="341"/>
      <c r="AAT747" s="341"/>
      <c r="AAU747" s="341"/>
      <c r="AAV747" s="341"/>
      <c r="AAW747" s="341"/>
      <c r="AAX747" s="341"/>
      <c r="AAY747" s="341"/>
      <c r="AAZ747" s="341"/>
      <c r="ABA747" s="341"/>
      <c r="ABB747" s="341"/>
      <c r="ABC747" s="341"/>
      <c r="ABD747" s="341"/>
      <c r="ABE747" s="341"/>
      <c r="ABF747" s="341"/>
      <c r="ABG747" s="341"/>
      <c r="ABH747" s="341"/>
      <c r="ABI747" s="341"/>
      <c r="ABJ747" s="341"/>
      <c r="ABK747" s="341"/>
      <c r="ABL747" s="341"/>
      <c r="ABM747" s="341"/>
      <c r="ABN747" s="341"/>
      <c r="ABO747" s="341"/>
      <c r="ABP747" s="341"/>
      <c r="ABQ747" s="341"/>
      <c r="ABR747" s="341"/>
      <c r="ABS747" s="341"/>
      <c r="ABT747" s="341"/>
      <c r="ABU747" s="341"/>
      <c r="ABV747" s="341"/>
      <c r="ABW747" s="341"/>
      <c r="ABX747" s="341"/>
      <c r="ABY747" s="341"/>
      <c r="ABZ747" s="341"/>
      <c r="ACA747" s="341"/>
      <c r="ACB747" s="341"/>
      <c r="ACC747" s="341"/>
      <c r="ACD747" s="341"/>
      <c r="ACE747" s="341"/>
      <c r="ACF747" s="341"/>
      <c r="ACG747" s="341"/>
      <c r="ACH747" s="341"/>
      <c r="ACI747" s="341"/>
      <c r="ACJ747" s="341"/>
      <c r="ACK747" s="341"/>
      <c r="ACL747" s="341"/>
      <c r="ACM747" s="341"/>
      <c r="ACN747" s="341"/>
      <c r="ACO747" s="341"/>
      <c r="ACP747" s="341"/>
      <c r="ACQ747" s="341"/>
      <c r="ACR747" s="341"/>
      <c r="ACS747" s="341"/>
      <c r="ACT747" s="341"/>
      <c r="ACU747" s="341"/>
      <c r="ACV747" s="341"/>
      <c r="ACW747" s="341"/>
      <c r="ACX747" s="341"/>
      <c r="ACY747" s="341"/>
      <c r="ACZ747" s="341"/>
      <c r="ADA747" s="341"/>
      <c r="ADB747" s="341"/>
      <c r="ADC747" s="341"/>
      <c r="ADD747" s="341"/>
      <c r="ADE747" s="341"/>
      <c r="ADF747" s="341"/>
      <c r="ADG747" s="341"/>
      <c r="ADH747" s="341"/>
      <c r="ADI747" s="341"/>
      <c r="ADJ747" s="341"/>
      <c r="ADK747" s="341"/>
      <c r="ADL747" s="341"/>
      <c r="ADM747" s="341"/>
      <c r="ADN747" s="341"/>
      <c r="ADO747" s="341"/>
      <c r="ADP747" s="341"/>
      <c r="ADQ747" s="341"/>
      <c r="ADR747" s="341"/>
      <c r="ADS747" s="341"/>
      <c r="ADT747" s="341"/>
      <c r="ADU747" s="341"/>
      <c r="ADV747" s="341"/>
      <c r="ADW747" s="341"/>
      <c r="ADX747" s="341"/>
      <c r="ADY747" s="341"/>
      <c r="ADZ747" s="341"/>
      <c r="AEA747" s="341"/>
      <c r="AEB747" s="341"/>
      <c r="AEC747" s="341"/>
      <c r="AED747" s="341"/>
      <c r="AEE747" s="341"/>
      <c r="AEF747" s="341"/>
      <c r="AEG747" s="341"/>
      <c r="AEH747" s="341"/>
      <c r="AEI747" s="341"/>
      <c r="AEJ747" s="341"/>
      <c r="AEK747" s="341"/>
      <c r="AEL747" s="341"/>
      <c r="AEM747" s="341"/>
      <c r="AEN747" s="341"/>
      <c r="AEO747" s="341"/>
      <c r="AEP747" s="341"/>
      <c r="AEQ747" s="341"/>
      <c r="AER747" s="341"/>
      <c r="AES747" s="341"/>
      <c r="AET747" s="341"/>
      <c r="AEU747" s="341"/>
      <c r="AEV747" s="341"/>
      <c r="AEW747" s="341"/>
      <c r="AEX747" s="341"/>
      <c r="AEY747" s="341"/>
      <c r="AEZ747" s="341"/>
      <c r="AFA747" s="341"/>
      <c r="AFB747" s="341"/>
      <c r="AFC747" s="341"/>
      <c r="AFD747" s="341"/>
      <c r="AFE747" s="341"/>
      <c r="AFF747" s="341"/>
      <c r="AFG747" s="341"/>
      <c r="AFH747" s="341"/>
      <c r="AFI747" s="341"/>
      <c r="AFJ747" s="341"/>
      <c r="AFK747" s="341"/>
      <c r="AFL747" s="341"/>
      <c r="AFM747" s="341"/>
      <c r="AFN747" s="341"/>
      <c r="AFO747" s="341"/>
      <c r="AFP747" s="341"/>
      <c r="AFQ747" s="341"/>
      <c r="AFR747" s="341"/>
      <c r="AFS747" s="341"/>
      <c r="AFT747" s="341"/>
      <c r="AFU747" s="341"/>
      <c r="AFV747" s="341"/>
      <c r="AFW747" s="341"/>
      <c r="AFX747" s="341"/>
      <c r="AFY747" s="341"/>
      <c r="AFZ747" s="341"/>
      <c r="AGA747" s="341"/>
    </row>
    <row r="748" spans="1:859" ht="14.1" customHeight="1" x14ac:dyDescent="0.2">
      <c r="E748" s="338" t="s">
        <v>1858</v>
      </c>
      <c r="F748" s="338" t="s">
        <v>2927</v>
      </c>
      <c r="G748" s="340" t="s">
        <v>449</v>
      </c>
      <c r="H748" s="329" t="s">
        <v>1852</v>
      </c>
      <c r="I748" s="329" t="s">
        <v>1802</v>
      </c>
      <c r="J748" s="329" t="s">
        <v>892</v>
      </c>
      <c r="K748" s="329" t="s">
        <v>1853</v>
      </c>
      <c r="L748" s="329" t="s">
        <v>849</v>
      </c>
      <c r="M748" s="329"/>
      <c r="N748" s="340"/>
      <c r="O748" s="329"/>
      <c r="P748" s="329"/>
      <c r="Q748" s="340"/>
    </row>
    <row r="749" spans="1:859" ht="14.1" customHeight="1" x14ac:dyDescent="0.2">
      <c r="E749" s="340" t="s">
        <v>1859</v>
      </c>
      <c r="F749" s="340" t="s">
        <v>2928</v>
      </c>
      <c r="G749" s="340" t="s">
        <v>449</v>
      </c>
      <c r="H749" s="329" t="s">
        <v>1855</v>
      </c>
      <c r="I749" s="329" t="s">
        <v>1802</v>
      </c>
      <c r="J749" s="329" t="s">
        <v>884</v>
      </c>
      <c r="K749" s="329" t="s">
        <v>1853</v>
      </c>
      <c r="L749" s="329" t="s">
        <v>849</v>
      </c>
      <c r="M749" s="329"/>
      <c r="N749" s="340"/>
      <c r="O749" s="329"/>
      <c r="P749" s="329"/>
      <c r="Q749" s="340"/>
    </row>
    <row r="750" spans="1:859" ht="14.1" customHeight="1" x14ac:dyDescent="0.2">
      <c r="E750" s="338" t="s">
        <v>1860</v>
      </c>
      <c r="F750" s="338" t="s">
        <v>2929</v>
      </c>
      <c r="G750" s="340" t="s">
        <v>449</v>
      </c>
      <c r="H750" s="329" t="s">
        <v>1861</v>
      </c>
      <c r="I750" s="329" t="s">
        <v>1802</v>
      </c>
      <c r="J750" s="329" t="s">
        <v>892</v>
      </c>
      <c r="K750" s="329" t="s">
        <v>1862</v>
      </c>
      <c r="L750" s="329" t="s">
        <v>847</v>
      </c>
      <c r="M750" s="329"/>
      <c r="N750" s="340"/>
      <c r="O750" s="329"/>
      <c r="P750" s="329"/>
      <c r="Q750" s="340"/>
    </row>
    <row r="751" spans="1:859" ht="14.1" customHeight="1" x14ac:dyDescent="0.2">
      <c r="E751" s="338" t="s">
        <v>1863</v>
      </c>
      <c r="F751" s="338" t="s">
        <v>2930</v>
      </c>
      <c r="G751" s="340" t="s">
        <v>449</v>
      </c>
      <c r="H751" s="329" t="s">
        <v>1864</v>
      </c>
      <c r="I751" s="329" t="s">
        <v>1802</v>
      </c>
      <c r="J751" s="329" t="s">
        <v>884</v>
      </c>
      <c r="K751" s="329" t="s">
        <v>1862</v>
      </c>
      <c r="L751" s="329" t="s">
        <v>847</v>
      </c>
      <c r="M751" s="329"/>
      <c r="N751" s="340"/>
      <c r="O751" s="329"/>
      <c r="P751" s="329"/>
      <c r="Q751" s="340"/>
    </row>
    <row r="752" spans="1:859" customFormat="1" x14ac:dyDescent="0.2">
      <c r="A752" s="16"/>
      <c r="B752" s="16"/>
      <c r="C752" s="16"/>
      <c r="D752" s="16"/>
      <c r="E752" s="338" t="s">
        <v>1865</v>
      </c>
      <c r="F752" s="338" t="s">
        <v>2931</v>
      </c>
      <c r="G752" s="340" t="s">
        <v>449</v>
      </c>
      <c r="H752" s="329" t="s">
        <v>1861</v>
      </c>
      <c r="I752" s="329" t="s">
        <v>1802</v>
      </c>
      <c r="J752" s="329" t="s">
        <v>892</v>
      </c>
      <c r="K752" s="329" t="s">
        <v>1862</v>
      </c>
      <c r="L752" s="329" t="s">
        <v>848</v>
      </c>
      <c r="M752" s="329"/>
      <c r="N752" s="340"/>
      <c r="O752" s="329"/>
      <c r="P752" s="329"/>
      <c r="Q752" s="340"/>
      <c r="R752" s="16"/>
      <c r="S752" s="16"/>
      <c r="T752" s="16"/>
      <c r="U752" s="16"/>
      <c r="V752" s="16"/>
      <c r="W752" s="16"/>
      <c r="X752" s="16"/>
      <c r="Y752" s="16"/>
      <c r="Z752" s="16"/>
      <c r="AA752" s="16"/>
      <c r="AB752" s="16"/>
      <c r="AC752" s="16"/>
      <c r="AD752" s="16"/>
      <c r="AE752" s="16"/>
      <c r="AF752" s="16"/>
      <c r="AG752" s="16"/>
      <c r="AH752" s="16"/>
      <c r="AI752" s="16"/>
      <c r="AJ752" s="16"/>
      <c r="AK752" s="16"/>
      <c r="AL752" s="16"/>
      <c r="AM752" s="16"/>
      <c r="AN752" s="16"/>
      <c r="AO752" s="16"/>
      <c r="AP752" s="16"/>
      <c r="AQ752" s="16"/>
      <c r="AR752" s="16"/>
      <c r="AS752" s="16"/>
      <c r="AT752" s="16"/>
      <c r="AU752" s="16"/>
      <c r="AV752" s="16"/>
      <c r="AW752" s="16"/>
      <c r="AX752" s="16"/>
      <c r="AY752" s="16"/>
      <c r="AZ752" s="16"/>
      <c r="BA752" s="16"/>
      <c r="BB752" s="16"/>
      <c r="BC752" s="16"/>
      <c r="BD752" s="16"/>
      <c r="BE752" s="16"/>
      <c r="BF752" s="16"/>
      <c r="BG752" s="16"/>
      <c r="BH752" s="16"/>
      <c r="BI752" s="16"/>
      <c r="BJ752" s="16"/>
      <c r="BK752" s="16"/>
      <c r="BL752" s="16"/>
      <c r="BM752" s="16"/>
      <c r="BN752" s="16"/>
      <c r="BO752" s="16"/>
      <c r="BP752" s="16"/>
      <c r="BQ752" s="16"/>
      <c r="BR752" s="16"/>
      <c r="BS752" s="16"/>
      <c r="BT752" s="16"/>
      <c r="BU752" s="16"/>
      <c r="BV752" s="16"/>
      <c r="BW752" s="16"/>
      <c r="BX752" s="16"/>
      <c r="BY752" s="16"/>
      <c r="BZ752" s="16"/>
      <c r="CA752" s="16"/>
      <c r="CB752" s="16"/>
      <c r="CC752" s="16"/>
      <c r="CD752" s="16"/>
      <c r="CE752" s="16"/>
      <c r="CF752" s="16"/>
      <c r="CG752" s="16"/>
      <c r="CH752" s="16"/>
      <c r="CI752" s="16"/>
      <c r="CJ752" s="16"/>
      <c r="CK752" s="16"/>
      <c r="CL752" s="16"/>
      <c r="CM752" s="16"/>
      <c r="CN752" s="16"/>
      <c r="CO752" s="16"/>
      <c r="CP752" s="16"/>
      <c r="CQ752" s="16"/>
      <c r="CR752" s="16"/>
      <c r="CS752" s="16"/>
      <c r="CT752" s="16"/>
      <c r="CU752" s="16"/>
      <c r="CV752" s="16"/>
      <c r="CW752" s="16"/>
      <c r="CX752" s="16"/>
      <c r="CY752" s="16"/>
      <c r="CZ752" s="16"/>
      <c r="DA752" s="16"/>
      <c r="DB752" s="16"/>
      <c r="DC752" s="16"/>
      <c r="DD752" s="16"/>
      <c r="DE752" s="16"/>
      <c r="DF752" s="16"/>
      <c r="DG752" s="16"/>
      <c r="DH752" s="16"/>
      <c r="DI752" s="16"/>
      <c r="DJ752" s="16"/>
      <c r="DK752" s="16"/>
      <c r="DL752" s="16"/>
      <c r="DM752" s="16"/>
      <c r="DN752" s="16"/>
      <c r="DO752" s="16"/>
      <c r="DP752" s="16"/>
      <c r="DQ752" s="16"/>
      <c r="DR752" s="16"/>
      <c r="DS752" s="16"/>
      <c r="DT752" s="16"/>
      <c r="DU752" s="16"/>
      <c r="DV752" s="16"/>
      <c r="DW752" s="16"/>
      <c r="DX752" s="16"/>
      <c r="DY752" s="16"/>
      <c r="DZ752" s="16"/>
      <c r="EA752" s="16"/>
      <c r="EB752" s="16"/>
      <c r="EC752" s="16"/>
      <c r="ED752" s="16"/>
      <c r="EE752" s="16"/>
      <c r="EF752" s="16"/>
      <c r="EG752" s="16"/>
      <c r="EH752" s="16"/>
      <c r="EI752" s="16"/>
      <c r="EJ752" s="16"/>
      <c r="EK752" s="16"/>
      <c r="EL752" s="16"/>
      <c r="EM752" s="16"/>
      <c r="EN752" s="16"/>
      <c r="EO752" s="16"/>
      <c r="EP752" s="16"/>
      <c r="EQ752" s="16"/>
      <c r="ER752" s="16"/>
      <c r="ES752" s="16"/>
      <c r="ET752" s="16"/>
      <c r="EU752" s="16"/>
      <c r="EV752" s="16"/>
      <c r="EW752" s="16"/>
      <c r="EX752" s="16"/>
      <c r="EY752" s="16"/>
      <c r="EZ752" s="16"/>
      <c r="FA752" s="16"/>
      <c r="FB752" s="16"/>
      <c r="FC752" s="16"/>
      <c r="FD752" s="16"/>
      <c r="FE752" s="16"/>
      <c r="FF752" s="16"/>
      <c r="FG752" s="16"/>
      <c r="FH752" s="16"/>
      <c r="FI752" s="16"/>
      <c r="FJ752" s="16"/>
      <c r="FK752" s="16"/>
      <c r="FL752" s="16"/>
      <c r="FM752" s="16"/>
      <c r="FN752" s="16"/>
      <c r="FO752" s="16"/>
      <c r="FP752" s="16"/>
      <c r="FQ752" s="16"/>
      <c r="FR752" s="16"/>
      <c r="FS752" s="16"/>
      <c r="FT752" s="16"/>
      <c r="FU752" s="16"/>
      <c r="FV752" s="16"/>
      <c r="FW752" s="16"/>
      <c r="FX752" s="16"/>
      <c r="FY752" s="16"/>
      <c r="FZ752" s="16"/>
      <c r="GA752" s="16"/>
      <c r="GB752" s="16"/>
      <c r="GC752" s="16"/>
      <c r="GD752" s="16"/>
      <c r="GE752" s="16"/>
      <c r="GF752" s="16"/>
      <c r="GG752" s="16"/>
      <c r="GH752" s="16"/>
      <c r="GI752" s="16"/>
      <c r="GJ752" s="16"/>
      <c r="GK752" s="16"/>
      <c r="GL752" s="16"/>
      <c r="GM752" s="16"/>
      <c r="GN752" s="16"/>
      <c r="GO752" s="16"/>
      <c r="GP752" s="16"/>
      <c r="GQ752" s="16"/>
      <c r="GR752" s="16"/>
      <c r="GS752" s="16"/>
      <c r="GT752" s="16"/>
      <c r="GU752" s="16"/>
      <c r="GV752" s="16"/>
      <c r="GW752" s="16"/>
      <c r="GX752" s="16"/>
      <c r="GY752" s="16"/>
      <c r="GZ752" s="16"/>
      <c r="HA752" s="16"/>
      <c r="HB752" s="16"/>
      <c r="HC752" s="16"/>
      <c r="HD752" s="16"/>
      <c r="HE752" s="16"/>
      <c r="HF752" s="16"/>
      <c r="HG752" s="16"/>
      <c r="HH752" s="16"/>
      <c r="HI752" s="16"/>
      <c r="HJ752" s="16"/>
      <c r="HK752" s="16"/>
      <c r="HL752" s="16"/>
      <c r="HM752" s="16"/>
      <c r="HN752" s="16"/>
      <c r="HO752" s="16"/>
      <c r="HP752" s="16"/>
      <c r="HQ752" s="16"/>
      <c r="HR752" s="16"/>
      <c r="HS752" s="16"/>
      <c r="HT752" s="16"/>
      <c r="HU752" s="16"/>
      <c r="HV752" s="16"/>
      <c r="HW752" s="16"/>
      <c r="HX752" s="16"/>
      <c r="HY752" s="16"/>
      <c r="HZ752" s="16"/>
      <c r="IA752" s="16"/>
      <c r="IB752" s="16"/>
      <c r="IC752" s="16"/>
      <c r="ID752" s="16"/>
      <c r="IE752" s="16"/>
      <c r="IF752" s="16"/>
      <c r="IG752" s="16"/>
      <c r="IH752" s="16"/>
      <c r="II752" s="16"/>
      <c r="IJ752" s="16"/>
      <c r="IK752" s="16"/>
      <c r="IL752" s="16"/>
      <c r="IM752" s="16"/>
      <c r="IN752" s="16"/>
      <c r="IO752" s="16"/>
      <c r="IP752" s="16"/>
      <c r="IQ752" s="16"/>
      <c r="IR752" s="16"/>
      <c r="IS752" s="16"/>
      <c r="IT752" s="16"/>
      <c r="IU752" s="16"/>
      <c r="IV752" s="16"/>
      <c r="IW752" s="16"/>
      <c r="IX752" s="16"/>
      <c r="IY752" s="16"/>
      <c r="IZ752" s="16"/>
      <c r="JA752" s="16"/>
      <c r="JB752" s="16"/>
      <c r="JC752" s="16"/>
      <c r="JD752" s="16"/>
      <c r="JE752" s="16"/>
      <c r="JF752" s="16"/>
      <c r="JG752" s="16"/>
      <c r="JH752" s="16"/>
      <c r="JI752" s="16"/>
      <c r="JJ752" s="16"/>
      <c r="JK752" s="16"/>
      <c r="JL752" s="16"/>
      <c r="JM752" s="16"/>
      <c r="JN752" s="16"/>
      <c r="JO752" s="16"/>
      <c r="JP752" s="16"/>
      <c r="JQ752" s="16"/>
      <c r="JR752" s="16"/>
      <c r="JS752" s="16"/>
      <c r="JT752" s="16"/>
      <c r="JU752" s="16"/>
      <c r="JV752" s="16"/>
      <c r="JW752" s="16"/>
      <c r="JX752" s="16"/>
      <c r="JY752" s="16"/>
      <c r="JZ752" s="16"/>
      <c r="KA752" s="16"/>
      <c r="KB752" s="16"/>
      <c r="KC752" s="16"/>
      <c r="KD752" s="16"/>
      <c r="KE752" s="16"/>
      <c r="KF752" s="16"/>
      <c r="KG752" s="16"/>
      <c r="KH752" s="16"/>
      <c r="KI752" s="16"/>
      <c r="KJ752" s="16"/>
      <c r="KK752" s="16"/>
      <c r="KL752" s="16"/>
      <c r="KM752" s="16"/>
      <c r="KN752" s="16"/>
      <c r="KO752" s="16"/>
      <c r="KP752" s="16"/>
      <c r="KQ752" s="16"/>
      <c r="KR752" s="16"/>
      <c r="KS752" s="16"/>
      <c r="KT752" s="16"/>
      <c r="KU752" s="16"/>
      <c r="KV752" s="16"/>
      <c r="KW752" s="16"/>
      <c r="KX752" s="16"/>
      <c r="KY752" s="16"/>
      <c r="KZ752" s="16"/>
      <c r="LA752" s="16"/>
      <c r="LB752" s="16"/>
      <c r="LC752" s="16"/>
      <c r="LD752" s="16"/>
      <c r="LE752" s="16"/>
      <c r="LF752" s="16"/>
      <c r="LG752" s="16"/>
      <c r="LH752" s="16"/>
      <c r="LI752" s="16"/>
      <c r="LJ752" s="16"/>
      <c r="LK752" s="16"/>
      <c r="LL752" s="16"/>
      <c r="LM752" s="16"/>
      <c r="LN752" s="16"/>
      <c r="LO752" s="16"/>
      <c r="LP752" s="16"/>
      <c r="LQ752" s="16"/>
      <c r="LR752" s="16"/>
      <c r="LS752" s="16"/>
      <c r="LT752" s="16"/>
      <c r="LU752" s="16"/>
      <c r="LV752" s="16"/>
      <c r="LW752" s="16"/>
      <c r="LX752" s="16"/>
      <c r="LY752" s="16"/>
      <c r="LZ752" s="16"/>
      <c r="MA752" s="16"/>
      <c r="MB752" s="16"/>
      <c r="MC752" s="16"/>
      <c r="MD752" s="16"/>
      <c r="ME752" s="16"/>
      <c r="MF752" s="16"/>
      <c r="MG752" s="16"/>
      <c r="MH752" s="16"/>
      <c r="MI752" s="16"/>
      <c r="MJ752" s="16"/>
      <c r="MK752" s="16"/>
      <c r="ML752" s="16"/>
      <c r="MM752" s="16"/>
      <c r="MN752" s="16"/>
      <c r="MO752" s="16"/>
      <c r="MP752" s="16"/>
      <c r="MQ752" s="16"/>
      <c r="MR752" s="16"/>
      <c r="MS752" s="16"/>
      <c r="MT752" s="16"/>
      <c r="MU752" s="16"/>
      <c r="MV752" s="16"/>
      <c r="MW752" s="16"/>
      <c r="MX752" s="16"/>
      <c r="MY752" s="16"/>
      <c r="MZ752" s="16"/>
      <c r="NA752" s="16"/>
      <c r="NB752" s="16"/>
      <c r="NC752" s="16"/>
      <c r="ND752" s="16"/>
      <c r="NE752" s="16"/>
      <c r="NF752" s="16"/>
      <c r="NG752" s="16"/>
      <c r="NH752" s="16"/>
      <c r="NI752" s="16"/>
      <c r="NJ752" s="16"/>
      <c r="NK752" s="16"/>
      <c r="NL752" s="16"/>
      <c r="NM752" s="16"/>
      <c r="NN752" s="16"/>
      <c r="NO752" s="16"/>
      <c r="NP752" s="16"/>
      <c r="NQ752" s="16"/>
      <c r="NR752" s="16"/>
      <c r="NS752" s="16"/>
      <c r="NT752" s="16"/>
      <c r="NU752" s="16"/>
      <c r="NV752" s="16"/>
      <c r="NW752" s="16"/>
      <c r="NX752" s="16"/>
      <c r="NY752" s="16"/>
      <c r="NZ752" s="16"/>
      <c r="OA752" s="16"/>
      <c r="OB752" s="16"/>
      <c r="OC752" s="16"/>
      <c r="OD752" s="16"/>
      <c r="OE752" s="16"/>
      <c r="OF752" s="16"/>
      <c r="OG752" s="16"/>
      <c r="OH752" s="16"/>
      <c r="OI752" s="16"/>
      <c r="OJ752" s="16"/>
      <c r="OK752" s="16"/>
      <c r="OL752" s="16"/>
      <c r="OM752" s="16"/>
      <c r="ON752" s="16"/>
      <c r="OO752" s="16"/>
      <c r="OP752" s="16"/>
      <c r="OQ752" s="16"/>
      <c r="OR752" s="16"/>
      <c r="OS752" s="16"/>
      <c r="OT752" s="16"/>
      <c r="OU752" s="16"/>
      <c r="OV752" s="16"/>
      <c r="OW752" s="16"/>
      <c r="OX752" s="16"/>
      <c r="OY752" s="16"/>
      <c r="OZ752" s="16"/>
      <c r="PA752" s="16"/>
      <c r="PB752" s="16"/>
      <c r="PC752" s="16"/>
      <c r="PD752" s="16"/>
      <c r="PE752" s="16"/>
      <c r="PF752" s="16"/>
      <c r="PG752" s="16"/>
      <c r="PH752" s="16"/>
      <c r="PI752" s="16"/>
      <c r="PJ752" s="16"/>
      <c r="PK752" s="16"/>
      <c r="PL752" s="16"/>
      <c r="PM752" s="16"/>
      <c r="PN752" s="16"/>
      <c r="PO752" s="16"/>
      <c r="PP752" s="16"/>
      <c r="PQ752" s="16"/>
      <c r="PR752" s="16"/>
      <c r="PS752" s="16"/>
      <c r="PT752" s="16"/>
      <c r="PU752" s="16"/>
      <c r="PV752" s="16"/>
      <c r="PW752" s="16"/>
      <c r="PX752" s="16"/>
      <c r="PY752" s="16"/>
      <c r="PZ752" s="16"/>
      <c r="QA752" s="16"/>
      <c r="QB752" s="16"/>
      <c r="QC752" s="16"/>
      <c r="QD752" s="16"/>
      <c r="QE752" s="16"/>
      <c r="QF752" s="16"/>
      <c r="QG752" s="16"/>
      <c r="QH752" s="16"/>
      <c r="QI752" s="16"/>
      <c r="QJ752" s="16"/>
      <c r="QK752" s="16"/>
      <c r="QL752" s="16"/>
      <c r="QM752" s="16"/>
      <c r="QN752" s="16"/>
      <c r="QO752" s="16"/>
      <c r="QP752" s="16"/>
      <c r="QQ752" s="16"/>
      <c r="QR752" s="16"/>
      <c r="QS752" s="16"/>
      <c r="QT752" s="16"/>
      <c r="QU752" s="16"/>
      <c r="QV752" s="16"/>
      <c r="QW752" s="16"/>
      <c r="QX752" s="16"/>
      <c r="QY752" s="16"/>
      <c r="QZ752" s="16"/>
      <c r="RA752" s="16"/>
      <c r="RB752" s="16"/>
      <c r="RC752" s="16"/>
      <c r="RD752" s="16"/>
      <c r="RE752" s="16"/>
      <c r="RF752" s="16"/>
      <c r="RG752" s="16"/>
      <c r="RH752" s="16"/>
      <c r="RI752" s="16"/>
      <c r="RJ752" s="16"/>
      <c r="RK752" s="16"/>
      <c r="RL752" s="16"/>
      <c r="RM752" s="16"/>
      <c r="RN752" s="16"/>
      <c r="RO752" s="16"/>
      <c r="RP752" s="16"/>
      <c r="RQ752" s="16"/>
      <c r="RR752" s="16"/>
      <c r="RS752" s="16"/>
      <c r="RT752" s="16"/>
      <c r="RU752" s="16"/>
      <c r="RV752" s="16"/>
      <c r="RW752" s="16"/>
      <c r="RX752" s="16"/>
      <c r="RY752" s="16"/>
      <c r="RZ752" s="16"/>
      <c r="SA752" s="16"/>
      <c r="SB752" s="16"/>
      <c r="SC752" s="16"/>
      <c r="SD752" s="16"/>
      <c r="SE752" s="16"/>
      <c r="SF752" s="16"/>
      <c r="SG752" s="16"/>
      <c r="SH752" s="16"/>
      <c r="SI752" s="16"/>
      <c r="SJ752" s="16"/>
      <c r="SK752" s="16"/>
      <c r="SL752" s="16"/>
      <c r="SM752" s="16"/>
      <c r="SN752" s="16"/>
      <c r="SO752" s="16"/>
      <c r="SP752" s="16"/>
      <c r="SQ752" s="16"/>
      <c r="SR752" s="16"/>
      <c r="SS752" s="16"/>
      <c r="ST752" s="16"/>
      <c r="SU752" s="16"/>
      <c r="SV752" s="16"/>
      <c r="SW752" s="16"/>
      <c r="SX752" s="16"/>
      <c r="SY752" s="16"/>
      <c r="SZ752" s="16"/>
      <c r="TA752" s="16"/>
      <c r="TB752" s="16"/>
      <c r="TC752" s="16"/>
      <c r="TD752" s="16"/>
      <c r="TE752" s="16"/>
      <c r="TF752" s="16"/>
      <c r="TG752" s="16"/>
      <c r="TH752" s="16"/>
      <c r="TI752" s="16"/>
      <c r="TJ752" s="16"/>
      <c r="TK752" s="16"/>
      <c r="TL752" s="16"/>
      <c r="TM752" s="16"/>
      <c r="TN752" s="16"/>
      <c r="TO752" s="16"/>
      <c r="TP752" s="16"/>
      <c r="TQ752" s="16"/>
      <c r="TR752" s="16"/>
      <c r="TS752" s="16"/>
      <c r="TT752" s="16"/>
      <c r="TU752" s="16"/>
      <c r="TV752" s="16"/>
      <c r="TW752" s="16"/>
      <c r="TX752" s="16"/>
      <c r="TY752" s="16"/>
      <c r="TZ752" s="16"/>
      <c r="UA752" s="16"/>
      <c r="UB752" s="16"/>
      <c r="UC752" s="16"/>
      <c r="UD752" s="16"/>
      <c r="UE752" s="16"/>
      <c r="UF752" s="16"/>
      <c r="UG752" s="16"/>
      <c r="UH752" s="16"/>
      <c r="UI752" s="16"/>
      <c r="UJ752" s="16"/>
      <c r="UK752" s="16"/>
      <c r="UL752" s="16"/>
      <c r="UM752" s="16"/>
      <c r="UN752" s="16"/>
      <c r="UO752" s="16"/>
      <c r="UP752" s="16"/>
      <c r="UQ752" s="16"/>
      <c r="UR752" s="16"/>
      <c r="US752" s="16"/>
      <c r="UT752" s="16"/>
      <c r="UU752" s="16"/>
      <c r="UV752" s="16"/>
      <c r="UW752" s="16"/>
      <c r="UX752" s="16"/>
      <c r="UY752" s="16"/>
      <c r="UZ752" s="16"/>
      <c r="VA752" s="16"/>
      <c r="VB752" s="16"/>
      <c r="VC752" s="16"/>
      <c r="VD752" s="16"/>
      <c r="VE752" s="16"/>
      <c r="VF752" s="16"/>
      <c r="VG752" s="16"/>
      <c r="VH752" s="16"/>
      <c r="VI752" s="16"/>
      <c r="VJ752" s="16"/>
      <c r="VK752" s="16"/>
      <c r="VL752" s="16"/>
      <c r="VM752" s="16"/>
      <c r="VN752" s="16"/>
      <c r="VO752" s="16"/>
      <c r="VP752" s="16"/>
      <c r="VQ752" s="16"/>
      <c r="VR752" s="16"/>
      <c r="VS752" s="16"/>
      <c r="VT752" s="16"/>
      <c r="VU752" s="16"/>
      <c r="VV752" s="16"/>
      <c r="VW752" s="16"/>
      <c r="VX752" s="16"/>
      <c r="VY752" s="16"/>
      <c r="VZ752" s="16"/>
      <c r="WA752" s="16"/>
      <c r="WB752" s="16"/>
      <c r="WC752" s="16"/>
      <c r="WD752" s="16"/>
      <c r="WE752" s="16"/>
      <c r="WF752" s="16"/>
      <c r="WG752" s="16"/>
      <c r="WH752" s="16"/>
      <c r="WI752" s="16"/>
      <c r="WJ752" s="16"/>
      <c r="WK752" s="16"/>
      <c r="WL752" s="16"/>
      <c r="WM752" s="16"/>
      <c r="WN752" s="16"/>
      <c r="WO752" s="16"/>
      <c r="WP752" s="16"/>
      <c r="WQ752" s="16"/>
      <c r="WR752" s="16"/>
      <c r="WS752" s="16"/>
      <c r="WT752" s="16"/>
      <c r="WU752" s="16"/>
      <c r="WV752" s="16"/>
      <c r="WW752" s="16"/>
      <c r="WX752" s="16"/>
      <c r="WY752" s="16"/>
      <c r="WZ752" s="16"/>
      <c r="XA752" s="16"/>
      <c r="XB752" s="16"/>
      <c r="XC752" s="16"/>
      <c r="XD752" s="16"/>
      <c r="XE752" s="16"/>
      <c r="XF752" s="16"/>
      <c r="XG752" s="16"/>
      <c r="XH752" s="16"/>
      <c r="XI752" s="16"/>
      <c r="XJ752" s="16"/>
      <c r="XK752" s="16"/>
      <c r="XL752" s="16"/>
      <c r="XM752" s="16"/>
      <c r="XN752" s="16"/>
      <c r="XO752" s="16"/>
      <c r="XP752" s="16"/>
      <c r="XQ752" s="16"/>
      <c r="XR752" s="16"/>
      <c r="XS752" s="16"/>
      <c r="XT752" s="16"/>
      <c r="XU752" s="16"/>
      <c r="XV752" s="16"/>
      <c r="XW752" s="16"/>
      <c r="XX752" s="16"/>
      <c r="XY752" s="16"/>
      <c r="XZ752" s="16"/>
      <c r="YA752" s="16"/>
      <c r="YB752" s="16"/>
      <c r="YC752" s="16"/>
      <c r="YD752" s="16"/>
      <c r="YE752" s="16"/>
      <c r="YF752" s="16"/>
      <c r="YG752" s="16"/>
      <c r="YH752" s="16"/>
      <c r="YI752" s="16"/>
      <c r="YJ752" s="16"/>
      <c r="YK752" s="16"/>
      <c r="YL752" s="16"/>
      <c r="YM752" s="16"/>
      <c r="YN752" s="16"/>
      <c r="YO752" s="16"/>
      <c r="YP752" s="16"/>
      <c r="YQ752" s="16"/>
      <c r="YR752" s="16"/>
      <c r="YS752" s="16"/>
      <c r="YT752" s="16"/>
      <c r="YU752" s="16"/>
      <c r="YV752" s="16"/>
      <c r="YW752" s="16"/>
      <c r="YX752" s="16"/>
      <c r="YY752" s="16"/>
      <c r="YZ752" s="16"/>
      <c r="ZA752" s="16"/>
      <c r="ZB752" s="16"/>
      <c r="ZC752" s="16"/>
      <c r="ZD752" s="16"/>
      <c r="ZE752" s="16"/>
      <c r="ZF752" s="16"/>
      <c r="ZG752" s="16"/>
      <c r="ZH752" s="16"/>
      <c r="ZI752" s="16"/>
      <c r="ZJ752" s="16"/>
      <c r="ZK752" s="16"/>
      <c r="ZL752" s="16"/>
      <c r="ZM752" s="16"/>
      <c r="ZN752" s="16"/>
      <c r="ZO752" s="16"/>
      <c r="ZP752" s="16"/>
      <c r="ZQ752" s="16"/>
      <c r="ZR752" s="16"/>
      <c r="ZS752" s="16"/>
      <c r="ZT752" s="16"/>
      <c r="ZU752" s="16"/>
      <c r="ZV752" s="16"/>
      <c r="ZW752" s="16"/>
      <c r="ZX752" s="16"/>
      <c r="ZY752" s="16"/>
      <c r="ZZ752" s="16"/>
      <c r="AAA752" s="16"/>
      <c r="AAB752" s="16"/>
      <c r="AAC752" s="16"/>
      <c r="AAD752" s="16"/>
      <c r="AAE752" s="16"/>
      <c r="AAF752" s="16"/>
      <c r="AAG752" s="16"/>
      <c r="AAH752" s="16"/>
      <c r="AAI752" s="16"/>
      <c r="AAJ752" s="16"/>
      <c r="AAK752" s="16"/>
      <c r="AAL752" s="16"/>
      <c r="AAM752" s="16"/>
      <c r="AAN752" s="16"/>
      <c r="AAO752" s="16"/>
      <c r="AAP752" s="16"/>
      <c r="AAQ752" s="16"/>
      <c r="AAR752" s="16"/>
      <c r="AAS752" s="16"/>
      <c r="AAT752" s="16"/>
      <c r="AAU752" s="16"/>
      <c r="AAV752" s="16"/>
      <c r="AAW752" s="16"/>
      <c r="AAX752" s="16"/>
      <c r="AAY752" s="16"/>
      <c r="AAZ752" s="16"/>
      <c r="ABA752" s="16"/>
      <c r="ABB752" s="16"/>
      <c r="ABC752" s="16"/>
      <c r="ABD752" s="16"/>
      <c r="ABE752" s="16"/>
      <c r="ABF752" s="16"/>
      <c r="ABG752" s="16"/>
      <c r="ABH752" s="16"/>
      <c r="ABI752" s="16"/>
      <c r="ABJ752" s="16"/>
      <c r="ABK752" s="16"/>
      <c r="ABL752" s="16"/>
      <c r="ABM752" s="16"/>
      <c r="ABN752" s="16"/>
      <c r="ABO752" s="16"/>
      <c r="ABP752" s="16"/>
      <c r="ABQ752" s="16"/>
      <c r="ABR752" s="16"/>
      <c r="ABS752" s="16"/>
      <c r="ABT752" s="16"/>
      <c r="ABU752" s="16"/>
      <c r="ABV752" s="16"/>
      <c r="ABW752" s="16"/>
      <c r="ABX752" s="16"/>
      <c r="ABY752" s="16"/>
      <c r="ABZ752" s="16"/>
      <c r="ACA752" s="16"/>
      <c r="ACB752" s="16"/>
      <c r="ACC752" s="16"/>
      <c r="ACD752" s="16"/>
      <c r="ACE752" s="16"/>
      <c r="ACF752" s="16"/>
      <c r="ACG752" s="16"/>
      <c r="ACH752" s="16"/>
      <c r="ACI752" s="16"/>
      <c r="ACJ752" s="16"/>
      <c r="ACK752" s="16"/>
      <c r="ACL752" s="16"/>
      <c r="ACM752" s="16"/>
      <c r="ACN752" s="16"/>
      <c r="ACO752" s="16"/>
      <c r="ACP752" s="16"/>
      <c r="ACQ752" s="16"/>
      <c r="ACR752" s="16"/>
      <c r="ACS752" s="16"/>
      <c r="ACT752" s="16"/>
      <c r="ACU752" s="16"/>
      <c r="ACV752" s="16"/>
      <c r="ACW752" s="16"/>
      <c r="ACX752" s="16"/>
      <c r="ACY752" s="16"/>
      <c r="ACZ752" s="16"/>
      <c r="ADA752" s="16"/>
      <c r="ADB752" s="16"/>
      <c r="ADC752" s="16"/>
      <c r="ADD752" s="16"/>
      <c r="ADE752" s="16"/>
      <c r="ADF752" s="16"/>
      <c r="ADG752" s="16"/>
      <c r="ADH752" s="16"/>
      <c r="ADI752" s="16"/>
      <c r="ADJ752" s="16"/>
      <c r="ADK752" s="16"/>
      <c r="ADL752" s="16"/>
      <c r="ADM752" s="16"/>
      <c r="ADN752" s="16"/>
      <c r="ADO752" s="16"/>
      <c r="ADP752" s="16"/>
      <c r="ADQ752" s="16"/>
      <c r="ADR752" s="16"/>
      <c r="ADS752" s="16"/>
      <c r="ADT752" s="16"/>
      <c r="ADU752" s="16"/>
      <c r="ADV752" s="16"/>
      <c r="ADW752" s="16"/>
      <c r="ADX752" s="16"/>
      <c r="ADY752" s="16"/>
      <c r="ADZ752" s="16"/>
      <c r="AEA752" s="16"/>
      <c r="AEB752" s="16"/>
      <c r="AEC752" s="16"/>
      <c r="AED752" s="16"/>
      <c r="AEE752" s="16"/>
      <c r="AEF752" s="16"/>
      <c r="AEG752" s="16"/>
      <c r="AEH752" s="16"/>
      <c r="AEI752" s="16"/>
      <c r="AEJ752" s="16"/>
      <c r="AEK752" s="16"/>
      <c r="AEL752" s="16"/>
      <c r="AEM752" s="16"/>
      <c r="AEN752" s="16"/>
      <c r="AEO752" s="16"/>
      <c r="AEP752" s="16"/>
      <c r="AEQ752" s="16"/>
      <c r="AER752" s="16"/>
      <c r="AES752" s="16"/>
      <c r="AET752" s="16"/>
      <c r="AEU752" s="16"/>
      <c r="AEV752" s="16"/>
      <c r="AEW752" s="16"/>
      <c r="AEX752" s="16"/>
      <c r="AEY752" s="16"/>
      <c r="AEZ752" s="16"/>
      <c r="AFA752" s="16"/>
      <c r="AFB752" s="16"/>
      <c r="AFC752" s="16"/>
      <c r="AFD752" s="16"/>
      <c r="AFE752" s="16"/>
      <c r="AFF752" s="16"/>
      <c r="AFG752" s="16"/>
      <c r="AFH752" s="16"/>
      <c r="AFI752" s="16"/>
      <c r="AFJ752" s="16"/>
      <c r="AFK752" s="16"/>
      <c r="AFL752" s="16"/>
      <c r="AFM752" s="16"/>
      <c r="AFN752" s="16"/>
      <c r="AFO752" s="16"/>
      <c r="AFP752" s="16"/>
      <c r="AFQ752" s="16"/>
      <c r="AFR752" s="16"/>
      <c r="AFS752" s="16"/>
      <c r="AFT752" s="16"/>
      <c r="AFU752" s="16"/>
      <c r="AFV752" s="16"/>
      <c r="AFW752" s="16"/>
      <c r="AFX752" s="16"/>
      <c r="AFY752" s="16"/>
      <c r="AFZ752" s="16"/>
      <c r="AGA752" s="16"/>
    </row>
    <row r="753" spans="1:859" s="343" customFormat="1" x14ac:dyDescent="0.2">
      <c r="A753" s="341"/>
      <c r="B753" s="341"/>
      <c r="C753" s="341"/>
      <c r="D753" s="341"/>
      <c r="E753" s="340" t="s">
        <v>1866</v>
      </c>
      <c r="F753" s="340" t="s">
        <v>2932</v>
      </c>
      <c r="G753" s="340" t="s">
        <v>449</v>
      </c>
      <c r="H753" s="329" t="s">
        <v>1864</v>
      </c>
      <c r="I753" s="329" t="s">
        <v>1802</v>
      </c>
      <c r="J753" s="329" t="s">
        <v>884</v>
      </c>
      <c r="K753" s="329" t="s">
        <v>1862</v>
      </c>
      <c r="L753" s="329" t="s">
        <v>848</v>
      </c>
      <c r="M753" s="329"/>
      <c r="N753" s="340"/>
      <c r="O753" s="329"/>
      <c r="P753" s="329"/>
      <c r="Q753" s="340"/>
      <c r="R753" s="341"/>
      <c r="S753" s="341"/>
      <c r="T753" s="341"/>
      <c r="U753" s="341"/>
      <c r="V753" s="341"/>
      <c r="W753" s="341"/>
      <c r="X753" s="341"/>
      <c r="Y753" s="341"/>
      <c r="Z753" s="341"/>
      <c r="AA753" s="341"/>
      <c r="AB753" s="341"/>
      <c r="AC753" s="341"/>
      <c r="AD753" s="341"/>
      <c r="AE753" s="341"/>
      <c r="AF753" s="341"/>
      <c r="AG753" s="341"/>
      <c r="AH753" s="341"/>
      <c r="AI753" s="341"/>
      <c r="AJ753" s="341"/>
      <c r="AK753" s="341"/>
      <c r="AL753" s="341"/>
      <c r="AM753" s="341"/>
      <c r="AN753" s="341"/>
      <c r="AO753" s="341"/>
      <c r="AP753" s="341"/>
      <c r="AQ753" s="341"/>
      <c r="AR753" s="341"/>
      <c r="AS753" s="341"/>
      <c r="AT753" s="341"/>
      <c r="AU753" s="341"/>
      <c r="AV753" s="341"/>
      <c r="AW753" s="341"/>
      <c r="AX753" s="341"/>
      <c r="AY753" s="341"/>
      <c r="AZ753" s="341"/>
      <c r="BA753" s="341"/>
      <c r="BB753" s="341"/>
      <c r="BC753" s="341"/>
      <c r="BD753" s="341"/>
      <c r="BE753" s="341"/>
      <c r="BF753" s="341"/>
      <c r="BG753" s="341"/>
      <c r="BH753" s="341"/>
      <c r="BI753" s="341"/>
      <c r="BJ753" s="341"/>
      <c r="BK753" s="341"/>
      <c r="BL753" s="341"/>
      <c r="BM753" s="341"/>
      <c r="BN753" s="341"/>
      <c r="BO753" s="341"/>
      <c r="BP753" s="341"/>
      <c r="BQ753" s="341"/>
      <c r="BR753" s="341"/>
      <c r="BS753" s="341"/>
      <c r="BT753" s="341"/>
      <c r="BU753" s="341"/>
      <c r="BV753" s="341"/>
      <c r="BW753" s="341"/>
      <c r="BX753" s="341"/>
      <c r="BY753" s="341"/>
      <c r="BZ753" s="341"/>
      <c r="CA753" s="341"/>
      <c r="CB753" s="341"/>
      <c r="CC753" s="341"/>
      <c r="CD753" s="341"/>
      <c r="CE753" s="341"/>
      <c r="CF753" s="341"/>
      <c r="CG753" s="341"/>
      <c r="CH753" s="341"/>
      <c r="CI753" s="341"/>
      <c r="CJ753" s="341"/>
      <c r="CK753" s="341"/>
      <c r="CL753" s="341"/>
      <c r="CM753" s="341"/>
      <c r="CN753" s="341"/>
      <c r="CO753" s="341"/>
      <c r="CP753" s="341"/>
      <c r="CQ753" s="341"/>
      <c r="CR753" s="341"/>
      <c r="CS753" s="341"/>
      <c r="CT753" s="341"/>
      <c r="CU753" s="341"/>
      <c r="CV753" s="341"/>
      <c r="CW753" s="341"/>
      <c r="CX753" s="341"/>
      <c r="CY753" s="341"/>
      <c r="CZ753" s="341"/>
      <c r="DA753" s="341"/>
      <c r="DB753" s="341"/>
      <c r="DC753" s="341"/>
      <c r="DD753" s="341"/>
      <c r="DE753" s="341"/>
      <c r="DF753" s="341"/>
      <c r="DG753" s="341"/>
      <c r="DH753" s="341"/>
      <c r="DI753" s="341"/>
      <c r="DJ753" s="341"/>
      <c r="DK753" s="341"/>
      <c r="DL753" s="341"/>
      <c r="DM753" s="341"/>
      <c r="DN753" s="341"/>
      <c r="DO753" s="341"/>
      <c r="DP753" s="341"/>
      <c r="DQ753" s="341"/>
      <c r="DR753" s="341"/>
      <c r="DS753" s="341"/>
      <c r="DT753" s="341"/>
      <c r="DU753" s="341"/>
      <c r="DV753" s="341"/>
      <c r="DW753" s="341"/>
      <c r="DX753" s="341"/>
      <c r="DY753" s="341"/>
      <c r="DZ753" s="341"/>
      <c r="EA753" s="341"/>
      <c r="EB753" s="341"/>
      <c r="EC753" s="341"/>
      <c r="ED753" s="341"/>
      <c r="EE753" s="341"/>
      <c r="EF753" s="341"/>
      <c r="EG753" s="341"/>
      <c r="EH753" s="341"/>
      <c r="EI753" s="341"/>
      <c r="EJ753" s="341"/>
      <c r="EK753" s="341"/>
      <c r="EL753" s="341"/>
      <c r="EM753" s="341"/>
      <c r="EN753" s="341"/>
      <c r="EO753" s="341"/>
      <c r="EP753" s="341"/>
      <c r="EQ753" s="341"/>
      <c r="ER753" s="341"/>
      <c r="ES753" s="341"/>
      <c r="ET753" s="341"/>
      <c r="EU753" s="341"/>
      <c r="EV753" s="341"/>
      <c r="EW753" s="341"/>
      <c r="EX753" s="341"/>
      <c r="EY753" s="341"/>
      <c r="EZ753" s="341"/>
      <c r="FA753" s="341"/>
      <c r="FB753" s="341"/>
      <c r="FC753" s="341"/>
      <c r="FD753" s="341"/>
      <c r="FE753" s="341"/>
      <c r="FF753" s="341"/>
      <c r="FG753" s="341"/>
      <c r="FH753" s="341"/>
      <c r="FI753" s="341"/>
      <c r="FJ753" s="341"/>
      <c r="FK753" s="341"/>
      <c r="FL753" s="341"/>
      <c r="FM753" s="341"/>
      <c r="FN753" s="341"/>
      <c r="FO753" s="341"/>
      <c r="FP753" s="341"/>
      <c r="FQ753" s="341"/>
      <c r="FR753" s="341"/>
      <c r="FS753" s="341"/>
      <c r="FT753" s="341"/>
      <c r="FU753" s="341"/>
      <c r="FV753" s="341"/>
      <c r="FW753" s="341"/>
      <c r="FX753" s="341"/>
      <c r="FY753" s="341"/>
      <c r="FZ753" s="341"/>
      <c r="GA753" s="341"/>
      <c r="GB753" s="341"/>
      <c r="GC753" s="341"/>
      <c r="GD753" s="341"/>
      <c r="GE753" s="341"/>
      <c r="GF753" s="341"/>
      <c r="GG753" s="341"/>
      <c r="GH753" s="341"/>
      <c r="GI753" s="341"/>
      <c r="GJ753" s="341"/>
      <c r="GK753" s="341"/>
      <c r="GL753" s="341"/>
      <c r="GM753" s="341"/>
      <c r="GN753" s="341"/>
      <c r="GO753" s="341"/>
      <c r="GP753" s="341"/>
      <c r="GQ753" s="341"/>
      <c r="GR753" s="341"/>
      <c r="GS753" s="341"/>
      <c r="GT753" s="341"/>
      <c r="GU753" s="341"/>
      <c r="GV753" s="341"/>
      <c r="GW753" s="341"/>
      <c r="GX753" s="341"/>
      <c r="GY753" s="341"/>
      <c r="GZ753" s="341"/>
      <c r="HA753" s="341"/>
      <c r="HB753" s="341"/>
      <c r="HC753" s="341"/>
      <c r="HD753" s="341"/>
      <c r="HE753" s="341"/>
      <c r="HF753" s="341"/>
      <c r="HG753" s="341"/>
      <c r="HH753" s="341"/>
      <c r="HI753" s="341"/>
      <c r="HJ753" s="341"/>
      <c r="HK753" s="341"/>
      <c r="HL753" s="341"/>
      <c r="HM753" s="341"/>
      <c r="HN753" s="341"/>
      <c r="HO753" s="341"/>
      <c r="HP753" s="341"/>
      <c r="HQ753" s="341"/>
      <c r="HR753" s="341"/>
      <c r="HS753" s="341"/>
      <c r="HT753" s="341"/>
      <c r="HU753" s="341"/>
      <c r="HV753" s="341"/>
      <c r="HW753" s="341"/>
      <c r="HX753" s="341"/>
      <c r="HY753" s="341"/>
      <c r="HZ753" s="341"/>
      <c r="IA753" s="341"/>
      <c r="IB753" s="341"/>
      <c r="IC753" s="341"/>
      <c r="ID753" s="341"/>
      <c r="IE753" s="341"/>
      <c r="IF753" s="341"/>
      <c r="IG753" s="341"/>
      <c r="IH753" s="341"/>
      <c r="II753" s="341"/>
      <c r="IJ753" s="341"/>
      <c r="IK753" s="341"/>
      <c r="IL753" s="341"/>
      <c r="IM753" s="341"/>
      <c r="IN753" s="341"/>
      <c r="IO753" s="341"/>
      <c r="IP753" s="341"/>
      <c r="IQ753" s="341"/>
      <c r="IR753" s="341"/>
      <c r="IS753" s="341"/>
      <c r="IT753" s="341"/>
      <c r="IU753" s="341"/>
      <c r="IV753" s="341"/>
      <c r="IW753" s="341"/>
      <c r="IX753" s="341"/>
      <c r="IY753" s="341"/>
      <c r="IZ753" s="341"/>
      <c r="JA753" s="341"/>
      <c r="JB753" s="341"/>
      <c r="JC753" s="341"/>
      <c r="JD753" s="341"/>
      <c r="JE753" s="341"/>
      <c r="JF753" s="341"/>
      <c r="JG753" s="341"/>
      <c r="JH753" s="341"/>
      <c r="JI753" s="341"/>
      <c r="JJ753" s="341"/>
      <c r="JK753" s="341"/>
      <c r="JL753" s="341"/>
      <c r="JM753" s="341"/>
      <c r="JN753" s="341"/>
      <c r="JO753" s="341"/>
      <c r="JP753" s="341"/>
      <c r="JQ753" s="341"/>
      <c r="JR753" s="341"/>
      <c r="JS753" s="341"/>
      <c r="JT753" s="341"/>
      <c r="JU753" s="341"/>
      <c r="JV753" s="341"/>
      <c r="JW753" s="341"/>
      <c r="JX753" s="341"/>
      <c r="JY753" s="341"/>
      <c r="JZ753" s="341"/>
      <c r="KA753" s="341"/>
      <c r="KB753" s="341"/>
      <c r="KC753" s="341"/>
      <c r="KD753" s="341"/>
      <c r="KE753" s="341"/>
      <c r="KF753" s="341"/>
      <c r="KG753" s="341"/>
      <c r="KH753" s="341"/>
      <c r="KI753" s="341"/>
      <c r="KJ753" s="341"/>
      <c r="KK753" s="341"/>
      <c r="KL753" s="341"/>
      <c r="KM753" s="341"/>
      <c r="KN753" s="341"/>
      <c r="KO753" s="341"/>
      <c r="KP753" s="341"/>
      <c r="KQ753" s="341"/>
      <c r="KR753" s="341"/>
      <c r="KS753" s="341"/>
      <c r="KT753" s="341"/>
      <c r="KU753" s="341"/>
      <c r="KV753" s="341"/>
      <c r="KW753" s="341"/>
      <c r="KX753" s="341"/>
      <c r="KY753" s="341"/>
      <c r="KZ753" s="341"/>
      <c r="LA753" s="341"/>
      <c r="LB753" s="341"/>
      <c r="LC753" s="341"/>
      <c r="LD753" s="341"/>
      <c r="LE753" s="341"/>
      <c r="LF753" s="341"/>
      <c r="LG753" s="341"/>
      <c r="LH753" s="341"/>
      <c r="LI753" s="341"/>
      <c r="LJ753" s="341"/>
      <c r="LK753" s="341"/>
      <c r="LL753" s="341"/>
      <c r="LM753" s="341"/>
      <c r="LN753" s="341"/>
      <c r="LO753" s="341"/>
      <c r="LP753" s="341"/>
      <c r="LQ753" s="341"/>
      <c r="LR753" s="341"/>
      <c r="LS753" s="341"/>
      <c r="LT753" s="341"/>
      <c r="LU753" s="341"/>
      <c r="LV753" s="341"/>
      <c r="LW753" s="341"/>
      <c r="LX753" s="341"/>
      <c r="LY753" s="341"/>
      <c r="LZ753" s="341"/>
      <c r="MA753" s="341"/>
      <c r="MB753" s="341"/>
      <c r="MC753" s="341"/>
      <c r="MD753" s="341"/>
      <c r="ME753" s="341"/>
      <c r="MF753" s="341"/>
      <c r="MG753" s="341"/>
      <c r="MH753" s="341"/>
      <c r="MI753" s="341"/>
      <c r="MJ753" s="341"/>
      <c r="MK753" s="341"/>
      <c r="ML753" s="341"/>
      <c r="MM753" s="341"/>
      <c r="MN753" s="341"/>
      <c r="MO753" s="341"/>
      <c r="MP753" s="341"/>
      <c r="MQ753" s="341"/>
      <c r="MR753" s="341"/>
      <c r="MS753" s="341"/>
      <c r="MT753" s="341"/>
      <c r="MU753" s="341"/>
      <c r="MV753" s="341"/>
      <c r="MW753" s="341"/>
      <c r="MX753" s="341"/>
      <c r="MY753" s="341"/>
      <c r="MZ753" s="341"/>
      <c r="NA753" s="341"/>
      <c r="NB753" s="341"/>
      <c r="NC753" s="341"/>
      <c r="ND753" s="341"/>
      <c r="NE753" s="341"/>
      <c r="NF753" s="341"/>
      <c r="NG753" s="341"/>
      <c r="NH753" s="341"/>
      <c r="NI753" s="341"/>
      <c r="NJ753" s="341"/>
      <c r="NK753" s="341"/>
      <c r="NL753" s="341"/>
      <c r="NM753" s="341"/>
      <c r="NN753" s="341"/>
      <c r="NO753" s="341"/>
      <c r="NP753" s="341"/>
      <c r="NQ753" s="341"/>
      <c r="NR753" s="341"/>
      <c r="NS753" s="341"/>
      <c r="NT753" s="341"/>
      <c r="NU753" s="341"/>
      <c r="NV753" s="341"/>
      <c r="NW753" s="341"/>
      <c r="NX753" s="341"/>
      <c r="NY753" s="341"/>
      <c r="NZ753" s="341"/>
      <c r="OA753" s="341"/>
      <c r="OB753" s="341"/>
      <c r="OC753" s="341"/>
      <c r="OD753" s="341"/>
      <c r="OE753" s="341"/>
      <c r="OF753" s="341"/>
      <c r="OG753" s="341"/>
      <c r="OH753" s="341"/>
      <c r="OI753" s="341"/>
      <c r="OJ753" s="341"/>
      <c r="OK753" s="341"/>
      <c r="OL753" s="341"/>
      <c r="OM753" s="341"/>
      <c r="ON753" s="341"/>
      <c r="OO753" s="341"/>
      <c r="OP753" s="341"/>
      <c r="OQ753" s="341"/>
      <c r="OR753" s="341"/>
      <c r="OS753" s="341"/>
      <c r="OT753" s="341"/>
      <c r="OU753" s="341"/>
      <c r="OV753" s="341"/>
      <c r="OW753" s="341"/>
      <c r="OX753" s="341"/>
      <c r="OY753" s="341"/>
      <c r="OZ753" s="341"/>
      <c r="PA753" s="341"/>
      <c r="PB753" s="341"/>
      <c r="PC753" s="341"/>
      <c r="PD753" s="341"/>
      <c r="PE753" s="341"/>
      <c r="PF753" s="341"/>
      <c r="PG753" s="341"/>
      <c r="PH753" s="341"/>
      <c r="PI753" s="341"/>
      <c r="PJ753" s="341"/>
      <c r="PK753" s="341"/>
      <c r="PL753" s="341"/>
      <c r="PM753" s="341"/>
      <c r="PN753" s="341"/>
      <c r="PO753" s="341"/>
      <c r="PP753" s="341"/>
      <c r="PQ753" s="341"/>
      <c r="PR753" s="341"/>
      <c r="PS753" s="341"/>
      <c r="PT753" s="341"/>
      <c r="PU753" s="341"/>
      <c r="PV753" s="341"/>
      <c r="PW753" s="341"/>
      <c r="PX753" s="341"/>
      <c r="PY753" s="341"/>
      <c r="PZ753" s="341"/>
      <c r="QA753" s="341"/>
      <c r="QB753" s="341"/>
      <c r="QC753" s="341"/>
      <c r="QD753" s="341"/>
      <c r="QE753" s="341"/>
      <c r="QF753" s="341"/>
      <c r="QG753" s="341"/>
      <c r="QH753" s="341"/>
      <c r="QI753" s="341"/>
      <c r="QJ753" s="341"/>
      <c r="QK753" s="341"/>
      <c r="QL753" s="341"/>
      <c r="QM753" s="341"/>
      <c r="QN753" s="341"/>
      <c r="QO753" s="341"/>
      <c r="QP753" s="341"/>
      <c r="QQ753" s="341"/>
      <c r="QR753" s="341"/>
      <c r="QS753" s="341"/>
      <c r="QT753" s="341"/>
      <c r="QU753" s="341"/>
      <c r="QV753" s="341"/>
      <c r="QW753" s="341"/>
      <c r="QX753" s="341"/>
      <c r="QY753" s="341"/>
      <c r="QZ753" s="341"/>
      <c r="RA753" s="341"/>
      <c r="RB753" s="341"/>
      <c r="RC753" s="341"/>
      <c r="RD753" s="341"/>
      <c r="RE753" s="341"/>
      <c r="RF753" s="341"/>
      <c r="RG753" s="341"/>
      <c r="RH753" s="341"/>
      <c r="RI753" s="341"/>
      <c r="RJ753" s="341"/>
      <c r="RK753" s="341"/>
      <c r="RL753" s="341"/>
      <c r="RM753" s="341"/>
      <c r="RN753" s="341"/>
      <c r="RO753" s="341"/>
      <c r="RP753" s="341"/>
      <c r="RQ753" s="341"/>
      <c r="RR753" s="341"/>
      <c r="RS753" s="341"/>
      <c r="RT753" s="341"/>
      <c r="RU753" s="341"/>
      <c r="RV753" s="341"/>
      <c r="RW753" s="341"/>
      <c r="RX753" s="341"/>
      <c r="RY753" s="341"/>
      <c r="RZ753" s="341"/>
      <c r="SA753" s="341"/>
      <c r="SB753" s="341"/>
      <c r="SC753" s="341"/>
      <c r="SD753" s="341"/>
      <c r="SE753" s="341"/>
      <c r="SF753" s="341"/>
      <c r="SG753" s="341"/>
      <c r="SH753" s="341"/>
      <c r="SI753" s="341"/>
      <c r="SJ753" s="341"/>
      <c r="SK753" s="341"/>
      <c r="SL753" s="341"/>
      <c r="SM753" s="341"/>
      <c r="SN753" s="341"/>
      <c r="SO753" s="341"/>
      <c r="SP753" s="341"/>
      <c r="SQ753" s="341"/>
      <c r="SR753" s="341"/>
      <c r="SS753" s="341"/>
      <c r="ST753" s="341"/>
      <c r="SU753" s="341"/>
      <c r="SV753" s="341"/>
      <c r="SW753" s="341"/>
      <c r="SX753" s="341"/>
      <c r="SY753" s="341"/>
      <c r="SZ753" s="341"/>
      <c r="TA753" s="341"/>
      <c r="TB753" s="341"/>
      <c r="TC753" s="341"/>
      <c r="TD753" s="341"/>
      <c r="TE753" s="341"/>
      <c r="TF753" s="341"/>
      <c r="TG753" s="341"/>
      <c r="TH753" s="341"/>
      <c r="TI753" s="341"/>
      <c r="TJ753" s="341"/>
      <c r="TK753" s="341"/>
      <c r="TL753" s="341"/>
      <c r="TM753" s="341"/>
      <c r="TN753" s="341"/>
      <c r="TO753" s="341"/>
      <c r="TP753" s="341"/>
      <c r="TQ753" s="341"/>
      <c r="TR753" s="341"/>
      <c r="TS753" s="341"/>
      <c r="TT753" s="341"/>
      <c r="TU753" s="341"/>
      <c r="TV753" s="341"/>
      <c r="TW753" s="341"/>
      <c r="TX753" s="341"/>
      <c r="TY753" s="341"/>
      <c r="TZ753" s="341"/>
      <c r="UA753" s="341"/>
      <c r="UB753" s="341"/>
      <c r="UC753" s="341"/>
      <c r="UD753" s="341"/>
      <c r="UE753" s="341"/>
      <c r="UF753" s="341"/>
      <c r="UG753" s="341"/>
      <c r="UH753" s="341"/>
      <c r="UI753" s="341"/>
      <c r="UJ753" s="341"/>
      <c r="UK753" s="341"/>
      <c r="UL753" s="341"/>
      <c r="UM753" s="341"/>
      <c r="UN753" s="341"/>
      <c r="UO753" s="341"/>
      <c r="UP753" s="341"/>
      <c r="UQ753" s="341"/>
      <c r="UR753" s="341"/>
      <c r="US753" s="341"/>
      <c r="UT753" s="341"/>
      <c r="UU753" s="341"/>
      <c r="UV753" s="341"/>
      <c r="UW753" s="341"/>
      <c r="UX753" s="341"/>
      <c r="UY753" s="341"/>
      <c r="UZ753" s="341"/>
      <c r="VA753" s="341"/>
      <c r="VB753" s="341"/>
      <c r="VC753" s="341"/>
      <c r="VD753" s="341"/>
      <c r="VE753" s="341"/>
      <c r="VF753" s="341"/>
      <c r="VG753" s="341"/>
      <c r="VH753" s="341"/>
      <c r="VI753" s="341"/>
      <c r="VJ753" s="341"/>
      <c r="VK753" s="341"/>
      <c r="VL753" s="341"/>
      <c r="VM753" s="341"/>
      <c r="VN753" s="341"/>
      <c r="VO753" s="341"/>
      <c r="VP753" s="341"/>
      <c r="VQ753" s="341"/>
      <c r="VR753" s="341"/>
      <c r="VS753" s="341"/>
      <c r="VT753" s="341"/>
      <c r="VU753" s="341"/>
      <c r="VV753" s="341"/>
      <c r="VW753" s="341"/>
      <c r="VX753" s="341"/>
      <c r="VY753" s="341"/>
      <c r="VZ753" s="341"/>
      <c r="WA753" s="341"/>
      <c r="WB753" s="341"/>
      <c r="WC753" s="341"/>
      <c r="WD753" s="341"/>
      <c r="WE753" s="341"/>
      <c r="WF753" s="341"/>
      <c r="WG753" s="341"/>
      <c r="WH753" s="341"/>
      <c r="WI753" s="341"/>
      <c r="WJ753" s="341"/>
      <c r="WK753" s="341"/>
      <c r="WL753" s="341"/>
      <c r="WM753" s="341"/>
      <c r="WN753" s="341"/>
      <c r="WO753" s="341"/>
      <c r="WP753" s="341"/>
      <c r="WQ753" s="341"/>
      <c r="WR753" s="341"/>
      <c r="WS753" s="341"/>
      <c r="WT753" s="341"/>
      <c r="WU753" s="341"/>
      <c r="WV753" s="341"/>
      <c r="WW753" s="341"/>
      <c r="WX753" s="341"/>
      <c r="WY753" s="341"/>
      <c r="WZ753" s="341"/>
      <c r="XA753" s="341"/>
      <c r="XB753" s="341"/>
      <c r="XC753" s="341"/>
      <c r="XD753" s="341"/>
      <c r="XE753" s="341"/>
      <c r="XF753" s="341"/>
      <c r="XG753" s="341"/>
      <c r="XH753" s="341"/>
      <c r="XI753" s="341"/>
      <c r="XJ753" s="341"/>
      <c r="XK753" s="341"/>
      <c r="XL753" s="341"/>
      <c r="XM753" s="341"/>
      <c r="XN753" s="341"/>
      <c r="XO753" s="341"/>
      <c r="XP753" s="341"/>
      <c r="XQ753" s="341"/>
      <c r="XR753" s="341"/>
      <c r="XS753" s="341"/>
      <c r="XT753" s="341"/>
      <c r="XU753" s="341"/>
      <c r="XV753" s="341"/>
      <c r="XW753" s="341"/>
      <c r="XX753" s="341"/>
      <c r="XY753" s="341"/>
      <c r="XZ753" s="341"/>
      <c r="YA753" s="341"/>
      <c r="YB753" s="341"/>
      <c r="YC753" s="341"/>
      <c r="YD753" s="341"/>
      <c r="YE753" s="341"/>
      <c r="YF753" s="341"/>
      <c r="YG753" s="341"/>
      <c r="YH753" s="341"/>
      <c r="YI753" s="341"/>
      <c r="YJ753" s="341"/>
      <c r="YK753" s="341"/>
      <c r="YL753" s="341"/>
      <c r="YM753" s="341"/>
      <c r="YN753" s="341"/>
      <c r="YO753" s="341"/>
      <c r="YP753" s="341"/>
      <c r="YQ753" s="341"/>
      <c r="YR753" s="341"/>
      <c r="YS753" s="341"/>
      <c r="YT753" s="341"/>
      <c r="YU753" s="341"/>
      <c r="YV753" s="341"/>
      <c r="YW753" s="341"/>
      <c r="YX753" s="341"/>
      <c r="YY753" s="341"/>
      <c r="YZ753" s="341"/>
      <c r="ZA753" s="341"/>
      <c r="ZB753" s="341"/>
      <c r="ZC753" s="341"/>
      <c r="ZD753" s="341"/>
      <c r="ZE753" s="341"/>
      <c r="ZF753" s="341"/>
      <c r="ZG753" s="341"/>
      <c r="ZH753" s="341"/>
      <c r="ZI753" s="341"/>
      <c r="ZJ753" s="341"/>
      <c r="ZK753" s="341"/>
      <c r="ZL753" s="341"/>
      <c r="ZM753" s="341"/>
      <c r="ZN753" s="341"/>
      <c r="ZO753" s="341"/>
      <c r="ZP753" s="341"/>
      <c r="ZQ753" s="341"/>
      <c r="ZR753" s="341"/>
      <c r="ZS753" s="341"/>
      <c r="ZT753" s="341"/>
      <c r="ZU753" s="341"/>
      <c r="ZV753" s="341"/>
      <c r="ZW753" s="341"/>
      <c r="ZX753" s="341"/>
      <c r="ZY753" s="341"/>
      <c r="ZZ753" s="341"/>
      <c r="AAA753" s="341"/>
      <c r="AAB753" s="341"/>
      <c r="AAC753" s="341"/>
      <c r="AAD753" s="341"/>
      <c r="AAE753" s="341"/>
      <c r="AAF753" s="341"/>
      <c r="AAG753" s="341"/>
      <c r="AAH753" s="341"/>
      <c r="AAI753" s="341"/>
      <c r="AAJ753" s="341"/>
      <c r="AAK753" s="341"/>
      <c r="AAL753" s="341"/>
      <c r="AAM753" s="341"/>
      <c r="AAN753" s="341"/>
      <c r="AAO753" s="341"/>
      <c r="AAP753" s="341"/>
      <c r="AAQ753" s="341"/>
      <c r="AAR753" s="341"/>
      <c r="AAS753" s="341"/>
      <c r="AAT753" s="341"/>
      <c r="AAU753" s="341"/>
      <c r="AAV753" s="341"/>
      <c r="AAW753" s="341"/>
      <c r="AAX753" s="341"/>
      <c r="AAY753" s="341"/>
      <c r="AAZ753" s="341"/>
      <c r="ABA753" s="341"/>
      <c r="ABB753" s="341"/>
      <c r="ABC753" s="341"/>
      <c r="ABD753" s="341"/>
      <c r="ABE753" s="341"/>
      <c r="ABF753" s="341"/>
      <c r="ABG753" s="341"/>
      <c r="ABH753" s="341"/>
      <c r="ABI753" s="341"/>
      <c r="ABJ753" s="341"/>
      <c r="ABK753" s="341"/>
      <c r="ABL753" s="341"/>
      <c r="ABM753" s="341"/>
      <c r="ABN753" s="341"/>
      <c r="ABO753" s="341"/>
      <c r="ABP753" s="341"/>
      <c r="ABQ753" s="341"/>
      <c r="ABR753" s="341"/>
      <c r="ABS753" s="341"/>
      <c r="ABT753" s="341"/>
      <c r="ABU753" s="341"/>
      <c r="ABV753" s="341"/>
      <c r="ABW753" s="341"/>
      <c r="ABX753" s="341"/>
      <c r="ABY753" s="341"/>
      <c r="ABZ753" s="341"/>
      <c r="ACA753" s="341"/>
      <c r="ACB753" s="341"/>
      <c r="ACC753" s="341"/>
      <c r="ACD753" s="341"/>
      <c r="ACE753" s="341"/>
      <c r="ACF753" s="341"/>
      <c r="ACG753" s="341"/>
      <c r="ACH753" s="341"/>
      <c r="ACI753" s="341"/>
      <c r="ACJ753" s="341"/>
      <c r="ACK753" s="341"/>
      <c r="ACL753" s="341"/>
      <c r="ACM753" s="341"/>
      <c r="ACN753" s="341"/>
      <c r="ACO753" s="341"/>
      <c r="ACP753" s="341"/>
      <c r="ACQ753" s="341"/>
      <c r="ACR753" s="341"/>
      <c r="ACS753" s="341"/>
      <c r="ACT753" s="341"/>
      <c r="ACU753" s="341"/>
      <c r="ACV753" s="341"/>
      <c r="ACW753" s="341"/>
      <c r="ACX753" s="341"/>
      <c r="ACY753" s="341"/>
      <c r="ACZ753" s="341"/>
      <c r="ADA753" s="341"/>
      <c r="ADB753" s="341"/>
      <c r="ADC753" s="341"/>
      <c r="ADD753" s="341"/>
      <c r="ADE753" s="341"/>
      <c r="ADF753" s="341"/>
      <c r="ADG753" s="341"/>
      <c r="ADH753" s="341"/>
      <c r="ADI753" s="341"/>
      <c r="ADJ753" s="341"/>
      <c r="ADK753" s="341"/>
      <c r="ADL753" s="341"/>
      <c r="ADM753" s="341"/>
      <c r="ADN753" s="341"/>
      <c r="ADO753" s="341"/>
      <c r="ADP753" s="341"/>
      <c r="ADQ753" s="341"/>
      <c r="ADR753" s="341"/>
      <c r="ADS753" s="341"/>
      <c r="ADT753" s="341"/>
      <c r="ADU753" s="341"/>
      <c r="ADV753" s="341"/>
      <c r="ADW753" s="341"/>
      <c r="ADX753" s="341"/>
      <c r="ADY753" s="341"/>
      <c r="ADZ753" s="341"/>
      <c r="AEA753" s="341"/>
      <c r="AEB753" s="341"/>
      <c r="AEC753" s="341"/>
      <c r="AED753" s="341"/>
      <c r="AEE753" s="341"/>
      <c r="AEF753" s="341"/>
      <c r="AEG753" s="341"/>
      <c r="AEH753" s="341"/>
      <c r="AEI753" s="341"/>
      <c r="AEJ753" s="341"/>
      <c r="AEK753" s="341"/>
      <c r="AEL753" s="341"/>
      <c r="AEM753" s="341"/>
      <c r="AEN753" s="341"/>
      <c r="AEO753" s="341"/>
      <c r="AEP753" s="341"/>
      <c r="AEQ753" s="341"/>
      <c r="AER753" s="341"/>
      <c r="AES753" s="341"/>
      <c r="AET753" s="341"/>
      <c r="AEU753" s="341"/>
      <c r="AEV753" s="341"/>
      <c r="AEW753" s="341"/>
      <c r="AEX753" s="341"/>
      <c r="AEY753" s="341"/>
      <c r="AEZ753" s="341"/>
      <c r="AFA753" s="341"/>
      <c r="AFB753" s="341"/>
      <c r="AFC753" s="341"/>
      <c r="AFD753" s="341"/>
      <c r="AFE753" s="341"/>
      <c r="AFF753" s="341"/>
      <c r="AFG753" s="341"/>
      <c r="AFH753" s="341"/>
      <c r="AFI753" s="341"/>
      <c r="AFJ753" s="341"/>
      <c r="AFK753" s="341"/>
      <c r="AFL753" s="341"/>
      <c r="AFM753" s="341"/>
      <c r="AFN753" s="341"/>
      <c r="AFO753" s="341"/>
      <c r="AFP753" s="341"/>
      <c r="AFQ753" s="341"/>
      <c r="AFR753" s="341"/>
      <c r="AFS753" s="341"/>
      <c r="AFT753" s="341"/>
      <c r="AFU753" s="341"/>
      <c r="AFV753" s="341"/>
      <c r="AFW753" s="341"/>
      <c r="AFX753" s="341"/>
      <c r="AFY753" s="341"/>
      <c r="AFZ753" s="341"/>
      <c r="AGA753" s="341"/>
    </row>
    <row r="754" spans="1:859" customFormat="1" x14ac:dyDescent="0.2">
      <c r="A754" s="16"/>
      <c r="B754" s="16"/>
      <c r="C754" s="16"/>
      <c r="D754" s="16"/>
      <c r="E754" s="328" t="s">
        <v>1867</v>
      </c>
      <c r="F754" s="328" t="s">
        <v>2933</v>
      </c>
      <c r="G754" s="218" t="s">
        <v>449</v>
      </c>
      <c r="H754" s="217" t="s">
        <v>1861</v>
      </c>
      <c r="I754" s="217" t="s">
        <v>1802</v>
      </c>
      <c r="J754" s="217" t="s">
        <v>892</v>
      </c>
      <c r="K754" s="217" t="s">
        <v>1862</v>
      </c>
      <c r="L754" s="217" t="s">
        <v>849</v>
      </c>
      <c r="M754" s="217"/>
      <c r="N754" s="218"/>
      <c r="O754" s="217"/>
      <c r="P754" s="217"/>
      <c r="Q754" s="218"/>
      <c r="R754" s="16"/>
      <c r="S754" s="16"/>
      <c r="T754" s="16"/>
      <c r="U754" s="16"/>
      <c r="V754" s="16"/>
      <c r="W754" s="16"/>
      <c r="X754" s="16"/>
      <c r="Y754" s="16"/>
      <c r="Z754" s="16"/>
      <c r="AA754" s="16"/>
      <c r="AB754" s="16"/>
      <c r="AC754" s="16"/>
      <c r="AD754" s="16"/>
      <c r="AE754" s="16"/>
      <c r="AF754" s="16"/>
      <c r="AG754" s="16"/>
      <c r="AH754" s="16"/>
      <c r="AI754" s="16"/>
      <c r="AJ754" s="16"/>
      <c r="AK754" s="16"/>
      <c r="AL754" s="16"/>
      <c r="AM754" s="16"/>
      <c r="AN754" s="16"/>
      <c r="AO754" s="16"/>
      <c r="AP754" s="16"/>
      <c r="AQ754" s="16"/>
      <c r="AR754" s="16"/>
      <c r="AS754" s="16"/>
      <c r="AT754" s="16"/>
      <c r="AU754" s="16"/>
      <c r="AV754" s="16"/>
      <c r="AW754" s="16"/>
      <c r="AX754" s="16"/>
      <c r="AY754" s="16"/>
      <c r="AZ754" s="16"/>
      <c r="BA754" s="16"/>
      <c r="BB754" s="16"/>
      <c r="BC754" s="16"/>
      <c r="BD754" s="16"/>
      <c r="BE754" s="16"/>
      <c r="BF754" s="16"/>
      <c r="BG754" s="16"/>
      <c r="BH754" s="16"/>
      <c r="BI754" s="16"/>
      <c r="BJ754" s="16"/>
      <c r="BK754" s="16"/>
      <c r="BL754" s="16"/>
      <c r="BM754" s="16"/>
      <c r="BN754" s="16"/>
      <c r="BO754" s="16"/>
      <c r="BP754" s="16"/>
      <c r="BQ754" s="16"/>
      <c r="BR754" s="16"/>
      <c r="BS754" s="16"/>
      <c r="BT754" s="16"/>
      <c r="BU754" s="16"/>
      <c r="BV754" s="16"/>
      <c r="BW754" s="16"/>
      <c r="BX754" s="16"/>
      <c r="BY754" s="16"/>
      <c r="BZ754" s="16"/>
      <c r="CA754" s="16"/>
      <c r="CB754" s="16"/>
      <c r="CC754" s="16"/>
      <c r="CD754" s="16"/>
      <c r="CE754" s="16"/>
      <c r="CF754" s="16"/>
      <c r="CG754" s="16"/>
      <c r="CH754" s="16"/>
      <c r="CI754" s="16"/>
      <c r="CJ754" s="16"/>
      <c r="CK754" s="16"/>
      <c r="CL754" s="16"/>
      <c r="CM754" s="16"/>
      <c r="CN754" s="16"/>
      <c r="CO754" s="16"/>
      <c r="CP754" s="16"/>
      <c r="CQ754" s="16"/>
      <c r="CR754" s="16"/>
      <c r="CS754" s="16"/>
      <c r="CT754" s="16"/>
      <c r="CU754" s="16"/>
      <c r="CV754" s="16"/>
      <c r="CW754" s="16"/>
      <c r="CX754" s="16"/>
      <c r="CY754" s="16"/>
      <c r="CZ754" s="16"/>
      <c r="DA754" s="16"/>
      <c r="DB754" s="16"/>
      <c r="DC754" s="16"/>
      <c r="DD754" s="16"/>
      <c r="DE754" s="16"/>
      <c r="DF754" s="16"/>
      <c r="DG754" s="16"/>
      <c r="DH754" s="16"/>
      <c r="DI754" s="16"/>
      <c r="DJ754" s="16"/>
      <c r="DK754" s="16"/>
      <c r="DL754" s="16"/>
      <c r="DM754" s="16"/>
      <c r="DN754" s="16"/>
      <c r="DO754" s="16"/>
      <c r="DP754" s="16"/>
      <c r="DQ754" s="16"/>
      <c r="DR754" s="16"/>
      <c r="DS754" s="16"/>
      <c r="DT754" s="16"/>
      <c r="DU754" s="16"/>
      <c r="DV754" s="16"/>
      <c r="DW754" s="16"/>
      <c r="DX754" s="16"/>
      <c r="DY754" s="16"/>
      <c r="DZ754" s="16"/>
      <c r="EA754" s="16"/>
      <c r="EB754" s="16"/>
      <c r="EC754" s="16"/>
      <c r="ED754" s="16"/>
      <c r="EE754" s="16"/>
      <c r="EF754" s="16"/>
      <c r="EG754" s="16"/>
      <c r="EH754" s="16"/>
      <c r="EI754" s="16"/>
      <c r="EJ754" s="16"/>
      <c r="EK754" s="16"/>
      <c r="EL754" s="16"/>
      <c r="EM754" s="16"/>
      <c r="EN754" s="16"/>
      <c r="EO754" s="16"/>
      <c r="EP754" s="16"/>
      <c r="EQ754" s="16"/>
      <c r="ER754" s="16"/>
      <c r="ES754" s="16"/>
      <c r="ET754" s="16"/>
      <c r="EU754" s="16"/>
      <c r="EV754" s="16"/>
      <c r="EW754" s="16"/>
      <c r="EX754" s="16"/>
      <c r="EY754" s="16"/>
      <c r="EZ754" s="16"/>
      <c r="FA754" s="16"/>
      <c r="FB754" s="16"/>
      <c r="FC754" s="16"/>
      <c r="FD754" s="16"/>
      <c r="FE754" s="16"/>
      <c r="FF754" s="16"/>
      <c r="FG754" s="16"/>
      <c r="FH754" s="16"/>
      <c r="FI754" s="16"/>
      <c r="FJ754" s="16"/>
      <c r="FK754" s="16"/>
      <c r="FL754" s="16"/>
      <c r="FM754" s="16"/>
      <c r="FN754" s="16"/>
      <c r="FO754" s="16"/>
      <c r="FP754" s="16"/>
      <c r="FQ754" s="16"/>
      <c r="FR754" s="16"/>
      <c r="FS754" s="16"/>
      <c r="FT754" s="16"/>
      <c r="FU754" s="16"/>
      <c r="FV754" s="16"/>
      <c r="FW754" s="16"/>
      <c r="FX754" s="16"/>
      <c r="FY754" s="16"/>
      <c r="FZ754" s="16"/>
      <c r="GA754" s="16"/>
      <c r="GB754" s="16"/>
      <c r="GC754" s="16"/>
      <c r="GD754" s="16"/>
      <c r="GE754" s="16"/>
      <c r="GF754" s="16"/>
      <c r="GG754" s="16"/>
      <c r="GH754" s="16"/>
      <c r="GI754" s="16"/>
      <c r="GJ754" s="16"/>
      <c r="GK754" s="16"/>
      <c r="GL754" s="16"/>
      <c r="GM754" s="16"/>
      <c r="GN754" s="16"/>
      <c r="GO754" s="16"/>
      <c r="GP754" s="16"/>
      <c r="GQ754" s="16"/>
      <c r="GR754" s="16"/>
      <c r="GS754" s="16"/>
      <c r="GT754" s="16"/>
      <c r="GU754" s="16"/>
      <c r="GV754" s="16"/>
      <c r="GW754" s="16"/>
      <c r="GX754" s="16"/>
      <c r="GY754" s="16"/>
      <c r="GZ754" s="16"/>
      <c r="HA754" s="16"/>
      <c r="HB754" s="16"/>
      <c r="HC754" s="16"/>
      <c r="HD754" s="16"/>
      <c r="HE754" s="16"/>
      <c r="HF754" s="16"/>
      <c r="HG754" s="16"/>
      <c r="HH754" s="16"/>
      <c r="HI754" s="16"/>
      <c r="HJ754" s="16"/>
      <c r="HK754" s="16"/>
      <c r="HL754" s="16"/>
      <c r="HM754" s="16"/>
      <c r="HN754" s="16"/>
      <c r="HO754" s="16"/>
      <c r="HP754" s="16"/>
      <c r="HQ754" s="16"/>
      <c r="HR754" s="16"/>
      <c r="HS754" s="16"/>
      <c r="HT754" s="16"/>
      <c r="HU754" s="16"/>
      <c r="HV754" s="16"/>
      <c r="HW754" s="16"/>
      <c r="HX754" s="16"/>
      <c r="HY754" s="16"/>
      <c r="HZ754" s="16"/>
      <c r="IA754" s="16"/>
      <c r="IB754" s="16"/>
      <c r="IC754" s="16"/>
      <c r="ID754" s="16"/>
      <c r="IE754" s="16"/>
      <c r="IF754" s="16"/>
      <c r="IG754" s="16"/>
      <c r="IH754" s="16"/>
      <c r="II754" s="16"/>
      <c r="IJ754" s="16"/>
      <c r="IK754" s="16"/>
      <c r="IL754" s="16"/>
      <c r="IM754" s="16"/>
      <c r="IN754" s="16"/>
      <c r="IO754" s="16"/>
      <c r="IP754" s="16"/>
      <c r="IQ754" s="16"/>
      <c r="IR754" s="16"/>
      <c r="IS754" s="16"/>
      <c r="IT754" s="16"/>
      <c r="IU754" s="16"/>
      <c r="IV754" s="16"/>
      <c r="IW754" s="16"/>
      <c r="IX754" s="16"/>
      <c r="IY754" s="16"/>
      <c r="IZ754" s="16"/>
      <c r="JA754" s="16"/>
      <c r="JB754" s="16"/>
      <c r="JC754" s="16"/>
      <c r="JD754" s="16"/>
      <c r="JE754" s="16"/>
      <c r="JF754" s="16"/>
      <c r="JG754" s="16"/>
      <c r="JH754" s="16"/>
      <c r="JI754" s="16"/>
      <c r="JJ754" s="16"/>
      <c r="JK754" s="16"/>
      <c r="JL754" s="16"/>
      <c r="JM754" s="16"/>
      <c r="JN754" s="16"/>
      <c r="JO754" s="16"/>
      <c r="JP754" s="16"/>
      <c r="JQ754" s="16"/>
      <c r="JR754" s="16"/>
      <c r="JS754" s="16"/>
      <c r="JT754" s="16"/>
      <c r="JU754" s="16"/>
      <c r="JV754" s="16"/>
      <c r="JW754" s="16"/>
      <c r="JX754" s="16"/>
      <c r="JY754" s="16"/>
      <c r="JZ754" s="16"/>
      <c r="KA754" s="16"/>
      <c r="KB754" s="16"/>
      <c r="KC754" s="16"/>
      <c r="KD754" s="16"/>
      <c r="KE754" s="16"/>
      <c r="KF754" s="16"/>
      <c r="KG754" s="16"/>
      <c r="KH754" s="16"/>
      <c r="KI754" s="16"/>
      <c r="KJ754" s="16"/>
      <c r="KK754" s="16"/>
      <c r="KL754" s="16"/>
      <c r="KM754" s="16"/>
      <c r="KN754" s="16"/>
      <c r="KO754" s="16"/>
      <c r="KP754" s="16"/>
      <c r="KQ754" s="16"/>
      <c r="KR754" s="16"/>
      <c r="KS754" s="16"/>
      <c r="KT754" s="16"/>
      <c r="KU754" s="16"/>
      <c r="KV754" s="16"/>
      <c r="KW754" s="16"/>
      <c r="KX754" s="16"/>
      <c r="KY754" s="16"/>
      <c r="KZ754" s="16"/>
      <c r="LA754" s="16"/>
      <c r="LB754" s="16"/>
      <c r="LC754" s="16"/>
      <c r="LD754" s="16"/>
      <c r="LE754" s="16"/>
      <c r="LF754" s="16"/>
      <c r="LG754" s="16"/>
      <c r="LH754" s="16"/>
      <c r="LI754" s="16"/>
      <c r="LJ754" s="16"/>
      <c r="LK754" s="16"/>
      <c r="LL754" s="16"/>
      <c r="LM754" s="16"/>
      <c r="LN754" s="16"/>
      <c r="LO754" s="16"/>
      <c r="LP754" s="16"/>
      <c r="LQ754" s="16"/>
      <c r="LR754" s="16"/>
      <c r="LS754" s="16"/>
      <c r="LT754" s="16"/>
      <c r="LU754" s="16"/>
      <c r="LV754" s="16"/>
      <c r="LW754" s="16"/>
      <c r="LX754" s="16"/>
      <c r="LY754" s="16"/>
      <c r="LZ754" s="16"/>
      <c r="MA754" s="16"/>
      <c r="MB754" s="16"/>
      <c r="MC754" s="16"/>
      <c r="MD754" s="16"/>
      <c r="ME754" s="16"/>
      <c r="MF754" s="16"/>
      <c r="MG754" s="16"/>
      <c r="MH754" s="16"/>
      <c r="MI754" s="16"/>
      <c r="MJ754" s="16"/>
      <c r="MK754" s="16"/>
      <c r="ML754" s="16"/>
      <c r="MM754" s="16"/>
      <c r="MN754" s="16"/>
      <c r="MO754" s="16"/>
      <c r="MP754" s="16"/>
      <c r="MQ754" s="16"/>
      <c r="MR754" s="16"/>
      <c r="MS754" s="16"/>
      <c r="MT754" s="16"/>
      <c r="MU754" s="16"/>
      <c r="MV754" s="16"/>
      <c r="MW754" s="16"/>
      <c r="MX754" s="16"/>
      <c r="MY754" s="16"/>
      <c r="MZ754" s="16"/>
      <c r="NA754" s="16"/>
      <c r="NB754" s="16"/>
      <c r="NC754" s="16"/>
      <c r="ND754" s="16"/>
      <c r="NE754" s="16"/>
      <c r="NF754" s="16"/>
      <c r="NG754" s="16"/>
      <c r="NH754" s="16"/>
      <c r="NI754" s="16"/>
      <c r="NJ754" s="16"/>
      <c r="NK754" s="16"/>
      <c r="NL754" s="16"/>
      <c r="NM754" s="16"/>
      <c r="NN754" s="16"/>
      <c r="NO754" s="16"/>
      <c r="NP754" s="16"/>
      <c r="NQ754" s="16"/>
      <c r="NR754" s="16"/>
      <c r="NS754" s="16"/>
      <c r="NT754" s="16"/>
      <c r="NU754" s="16"/>
      <c r="NV754" s="16"/>
      <c r="NW754" s="16"/>
      <c r="NX754" s="16"/>
      <c r="NY754" s="16"/>
      <c r="NZ754" s="16"/>
      <c r="OA754" s="16"/>
      <c r="OB754" s="16"/>
      <c r="OC754" s="16"/>
      <c r="OD754" s="16"/>
      <c r="OE754" s="16"/>
      <c r="OF754" s="16"/>
      <c r="OG754" s="16"/>
      <c r="OH754" s="16"/>
      <c r="OI754" s="16"/>
      <c r="OJ754" s="16"/>
      <c r="OK754" s="16"/>
      <c r="OL754" s="16"/>
      <c r="OM754" s="16"/>
      <c r="ON754" s="16"/>
      <c r="OO754" s="16"/>
      <c r="OP754" s="16"/>
      <c r="OQ754" s="16"/>
      <c r="OR754" s="16"/>
      <c r="OS754" s="16"/>
      <c r="OT754" s="16"/>
      <c r="OU754" s="16"/>
      <c r="OV754" s="16"/>
      <c r="OW754" s="16"/>
      <c r="OX754" s="16"/>
      <c r="OY754" s="16"/>
      <c r="OZ754" s="16"/>
      <c r="PA754" s="16"/>
      <c r="PB754" s="16"/>
      <c r="PC754" s="16"/>
      <c r="PD754" s="16"/>
      <c r="PE754" s="16"/>
      <c r="PF754" s="16"/>
      <c r="PG754" s="16"/>
      <c r="PH754" s="16"/>
      <c r="PI754" s="16"/>
      <c r="PJ754" s="16"/>
      <c r="PK754" s="16"/>
      <c r="PL754" s="16"/>
      <c r="PM754" s="16"/>
      <c r="PN754" s="16"/>
      <c r="PO754" s="16"/>
      <c r="PP754" s="16"/>
      <c r="PQ754" s="16"/>
      <c r="PR754" s="16"/>
      <c r="PS754" s="16"/>
      <c r="PT754" s="16"/>
      <c r="PU754" s="16"/>
      <c r="PV754" s="16"/>
      <c r="PW754" s="16"/>
      <c r="PX754" s="16"/>
      <c r="PY754" s="16"/>
      <c r="PZ754" s="16"/>
      <c r="QA754" s="16"/>
      <c r="QB754" s="16"/>
      <c r="QC754" s="16"/>
      <c r="QD754" s="16"/>
      <c r="QE754" s="16"/>
      <c r="QF754" s="16"/>
      <c r="QG754" s="16"/>
      <c r="QH754" s="16"/>
      <c r="QI754" s="16"/>
      <c r="QJ754" s="16"/>
      <c r="QK754" s="16"/>
      <c r="QL754" s="16"/>
      <c r="QM754" s="16"/>
      <c r="QN754" s="16"/>
      <c r="QO754" s="16"/>
      <c r="QP754" s="16"/>
      <c r="QQ754" s="16"/>
      <c r="QR754" s="16"/>
      <c r="QS754" s="16"/>
      <c r="QT754" s="16"/>
      <c r="QU754" s="16"/>
      <c r="QV754" s="16"/>
      <c r="QW754" s="16"/>
      <c r="QX754" s="16"/>
      <c r="QY754" s="16"/>
      <c r="QZ754" s="16"/>
      <c r="RA754" s="16"/>
      <c r="RB754" s="16"/>
      <c r="RC754" s="16"/>
      <c r="RD754" s="16"/>
      <c r="RE754" s="16"/>
      <c r="RF754" s="16"/>
      <c r="RG754" s="16"/>
      <c r="RH754" s="16"/>
      <c r="RI754" s="16"/>
      <c r="RJ754" s="16"/>
      <c r="RK754" s="16"/>
      <c r="RL754" s="16"/>
      <c r="RM754" s="16"/>
      <c r="RN754" s="16"/>
      <c r="RO754" s="16"/>
      <c r="RP754" s="16"/>
      <c r="RQ754" s="16"/>
      <c r="RR754" s="16"/>
      <c r="RS754" s="16"/>
      <c r="RT754" s="16"/>
      <c r="RU754" s="16"/>
      <c r="RV754" s="16"/>
      <c r="RW754" s="16"/>
      <c r="RX754" s="16"/>
      <c r="RY754" s="16"/>
      <c r="RZ754" s="16"/>
      <c r="SA754" s="16"/>
      <c r="SB754" s="16"/>
      <c r="SC754" s="16"/>
      <c r="SD754" s="16"/>
      <c r="SE754" s="16"/>
      <c r="SF754" s="16"/>
      <c r="SG754" s="16"/>
      <c r="SH754" s="16"/>
      <c r="SI754" s="16"/>
      <c r="SJ754" s="16"/>
      <c r="SK754" s="16"/>
      <c r="SL754" s="16"/>
      <c r="SM754" s="16"/>
      <c r="SN754" s="16"/>
      <c r="SO754" s="16"/>
      <c r="SP754" s="16"/>
      <c r="SQ754" s="16"/>
      <c r="SR754" s="16"/>
      <c r="SS754" s="16"/>
      <c r="ST754" s="16"/>
      <c r="SU754" s="16"/>
      <c r="SV754" s="16"/>
      <c r="SW754" s="16"/>
      <c r="SX754" s="16"/>
      <c r="SY754" s="16"/>
      <c r="SZ754" s="16"/>
      <c r="TA754" s="16"/>
      <c r="TB754" s="16"/>
      <c r="TC754" s="16"/>
      <c r="TD754" s="16"/>
      <c r="TE754" s="16"/>
      <c r="TF754" s="16"/>
      <c r="TG754" s="16"/>
      <c r="TH754" s="16"/>
      <c r="TI754" s="16"/>
      <c r="TJ754" s="16"/>
      <c r="TK754" s="16"/>
      <c r="TL754" s="16"/>
      <c r="TM754" s="16"/>
      <c r="TN754" s="16"/>
      <c r="TO754" s="16"/>
      <c r="TP754" s="16"/>
      <c r="TQ754" s="16"/>
      <c r="TR754" s="16"/>
      <c r="TS754" s="16"/>
      <c r="TT754" s="16"/>
      <c r="TU754" s="16"/>
      <c r="TV754" s="16"/>
      <c r="TW754" s="16"/>
      <c r="TX754" s="16"/>
      <c r="TY754" s="16"/>
      <c r="TZ754" s="16"/>
      <c r="UA754" s="16"/>
      <c r="UB754" s="16"/>
      <c r="UC754" s="16"/>
      <c r="UD754" s="16"/>
      <c r="UE754" s="16"/>
      <c r="UF754" s="16"/>
      <c r="UG754" s="16"/>
      <c r="UH754" s="16"/>
      <c r="UI754" s="16"/>
      <c r="UJ754" s="16"/>
      <c r="UK754" s="16"/>
      <c r="UL754" s="16"/>
      <c r="UM754" s="16"/>
      <c r="UN754" s="16"/>
      <c r="UO754" s="16"/>
      <c r="UP754" s="16"/>
      <c r="UQ754" s="16"/>
      <c r="UR754" s="16"/>
      <c r="US754" s="16"/>
      <c r="UT754" s="16"/>
      <c r="UU754" s="16"/>
      <c r="UV754" s="16"/>
      <c r="UW754" s="16"/>
      <c r="UX754" s="16"/>
      <c r="UY754" s="16"/>
      <c r="UZ754" s="16"/>
      <c r="VA754" s="16"/>
      <c r="VB754" s="16"/>
      <c r="VC754" s="16"/>
      <c r="VD754" s="16"/>
      <c r="VE754" s="16"/>
      <c r="VF754" s="16"/>
      <c r="VG754" s="16"/>
      <c r="VH754" s="16"/>
      <c r="VI754" s="16"/>
      <c r="VJ754" s="16"/>
      <c r="VK754" s="16"/>
      <c r="VL754" s="16"/>
      <c r="VM754" s="16"/>
      <c r="VN754" s="16"/>
      <c r="VO754" s="16"/>
      <c r="VP754" s="16"/>
      <c r="VQ754" s="16"/>
      <c r="VR754" s="16"/>
      <c r="VS754" s="16"/>
      <c r="VT754" s="16"/>
      <c r="VU754" s="16"/>
      <c r="VV754" s="16"/>
      <c r="VW754" s="16"/>
      <c r="VX754" s="16"/>
      <c r="VY754" s="16"/>
      <c r="VZ754" s="16"/>
      <c r="WA754" s="16"/>
      <c r="WB754" s="16"/>
      <c r="WC754" s="16"/>
      <c r="WD754" s="16"/>
      <c r="WE754" s="16"/>
      <c r="WF754" s="16"/>
      <c r="WG754" s="16"/>
      <c r="WH754" s="16"/>
      <c r="WI754" s="16"/>
      <c r="WJ754" s="16"/>
      <c r="WK754" s="16"/>
      <c r="WL754" s="16"/>
      <c r="WM754" s="16"/>
      <c r="WN754" s="16"/>
      <c r="WO754" s="16"/>
      <c r="WP754" s="16"/>
      <c r="WQ754" s="16"/>
      <c r="WR754" s="16"/>
      <c r="WS754" s="16"/>
      <c r="WT754" s="16"/>
      <c r="WU754" s="16"/>
      <c r="WV754" s="16"/>
      <c r="WW754" s="16"/>
      <c r="WX754" s="16"/>
      <c r="WY754" s="16"/>
      <c r="WZ754" s="16"/>
      <c r="XA754" s="16"/>
      <c r="XB754" s="16"/>
      <c r="XC754" s="16"/>
      <c r="XD754" s="16"/>
      <c r="XE754" s="16"/>
      <c r="XF754" s="16"/>
      <c r="XG754" s="16"/>
      <c r="XH754" s="16"/>
      <c r="XI754" s="16"/>
      <c r="XJ754" s="16"/>
      <c r="XK754" s="16"/>
      <c r="XL754" s="16"/>
      <c r="XM754" s="16"/>
      <c r="XN754" s="16"/>
      <c r="XO754" s="16"/>
      <c r="XP754" s="16"/>
      <c r="XQ754" s="16"/>
      <c r="XR754" s="16"/>
      <c r="XS754" s="16"/>
      <c r="XT754" s="16"/>
      <c r="XU754" s="16"/>
      <c r="XV754" s="16"/>
      <c r="XW754" s="16"/>
      <c r="XX754" s="16"/>
      <c r="XY754" s="16"/>
      <c r="XZ754" s="16"/>
      <c r="YA754" s="16"/>
      <c r="YB754" s="16"/>
      <c r="YC754" s="16"/>
      <c r="YD754" s="16"/>
      <c r="YE754" s="16"/>
      <c r="YF754" s="16"/>
      <c r="YG754" s="16"/>
      <c r="YH754" s="16"/>
      <c r="YI754" s="16"/>
      <c r="YJ754" s="16"/>
      <c r="YK754" s="16"/>
      <c r="YL754" s="16"/>
      <c r="YM754" s="16"/>
      <c r="YN754" s="16"/>
      <c r="YO754" s="16"/>
      <c r="YP754" s="16"/>
      <c r="YQ754" s="16"/>
      <c r="YR754" s="16"/>
      <c r="YS754" s="16"/>
      <c r="YT754" s="16"/>
      <c r="YU754" s="16"/>
      <c r="YV754" s="16"/>
      <c r="YW754" s="16"/>
      <c r="YX754" s="16"/>
      <c r="YY754" s="16"/>
      <c r="YZ754" s="16"/>
      <c r="ZA754" s="16"/>
      <c r="ZB754" s="16"/>
      <c r="ZC754" s="16"/>
      <c r="ZD754" s="16"/>
      <c r="ZE754" s="16"/>
      <c r="ZF754" s="16"/>
      <c r="ZG754" s="16"/>
      <c r="ZH754" s="16"/>
      <c r="ZI754" s="16"/>
      <c r="ZJ754" s="16"/>
      <c r="ZK754" s="16"/>
      <c r="ZL754" s="16"/>
      <c r="ZM754" s="16"/>
      <c r="ZN754" s="16"/>
      <c r="ZO754" s="16"/>
      <c r="ZP754" s="16"/>
      <c r="ZQ754" s="16"/>
      <c r="ZR754" s="16"/>
      <c r="ZS754" s="16"/>
      <c r="ZT754" s="16"/>
      <c r="ZU754" s="16"/>
      <c r="ZV754" s="16"/>
      <c r="ZW754" s="16"/>
      <c r="ZX754" s="16"/>
      <c r="ZY754" s="16"/>
      <c r="ZZ754" s="16"/>
      <c r="AAA754" s="16"/>
      <c r="AAB754" s="16"/>
      <c r="AAC754" s="16"/>
      <c r="AAD754" s="16"/>
      <c r="AAE754" s="16"/>
      <c r="AAF754" s="16"/>
      <c r="AAG754" s="16"/>
      <c r="AAH754" s="16"/>
      <c r="AAI754" s="16"/>
      <c r="AAJ754" s="16"/>
      <c r="AAK754" s="16"/>
      <c r="AAL754" s="16"/>
      <c r="AAM754" s="16"/>
      <c r="AAN754" s="16"/>
      <c r="AAO754" s="16"/>
      <c r="AAP754" s="16"/>
      <c r="AAQ754" s="16"/>
      <c r="AAR754" s="16"/>
      <c r="AAS754" s="16"/>
      <c r="AAT754" s="16"/>
      <c r="AAU754" s="16"/>
      <c r="AAV754" s="16"/>
      <c r="AAW754" s="16"/>
      <c r="AAX754" s="16"/>
      <c r="AAY754" s="16"/>
      <c r="AAZ754" s="16"/>
      <c r="ABA754" s="16"/>
      <c r="ABB754" s="16"/>
      <c r="ABC754" s="16"/>
      <c r="ABD754" s="16"/>
      <c r="ABE754" s="16"/>
      <c r="ABF754" s="16"/>
      <c r="ABG754" s="16"/>
      <c r="ABH754" s="16"/>
      <c r="ABI754" s="16"/>
      <c r="ABJ754" s="16"/>
      <c r="ABK754" s="16"/>
      <c r="ABL754" s="16"/>
      <c r="ABM754" s="16"/>
      <c r="ABN754" s="16"/>
      <c r="ABO754" s="16"/>
      <c r="ABP754" s="16"/>
      <c r="ABQ754" s="16"/>
      <c r="ABR754" s="16"/>
      <c r="ABS754" s="16"/>
      <c r="ABT754" s="16"/>
      <c r="ABU754" s="16"/>
      <c r="ABV754" s="16"/>
      <c r="ABW754" s="16"/>
      <c r="ABX754" s="16"/>
      <c r="ABY754" s="16"/>
      <c r="ABZ754" s="16"/>
      <c r="ACA754" s="16"/>
      <c r="ACB754" s="16"/>
      <c r="ACC754" s="16"/>
      <c r="ACD754" s="16"/>
      <c r="ACE754" s="16"/>
      <c r="ACF754" s="16"/>
      <c r="ACG754" s="16"/>
      <c r="ACH754" s="16"/>
      <c r="ACI754" s="16"/>
      <c r="ACJ754" s="16"/>
      <c r="ACK754" s="16"/>
      <c r="ACL754" s="16"/>
      <c r="ACM754" s="16"/>
      <c r="ACN754" s="16"/>
      <c r="ACO754" s="16"/>
      <c r="ACP754" s="16"/>
      <c r="ACQ754" s="16"/>
      <c r="ACR754" s="16"/>
      <c r="ACS754" s="16"/>
      <c r="ACT754" s="16"/>
      <c r="ACU754" s="16"/>
      <c r="ACV754" s="16"/>
      <c r="ACW754" s="16"/>
      <c r="ACX754" s="16"/>
      <c r="ACY754" s="16"/>
      <c r="ACZ754" s="16"/>
      <c r="ADA754" s="16"/>
      <c r="ADB754" s="16"/>
      <c r="ADC754" s="16"/>
      <c r="ADD754" s="16"/>
      <c r="ADE754" s="16"/>
      <c r="ADF754" s="16"/>
      <c r="ADG754" s="16"/>
      <c r="ADH754" s="16"/>
      <c r="ADI754" s="16"/>
      <c r="ADJ754" s="16"/>
      <c r="ADK754" s="16"/>
      <c r="ADL754" s="16"/>
      <c r="ADM754" s="16"/>
      <c r="ADN754" s="16"/>
      <c r="ADO754" s="16"/>
      <c r="ADP754" s="16"/>
      <c r="ADQ754" s="16"/>
      <c r="ADR754" s="16"/>
      <c r="ADS754" s="16"/>
      <c r="ADT754" s="16"/>
      <c r="ADU754" s="16"/>
      <c r="ADV754" s="16"/>
      <c r="ADW754" s="16"/>
      <c r="ADX754" s="16"/>
      <c r="ADY754" s="16"/>
      <c r="ADZ754" s="16"/>
      <c r="AEA754" s="16"/>
      <c r="AEB754" s="16"/>
      <c r="AEC754" s="16"/>
      <c r="AED754" s="16"/>
      <c r="AEE754" s="16"/>
      <c r="AEF754" s="16"/>
      <c r="AEG754" s="16"/>
      <c r="AEH754" s="16"/>
      <c r="AEI754" s="16"/>
      <c r="AEJ754" s="16"/>
      <c r="AEK754" s="16"/>
      <c r="AEL754" s="16"/>
      <c r="AEM754" s="16"/>
      <c r="AEN754" s="16"/>
      <c r="AEO754" s="16"/>
      <c r="AEP754" s="16"/>
      <c r="AEQ754" s="16"/>
      <c r="AER754" s="16"/>
      <c r="AES754" s="16"/>
      <c r="AET754" s="16"/>
      <c r="AEU754" s="16"/>
      <c r="AEV754" s="16"/>
      <c r="AEW754" s="16"/>
      <c r="AEX754" s="16"/>
      <c r="AEY754" s="16"/>
      <c r="AEZ754" s="16"/>
      <c r="AFA754" s="16"/>
      <c r="AFB754" s="16"/>
      <c r="AFC754" s="16"/>
      <c r="AFD754" s="16"/>
      <c r="AFE754" s="16"/>
      <c r="AFF754" s="16"/>
      <c r="AFG754" s="16"/>
      <c r="AFH754" s="16"/>
      <c r="AFI754" s="16"/>
      <c r="AFJ754" s="16"/>
      <c r="AFK754" s="16"/>
      <c r="AFL754" s="16"/>
      <c r="AFM754" s="16"/>
      <c r="AFN754" s="16"/>
      <c r="AFO754" s="16"/>
      <c r="AFP754" s="16"/>
      <c r="AFQ754" s="16"/>
      <c r="AFR754" s="16"/>
      <c r="AFS754" s="16"/>
      <c r="AFT754" s="16"/>
      <c r="AFU754" s="16"/>
      <c r="AFV754" s="16"/>
      <c r="AFW754" s="16"/>
      <c r="AFX754" s="16"/>
      <c r="AFY754" s="16"/>
      <c r="AFZ754" s="16"/>
      <c r="AGA754" s="16"/>
    </row>
    <row r="755" spans="1:859" s="343" customFormat="1" x14ac:dyDescent="0.2">
      <c r="A755" s="341"/>
      <c r="B755" s="341"/>
      <c r="C755" s="341"/>
      <c r="D755" s="341"/>
      <c r="E755" s="340" t="s">
        <v>1868</v>
      </c>
      <c r="F755" s="340" t="s">
        <v>2934</v>
      </c>
      <c r="G755" s="340" t="s">
        <v>449</v>
      </c>
      <c r="H755" s="329" t="s">
        <v>1864</v>
      </c>
      <c r="I755" s="329" t="s">
        <v>1802</v>
      </c>
      <c r="J755" s="329" t="s">
        <v>884</v>
      </c>
      <c r="K755" s="329" t="s">
        <v>1862</v>
      </c>
      <c r="L755" s="329" t="s">
        <v>849</v>
      </c>
      <c r="M755" s="329"/>
      <c r="N755" s="340"/>
      <c r="O755" s="329"/>
      <c r="P755" s="329"/>
      <c r="Q755" s="340"/>
      <c r="R755" s="341"/>
      <c r="S755" s="341"/>
      <c r="T755" s="341"/>
      <c r="U755" s="341"/>
      <c r="V755" s="341"/>
      <c r="W755" s="341"/>
      <c r="X755" s="341"/>
      <c r="Y755" s="341"/>
      <c r="Z755" s="341"/>
      <c r="AA755" s="341"/>
      <c r="AB755" s="341"/>
      <c r="AC755" s="341"/>
      <c r="AD755" s="341"/>
      <c r="AE755" s="341"/>
      <c r="AF755" s="341"/>
      <c r="AG755" s="341"/>
      <c r="AH755" s="341"/>
      <c r="AI755" s="341"/>
      <c r="AJ755" s="341"/>
      <c r="AK755" s="341"/>
      <c r="AL755" s="341"/>
      <c r="AM755" s="341"/>
      <c r="AN755" s="341"/>
      <c r="AO755" s="341"/>
      <c r="AP755" s="341"/>
      <c r="AQ755" s="341"/>
      <c r="AR755" s="341"/>
      <c r="AS755" s="341"/>
      <c r="AT755" s="341"/>
      <c r="AU755" s="341"/>
      <c r="AV755" s="341"/>
      <c r="AW755" s="341"/>
      <c r="AX755" s="341"/>
      <c r="AY755" s="341"/>
      <c r="AZ755" s="341"/>
      <c r="BA755" s="341"/>
      <c r="BB755" s="341"/>
      <c r="BC755" s="341"/>
      <c r="BD755" s="341"/>
      <c r="BE755" s="341"/>
      <c r="BF755" s="341"/>
      <c r="BG755" s="341"/>
      <c r="BH755" s="341"/>
      <c r="BI755" s="341"/>
      <c r="BJ755" s="341"/>
      <c r="BK755" s="341"/>
      <c r="BL755" s="341"/>
      <c r="BM755" s="341"/>
      <c r="BN755" s="341"/>
      <c r="BO755" s="341"/>
      <c r="BP755" s="341"/>
      <c r="BQ755" s="341"/>
      <c r="BR755" s="341"/>
      <c r="BS755" s="341"/>
      <c r="BT755" s="341"/>
      <c r="BU755" s="341"/>
      <c r="BV755" s="341"/>
      <c r="BW755" s="341"/>
      <c r="BX755" s="341"/>
      <c r="BY755" s="341"/>
      <c r="BZ755" s="341"/>
      <c r="CA755" s="341"/>
      <c r="CB755" s="341"/>
      <c r="CC755" s="341"/>
      <c r="CD755" s="341"/>
      <c r="CE755" s="341"/>
      <c r="CF755" s="341"/>
      <c r="CG755" s="341"/>
      <c r="CH755" s="341"/>
      <c r="CI755" s="341"/>
      <c r="CJ755" s="341"/>
      <c r="CK755" s="341"/>
      <c r="CL755" s="341"/>
      <c r="CM755" s="341"/>
      <c r="CN755" s="341"/>
      <c r="CO755" s="341"/>
      <c r="CP755" s="341"/>
      <c r="CQ755" s="341"/>
      <c r="CR755" s="341"/>
      <c r="CS755" s="341"/>
      <c r="CT755" s="341"/>
      <c r="CU755" s="341"/>
      <c r="CV755" s="341"/>
      <c r="CW755" s="341"/>
      <c r="CX755" s="341"/>
      <c r="CY755" s="341"/>
      <c r="CZ755" s="341"/>
      <c r="DA755" s="341"/>
      <c r="DB755" s="341"/>
      <c r="DC755" s="341"/>
      <c r="DD755" s="341"/>
      <c r="DE755" s="341"/>
      <c r="DF755" s="341"/>
      <c r="DG755" s="341"/>
      <c r="DH755" s="341"/>
      <c r="DI755" s="341"/>
      <c r="DJ755" s="341"/>
      <c r="DK755" s="341"/>
      <c r="DL755" s="341"/>
      <c r="DM755" s="341"/>
      <c r="DN755" s="341"/>
      <c r="DO755" s="341"/>
      <c r="DP755" s="341"/>
      <c r="DQ755" s="341"/>
      <c r="DR755" s="341"/>
      <c r="DS755" s="341"/>
      <c r="DT755" s="341"/>
      <c r="DU755" s="341"/>
      <c r="DV755" s="341"/>
      <c r="DW755" s="341"/>
      <c r="DX755" s="341"/>
      <c r="DY755" s="341"/>
      <c r="DZ755" s="341"/>
      <c r="EA755" s="341"/>
      <c r="EB755" s="341"/>
      <c r="EC755" s="341"/>
      <c r="ED755" s="341"/>
      <c r="EE755" s="341"/>
      <c r="EF755" s="341"/>
      <c r="EG755" s="341"/>
      <c r="EH755" s="341"/>
      <c r="EI755" s="341"/>
      <c r="EJ755" s="341"/>
      <c r="EK755" s="341"/>
      <c r="EL755" s="341"/>
      <c r="EM755" s="341"/>
      <c r="EN755" s="341"/>
      <c r="EO755" s="341"/>
      <c r="EP755" s="341"/>
      <c r="EQ755" s="341"/>
      <c r="ER755" s="341"/>
      <c r="ES755" s="341"/>
      <c r="ET755" s="341"/>
      <c r="EU755" s="341"/>
      <c r="EV755" s="341"/>
      <c r="EW755" s="341"/>
      <c r="EX755" s="341"/>
      <c r="EY755" s="341"/>
      <c r="EZ755" s="341"/>
      <c r="FA755" s="341"/>
      <c r="FB755" s="341"/>
      <c r="FC755" s="341"/>
      <c r="FD755" s="341"/>
      <c r="FE755" s="341"/>
      <c r="FF755" s="341"/>
      <c r="FG755" s="341"/>
      <c r="FH755" s="341"/>
      <c r="FI755" s="341"/>
      <c r="FJ755" s="341"/>
      <c r="FK755" s="341"/>
      <c r="FL755" s="341"/>
      <c r="FM755" s="341"/>
      <c r="FN755" s="341"/>
      <c r="FO755" s="341"/>
      <c r="FP755" s="341"/>
      <c r="FQ755" s="341"/>
      <c r="FR755" s="341"/>
      <c r="FS755" s="341"/>
      <c r="FT755" s="341"/>
      <c r="FU755" s="341"/>
      <c r="FV755" s="341"/>
      <c r="FW755" s="341"/>
      <c r="FX755" s="341"/>
      <c r="FY755" s="341"/>
      <c r="FZ755" s="341"/>
      <c r="GA755" s="341"/>
      <c r="GB755" s="341"/>
      <c r="GC755" s="341"/>
      <c r="GD755" s="341"/>
      <c r="GE755" s="341"/>
      <c r="GF755" s="341"/>
      <c r="GG755" s="341"/>
      <c r="GH755" s="341"/>
      <c r="GI755" s="341"/>
      <c r="GJ755" s="341"/>
      <c r="GK755" s="341"/>
      <c r="GL755" s="341"/>
      <c r="GM755" s="341"/>
      <c r="GN755" s="341"/>
      <c r="GO755" s="341"/>
      <c r="GP755" s="341"/>
      <c r="GQ755" s="341"/>
      <c r="GR755" s="341"/>
      <c r="GS755" s="341"/>
      <c r="GT755" s="341"/>
      <c r="GU755" s="341"/>
      <c r="GV755" s="341"/>
      <c r="GW755" s="341"/>
      <c r="GX755" s="341"/>
      <c r="GY755" s="341"/>
      <c r="GZ755" s="341"/>
      <c r="HA755" s="341"/>
      <c r="HB755" s="341"/>
      <c r="HC755" s="341"/>
      <c r="HD755" s="341"/>
      <c r="HE755" s="341"/>
      <c r="HF755" s="341"/>
      <c r="HG755" s="341"/>
      <c r="HH755" s="341"/>
      <c r="HI755" s="341"/>
      <c r="HJ755" s="341"/>
      <c r="HK755" s="341"/>
      <c r="HL755" s="341"/>
      <c r="HM755" s="341"/>
      <c r="HN755" s="341"/>
      <c r="HO755" s="341"/>
      <c r="HP755" s="341"/>
      <c r="HQ755" s="341"/>
      <c r="HR755" s="341"/>
      <c r="HS755" s="341"/>
      <c r="HT755" s="341"/>
      <c r="HU755" s="341"/>
      <c r="HV755" s="341"/>
      <c r="HW755" s="341"/>
      <c r="HX755" s="341"/>
      <c r="HY755" s="341"/>
      <c r="HZ755" s="341"/>
      <c r="IA755" s="341"/>
      <c r="IB755" s="341"/>
      <c r="IC755" s="341"/>
      <c r="ID755" s="341"/>
      <c r="IE755" s="341"/>
      <c r="IF755" s="341"/>
      <c r="IG755" s="341"/>
      <c r="IH755" s="341"/>
      <c r="II755" s="341"/>
      <c r="IJ755" s="341"/>
      <c r="IK755" s="341"/>
      <c r="IL755" s="341"/>
      <c r="IM755" s="341"/>
      <c r="IN755" s="341"/>
      <c r="IO755" s="341"/>
      <c r="IP755" s="341"/>
      <c r="IQ755" s="341"/>
      <c r="IR755" s="341"/>
      <c r="IS755" s="341"/>
      <c r="IT755" s="341"/>
      <c r="IU755" s="341"/>
      <c r="IV755" s="341"/>
      <c r="IW755" s="341"/>
      <c r="IX755" s="341"/>
      <c r="IY755" s="341"/>
      <c r="IZ755" s="341"/>
      <c r="JA755" s="341"/>
      <c r="JB755" s="341"/>
      <c r="JC755" s="341"/>
      <c r="JD755" s="341"/>
      <c r="JE755" s="341"/>
      <c r="JF755" s="341"/>
      <c r="JG755" s="341"/>
      <c r="JH755" s="341"/>
      <c r="JI755" s="341"/>
      <c r="JJ755" s="341"/>
      <c r="JK755" s="341"/>
      <c r="JL755" s="341"/>
      <c r="JM755" s="341"/>
      <c r="JN755" s="341"/>
      <c r="JO755" s="341"/>
      <c r="JP755" s="341"/>
      <c r="JQ755" s="341"/>
      <c r="JR755" s="341"/>
      <c r="JS755" s="341"/>
      <c r="JT755" s="341"/>
      <c r="JU755" s="341"/>
      <c r="JV755" s="341"/>
      <c r="JW755" s="341"/>
      <c r="JX755" s="341"/>
      <c r="JY755" s="341"/>
      <c r="JZ755" s="341"/>
      <c r="KA755" s="341"/>
      <c r="KB755" s="341"/>
      <c r="KC755" s="341"/>
      <c r="KD755" s="341"/>
      <c r="KE755" s="341"/>
      <c r="KF755" s="341"/>
      <c r="KG755" s="341"/>
      <c r="KH755" s="341"/>
      <c r="KI755" s="341"/>
      <c r="KJ755" s="341"/>
      <c r="KK755" s="341"/>
      <c r="KL755" s="341"/>
      <c r="KM755" s="341"/>
      <c r="KN755" s="341"/>
      <c r="KO755" s="341"/>
      <c r="KP755" s="341"/>
      <c r="KQ755" s="341"/>
      <c r="KR755" s="341"/>
      <c r="KS755" s="341"/>
      <c r="KT755" s="341"/>
      <c r="KU755" s="341"/>
      <c r="KV755" s="341"/>
      <c r="KW755" s="341"/>
      <c r="KX755" s="341"/>
      <c r="KY755" s="341"/>
      <c r="KZ755" s="341"/>
      <c r="LA755" s="341"/>
      <c r="LB755" s="341"/>
      <c r="LC755" s="341"/>
      <c r="LD755" s="341"/>
      <c r="LE755" s="341"/>
      <c r="LF755" s="341"/>
      <c r="LG755" s="341"/>
      <c r="LH755" s="341"/>
      <c r="LI755" s="341"/>
      <c r="LJ755" s="341"/>
      <c r="LK755" s="341"/>
      <c r="LL755" s="341"/>
      <c r="LM755" s="341"/>
      <c r="LN755" s="341"/>
      <c r="LO755" s="341"/>
      <c r="LP755" s="341"/>
      <c r="LQ755" s="341"/>
      <c r="LR755" s="341"/>
      <c r="LS755" s="341"/>
      <c r="LT755" s="341"/>
      <c r="LU755" s="341"/>
      <c r="LV755" s="341"/>
      <c r="LW755" s="341"/>
      <c r="LX755" s="341"/>
      <c r="LY755" s="341"/>
      <c r="LZ755" s="341"/>
      <c r="MA755" s="341"/>
      <c r="MB755" s="341"/>
      <c r="MC755" s="341"/>
      <c r="MD755" s="341"/>
      <c r="ME755" s="341"/>
      <c r="MF755" s="341"/>
      <c r="MG755" s="341"/>
      <c r="MH755" s="341"/>
      <c r="MI755" s="341"/>
      <c r="MJ755" s="341"/>
      <c r="MK755" s="341"/>
      <c r="ML755" s="341"/>
      <c r="MM755" s="341"/>
      <c r="MN755" s="341"/>
      <c r="MO755" s="341"/>
      <c r="MP755" s="341"/>
      <c r="MQ755" s="341"/>
      <c r="MR755" s="341"/>
      <c r="MS755" s="341"/>
      <c r="MT755" s="341"/>
      <c r="MU755" s="341"/>
      <c r="MV755" s="341"/>
      <c r="MW755" s="341"/>
      <c r="MX755" s="341"/>
      <c r="MY755" s="341"/>
      <c r="MZ755" s="341"/>
      <c r="NA755" s="341"/>
      <c r="NB755" s="341"/>
      <c r="NC755" s="341"/>
      <c r="ND755" s="341"/>
      <c r="NE755" s="341"/>
      <c r="NF755" s="341"/>
      <c r="NG755" s="341"/>
      <c r="NH755" s="341"/>
      <c r="NI755" s="341"/>
      <c r="NJ755" s="341"/>
      <c r="NK755" s="341"/>
      <c r="NL755" s="341"/>
      <c r="NM755" s="341"/>
      <c r="NN755" s="341"/>
      <c r="NO755" s="341"/>
      <c r="NP755" s="341"/>
      <c r="NQ755" s="341"/>
      <c r="NR755" s="341"/>
      <c r="NS755" s="341"/>
      <c r="NT755" s="341"/>
      <c r="NU755" s="341"/>
      <c r="NV755" s="341"/>
      <c r="NW755" s="341"/>
      <c r="NX755" s="341"/>
      <c r="NY755" s="341"/>
      <c r="NZ755" s="341"/>
      <c r="OA755" s="341"/>
      <c r="OB755" s="341"/>
      <c r="OC755" s="341"/>
      <c r="OD755" s="341"/>
      <c r="OE755" s="341"/>
      <c r="OF755" s="341"/>
      <c r="OG755" s="341"/>
      <c r="OH755" s="341"/>
      <c r="OI755" s="341"/>
      <c r="OJ755" s="341"/>
      <c r="OK755" s="341"/>
      <c r="OL755" s="341"/>
      <c r="OM755" s="341"/>
      <c r="ON755" s="341"/>
      <c r="OO755" s="341"/>
      <c r="OP755" s="341"/>
      <c r="OQ755" s="341"/>
      <c r="OR755" s="341"/>
      <c r="OS755" s="341"/>
      <c r="OT755" s="341"/>
      <c r="OU755" s="341"/>
      <c r="OV755" s="341"/>
      <c r="OW755" s="341"/>
      <c r="OX755" s="341"/>
      <c r="OY755" s="341"/>
      <c r="OZ755" s="341"/>
      <c r="PA755" s="341"/>
      <c r="PB755" s="341"/>
      <c r="PC755" s="341"/>
      <c r="PD755" s="341"/>
      <c r="PE755" s="341"/>
      <c r="PF755" s="341"/>
      <c r="PG755" s="341"/>
      <c r="PH755" s="341"/>
      <c r="PI755" s="341"/>
      <c r="PJ755" s="341"/>
      <c r="PK755" s="341"/>
      <c r="PL755" s="341"/>
      <c r="PM755" s="341"/>
      <c r="PN755" s="341"/>
      <c r="PO755" s="341"/>
      <c r="PP755" s="341"/>
      <c r="PQ755" s="341"/>
      <c r="PR755" s="341"/>
      <c r="PS755" s="341"/>
      <c r="PT755" s="341"/>
      <c r="PU755" s="341"/>
      <c r="PV755" s="341"/>
      <c r="PW755" s="341"/>
      <c r="PX755" s="341"/>
      <c r="PY755" s="341"/>
      <c r="PZ755" s="341"/>
      <c r="QA755" s="341"/>
      <c r="QB755" s="341"/>
      <c r="QC755" s="341"/>
      <c r="QD755" s="341"/>
      <c r="QE755" s="341"/>
      <c r="QF755" s="341"/>
      <c r="QG755" s="341"/>
      <c r="QH755" s="341"/>
      <c r="QI755" s="341"/>
      <c r="QJ755" s="341"/>
      <c r="QK755" s="341"/>
      <c r="QL755" s="341"/>
      <c r="QM755" s="341"/>
      <c r="QN755" s="341"/>
      <c r="QO755" s="341"/>
      <c r="QP755" s="341"/>
      <c r="QQ755" s="341"/>
      <c r="QR755" s="341"/>
      <c r="QS755" s="341"/>
      <c r="QT755" s="341"/>
      <c r="QU755" s="341"/>
      <c r="QV755" s="341"/>
      <c r="QW755" s="341"/>
      <c r="QX755" s="341"/>
      <c r="QY755" s="341"/>
      <c r="QZ755" s="341"/>
      <c r="RA755" s="341"/>
      <c r="RB755" s="341"/>
      <c r="RC755" s="341"/>
      <c r="RD755" s="341"/>
      <c r="RE755" s="341"/>
      <c r="RF755" s="341"/>
      <c r="RG755" s="341"/>
      <c r="RH755" s="341"/>
      <c r="RI755" s="341"/>
      <c r="RJ755" s="341"/>
      <c r="RK755" s="341"/>
      <c r="RL755" s="341"/>
      <c r="RM755" s="341"/>
      <c r="RN755" s="341"/>
      <c r="RO755" s="341"/>
      <c r="RP755" s="341"/>
      <c r="RQ755" s="341"/>
      <c r="RR755" s="341"/>
      <c r="RS755" s="341"/>
      <c r="RT755" s="341"/>
      <c r="RU755" s="341"/>
      <c r="RV755" s="341"/>
      <c r="RW755" s="341"/>
      <c r="RX755" s="341"/>
      <c r="RY755" s="341"/>
      <c r="RZ755" s="341"/>
      <c r="SA755" s="341"/>
      <c r="SB755" s="341"/>
      <c r="SC755" s="341"/>
      <c r="SD755" s="341"/>
      <c r="SE755" s="341"/>
      <c r="SF755" s="341"/>
      <c r="SG755" s="341"/>
      <c r="SH755" s="341"/>
      <c r="SI755" s="341"/>
      <c r="SJ755" s="341"/>
      <c r="SK755" s="341"/>
      <c r="SL755" s="341"/>
      <c r="SM755" s="341"/>
      <c r="SN755" s="341"/>
      <c r="SO755" s="341"/>
      <c r="SP755" s="341"/>
      <c r="SQ755" s="341"/>
      <c r="SR755" s="341"/>
      <c r="SS755" s="341"/>
      <c r="ST755" s="341"/>
      <c r="SU755" s="341"/>
      <c r="SV755" s="341"/>
      <c r="SW755" s="341"/>
      <c r="SX755" s="341"/>
      <c r="SY755" s="341"/>
      <c r="SZ755" s="341"/>
      <c r="TA755" s="341"/>
      <c r="TB755" s="341"/>
      <c r="TC755" s="341"/>
      <c r="TD755" s="341"/>
      <c r="TE755" s="341"/>
      <c r="TF755" s="341"/>
      <c r="TG755" s="341"/>
      <c r="TH755" s="341"/>
      <c r="TI755" s="341"/>
      <c r="TJ755" s="341"/>
      <c r="TK755" s="341"/>
      <c r="TL755" s="341"/>
      <c r="TM755" s="341"/>
      <c r="TN755" s="341"/>
      <c r="TO755" s="341"/>
      <c r="TP755" s="341"/>
      <c r="TQ755" s="341"/>
      <c r="TR755" s="341"/>
      <c r="TS755" s="341"/>
      <c r="TT755" s="341"/>
      <c r="TU755" s="341"/>
      <c r="TV755" s="341"/>
      <c r="TW755" s="341"/>
      <c r="TX755" s="341"/>
      <c r="TY755" s="341"/>
      <c r="TZ755" s="341"/>
      <c r="UA755" s="341"/>
      <c r="UB755" s="341"/>
      <c r="UC755" s="341"/>
      <c r="UD755" s="341"/>
      <c r="UE755" s="341"/>
      <c r="UF755" s="341"/>
      <c r="UG755" s="341"/>
      <c r="UH755" s="341"/>
      <c r="UI755" s="341"/>
      <c r="UJ755" s="341"/>
      <c r="UK755" s="341"/>
      <c r="UL755" s="341"/>
      <c r="UM755" s="341"/>
      <c r="UN755" s="341"/>
      <c r="UO755" s="341"/>
      <c r="UP755" s="341"/>
      <c r="UQ755" s="341"/>
      <c r="UR755" s="341"/>
      <c r="US755" s="341"/>
      <c r="UT755" s="341"/>
      <c r="UU755" s="341"/>
      <c r="UV755" s="341"/>
      <c r="UW755" s="341"/>
      <c r="UX755" s="341"/>
      <c r="UY755" s="341"/>
      <c r="UZ755" s="341"/>
      <c r="VA755" s="341"/>
      <c r="VB755" s="341"/>
      <c r="VC755" s="341"/>
      <c r="VD755" s="341"/>
      <c r="VE755" s="341"/>
      <c r="VF755" s="341"/>
      <c r="VG755" s="341"/>
      <c r="VH755" s="341"/>
      <c r="VI755" s="341"/>
      <c r="VJ755" s="341"/>
      <c r="VK755" s="341"/>
      <c r="VL755" s="341"/>
      <c r="VM755" s="341"/>
      <c r="VN755" s="341"/>
      <c r="VO755" s="341"/>
      <c r="VP755" s="341"/>
      <c r="VQ755" s="341"/>
      <c r="VR755" s="341"/>
      <c r="VS755" s="341"/>
      <c r="VT755" s="341"/>
      <c r="VU755" s="341"/>
      <c r="VV755" s="341"/>
      <c r="VW755" s="341"/>
      <c r="VX755" s="341"/>
      <c r="VY755" s="341"/>
      <c r="VZ755" s="341"/>
      <c r="WA755" s="341"/>
      <c r="WB755" s="341"/>
      <c r="WC755" s="341"/>
      <c r="WD755" s="341"/>
      <c r="WE755" s="341"/>
      <c r="WF755" s="341"/>
      <c r="WG755" s="341"/>
      <c r="WH755" s="341"/>
      <c r="WI755" s="341"/>
      <c r="WJ755" s="341"/>
      <c r="WK755" s="341"/>
      <c r="WL755" s="341"/>
      <c r="WM755" s="341"/>
      <c r="WN755" s="341"/>
      <c r="WO755" s="341"/>
      <c r="WP755" s="341"/>
      <c r="WQ755" s="341"/>
      <c r="WR755" s="341"/>
      <c r="WS755" s="341"/>
      <c r="WT755" s="341"/>
      <c r="WU755" s="341"/>
      <c r="WV755" s="341"/>
      <c r="WW755" s="341"/>
      <c r="WX755" s="341"/>
      <c r="WY755" s="341"/>
      <c r="WZ755" s="341"/>
      <c r="XA755" s="341"/>
      <c r="XB755" s="341"/>
      <c r="XC755" s="341"/>
      <c r="XD755" s="341"/>
      <c r="XE755" s="341"/>
      <c r="XF755" s="341"/>
      <c r="XG755" s="341"/>
      <c r="XH755" s="341"/>
      <c r="XI755" s="341"/>
      <c r="XJ755" s="341"/>
      <c r="XK755" s="341"/>
      <c r="XL755" s="341"/>
      <c r="XM755" s="341"/>
      <c r="XN755" s="341"/>
      <c r="XO755" s="341"/>
      <c r="XP755" s="341"/>
      <c r="XQ755" s="341"/>
      <c r="XR755" s="341"/>
      <c r="XS755" s="341"/>
      <c r="XT755" s="341"/>
      <c r="XU755" s="341"/>
      <c r="XV755" s="341"/>
      <c r="XW755" s="341"/>
      <c r="XX755" s="341"/>
      <c r="XY755" s="341"/>
      <c r="XZ755" s="341"/>
      <c r="YA755" s="341"/>
      <c r="YB755" s="341"/>
      <c r="YC755" s="341"/>
      <c r="YD755" s="341"/>
      <c r="YE755" s="341"/>
      <c r="YF755" s="341"/>
      <c r="YG755" s="341"/>
      <c r="YH755" s="341"/>
      <c r="YI755" s="341"/>
      <c r="YJ755" s="341"/>
      <c r="YK755" s="341"/>
      <c r="YL755" s="341"/>
      <c r="YM755" s="341"/>
      <c r="YN755" s="341"/>
      <c r="YO755" s="341"/>
      <c r="YP755" s="341"/>
      <c r="YQ755" s="341"/>
      <c r="YR755" s="341"/>
      <c r="YS755" s="341"/>
      <c r="YT755" s="341"/>
      <c r="YU755" s="341"/>
      <c r="YV755" s="341"/>
      <c r="YW755" s="341"/>
      <c r="YX755" s="341"/>
      <c r="YY755" s="341"/>
      <c r="YZ755" s="341"/>
      <c r="ZA755" s="341"/>
      <c r="ZB755" s="341"/>
      <c r="ZC755" s="341"/>
      <c r="ZD755" s="341"/>
      <c r="ZE755" s="341"/>
      <c r="ZF755" s="341"/>
      <c r="ZG755" s="341"/>
      <c r="ZH755" s="341"/>
      <c r="ZI755" s="341"/>
      <c r="ZJ755" s="341"/>
      <c r="ZK755" s="341"/>
      <c r="ZL755" s="341"/>
      <c r="ZM755" s="341"/>
      <c r="ZN755" s="341"/>
      <c r="ZO755" s="341"/>
      <c r="ZP755" s="341"/>
      <c r="ZQ755" s="341"/>
      <c r="ZR755" s="341"/>
      <c r="ZS755" s="341"/>
      <c r="ZT755" s="341"/>
      <c r="ZU755" s="341"/>
      <c r="ZV755" s="341"/>
      <c r="ZW755" s="341"/>
      <c r="ZX755" s="341"/>
      <c r="ZY755" s="341"/>
      <c r="ZZ755" s="341"/>
      <c r="AAA755" s="341"/>
      <c r="AAB755" s="341"/>
      <c r="AAC755" s="341"/>
      <c r="AAD755" s="341"/>
      <c r="AAE755" s="341"/>
      <c r="AAF755" s="341"/>
      <c r="AAG755" s="341"/>
      <c r="AAH755" s="341"/>
      <c r="AAI755" s="341"/>
      <c r="AAJ755" s="341"/>
      <c r="AAK755" s="341"/>
      <c r="AAL755" s="341"/>
      <c r="AAM755" s="341"/>
      <c r="AAN755" s="341"/>
      <c r="AAO755" s="341"/>
      <c r="AAP755" s="341"/>
      <c r="AAQ755" s="341"/>
      <c r="AAR755" s="341"/>
      <c r="AAS755" s="341"/>
      <c r="AAT755" s="341"/>
      <c r="AAU755" s="341"/>
      <c r="AAV755" s="341"/>
      <c r="AAW755" s="341"/>
      <c r="AAX755" s="341"/>
      <c r="AAY755" s="341"/>
      <c r="AAZ755" s="341"/>
      <c r="ABA755" s="341"/>
      <c r="ABB755" s="341"/>
      <c r="ABC755" s="341"/>
      <c r="ABD755" s="341"/>
      <c r="ABE755" s="341"/>
      <c r="ABF755" s="341"/>
      <c r="ABG755" s="341"/>
      <c r="ABH755" s="341"/>
      <c r="ABI755" s="341"/>
      <c r="ABJ755" s="341"/>
      <c r="ABK755" s="341"/>
      <c r="ABL755" s="341"/>
      <c r="ABM755" s="341"/>
      <c r="ABN755" s="341"/>
      <c r="ABO755" s="341"/>
      <c r="ABP755" s="341"/>
      <c r="ABQ755" s="341"/>
      <c r="ABR755" s="341"/>
      <c r="ABS755" s="341"/>
      <c r="ABT755" s="341"/>
      <c r="ABU755" s="341"/>
      <c r="ABV755" s="341"/>
      <c r="ABW755" s="341"/>
      <c r="ABX755" s="341"/>
      <c r="ABY755" s="341"/>
      <c r="ABZ755" s="341"/>
      <c r="ACA755" s="341"/>
      <c r="ACB755" s="341"/>
      <c r="ACC755" s="341"/>
      <c r="ACD755" s="341"/>
      <c r="ACE755" s="341"/>
      <c r="ACF755" s="341"/>
      <c r="ACG755" s="341"/>
      <c r="ACH755" s="341"/>
      <c r="ACI755" s="341"/>
      <c r="ACJ755" s="341"/>
      <c r="ACK755" s="341"/>
      <c r="ACL755" s="341"/>
      <c r="ACM755" s="341"/>
      <c r="ACN755" s="341"/>
      <c r="ACO755" s="341"/>
      <c r="ACP755" s="341"/>
      <c r="ACQ755" s="341"/>
      <c r="ACR755" s="341"/>
      <c r="ACS755" s="341"/>
      <c r="ACT755" s="341"/>
      <c r="ACU755" s="341"/>
      <c r="ACV755" s="341"/>
      <c r="ACW755" s="341"/>
      <c r="ACX755" s="341"/>
      <c r="ACY755" s="341"/>
      <c r="ACZ755" s="341"/>
      <c r="ADA755" s="341"/>
      <c r="ADB755" s="341"/>
      <c r="ADC755" s="341"/>
      <c r="ADD755" s="341"/>
      <c r="ADE755" s="341"/>
      <c r="ADF755" s="341"/>
      <c r="ADG755" s="341"/>
      <c r="ADH755" s="341"/>
      <c r="ADI755" s="341"/>
      <c r="ADJ755" s="341"/>
      <c r="ADK755" s="341"/>
      <c r="ADL755" s="341"/>
      <c r="ADM755" s="341"/>
      <c r="ADN755" s="341"/>
      <c r="ADO755" s="341"/>
      <c r="ADP755" s="341"/>
      <c r="ADQ755" s="341"/>
      <c r="ADR755" s="341"/>
      <c r="ADS755" s="341"/>
      <c r="ADT755" s="341"/>
      <c r="ADU755" s="341"/>
      <c r="ADV755" s="341"/>
      <c r="ADW755" s="341"/>
      <c r="ADX755" s="341"/>
      <c r="ADY755" s="341"/>
      <c r="ADZ755" s="341"/>
      <c r="AEA755" s="341"/>
      <c r="AEB755" s="341"/>
      <c r="AEC755" s="341"/>
      <c r="AED755" s="341"/>
      <c r="AEE755" s="341"/>
      <c r="AEF755" s="341"/>
      <c r="AEG755" s="341"/>
      <c r="AEH755" s="341"/>
      <c r="AEI755" s="341"/>
      <c r="AEJ755" s="341"/>
      <c r="AEK755" s="341"/>
      <c r="AEL755" s="341"/>
      <c r="AEM755" s="341"/>
      <c r="AEN755" s="341"/>
      <c r="AEO755" s="341"/>
      <c r="AEP755" s="341"/>
      <c r="AEQ755" s="341"/>
      <c r="AER755" s="341"/>
      <c r="AES755" s="341"/>
      <c r="AET755" s="341"/>
      <c r="AEU755" s="341"/>
      <c r="AEV755" s="341"/>
      <c r="AEW755" s="341"/>
      <c r="AEX755" s="341"/>
      <c r="AEY755" s="341"/>
      <c r="AEZ755" s="341"/>
      <c r="AFA755" s="341"/>
      <c r="AFB755" s="341"/>
      <c r="AFC755" s="341"/>
      <c r="AFD755" s="341"/>
      <c r="AFE755" s="341"/>
      <c r="AFF755" s="341"/>
      <c r="AFG755" s="341"/>
      <c r="AFH755" s="341"/>
      <c r="AFI755" s="341"/>
      <c r="AFJ755" s="341"/>
      <c r="AFK755" s="341"/>
      <c r="AFL755" s="341"/>
      <c r="AFM755" s="341"/>
      <c r="AFN755" s="341"/>
      <c r="AFO755" s="341"/>
      <c r="AFP755" s="341"/>
      <c r="AFQ755" s="341"/>
      <c r="AFR755" s="341"/>
      <c r="AFS755" s="341"/>
      <c r="AFT755" s="341"/>
      <c r="AFU755" s="341"/>
      <c r="AFV755" s="341"/>
      <c r="AFW755" s="341"/>
      <c r="AFX755" s="341"/>
      <c r="AFY755" s="341"/>
      <c r="AFZ755" s="341"/>
      <c r="AGA755" s="341"/>
    </row>
    <row r="756" spans="1:859" customFormat="1" x14ac:dyDescent="0.2">
      <c r="A756" s="16"/>
      <c r="B756" s="16"/>
      <c r="C756" s="16"/>
      <c r="D756" s="16"/>
      <c r="E756" s="328" t="s">
        <v>1869</v>
      </c>
      <c r="F756" s="328" t="s">
        <v>2935</v>
      </c>
      <c r="G756" s="218" t="s">
        <v>449</v>
      </c>
      <c r="H756" s="217" t="s">
        <v>1870</v>
      </c>
      <c r="I756" s="217" t="s">
        <v>1802</v>
      </c>
      <c r="J756" s="217" t="s">
        <v>893</v>
      </c>
      <c r="K756" s="217" t="s">
        <v>1835</v>
      </c>
      <c r="L756" s="217" t="s">
        <v>847</v>
      </c>
      <c r="M756" s="217"/>
      <c r="N756" s="218"/>
      <c r="O756" s="217"/>
      <c r="P756" s="217"/>
      <c r="Q756" s="218"/>
      <c r="R756" s="16"/>
      <c r="S756" s="16"/>
      <c r="T756" s="16"/>
      <c r="U756" s="16"/>
      <c r="V756" s="16"/>
      <c r="W756" s="16"/>
      <c r="X756" s="16"/>
      <c r="Y756" s="16"/>
      <c r="Z756" s="16"/>
      <c r="AA756" s="16"/>
      <c r="AB756" s="16"/>
      <c r="AC756" s="16"/>
      <c r="AD756" s="16"/>
      <c r="AE756" s="16"/>
      <c r="AF756" s="16"/>
      <c r="AG756" s="16"/>
      <c r="AH756" s="16"/>
      <c r="AI756" s="16"/>
      <c r="AJ756" s="16"/>
      <c r="AK756" s="16"/>
      <c r="AL756" s="16"/>
      <c r="AM756" s="16"/>
      <c r="AN756" s="16"/>
      <c r="AO756" s="16"/>
      <c r="AP756" s="16"/>
      <c r="AQ756" s="16"/>
      <c r="AR756" s="16"/>
      <c r="AS756" s="16"/>
      <c r="AT756" s="16"/>
      <c r="AU756" s="16"/>
      <c r="AV756" s="16"/>
      <c r="AW756" s="16"/>
      <c r="AX756" s="16"/>
      <c r="AY756" s="16"/>
      <c r="AZ756" s="16"/>
      <c r="BA756" s="16"/>
      <c r="BB756" s="16"/>
      <c r="BC756" s="16"/>
      <c r="BD756" s="16"/>
      <c r="BE756" s="16"/>
      <c r="BF756" s="16"/>
      <c r="BG756" s="16"/>
      <c r="BH756" s="16"/>
      <c r="BI756" s="16"/>
      <c r="BJ756" s="16"/>
      <c r="BK756" s="16"/>
      <c r="BL756" s="16"/>
      <c r="BM756" s="16"/>
      <c r="BN756" s="16"/>
      <c r="BO756" s="16"/>
      <c r="BP756" s="16"/>
      <c r="BQ756" s="16"/>
      <c r="BR756" s="16"/>
      <c r="BS756" s="16"/>
      <c r="BT756" s="16"/>
      <c r="BU756" s="16"/>
      <c r="BV756" s="16"/>
      <c r="BW756" s="16"/>
      <c r="BX756" s="16"/>
      <c r="BY756" s="16"/>
      <c r="BZ756" s="16"/>
      <c r="CA756" s="16"/>
      <c r="CB756" s="16"/>
      <c r="CC756" s="16"/>
      <c r="CD756" s="16"/>
      <c r="CE756" s="16"/>
      <c r="CF756" s="16"/>
      <c r="CG756" s="16"/>
      <c r="CH756" s="16"/>
      <c r="CI756" s="16"/>
      <c r="CJ756" s="16"/>
      <c r="CK756" s="16"/>
      <c r="CL756" s="16"/>
      <c r="CM756" s="16"/>
      <c r="CN756" s="16"/>
      <c r="CO756" s="16"/>
      <c r="CP756" s="16"/>
      <c r="CQ756" s="16"/>
      <c r="CR756" s="16"/>
      <c r="CS756" s="16"/>
      <c r="CT756" s="16"/>
      <c r="CU756" s="16"/>
      <c r="CV756" s="16"/>
      <c r="CW756" s="16"/>
      <c r="CX756" s="16"/>
      <c r="CY756" s="16"/>
      <c r="CZ756" s="16"/>
      <c r="DA756" s="16"/>
      <c r="DB756" s="16"/>
      <c r="DC756" s="16"/>
      <c r="DD756" s="16"/>
      <c r="DE756" s="16"/>
      <c r="DF756" s="16"/>
      <c r="DG756" s="16"/>
      <c r="DH756" s="16"/>
      <c r="DI756" s="16"/>
      <c r="DJ756" s="16"/>
      <c r="DK756" s="16"/>
      <c r="DL756" s="16"/>
      <c r="DM756" s="16"/>
      <c r="DN756" s="16"/>
      <c r="DO756" s="16"/>
      <c r="DP756" s="16"/>
      <c r="DQ756" s="16"/>
      <c r="DR756" s="16"/>
      <c r="DS756" s="16"/>
      <c r="DT756" s="16"/>
      <c r="DU756" s="16"/>
      <c r="DV756" s="16"/>
      <c r="DW756" s="16"/>
      <c r="DX756" s="16"/>
      <c r="DY756" s="16"/>
      <c r="DZ756" s="16"/>
      <c r="EA756" s="16"/>
      <c r="EB756" s="16"/>
      <c r="EC756" s="16"/>
      <c r="ED756" s="16"/>
      <c r="EE756" s="16"/>
      <c r="EF756" s="16"/>
      <c r="EG756" s="16"/>
      <c r="EH756" s="16"/>
      <c r="EI756" s="16"/>
      <c r="EJ756" s="16"/>
      <c r="EK756" s="16"/>
      <c r="EL756" s="16"/>
      <c r="EM756" s="16"/>
      <c r="EN756" s="16"/>
      <c r="EO756" s="16"/>
      <c r="EP756" s="16"/>
      <c r="EQ756" s="16"/>
      <c r="ER756" s="16"/>
      <c r="ES756" s="16"/>
      <c r="ET756" s="16"/>
      <c r="EU756" s="16"/>
      <c r="EV756" s="16"/>
      <c r="EW756" s="16"/>
      <c r="EX756" s="16"/>
      <c r="EY756" s="16"/>
      <c r="EZ756" s="16"/>
      <c r="FA756" s="16"/>
      <c r="FB756" s="16"/>
      <c r="FC756" s="16"/>
      <c r="FD756" s="16"/>
      <c r="FE756" s="16"/>
      <c r="FF756" s="16"/>
      <c r="FG756" s="16"/>
      <c r="FH756" s="16"/>
      <c r="FI756" s="16"/>
      <c r="FJ756" s="16"/>
      <c r="FK756" s="16"/>
      <c r="FL756" s="16"/>
      <c r="FM756" s="16"/>
      <c r="FN756" s="16"/>
      <c r="FO756" s="16"/>
      <c r="FP756" s="16"/>
      <c r="FQ756" s="16"/>
      <c r="FR756" s="16"/>
      <c r="FS756" s="16"/>
      <c r="FT756" s="16"/>
      <c r="FU756" s="16"/>
      <c r="FV756" s="16"/>
      <c r="FW756" s="16"/>
      <c r="FX756" s="16"/>
      <c r="FY756" s="16"/>
      <c r="FZ756" s="16"/>
      <c r="GA756" s="16"/>
      <c r="GB756" s="16"/>
      <c r="GC756" s="16"/>
      <c r="GD756" s="16"/>
      <c r="GE756" s="16"/>
      <c r="GF756" s="16"/>
      <c r="GG756" s="16"/>
      <c r="GH756" s="16"/>
      <c r="GI756" s="16"/>
      <c r="GJ756" s="16"/>
      <c r="GK756" s="16"/>
      <c r="GL756" s="16"/>
      <c r="GM756" s="16"/>
      <c r="GN756" s="16"/>
      <c r="GO756" s="16"/>
      <c r="GP756" s="16"/>
      <c r="GQ756" s="16"/>
      <c r="GR756" s="16"/>
      <c r="GS756" s="16"/>
      <c r="GT756" s="16"/>
      <c r="GU756" s="16"/>
      <c r="GV756" s="16"/>
      <c r="GW756" s="16"/>
      <c r="GX756" s="16"/>
      <c r="GY756" s="16"/>
      <c r="GZ756" s="16"/>
      <c r="HA756" s="16"/>
      <c r="HB756" s="16"/>
      <c r="HC756" s="16"/>
      <c r="HD756" s="16"/>
      <c r="HE756" s="16"/>
      <c r="HF756" s="16"/>
      <c r="HG756" s="16"/>
      <c r="HH756" s="16"/>
      <c r="HI756" s="16"/>
      <c r="HJ756" s="16"/>
      <c r="HK756" s="16"/>
      <c r="HL756" s="16"/>
      <c r="HM756" s="16"/>
      <c r="HN756" s="16"/>
      <c r="HO756" s="16"/>
      <c r="HP756" s="16"/>
      <c r="HQ756" s="16"/>
      <c r="HR756" s="16"/>
      <c r="HS756" s="16"/>
      <c r="HT756" s="16"/>
      <c r="HU756" s="16"/>
      <c r="HV756" s="16"/>
      <c r="HW756" s="16"/>
      <c r="HX756" s="16"/>
      <c r="HY756" s="16"/>
      <c r="HZ756" s="16"/>
      <c r="IA756" s="16"/>
      <c r="IB756" s="16"/>
      <c r="IC756" s="16"/>
      <c r="ID756" s="16"/>
      <c r="IE756" s="16"/>
      <c r="IF756" s="16"/>
      <c r="IG756" s="16"/>
      <c r="IH756" s="16"/>
      <c r="II756" s="16"/>
      <c r="IJ756" s="16"/>
      <c r="IK756" s="16"/>
      <c r="IL756" s="16"/>
      <c r="IM756" s="16"/>
      <c r="IN756" s="16"/>
      <c r="IO756" s="16"/>
      <c r="IP756" s="16"/>
      <c r="IQ756" s="16"/>
      <c r="IR756" s="16"/>
      <c r="IS756" s="16"/>
      <c r="IT756" s="16"/>
      <c r="IU756" s="16"/>
      <c r="IV756" s="16"/>
      <c r="IW756" s="16"/>
      <c r="IX756" s="16"/>
      <c r="IY756" s="16"/>
      <c r="IZ756" s="16"/>
      <c r="JA756" s="16"/>
      <c r="JB756" s="16"/>
      <c r="JC756" s="16"/>
      <c r="JD756" s="16"/>
      <c r="JE756" s="16"/>
      <c r="JF756" s="16"/>
      <c r="JG756" s="16"/>
      <c r="JH756" s="16"/>
      <c r="JI756" s="16"/>
      <c r="JJ756" s="16"/>
      <c r="JK756" s="16"/>
      <c r="JL756" s="16"/>
      <c r="JM756" s="16"/>
      <c r="JN756" s="16"/>
      <c r="JO756" s="16"/>
      <c r="JP756" s="16"/>
      <c r="JQ756" s="16"/>
      <c r="JR756" s="16"/>
      <c r="JS756" s="16"/>
      <c r="JT756" s="16"/>
      <c r="JU756" s="16"/>
      <c r="JV756" s="16"/>
      <c r="JW756" s="16"/>
      <c r="JX756" s="16"/>
      <c r="JY756" s="16"/>
      <c r="JZ756" s="16"/>
      <c r="KA756" s="16"/>
      <c r="KB756" s="16"/>
      <c r="KC756" s="16"/>
      <c r="KD756" s="16"/>
      <c r="KE756" s="16"/>
      <c r="KF756" s="16"/>
      <c r="KG756" s="16"/>
      <c r="KH756" s="16"/>
      <c r="KI756" s="16"/>
      <c r="KJ756" s="16"/>
      <c r="KK756" s="16"/>
      <c r="KL756" s="16"/>
      <c r="KM756" s="16"/>
      <c r="KN756" s="16"/>
      <c r="KO756" s="16"/>
      <c r="KP756" s="16"/>
      <c r="KQ756" s="16"/>
      <c r="KR756" s="16"/>
      <c r="KS756" s="16"/>
      <c r="KT756" s="16"/>
      <c r="KU756" s="16"/>
      <c r="KV756" s="16"/>
      <c r="KW756" s="16"/>
      <c r="KX756" s="16"/>
      <c r="KY756" s="16"/>
      <c r="KZ756" s="16"/>
      <c r="LA756" s="16"/>
      <c r="LB756" s="16"/>
      <c r="LC756" s="16"/>
      <c r="LD756" s="16"/>
      <c r="LE756" s="16"/>
      <c r="LF756" s="16"/>
      <c r="LG756" s="16"/>
      <c r="LH756" s="16"/>
      <c r="LI756" s="16"/>
      <c r="LJ756" s="16"/>
      <c r="LK756" s="16"/>
      <c r="LL756" s="16"/>
      <c r="LM756" s="16"/>
      <c r="LN756" s="16"/>
      <c r="LO756" s="16"/>
      <c r="LP756" s="16"/>
      <c r="LQ756" s="16"/>
      <c r="LR756" s="16"/>
      <c r="LS756" s="16"/>
      <c r="LT756" s="16"/>
      <c r="LU756" s="16"/>
      <c r="LV756" s="16"/>
      <c r="LW756" s="16"/>
      <c r="LX756" s="16"/>
      <c r="LY756" s="16"/>
      <c r="LZ756" s="16"/>
      <c r="MA756" s="16"/>
      <c r="MB756" s="16"/>
      <c r="MC756" s="16"/>
      <c r="MD756" s="16"/>
      <c r="ME756" s="16"/>
      <c r="MF756" s="16"/>
      <c r="MG756" s="16"/>
      <c r="MH756" s="16"/>
      <c r="MI756" s="16"/>
      <c r="MJ756" s="16"/>
      <c r="MK756" s="16"/>
      <c r="ML756" s="16"/>
      <c r="MM756" s="16"/>
      <c r="MN756" s="16"/>
      <c r="MO756" s="16"/>
      <c r="MP756" s="16"/>
      <c r="MQ756" s="16"/>
      <c r="MR756" s="16"/>
      <c r="MS756" s="16"/>
      <c r="MT756" s="16"/>
      <c r="MU756" s="16"/>
      <c r="MV756" s="16"/>
      <c r="MW756" s="16"/>
      <c r="MX756" s="16"/>
      <c r="MY756" s="16"/>
      <c r="MZ756" s="16"/>
      <c r="NA756" s="16"/>
      <c r="NB756" s="16"/>
      <c r="NC756" s="16"/>
      <c r="ND756" s="16"/>
      <c r="NE756" s="16"/>
      <c r="NF756" s="16"/>
      <c r="NG756" s="16"/>
      <c r="NH756" s="16"/>
      <c r="NI756" s="16"/>
      <c r="NJ756" s="16"/>
      <c r="NK756" s="16"/>
      <c r="NL756" s="16"/>
      <c r="NM756" s="16"/>
      <c r="NN756" s="16"/>
      <c r="NO756" s="16"/>
      <c r="NP756" s="16"/>
      <c r="NQ756" s="16"/>
      <c r="NR756" s="16"/>
      <c r="NS756" s="16"/>
      <c r="NT756" s="16"/>
      <c r="NU756" s="16"/>
      <c r="NV756" s="16"/>
      <c r="NW756" s="16"/>
      <c r="NX756" s="16"/>
      <c r="NY756" s="16"/>
      <c r="NZ756" s="16"/>
      <c r="OA756" s="16"/>
      <c r="OB756" s="16"/>
      <c r="OC756" s="16"/>
      <c r="OD756" s="16"/>
      <c r="OE756" s="16"/>
      <c r="OF756" s="16"/>
      <c r="OG756" s="16"/>
      <c r="OH756" s="16"/>
      <c r="OI756" s="16"/>
      <c r="OJ756" s="16"/>
      <c r="OK756" s="16"/>
      <c r="OL756" s="16"/>
      <c r="OM756" s="16"/>
      <c r="ON756" s="16"/>
      <c r="OO756" s="16"/>
      <c r="OP756" s="16"/>
      <c r="OQ756" s="16"/>
      <c r="OR756" s="16"/>
      <c r="OS756" s="16"/>
      <c r="OT756" s="16"/>
      <c r="OU756" s="16"/>
      <c r="OV756" s="16"/>
      <c r="OW756" s="16"/>
      <c r="OX756" s="16"/>
      <c r="OY756" s="16"/>
      <c r="OZ756" s="16"/>
      <c r="PA756" s="16"/>
      <c r="PB756" s="16"/>
      <c r="PC756" s="16"/>
      <c r="PD756" s="16"/>
      <c r="PE756" s="16"/>
      <c r="PF756" s="16"/>
      <c r="PG756" s="16"/>
      <c r="PH756" s="16"/>
      <c r="PI756" s="16"/>
      <c r="PJ756" s="16"/>
      <c r="PK756" s="16"/>
      <c r="PL756" s="16"/>
      <c r="PM756" s="16"/>
      <c r="PN756" s="16"/>
      <c r="PO756" s="16"/>
      <c r="PP756" s="16"/>
      <c r="PQ756" s="16"/>
      <c r="PR756" s="16"/>
      <c r="PS756" s="16"/>
      <c r="PT756" s="16"/>
      <c r="PU756" s="16"/>
      <c r="PV756" s="16"/>
      <c r="PW756" s="16"/>
      <c r="PX756" s="16"/>
      <c r="PY756" s="16"/>
      <c r="PZ756" s="16"/>
      <c r="QA756" s="16"/>
      <c r="QB756" s="16"/>
      <c r="QC756" s="16"/>
      <c r="QD756" s="16"/>
      <c r="QE756" s="16"/>
      <c r="QF756" s="16"/>
      <c r="QG756" s="16"/>
      <c r="QH756" s="16"/>
      <c r="QI756" s="16"/>
      <c r="QJ756" s="16"/>
      <c r="QK756" s="16"/>
      <c r="QL756" s="16"/>
      <c r="QM756" s="16"/>
      <c r="QN756" s="16"/>
      <c r="QO756" s="16"/>
      <c r="QP756" s="16"/>
      <c r="QQ756" s="16"/>
      <c r="QR756" s="16"/>
      <c r="QS756" s="16"/>
      <c r="QT756" s="16"/>
      <c r="QU756" s="16"/>
      <c r="QV756" s="16"/>
      <c r="QW756" s="16"/>
      <c r="QX756" s="16"/>
      <c r="QY756" s="16"/>
      <c r="QZ756" s="16"/>
      <c r="RA756" s="16"/>
      <c r="RB756" s="16"/>
      <c r="RC756" s="16"/>
      <c r="RD756" s="16"/>
      <c r="RE756" s="16"/>
      <c r="RF756" s="16"/>
      <c r="RG756" s="16"/>
      <c r="RH756" s="16"/>
      <c r="RI756" s="16"/>
      <c r="RJ756" s="16"/>
      <c r="RK756" s="16"/>
      <c r="RL756" s="16"/>
      <c r="RM756" s="16"/>
      <c r="RN756" s="16"/>
      <c r="RO756" s="16"/>
      <c r="RP756" s="16"/>
      <c r="RQ756" s="16"/>
      <c r="RR756" s="16"/>
      <c r="RS756" s="16"/>
      <c r="RT756" s="16"/>
      <c r="RU756" s="16"/>
      <c r="RV756" s="16"/>
      <c r="RW756" s="16"/>
      <c r="RX756" s="16"/>
      <c r="RY756" s="16"/>
      <c r="RZ756" s="16"/>
      <c r="SA756" s="16"/>
      <c r="SB756" s="16"/>
      <c r="SC756" s="16"/>
      <c r="SD756" s="16"/>
      <c r="SE756" s="16"/>
      <c r="SF756" s="16"/>
      <c r="SG756" s="16"/>
      <c r="SH756" s="16"/>
      <c r="SI756" s="16"/>
      <c r="SJ756" s="16"/>
      <c r="SK756" s="16"/>
      <c r="SL756" s="16"/>
      <c r="SM756" s="16"/>
      <c r="SN756" s="16"/>
      <c r="SO756" s="16"/>
      <c r="SP756" s="16"/>
      <c r="SQ756" s="16"/>
      <c r="SR756" s="16"/>
      <c r="SS756" s="16"/>
      <c r="ST756" s="16"/>
      <c r="SU756" s="16"/>
      <c r="SV756" s="16"/>
      <c r="SW756" s="16"/>
      <c r="SX756" s="16"/>
      <c r="SY756" s="16"/>
      <c r="SZ756" s="16"/>
      <c r="TA756" s="16"/>
      <c r="TB756" s="16"/>
      <c r="TC756" s="16"/>
      <c r="TD756" s="16"/>
      <c r="TE756" s="16"/>
      <c r="TF756" s="16"/>
      <c r="TG756" s="16"/>
      <c r="TH756" s="16"/>
      <c r="TI756" s="16"/>
      <c r="TJ756" s="16"/>
      <c r="TK756" s="16"/>
      <c r="TL756" s="16"/>
      <c r="TM756" s="16"/>
      <c r="TN756" s="16"/>
      <c r="TO756" s="16"/>
      <c r="TP756" s="16"/>
      <c r="TQ756" s="16"/>
      <c r="TR756" s="16"/>
      <c r="TS756" s="16"/>
      <c r="TT756" s="16"/>
      <c r="TU756" s="16"/>
      <c r="TV756" s="16"/>
      <c r="TW756" s="16"/>
      <c r="TX756" s="16"/>
      <c r="TY756" s="16"/>
      <c r="TZ756" s="16"/>
      <c r="UA756" s="16"/>
      <c r="UB756" s="16"/>
      <c r="UC756" s="16"/>
      <c r="UD756" s="16"/>
      <c r="UE756" s="16"/>
      <c r="UF756" s="16"/>
      <c r="UG756" s="16"/>
      <c r="UH756" s="16"/>
      <c r="UI756" s="16"/>
      <c r="UJ756" s="16"/>
      <c r="UK756" s="16"/>
      <c r="UL756" s="16"/>
      <c r="UM756" s="16"/>
      <c r="UN756" s="16"/>
      <c r="UO756" s="16"/>
      <c r="UP756" s="16"/>
      <c r="UQ756" s="16"/>
      <c r="UR756" s="16"/>
      <c r="US756" s="16"/>
      <c r="UT756" s="16"/>
      <c r="UU756" s="16"/>
      <c r="UV756" s="16"/>
      <c r="UW756" s="16"/>
      <c r="UX756" s="16"/>
      <c r="UY756" s="16"/>
      <c r="UZ756" s="16"/>
      <c r="VA756" s="16"/>
      <c r="VB756" s="16"/>
      <c r="VC756" s="16"/>
      <c r="VD756" s="16"/>
      <c r="VE756" s="16"/>
      <c r="VF756" s="16"/>
      <c r="VG756" s="16"/>
      <c r="VH756" s="16"/>
      <c r="VI756" s="16"/>
      <c r="VJ756" s="16"/>
      <c r="VK756" s="16"/>
      <c r="VL756" s="16"/>
      <c r="VM756" s="16"/>
      <c r="VN756" s="16"/>
      <c r="VO756" s="16"/>
      <c r="VP756" s="16"/>
      <c r="VQ756" s="16"/>
      <c r="VR756" s="16"/>
      <c r="VS756" s="16"/>
      <c r="VT756" s="16"/>
      <c r="VU756" s="16"/>
      <c r="VV756" s="16"/>
      <c r="VW756" s="16"/>
      <c r="VX756" s="16"/>
      <c r="VY756" s="16"/>
      <c r="VZ756" s="16"/>
      <c r="WA756" s="16"/>
      <c r="WB756" s="16"/>
      <c r="WC756" s="16"/>
      <c r="WD756" s="16"/>
      <c r="WE756" s="16"/>
      <c r="WF756" s="16"/>
      <c r="WG756" s="16"/>
      <c r="WH756" s="16"/>
      <c r="WI756" s="16"/>
      <c r="WJ756" s="16"/>
      <c r="WK756" s="16"/>
      <c r="WL756" s="16"/>
      <c r="WM756" s="16"/>
      <c r="WN756" s="16"/>
      <c r="WO756" s="16"/>
      <c r="WP756" s="16"/>
      <c r="WQ756" s="16"/>
      <c r="WR756" s="16"/>
      <c r="WS756" s="16"/>
      <c r="WT756" s="16"/>
      <c r="WU756" s="16"/>
      <c r="WV756" s="16"/>
      <c r="WW756" s="16"/>
      <c r="WX756" s="16"/>
      <c r="WY756" s="16"/>
      <c r="WZ756" s="16"/>
      <c r="XA756" s="16"/>
      <c r="XB756" s="16"/>
      <c r="XC756" s="16"/>
      <c r="XD756" s="16"/>
      <c r="XE756" s="16"/>
      <c r="XF756" s="16"/>
      <c r="XG756" s="16"/>
      <c r="XH756" s="16"/>
      <c r="XI756" s="16"/>
      <c r="XJ756" s="16"/>
      <c r="XK756" s="16"/>
      <c r="XL756" s="16"/>
      <c r="XM756" s="16"/>
      <c r="XN756" s="16"/>
      <c r="XO756" s="16"/>
      <c r="XP756" s="16"/>
      <c r="XQ756" s="16"/>
      <c r="XR756" s="16"/>
      <c r="XS756" s="16"/>
      <c r="XT756" s="16"/>
      <c r="XU756" s="16"/>
      <c r="XV756" s="16"/>
      <c r="XW756" s="16"/>
      <c r="XX756" s="16"/>
      <c r="XY756" s="16"/>
      <c r="XZ756" s="16"/>
      <c r="YA756" s="16"/>
      <c r="YB756" s="16"/>
      <c r="YC756" s="16"/>
      <c r="YD756" s="16"/>
      <c r="YE756" s="16"/>
      <c r="YF756" s="16"/>
      <c r="YG756" s="16"/>
      <c r="YH756" s="16"/>
      <c r="YI756" s="16"/>
      <c r="YJ756" s="16"/>
      <c r="YK756" s="16"/>
      <c r="YL756" s="16"/>
      <c r="YM756" s="16"/>
      <c r="YN756" s="16"/>
      <c r="YO756" s="16"/>
      <c r="YP756" s="16"/>
      <c r="YQ756" s="16"/>
      <c r="YR756" s="16"/>
      <c r="YS756" s="16"/>
      <c r="YT756" s="16"/>
      <c r="YU756" s="16"/>
      <c r="YV756" s="16"/>
      <c r="YW756" s="16"/>
      <c r="YX756" s="16"/>
      <c r="YY756" s="16"/>
      <c r="YZ756" s="16"/>
      <c r="ZA756" s="16"/>
      <c r="ZB756" s="16"/>
      <c r="ZC756" s="16"/>
      <c r="ZD756" s="16"/>
      <c r="ZE756" s="16"/>
      <c r="ZF756" s="16"/>
      <c r="ZG756" s="16"/>
      <c r="ZH756" s="16"/>
      <c r="ZI756" s="16"/>
      <c r="ZJ756" s="16"/>
      <c r="ZK756" s="16"/>
      <c r="ZL756" s="16"/>
      <c r="ZM756" s="16"/>
      <c r="ZN756" s="16"/>
      <c r="ZO756" s="16"/>
      <c r="ZP756" s="16"/>
      <c r="ZQ756" s="16"/>
      <c r="ZR756" s="16"/>
      <c r="ZS756" s="16"/>
      <c r="ZT756" s="16"/>
      <c r="ZU756" s="16"/>
      <c r="ZV756" s="16"/>
      <c r="ZW756" s="16"/>
      <c r="ZX756" s="16"/>
      <c r="ZY756" s="16"/>
      <c r="ZZ756" s="16"/>
      <c r="AAA756" s="16"/>
      <c r="AAB756" s="16"/>
      <c r="AAC756" s="16"/>
      <c r="AAD756" s="16"/>
      <c r="AAE756" s="16"/>
      <c r="AAF756" s="16"/>
      <c r="AAG756" s="16"/>
      <c r="AAH756" s="16"/>
      <c r="AAI756" s="16"/>
      <c r="AAJ756" s="16"/>
      <c r="AAK756" s="16"/>
      <c r="AAL756" s="16"/>
      <c r="AAM756" s="16"/>
      <c r="AAN756" s="16"/>
      <c r="AAO756" s="16"/>
      <c r="AAP756" s="16"/>
      <c r="AAQ756" s="16"/>
      <c r="AAR756" s="16"/>
      <c r="AAS756" s="16"/>
      <c r="AAT756" s="16"/>
      <c r="AAU756" s="16"/>
      <c r="AAV756" s="16"/>
      <c r="AAW756" s="16"/>
      <c r="AAX756" s="16"/>
      <c r="AAY756" s="16"/>
      <c r="AAZ756" s="16"/>
      <c r="ABA756" s="16"/>
      <c r="ABB756" s="16"/>
      <c r="ABC756" s="16"/>
      <c r="ABD756" s="16"/>
      <c r="ABE756" s="16"/>
      <c r="ABF756" s="16"/>
      <c r="ABG756" s="16"/>
      <c r="ABH756" s="16"/>
      <c r="ABI756" s="16"/>
      <c r="ABJ756" s="16"/>
      <c r="ABK756" s="16"/>
      <c r="ABL756" s="16"/>
      <c r="ABM756" s="16"/>
      <c r="ABN756" s="16"/>
      <c r="ABO756" s="16"/>
      <c r="ABP756" s="16"/>
      <c r="ABQ756" s="16"/>
      <c r="ABR756" s="16"/>
      <c r="ABS756" s="16"/>
      <c r="ABT756" s="16"/>
      <c r="ABU756" s="16"/>
      <c r="ABV756" s="16"/>
      <c r="ABW756" s="16"/>
      <c r="ABX756" s="16"/>
      <c r="ABY756" s="16"/>
      <c r="ABZ756" s="16"/>
      <c r="ACA756" s="16"/>
      <c r="ACB756" s="16"/>
      <c r="ACC756" s="16"/>
      <c r="ACD756" s="16"/>
      <c r="ACE756" s="16"/>
      <c r="ACF756" s="16"/>
      <c r="ACG756" s="16"/>
      <c r="ACH756" s="16"/>
      <c r="ACI756" s="16"/>
      <c r="ACJ756" s="16"/>
      <c r="ACK756" s="16"/>
      <c r="ACL756" s="16"/>
      <c r="ACM756" s="16"/>
      <c r="ACN756" s="16"/>
      <c r="ACO756" s="16"/>
      <c r="ACP756" s="16"/>
      <c r="ACQ756" s="16"/>
      <c r="ACR756" s="16"/>
      <c r="ACS756" s="16"/>
      <c r="ACT756" s="16"/>
      <c r="ACU756" s="16"/>
      <c r="ACV756" s="16"/>
      <c r="ACW756" s="16"/>
      <c r="ACX756" s="16"/>
      <c r="ACY756" s="16"/>
      <c r="ACZ756" s="16"/>
      <c r="ADA756" s="16"/>
      <c r="ADB756" s="16"/>
      <c r="ADC756" s="16"/>
      <c r="ADD756" s="16"/>
      <c r="ADE756" s="16"/>
      <c r="ADF756" s="16"/>
      <c r="ADG756" s="16"/>
      <c r="ADH756" s="16"/>
      <c r="ADI756" s="16"/>
      <c r="ADJ756" s="16"/>
      <c r="ADK756" s="16"/>
      <c r="ADL756" s="16"/>
      <c r="ADM756" s="16"/>
      <c r="ADN756" s="16"/>
      <c r="ADO756" s="16"/>
      <c r="ADP756" s="16"/>
      <c r="ADQ756" s="16"/>
      <c r="ADR756" s="16"/>
      <c r="ADS756" s="16"/>
      <c r="ADT756" s="16"/>
      <c r="ADU756" s="16"/>
      <c r="ADV756" s="16"/>
      <c r="ADW756" s="16"/>
      <c r="ADX756" s="16"/>
      <c r="ADY756" s="16"/>
      <c r="ADZ756" s="16"/>
      <c r="AEA756" s="16"/>
      <c r="AEB756" s="16"/>
      <c r="AEC756" s="16"/>
      <c r="AED756" s="16"/>
      <c r="AEE756" s="16"/>
      <c r="AEF756" s="16"/>
      <c r="AEG756" s="16"/>
      <c r="AEH756" s="16"/>
      <c r="AEI756" s="16"/>
      <c r="AEJ756" s="16"/>
      <c r="AEK756" s="16"/>
      <c r="AEL756" s="16"/>
      <c r="AEM756" s="16"/>
      <c r="AEN756" s="16"/>
      <c r="AEO756" s="16"/>
      <c r="AEP756" s="16"/>
      <c r="AEQ756" s="16"/>
      <c r="AER756" s="16"/>
      <c r="AES756" s="16"/>
      <c r="AET756" s="16"/>
      <c r="AEU756" s="16"/>
      <c r="AEV756" s="16"/>
      <c r="AEW756" s="16"/>
      <c r="AEX756" s="16"/>
      <c r="AEY756" s="16"/>
      <c r="AEZ756" s="16"/>
      <c r="AFA756" s="16"/>
      <c r="AFB756" s="16"/>
      <c r="AFC756" s="16"/>
      <c r="AFD756" s="16"/>
      <c r="AFE756" s="16"/>
      <c r="AFF756" s="16"/>
      <c r="AFG756" s="16"/>
      <c r="AFH756" s="16"/>
      <c r="AFI756" s="16"/>
      <c r="AFJ756" s="16"/>
      <c r="AFK756" s="16"/>
      <c r="AFL756" s="16"/>
      <c r="AFM756" s="16"/>
      <c r="AFN756" s="16"/>
      <c r="AFO756" s="16"/>
      <c r="AFP756" s="16"/>
      <c r="AFQ756" s="16"/>
      <c r="AFR756" s="16"/>
      <c r="AFS756" s="16"/>
      <c r="AFT756" s="16"/>
      <c r="AFU756" s="16"/>
      <c r="AFV756" s="16"/>
      <c r="AFW756" s="16"/>
      <c r="AFX756" s="16"/>
      <c r="AFY756" s="16"/>
      <c r="AFZ756" s="16"/>
      <c r="AGA756" s="16"/>
    </row>
    <row r="757" spans="1:859" s="343" customFormat="1" x14ac:dyDescent="0.2">
      <c r="A757" s="341"/>
      <c r="B757" s="341"/>
      <c r="C757" s="341"/>
      <c r="D757" s="341"/>
      <c r="E757" s="338" t="s">
        <v>1871</v>
      </c>
      <c r="F757" s="338" t="s">
        <v>2936</v>
      </c>
      <c r="G757" s="340" t="s">
        <v>449</v>
      </c>
      <c r="H757" s="329" t="s">
        <v>1872</v>
      </c>
      <c r="I757" s="329" t="s">
        <v>1802</v>
      </c>
      <c r="J757" s="329" t="s">
        <v>885</v>
      </c>
      <c r="K757" s="329" t="s">
        <v>1835</v>
      </c>
      <c r="L757" s="329" t="s">
        <v>847</v>
      </c>
      <c r="M757" s="329"/>
      <c r="N757" s="340"/>
      <c r="O757" s="329"/>
      <c r="P757" s="329"/>
      <c r="Q757" s="340"/>
      <c r="R757" s="341"/>
      <c r="S757" s="341"/>
      <c r="T757" s="341"/>
      <c r="U757" s="341"/>
      <c r="V757" s="341"/>
      <c r="W757" s="341"/>
      <c r="X757" s="341"/>
      <c r="Y757" s="341"/>
      <c r="Z757" s="341"/>
      <c r="AA757" s="341"/>
      <c r="AB757" s="341"/>
      <c r="AC757" s="341"/>
      <c r="AD757" s="341"/>
      <c r="AE757" s="341"/>
      <c r="AF757" s="341"/>
      <c r="AG757" s="341"/>
      <c r="AH757" s="341"/>
      <c r="AI757" s="341"/>
      <c r="AJ757" s="341"/>
      <c r="AK757" s="341"/>
      <c r="AL757" s="341"/>
      <c r="AM757" s="341"/>
      <c r="AN757" s="341"/>
      <c r="AO757" s="341"/>
      <c r="AP757" s="341"/>
      <c r="AQ757" s="341"/>
      <c r="AR757" s="341"/>
      <c r="AS757" s="341"/>
      <c r="AT757" s="341"/>
      <c r="AU757" s="341"/>
      <c r="AV757" s="341"/>
      <c r="AW757" s="341"/>
      <c r="AX757" s="341"/>
      <c r="AY757" s="341"/>
      <c r="AZ757" s="341"/>
      <c r="BA757" s="341"/>
      <c r="BB757" s="341"/>
      <c r="BC757" s="341"/>
      <c r="BD757" s="341"/>
      <c r="BE757" s="341"/>
      <c r="BF757" s="341"/>
      <c r="BG757" s="341"/>
      <c r="BH757" s="341"/>
      <c r="BI757" s="341"/>
      <c r="BJ757" s="341"/>
      <c r="BK757" s="341"/>
      <c r="BL757" s="341"/>
      <c r="BM757" s="341"/>
      <c r="BN757" s="341"/>
      <c r="BO757" s="341"/>
      <c r="BP757" s="341"/>
      <c r="BQ757" s="341"/>
      <c r="BR757" s="341"/>
      <c r="BS757" s="341"/>
      <c r="BT757" s="341"/>
      <c r="BU757" s="341"/>
      <c r="BV757" s="341"/>
      <c r="BW757" s="341"/>
      <c r="BX757" s="341"/>
      <c r="BY757" s="341"/>
      <c r="BZ757" s="341"/>
      <c r="CA757" s="341"/>
      <c r="CB757" s="341"/>
      <c r="CC757" s="341"/>
      <c r="CD757" s="341"/>
      <c r="CE757" s="341"/>
      <c r="CF757" s="341"/>
      <c r="CG757" s="341"/>
      <c r="CH757" s="341"/>
      <c r="CI757" s="341"/>
      <c r="CJ757" s="341"/>
      <c r="CK757" s="341"/>
      <c r="CL757" s="341"/>
      <c r="CM757" s="341"/>
      <c r="CN757" s="341"/>
      <c r="CO757" s="341"/>
      <c r="CP757" s="341"/>
      <c r="CQ757" s="341"/>
      <c r="CR757" s="341"/>
      <c r="CS757" s="341"/>
      <c r="CT757" s="341"/>
      <c r="CU757" s="341"/>
      <c r="CV757" s="341"/>
      <c r="CW757" s="341"/>
      <c r="CX757" s="341"/>
      <c r="CY757" s="341"/>
      <c r="CZ757" s="341"/>
      <c r="DA757" s="341"/>
      <c r="DB757" s="341"/>
      <c r="DC757" s="341"/>
      <c r="DD757" s="341"/>
      <c r="DE757" s="341"/>
      <c r="DF757" s="341"/>
      <c r="DG757" s="341"/>
      <c r="DH757" s="341"/>
      <c r="DI757" s="341"/>
      <c r="DJ757" s="341"/>
      <c r="DK757" s="341"/>
      <c r="DL757" s="341"/>
      <c r="DM757" s="341"/>
      <c r="DN757" s="341"/>
      <c r="DO757" s="341"/>
      <c r="DP757" s="341"/>
      <c r="DQ757" s="341"/>
      <c r="DR757" s="341"/>
      <c r="DS757" s="341"/>
      <c r="DT757" s="341"/>
      <c r="DU757" s="341"/>
      <c r="DV757" s="341"/>
      <c r="DW757" s="341"/>
      <c r="DX757" s="341"/>
      <c r="DY757" s="341"/>
      <c r="DZ757" s="341"/>
      <c r="EA757" s="341"/>
      <c r="EB757" s="341"/>
      <c r="EC757" s="341"/>
      <c r="ED757" s="341"/>
      <c r="EE757" s="341"/>
      <c r="EF757" s="341"/>
      <c r="EG757" s="341"/>
      <c r="EH757" s="341"/>
      <c r="EI757" s="341"/>
      <c r="EJ757" s="341"/>
      <c r="EK757" s="341"/>
      <c r="EL757" s="341"/>
      <c r="EM757" s="341"/>
      <c r="EN757" s="341"/>
      <c r="EO757" s="341"/>
      <c r="EP757" s="341"/>
      <c r="EQ757" s="341"/>
      <c r="ER757" s="341"/>
      <c r="ES757" s="341"/>
      <c r="ET757" s="341"/>
      <c r="EU757" s="341"/>
      <c r="EV757" s="341"/>
      <c r="EW757" s="341"/>
      <c r="EX757" s="341"/>
      <c r="EY757" s="341"/>
      <c r="EZ757" s="341"/>
      <c r="FA757" s="341"/>
      <c r="FB757" s="341"/>
      <c r="FC757" s="341"/>
      <c r="FD757" s="341"/>
      <c r="FE757" s="341"/>
      <c r="FF757" s="341"/>
      <c r="FG757" s="341"/>
      <c r="FH757" s="341"/>
      <c r="FI757" s="341"/>
      <c r="FJ757" s="341"/>
      <c r="FK757" s="341"/>
      <c r="FL757" s="341"/>
      <c r="FM757" s="341"/>
      <c r="FN757" s="341"/>
      <c r="FO757" s="341"/>
      <c r="FP757" s="341"/>
      <c r="FQ757" s="341"/>
      <c r="FR757" s="341"/>
      <c r="FS757" s="341"/>
      <c r="FT757" s="341"/>
      <c r="FU757" s="341"/>
      <c r="FV757" s="341"/>
      <c r="FW757" s="341"/>
      <c r="FX757" s="341"/>
      <c r="FY757" s="341"/>
      <c r="FZ757" s="341"/>
      <c r="GA757" s="341"/>
      <c r="GB757" s="341"/>
      <c r="GC757" s="341"/>
      <c r="GD757" s="341"/>
      <c r="GE757" s="341"/>
      <c r="GF757" s="341"/>
      <c r="GG757" s="341"/>
      <c r="GH757" s="341"/>
      <c r="GI757" s="341"/>
      <c r="GJ757" s="341"/>
      <c r="GK757" s="341"/>
      <c r="GL757" s="341"/>
      <c r="GM757" s="341"/>
      <c r="GN757" s="341"/>
      <c r="GO757" s="341"/>
      <c r="GP757" s="341"/>
      <c r="GQ757" s="341"/>
      <c r="GR757" s="341"/>
      <c r="GS757" s="341"/>
      <c r="GT757" s="341"/>
      <c r="GU757" s="341"/>
      <c r="GV757" s="341"/>
      <c r="GW757" s="341"/>
      <c r="GX757" s="341"/>
      <c r="GY757" s="341"/>
      <c r="GZ757" s="341"/>
      <c r="HA757" s="341"/>
      <c r="HB757" s="341"/>
      <c r="HC757" s="341"/>
      <c r="HD757" s="341"/>
      <c r="HE757" s="341"/>
      <c r="HF757" s="341"/>
      <c r="HG757" s="341"/>
      <c r="HH757" s="341"/>
      <c r="HI757" s="341"/>
      <c r="HJ757" s="341"/>
      <c r="HK757" s="341"/>
      <c r="HL757" s="341"/>
      <c r="HM757" s="341"/>
      <c r="HN757" s="341"/>
      <c r="HO757" s="341"/>
      <c r="HP757" s="341"/>
      <c r="HQ757" s="341"/>
      <c r="HR757" s="341"/>
      <c r="HS757" s="341"/>
      <c r="HT757" s="341"/>
      <c r="HU757" s="341"/>
      <c r="HV757" s="341"/>
      <c r="HW757" s="341"/>
      <c r="HX757" s="341"/>
      <c r="HY757" s="341"/>
      <c r="HZ757" s="341"/>
      <c r="IA757" s="341"/>
      <c r="IB757" s="341"/>
      <c r="IC757" s="341"/>
      <c r="ID757" s="341"/>
      <c r="IE757" s="341"/>
      <c r="IF757" s="341"/>
      <c r="IG757" s="341"/>
      <c r="IH757" s="341"/>
      <c r="II757" s="341"/>
      <c r="IJ757" s="341"/>
      <c r="IK757" s="341"/>
      <c r="IL757" s="341"/>
      <c r="IM757" s="341"/>
      <c r="IN757" s="341"/>
      <c r="IO757" s="341"/>
      <c r="IP757" s="341"/>
      <c r="IQ757" s="341"/>
      <c r="IR757" s="341"/>
      <c r="IS757" s="341"/>
      <c r="IT757" s="341"/>
      <c r="IU757" s="341"/>
      <c r="IV757" s="341"/>
      <c r="IW757" s="341"/>
      <c r="IX757" s="341"/>
      <c r="IY757" s="341"/>
      <c r="IZ757" s="341"/>
      <c r="JA757" s="341"/>
      <c r="JB757" s="341"/>
      <c r="JC757" s="341"/>
      <c r="JD757" s="341"/>
      <c r="JE757" s="341"/>
      <c r="JF757" s="341"/>
      <c r="JG757" s="341"/>
      <c r="JH757" s="341"/>
      <c r="JI757" s="341"/>
      <c r="JJ757" s="341"/>
      <c r="JK757" s="341"/>
      <c r="JL757" s="341"/>
      <c r="JM757" s="341"/>
      <c r="JN757" s="341"/>
      <c r="JO757" s="341"/>
      <c r="JP757" s="341"/>
      <c r="JQ757" s="341"/>
      <c r="JR757" s="341"/>
      <c r="JS757" s="341"/>
      <c r="JT757" s="341"/>
      <c r="JU757" s="341"/>
      <c r="JV757" s="341"/>
      <c r="JW757" s="341"/>
      <c r="JX757" s="341"/>
      <c r="JY757" s="341"/>
      <c r="JZ757" s="341"/>
      <c r="KA757" s="341"/>
      <c r="KB757" s="341"/>
      <c r="KC757" s="341"/>
      <c r="KD757" s="341"/>
      <c r="KE757" s="341"/>
      <c r="KF757" s="341"/>
      <c r="KG757" s="341"/>
      <c r="KH757" s="341"/>
      <c r="KI757" s="341"/>
      <c r="KJ757" s="341"/>
      <c r="KK757" s="341"/>
      <c r="KL757" s="341"/>
      <c r="KM757" s="341"/>
      <c r="KN757" s="341"/>
      <c r="KO757" s="341"/>
      <c r="KP757" s="341"/>
      <c r="KQ757" s="341"/>
      <c r="KR757" s="341"/>
      <c r="KS757" s="341"/>
      <c r="KT757" s="341"/>
      <c r="KU757" s="341"/>
      <c r="KV757" s="341"/>
      <c r="KW757" s="341"/>
      <c r="KX757" s="341"/>
      <c r="KY757" s="341"/>
      <c r="KZ757" s="341"/>
      <c r="LA757" s="341"/>
      <c r="LB757" s="341"/>
      <c r="LC757" s="341"/>
      <c r="LD757" s="341"/>
      <c r="LE757" s="341"/>
      <c r="LF757" s="341"/>
      <c r="LG757" s="341"/>
      <c r="LH757" s="341"/>
      <c r="LI757" s="341"/>
      <c r="LJ757" s="341"/>
      <c r="LK757" s="341"/>
      <c r="LL757" s="341"/>
      <c r="LM757" s="341"/>
      <c r="LN757" s="341"/>
      <c r="LO757" s="341"/>
      <c r="LP757" s="341"/>
      <c r="LQ757" s="341"/>
      <c r="LR757" s="341"/>
      <c r="LS757" s="341"/>
      <c r="LT757" s="341"/>
      <c r="LU757" s="341"/>
      <c r="LV757" s="341"/>
      <c r="LW757" s="341"/>
      <c r="LX757" s="341"/>
      <c r="LY757" s="341"/>
      <c r="LZ757" s="341"/>
      <c r="MA757" s="341"/>
      <c r="MB757" s="341"/>
      <c r="MC757" s="341"/>
      <c r="MD757" s="341"/>
      <c r="ME757" s="341"/>
      <c r="MF757" s="341"/>
      <c r="MG757" s="341"/>
      <c r="MH757" s="341"/>
      <c r="MI757" s="341"/>
      <c r="MJ757" s="341"/>
      <c r="MK757" s="341"/>
      <c r="ML757" s="341"/>
      <c r="MM757" s="341"/>
      <c r="MN757" s="341"/>
      <c r="MO757" s="341"/>
      <c r="MP757" s="341"/>
      <c r="MQ757" s="341"/>
      <c r="MR757" s="341"/>
      <c r="MS757" s="341"/>
      <c r="MT757" s="341"/>
      <c r="MU757" s="341"/>
      <c r="MV757" s="341"/>
      <c r="MW757" s="341"/>
      <c r="MX757" s="341"/>
      <c r="MY757" s="341"/>
      <c r="MZ757" s="341"/>
      <c r="NA757" s="341"/>
      <c r="NB757" s="341"/>
      <c r="NC757" s="341"/>
      <c r="ND757" s="341"/>
      <c r="NE757" s="341"/>
      <c r="NF757" s="341"/>
      <c r="NG757" s="341"/>
      <c r="NH757" s="341"/>
      <c r="NI757" s="341"/>
      <c r="NJ757" s="341"/>
      <c r="NK757" s="341"/>
      <c r="NL757" s="341"/>
      <c r="NM757" s="341"/>
      <c r="NN757" s="341"/>
      <c r="NO757" s="341"/>
      <c r="NP757" s="341"/>
      <c r="NQ757" s="341"/>
      <c r="NR757" s="341"/>
      <c r="NS757" s="341"/>
      <c r="NT757" s="341"/>
      <c r="NU757" s="341"/>
      <c r="NV757" s="341"/>
      <c r="NW757" s="341"/>
      <c r="NX757" s="341"/>
      <c r="NY757" s="341"/>
      <c r="NZ757" s="341"/>
      <c r="OA757" s="341"/>
      <c r="OB757" s="341"/>
      <c r="OC757" s="341"/>
      <c r="OD757" s="341"/>
      <c r="OE757" s="341"/>
      <c r="OF757" s="341"/>
      <c r="OG757" s="341"/>
      <c r="OH757" s="341"/>
      <c r="OI757" s="341"/>
      <c r="OJ757" s="341"/>
      <c r="OK757" s="341"/>
      <c r="OL757" s="341"/>
      <c r="OM757" s="341"/>
      <c r="ON757" s="341"/>
      <c r="OO757" s="341"/>
      <c r="OP757" s="341"/>
      <c r="OQ757" s="341"/>
      <c r="OR757" s="341"/>
      <c r="OS757" s="341"/>
      <c r="OT757" s="341"/>
      <c r="OU757" s="341"/>
      <c r="OV757" s="341"/>
      <c r="OW757" s="341"/>
      <c r="OX757" s="341"/>
      <c r="OY757" s="341"/>
      <c r="OZ757" s="341"/>
      <c r="PA757" s="341"/>
      <c r="PB757" s="341"/>
      <c r="PC757" s="341"/>
      <c r="PD757" s="341"/>
      <c r="PE757" s="341"/>
      <c r="PF757" s="341"/>
      <c r="PG757" s="341"/>
      <c r="PH757" s="341"/>
      <c r="PI757" s="341"/>
      <c r="PJ757" s="341"/>
      <c r="PK757" s="341"/>
      <c r="PL757" s="341"/>
      <c r="PM757" s="341"/>
      <c r="PN757" s="341"/>
      <c r="PO757" s="341"/>
      <c r="PP757" s="341"/>
      <c r="PQ757" s="341"/>
      <c r="PR757" s="341"/>
      <c r="PS757" s="341"/>
      <c r="PT757" s="341"/>
      <c r="PU757" s="341"/>
      <c r="PV757" s="341"/>
      <c r="PW757" s="341"/>
      <c r="PX757" s="341"/>
      <c r="PY757" s="341"/>
      <c r="PZ757" s="341"/>
      <c r="QA757" s="341"/>
      <c r="QB757" s="341"/>
      <c r="QC757" s="341"/>
      <c r="QD757" s="341"/>
      <c r="QE757" s="341"/>
      <c r="QF757" s="341"/>
      <c r="QG757" s="341"/>
      <c r="QH757" s="341"/>
      <c r="QI757" s="341"/>
      <c r="QJ757" s="341"/>
      <c r="QK757" s="341"/>
      <c r="QL757" s="341"/>
      <c r="QM757" s="341"/>
      <c r="QN757" s="341"/>
      <c r="QO757" s="341"/>
      <c r="QP757" s="341"/>
      <c r="QQ757" s="341"/>
      <c r="QR757" s="341"/>
      <c r="QS757" s="341"/>
      <c r="QT757" s="341"/>
      <c r="QU757" s="341"/>
      <c r="QV757" s="341"/>
      <c r="QW757" s="341"/>
      <c r="QX757" s="341"/>
      <c r="QY757" s="341"/>
      <c r="QZ757" s="341"/>
      <c r="RA757" s="341"/>
      <c r="RB757" s="341"/>
      <c r="RC757" s="341"/>
      <c r="RD757" s="341"/>
      <c r="RE757" s="341"/>
      <c r="RF757" s="341"/>
      <c r="RG757" s="341"/>
      <c r="RH757" s="341"/>
      <c r="RI757" s="341"/>
      <c r="RJ757" s="341"/>
      <c r="RK757" s="341"/>
      <c r="RL757" s="341"/>
      <c r="RM757" s="341"/>
      <c r="RN757" s="341"/>
      <c r="RO757" s="341"/>
      <c r="RP757" s="341"/>
      <c r="RQ757" s="341"/>
      <c r="RR757" s="341"/>
      <c r="RS757" s="341"/>
      <c r="RT757" s="341"/>
      <c r="RU757" s="341"/>
      <c r="RV757" s="341"/>
      <c r="RW757" s="341"/>
      <c r="RX757" s="341"/>
      <c r="RY757" s="341"/>
      <c r="RZ757" s="341"/>
      <c r="SA757" s="341"/>
      <c r="SB757" s="341"/>
      <c r="SC757" s="341"/>
      <c r="SD757" s="341"/>
      <c r="SE757" s="341"/>
      <c r="SF757" s="341"/>
      <c r="SG757" s="341"/>
      <c r="SH757" s="341"/>
      <c r="SI757" s="341"/>
      <c r="SJ757" s="341"/>
      <c r="SK757" s="341"/>
      <c r="SL757" s="341"/>
      <c r="SM757" s="341"/>
      <c r="SN757" s="341"/>
      <c r="SO757" s="341"/>
      <c r="SP757" s="341"/>
      <c r="SQ757" s="341"/>
      <c r="SR757" s="341"/>
      <c r="SS757" s="341"/>
      <c r="ST757" s="341"/>
      <c r="SU757" s="341"/>
      <c r="SV757" s="341"/>
      <c r="SW757" s="341"/>
      <c r="SX757" s="341"/>
      <c r="SY757" s="341"/>
      <c r="SZ757" s="341"/>
      <c r="TA757" s="341"/>
      <c r="TB757" s="341"/>
      <c r="TC757" s="341"/>
      <c r="TD757" s="341"/>
      <c r="TE757" s="341"/>
      <c r="TF757" s="341"/>
      <c r="TG757" s="341"/>
      <c r="TH757" s="341"/>
      <c r="TI757" s="341"/>
      <c r="TJ757" s="341"/>
      <c r="TK757" s="341"/>
      <c r="TL757" s="341"/>
      <c r="TM757" s="341"/>
      <c r="TN757" s="341"/>
      <c r="TO757" s="341"/>
      <c r="TP757" s="341"/>
      <c r="TQ757" s="341"/>
      <c r="TR757" s="341"/>
      <c r="TS757" s="341"/>
      <c r="TT757" s="341"/>
      <c r="TU757" s="341"/>
      <c r="TV757" s="341"/>
      <c r="TW757" s="341"/>
      <c r="TX757" s="341"/>
      <c r="TY757" s="341"/>
      <c r="TZ757" s="341"/>
      <c r="UA757" s="341"/>
      <c r="UB757" s="341"/>
      <c r="UC757" s="341"/>
      <c r="UD757" s="341"/>
      <c r="UE757" s="341"/>
      <c r="UF757" s="341"/>
      <c r="UG757" s="341"/>
      <c r="UH757" s="341"/>
      <c r="UI757" s="341"/>
      <c r="UJ757" s="341"/>
      <c r="UK757" s="341"/>
      <c r="UL757" s="341"/>
      <c r="UM757" s="341"/>
      <c r="UN757" s="341"/>
      <c r="UO757" s="341"/>
      <c r="UP757" s="341"/>
      <c r="UQ757" s="341"/>
      <c r="UR757" s="341"/>
      <c r="US757" s="341"/>
      <c r="UT757" s="341"/>
      <c r="UU757" s="341"/>
      <c r="UV757" s="341"/>
      <c r="UW757" s="341"/>
      <c r="UX757" s="341"/>
      <c r="UY757" s="341"/>
      <c r="UZ757" s="341"/>
      <c r="VA757" s="341"/>
      <c r="VB757" s="341"/>
      <c r="VC757" s="341"/>
      <c r="VD757" s="341"/>
      <c r="VE757" s="341"/>
      <c r="VF757" s="341"/>
      <c r="VG757" s="341"/>
      <c r="VH757" s="341"/>
      <c r="VI757" s="341"/>
      <c r="VJ757" s="341"/>
      <c r="VK757" s="341"/>
      <c r="VL757" s="341"/>
      <c r="VM757" s="341"/>
      <c r="VN757" s="341"/>
      <c r="VO757" s="341"/>
      <c r="VP757" s="341"/>
      <c r="VQ757" s="341"/>
      <c r="VR757" s="341"/>
      <c r="VS757" s="341"/>
      <c r="VT757" s="341"/>
      <c r="VU757" s="341"/>
      <c r="VV757" s="341"/>
      <c r="VW757" s="341"/>
      <c r="VX757" s="341"/>
      <c r="VY757" s="341"/>
      <c r="VZ757" s="341"/>
      <c r="WA757" s="341"/>
      <c r="WB757" s="341"/>
      <c r="WC757" s="341"/>
      <c r="WD757" s="341"/>
      <c r="WE757" s="341"/>
      <c r="WF757" s="341"/>
      <c r="WG757" s="341"/>
      <c r="WH757" s="341"/>
      <c r="WI757" s="341"/>
      <c r="WJ757" s="341"/>
      <c r="WK757" s="341"/>
      <c r="WL757" s="341"/>
      <c r="WM757" s="341"/>
      <c r="WN757" s="341"/>
      <c r="WO757" s="341"/>
      <c r="WP757" s="341"/>
      <c r="WQ757" s="341"/>
      <c r="WR757" s="341"/>
      <c r="WS757" s="341"/>
      <c r="WT757" s="341"/>
      <c r="WU757" s="341"/>
      <c r="WV757" s="341"/>
      <c r="WW757" s="341"/>
      <c r="WX757" s="341"/>
      <c r="WY757" s="341"/>
      <c r="WZ757" s="341"/>
      <c r="XA757" s="341"/>
      <c r="XB757" s="341"/>
      <c r="XC757" s="341"/>
      <c r="XD757" s="341"/>
      <c r="XE757" s="341"/>
      <c r="XF757" s="341"/>
      <c r="XG757" s="341"/>
      <c r="XH757" s="341"/>
      <c r="XI757" s="341"/>
      <c r="XJ757" s="341"/>
      <c r="XK757" s="341"/>
      <c r="XL757" s="341"/>
      <c r="XM757" s="341"/>
      <c r="XN757" s="341"/>
      <c r="XO757" s="341"/>
      <c r="XP757" s="341"/>
      <c r="XQ757" s="341"/>
      <c r="XR757" s="341"/>
      <c r="XS757" s="341"/>
      <c r="XT757" s="341"/>
      <c r="XU757" s="341"/>
      <c r="XV757" s="341"/>
      <c r="XW757" s="341"/>
      <c r="XX757" s="341"/>
      <c r="XY757" s="341"/>
      <c r="XZ757" s="341"/>
      <c r="YA757" s="341"/>
      <c r="YB757" s="341"/>
      <c r="YC757" s="341"/>
      <c r="YD757" s="341"/>
      <c r="YE757" s="341"/>
      <c r="YF757" s="341"/>
      <c r="YG757" s="341"/>
      <c r="YH757" s="341"/>
      <c r="YI757" s="341"/>
      <c r="YJ757" s="341"/>
      <c r="YK757" s="341"/>
      <c r="YL757" s="341"/>
      <c r="YM757" s="341"/>
      <c r="YN757" s="341"/>
      <c r="YO757" s="341"/>
      <c r="YP757" s="341"/>
      <c r="YQ757" s="341"/>
      <c r="YR757" s="341"/>
      <c r="YS757" s="341"/>
      <c r="YT757" s="341"/>
      <c r="YU757" s="341"/>
      <c r="YV757" s="341"/>
      <c r="YW757" s="341"/>
      <c r="YX757" s="341"/>
      <c r="YY757" s="341"/>
      <c r="YZ757" s="341"/>
      <c r="ZA757" s="341"/>
      <c r="ZB757" s="341"/>
      <c r="ZC757" s="341"/>
      <c r="ZD757" s="341"/>
      <c r="ZE757" s="341"/>
      <c r="ZF757" s="341"/>
      <c r="ZG757" s="341"/>
      <c r="ZH757" s="341"/>
      <c r="ZI757" s="341"/>
      <c r="ZJ757" s="341"/>
      <c r="ZK757" s="341"/>
      <c r="ZL757" s="341"/>
      <c r="ZM757" s="341"/>
      <c r="ZN757" s="341"/>
      <c r="ZO757" s="341"/>
      <c r="ZP757" s="341"/>
      <c r="ZQ757" s="341"/>
      <c r="ZR757" s="341"/>
      <c r="ZS757" s="341"/>
      <c r="ZT757" s="341"/>
      <c r="ZU757" s="341"/>
      <c r="ZV757" s="341"/>
      <c r="ZW757" s="341"/>
      <c r="ZX757" s="341"/>
      <c r="ZY757" s="341"/>
      <c r="ZZ757" s="341"/>
      <c r="AAA757" s="341"/>
      <c r="AAB757" s="341"/>
      <c r="AAC757" s="341"/>
      <c r="AAD757" s="341"/>
      <c r="AAE757" s="341"/>
      <c r="AAF757" s="341"/>
      <c r="AAG757" s="341"/>
      <c r="AAH757" s="341"/>
      <c r="AAI757" s="341"/>
      <c r="AAJ757" s="341"/>
      <c r="AAK757" s="341"/>
      <c r="AAL757" s="341"/>
      <c r="AAM757" s="341"/>
      <c r="AAN757" s="341"/>
      <c r="AAO757" s="341"/>
      <c r="AAP757" s="341"/>
      <c r="AAQ757" s="341"/>
      <c r="AAR757" s="341"/>
      <c r="AAS757" s="341"/>
      <c r="AAT757" s="341"/>
      <c r="AAU757" s="341"/>
      <c r="AAV757" s="341"/>
      <c r="AAW757" s="341"/>
      <c r="AAX757" s="341"/>
      <c r="AAY757" s="341"/>
      <c r="AAZ757" s="341"/>
      <c r="ABA757" s="341"/>
      <c r="ABB757" s="341"/>
      <c r="ABC757" s="341"/>
      <c r="ABD757" s="341"/>
      <c r="ABE757" s="341"/>
      <c r="ABF757" s="341"/>
      <c r="ABG757" s="341"/>
      <c r="ABH757" s="341"/>
      <c r="ABI757" s="341"/>
      <c r="ABJ757" s="341"/>
      <c r="ABK757" s="341"/>
      <c r="ABL757" s="341"/>
      <c r="ABM757" s="341"/>
      <c r="ABN757" s="341"/>
      <c r="ABO757" s="341"/>
      <c r="ABP757" s="341"/>
      <c r="ABQ757" s="341"/>
      <c r="ABR757" s="341"/>
      <c r="ABS757" s="341"/>
      <c r="ABT757" s="341"/>
      <c r="ABU757" s="341"/>
      <c r="ABV757" s="341"/>
      <c r="ABW757" s="341"/>
      <c r="ABX757" s="341"/>
      <c r="ABY757" s="341"/>
      <c r="ABZ757" s="341"/>
      <c r="ACA757" s="341"/>
      <c r="ACB757" s="341"/>
      <c r="ACC757" s="341"/>
      <c r="ACD757" s="341"/>
      <c r="ACE757" s="341"/>
      <c r="ACF757" s="341"/>
      <c r="ACG757" s="341"/>
      <c r="ACH757" s="341"/>
      <c r="ACI757" s="341"/>
      <c r="ACJ757" s="341"/>
      <c r="ACK757" s="341"/>
      <c r="ACL757" s="341"/>
      <c r="ACM757" s="341"/>
      <c r="ACN757" s="341"/>
      <c r="ACO757" s="341"/>
      <c r="ACP757" s="341"/>
      <c r="ACQ757" s="341"/>
      <c r="ACR757" s="341"/>
      <c r="ACS757" s="341"/>
      <c r="ACT757" s="341"/>
      <c r="ACU757" s="341"/>
      <c r="ACV757" s="341"/>
      <c r="ACW757" s="341"/>
      <c r="ACX757" s="341"/>
      <c r="ACY757" s="341"/>
      <c r="ACZ757" s="341"/>
      <c r="ADA757" s="341"/>
      <c r="ADB757" s="341"/>
      <c r="ADC757" s="341"/>
      <c r="ADD757" s="341"/>
      <c r="ADE757" s="341"/>
      <c r="ADF757" s="341"/>
      <c r="ADG757" s="341"/>
      <c r="ADH757" s="341"/>
      <c r="ADI757" s="341"/>
      <c r="ADJ757" s="341"/>
      <c r="ADK757" s="341"/>
      <c r="ADL757" s="341"/>
      <c r="ADM757" s="341"/>
      <c r="ADN757" s="341"/>
      <c r="ADO757" s="341"/>
      <c r="ADP757" s="341"/>
      <c r="ADQ757" s="341"/>
      <c r="ADR757" s="341"/>
      <c r="ADS757" s="341"/>
      <c r="ADT757" s="341"/>
      <c r="ADU757" s="341"/>
      <c r="ADV757" s="341"/>
      <c r="ADW757" s="341"/>
      <c r="ADX757" s="341"/>
      <c r="ADY757" s="341"/>
      <c r="ADZ757" s="341"/>
      <c r="AEA757" s="341"/>
      <c r="AEB757" s="341"/>
      <c r="AEC757" s="341"/>
      <c r="AED757" s="341"/>
      <c r="AEE757" s="341"/>
      <c r="AEF757" s="341"/>
      <c r="AEG757" s="341"/>
      <c r="AEH757" s="341"/>
      <c r="AEI757" s="341"/>
      <c r="AEJ757" s="341"/>
      <c r="AEK757" s="341"/>
      <c r="AEL757" s="341"/>
      <c r="AEM757" s="341"/>
      <c r="AEN757" s="341"/>
      <c r="AEO757" s="341"/>
      <c r="AEP757" s="341"/>
      <c r="AEQ757" s="341"/>
      <c r="AER757" s="341"/>
      <c r="AES757" s="341"/>
      <c r="AET757" s="341"/>
      <c r="AEU757" s="341"/>
      <c r="AEV757" s="341"/>
      <c r="AEW757" s="341"/>
      <c r="AEX757" s="341"/>
      <c r="AEY757" s="341"/>
      <c r="AEZ757" s="341"/>
      <c r="AFA757" s="341"/>
      <c r="AFB757" s="341"/>
      <c r="AFC757" s="341"/>
      <c r="AFD757" s="341"/>
      <c r="AFE757" s="341"/>
      <c r="AFF757" s="341"/>
      <c r="AFG757" s="341"/>
      <c r="AFH757" s="341"/>
      <c r="AFI757" s="341"/>
      <c r="AFJ757" s="341"/>
      <c r="AFK757" s="341"/>
      <c r="AFL757" s="341"/>
      <c r="AFM757" s="341"/>
      <c r="AFN757" s="341"/>
      <c r="AFO757" s="341"/>
      <c r="AFP757" s="341"/>
      <c r="AFQ757" s="341"/>
      <c r="AFR757" s="341"/>
      <c r="AFS757" s="341"/>
      <c r="AFT757" s="341"/>
      <c r="AFU757" s="341"/>
      <c r="AFV757" s="341"/>
      <c r="AFW757" s="341"/>
      <c r="AFX757" s="341"/>
      <c r="AFY757" s="341"/>
      <c r="AFZ757" s="341"/>
      <c r="AGA757" s="341"/>
    </row>
    <row r="758" spans="1:859" customFormat="1" x14ac:dyDescent="0.2">
      <c r="A758" s="16"/>
      <c r="B758" s="16"/>
      <c r="C758" s="16"/>
      <c r="D758" s="16"/>
      <c r="E758" s="328" t="s">
        <v>1873</v>
      </c>
      <c r="F758" s="328" t="s">
        <v>2937</v>
      </c>
      <c r="G758" s="218" t="s">
        <v>449</v>
      </c>
      <c r="H758" s="217" t="s">
        <v>1870</v>
      </c>
      <c r="I758" s="217" t="s">
        <v>1802</v>
      </c>
      <c r="J758" s="217" t="s">
        <v>893</v>
      </c>
      <c r="K758" s="217" t="s">
        <v>1835</v>
      </c>
      <c r="L758" s="217" t="s">
        <v>848</v>
      </c>
      <c r="M758" s="217"/>
      <c r="N758" s="218"/>
      <c r="O758" s="217"/>
      <c r="P758" s="217"/>
      <c r="Q758" s="218"/>
      <c r="R758" s="16"/>
      <c r="S758" s="16"/>
      <c r="T758" s="16"/>
      <c r="U758" s="16"/>
      <c r="V758" s="16"/>
      <c r="W758" s="16"/>
      <c r="X758" s="16"/>
      <c r="Y758" s="16"/>
      <c r="Z758" s="16"/>
      <c r="AA758" s="16"/>
      <c r="AB758" s="16"/>
      <c r="AC758" s="16"/>
      <c r="AD758" s="16"/>
      <c r="AE758" s="16"/>
      <c r="AF758" s="16"/>
      <c r="AG758" s="16"/>
      <c r="AH758" s="16"/>
      <c r="AI758" s="16"/>
      <c r="AJ758" s="16"/>
      <c r="AK758" s="16"/>
      <c r="AL758" s="16"/>
      <c r="AM758" s="16"/>
      <c r="AN758" s="16"/>
      <c r="AO758" s="16"/>
      <c r="AP758" s="16"/>
      <c r="AQ758" s="16"/>
      <c r="AR758" s="16"/>
      <c r="AS758" s="16"/>
      <c r="AT758" s="16"/>
      <c r="AU758" s="16"/>
      <c r="AV758" s="16"/>
      <c r="AW758" s="16"/>
      <c r="AX758" s="16"/>
      <c r="AY758" s="16"/>
      <c r="AZ758" s="16"/>
      <c r="BA758" s="16"/>
      <c r="BB758" s="16"/>
      <c r="BC758" s="16"/>
      <c r="BD758" s="16"/>
      <c r="BE758" s="16"/>
      <c r="BF758" s="16"/>
      <c r="BG758" s="16"/>
      <c r="BH758" s="16"/>
      <c r="BI758" s="16"/>
      <c r="BJ758" s="16"/>
      <c r="BK758" s="16"/>
      <c r="BL758" s="16"/>
      <c r="BM758" s="16"/>
      <c r="BN758" s="16"/>
      <c r="BO758" s="16"/>
      <c r="BP758" s="16"/>
      <c r="BQ758" s="16"/>
      <c r="BR758" s="16"/>
      <c r="BS758" s="16"/>
      <c r="BT758" s="16"/>
      <c r="BU758" s="16"/>
      <c r="BV758" s="16"/>
      <c r="BW758" s="16"/>
      <c r="BX758" s="16"/>
      <c r="BY758" s="16"/>
      <c r="BZ758" s="16"/>
      <c r="CA758" s="16"/>
      <c r="CB758" s="16"/>
      <c r="CC758" s="16"/>
      <c r="CD758" s="16"/>
      <c r="CE758" s="16"/>
      <c r="CF758" s="16"/>
      <c r="CG758" s="16"/>
      <c r="CH758" s="16"/>
      <c r="CI758" s="16"/>
      <c r="CJ758" s="16"/>
      <c r="CK758" s="16"/>
      <c r="CL758" s="16"/>
      <c r="CM758" s="16"/>
      <c r="CN758" s="16"/>
      <c r="CO758" s="16"/>
      <c r="CP758" s="16"/>
      <c r="CQ758" s="16"/>
      <c r="CR758" s="16"/>
      <c r="CS758" s="16"/>
      <c r="CT758" s="16"/>
      <c r="CU758" s="16"/>
      <c r="CV758" s="16"/>
      <c r="CW758" s="16"/>
      <c r="CX758" s="16"/>
      <c r="CY758" s="16"/>
      <c r="CZ758" s="16"/>
      <c r="DA758" s="16"/>
      <c r="DB758" s="16"/>
      <c r="DC758" s="16"/>
      <c r="DD758" s="16"/>
      <c r="DE758" s="16"/>
      <c r="DF758" s="16"/>
      <c r="DG758" s="16"/>
      <c r="DH758" s="16"/>
      <c r="DI758" s="16"/>
      <c r="DJ758" s="16"/>
      <c r="DK758" s="16"/>
      <c r="DL758" s="16"/>
      <c r="DM758" s="16"/>
      <c r="DN758" s="16"/>
      <c r="DO758" s="16"/>
      <c r="DP758" s="16"/>
      <c r="DQ758" s="16"/>
      <c r="DR758" s="16"/>
      <c r="DS758" s="16"/>
      <c r="DT758" s="16"/>
      <c r="DU758" s="16"/>
      <c r="DV758" s="16"/>
      <c r="DW758" s="16"/>
      <c r="DX758" s="16"/>
      <c r="DY758" s="16"/>
      <c r="DZ758" s="16"/>
      <c r="EA758" s="16"/>
      <c r="EB758" s="16"/>
      <c r="EC758" s="16"/>
      <c r="ED758" s="16"/>
      <c r="EE758" s="16"/>
      <c r="EF758" s="16"/>
      <c r="EG758" s="16"/>
      <c r="EH758" s="16"/>
      <c r="EI758" s="16"/>
      <c r="EJ758" s="16"/>
      <c r="EK758" s="16"/>
      <c r="EL758" s="16"/>
      <c r="EM758" s="16"/>
      <c r="EN758" s="16"/>
      <c r="EO758" s="16"/>
      <c r="EP758" s="16"/>
      <c r="EQ758" s="16"/>
      <c r="ER758" s="16"/>
      <c r="ES758" s="16"/>
      <c r="ET758" s="16"/>
      <c r="EU758" s="16"/>
      <c r="EV758" s="16"/>
      <c r="EW758" s="16"/>
      <c r="EX758" s="16"/>
      <c r="EY758" s="16"/>
      <c r="EZ758" s="16"/>
      <c r="FA758" s="16"/>
      <c r="FB758" s="16"/>
      <c r="FC758" s="16"/>
      <c r="FD758" s="16"/>
      <c r="FE758" s="16"/>
      <c r="FF758" s="16"/>
      <c r="FG758" s="16"/>
      <c r="FH758" s="16"/>
      <c r="FI758" s="16"/>
      <c r="FJ758" s="16"/>
      <c r="FK758" s="16"/>
      <c r="FL758" s="16"/>
      <c r="FM758" s="16"/>
      <c r="FN758" s="16"/>
      <c r="FO758" s="16"/>
      <c r="FP758" s="16"/>
      <c r="FQ758" s="16"/>
      <c r="FR758" s="16"/>
      <c r="FS758" s="16"/>
      <c r="FT758" s="16"/>
      <c r="FU758" s="16"/>
      <c r="FV758" s="16"/>
      <c r="FW758" s="16"/>
      <c r="FX758" s="16"/>
      <c r="FY758" s="16"/>
      <c r="FZ758" s="16"/>
      <c r="GA758" s="16"/>
      <c r="GB758" s="16"/>
      <c r="GC758" s="16"/>
      <c r="GD758" s="16"/>
      <c r="GE758" s="16"/>
      <c r="GF758" s="16"/>
      <c r="GG758" s="16"/>
      <c r="GH758" s="16"/>
      <c r="GI758" s="16"/>
      <c r="GJ758" s="16"/>
      <c r="GK758" s="16"/>
      <c r="GL758" s="16"/>
      <c r="GM758" s="16"/>
      <c r="GN758" s="16"/>
      <c r="GO758" s="16"/>
      <c r="GP758" s="16"/>
      <c r="GQ758" s="16"/>
      <c r="GR758" s="16"/>
      <c r="GS758" s="16"/>
      <c r="GT758" s="16"/>
      <c r="GU758" s="16"/>
      <c r="GV758" s="16"/>
      <c r="GW758" s="16"/>
      <c r="GX758" s="16"/>
      <c r="GY758" s="16"/>
      <c r="GZ758" s="16"/>
      <c r="HA758" s="16"/>
      <c r="HB758" s="16"/>
      <c r="HC758" s="16"/>
      <c r="HD758" s="16"/>
      <c r="HE758" s="16"/>
      <c r="HF758" s="16"/>
      <c r="HG758" s="16"/>
      <c r="HH758" s="16"/>
      <c r="HI758" s="16"/>
      <c r="HJ758" s="16"/>
      <c r="HK758" s="16"/>
      <c r="HL758" s="16"/>
      <c r="HM758" s="16"/>
      <c r="HN758" s="16"/>
      <c r="HO758" s="16"/>
      <c r="HP758" s="16"/>
      <c r="HQ758" s="16"/>
      <c r="HR758" s="16"/>
      <c r="HS758" s="16"/>
      <c r="HT758" s="16"/>
      <c r="HU758" s="16"/>
      <c r="HV758" s="16"/>
      <c r="HW758" s="16"/>
      <c r="HX758" s="16"/>
      <c r="HY758" s="16"/>
      <c r="HZ758" s="16"/>
      <c r="IA758" s="16"/>
      <c r="IB758" s="16"/>
      <c r="IC758" s="16"/>
      <c r="ID758" s="16"/>
      <c r="IE758" s="16"/>
      <c r="IF758" s="16"/>
      <c r="IG758" s="16"/>
      <c r="IH758" s="16"/>
      <c r="II758" s="16"/>
      <c r="IJ758" s="16"/>
      <c r="IK758" s="16"/>
      <c r="IL758" s="16"/>
      <c r="IM758" s="16"/>
      <c r="IN758" s="16"/>
      <c r="IO758" s="16"/>
      <c r="IP758" s="16"/>
      <c r="IQ758" s="16"/>
      <c r="IR758" s="16"/>
      <c r="IS758" s="16"/>
      <c r="IT758" s="16"/>
      <c r="IU758" s="16"/>
      <c r="IV758" s="16"/>
      <c r="IW758" s="16"/>
      <c r="IX758" s="16"/>
      <c r="IY758" s="16"/>
      <c r="IZ758" s="16"/>
      <c r="JA758" s="16"/>
      <c r="JB758" s="16"/>
      <c r="JC758" s="16"/>
      <c r="JD758" s="16"/>
      <c r="JE758" s="16"/>
      <c r="JF758" s="16"/>
      <c r="JG758" s="16"/>
      <c r="JH758" s="16"/>
      <c r="JI758" s="16"/>
      <c r="JJ758" s="16"/>
      <c r="JK758" s="16"/>
      <c r="JL758" s="16"/>
      <c r="JM758" s="16"/>
      <c r="JN758" s="16"/>
      <c r="JO758" s="16"/>
      <c r="JP758" s="16"/>
      <c r="JQ758" s="16"/>
      <c r="JR758" s="16"/>
      <c r="JS758" s="16"/>
      <c r="JT758" s="16"/>
      <c r="JU758" s="16"/>
      <c r="JV758" s="16"/>
      <c r="JW758" s="16"/>
      <c r="JX758" s="16"/>
      <c r="JY758" s="16"/>
      <c r="JZ758" s="16"/>
      <c r="KA758" s="16"/>
      <c r="KB758" s="16"/>
      <c r="KC758" s="16"/>
      <c r="KD758" s="16"/>
      <c r="KE758" s="16"/>
      <c r="KF758" s="16"/>
      <c r="KG758" s="16"/>
      <c r="KH758" s="16"/>
      <c r="KI758" s="16"/>
      <c r="KJ758" s="16"/>
      <c r="KK758" s="16"/>
      <c r="KL758" s="16"/>
      <c r="KM758" s="16"/>
      <c r="KN758" s="16"/>
      <c r="KO758" s="16"/>
      <c r="KP758" s="16"/>
      <c r="KQ758" s="16"/>
      <c r="KR758" s="16"/>
      <c r="KS758" s="16"/>
      <c r="KT758" s="16"/>
      <c r="KU758" s="16"/>
      <c r="KV758" s="16"/>
      <c r="KW758" s="16"/>
      <c r="KX758" s="16"/>
      <c r="KY758" s="16"/>
      <c r="KZ758" s="16"/>
      <c r="LA758" s="16"/>
      <c r="LB758" s="16"/>
      <c r="LC758" s="16"/>
      <c r="LD758" s="16"/>
      <c r="LE758" s="16"/>
      <c r="LF758" s="16"/>
      <c r="LG758" s="16"/>
      <c r="LH758" s="16"/>
      <c r="LI758" s="16"/>
      <c r="LJ758" s="16"/>
      <c r="LK758" s="16"/>
      <c r="LL758" s="16"/>
      <c r="LM758" s="16"/>
      <c r="LN758" s="16"/>
      <c r="LO758" s="16"/>
      <c r="LP758" s="16"/>
      <c r="LQ758" s="16"/>
      <c r="LR758" s="16"/>
      <c r="LS758" s="16"/>
      <c r="LT758" s="16"/>
      <c r="LU758" s="16"/>
      <c r="LV758" s="16"/>
      <c r="LW758" s="16"/>
      <c r="LX758" s="16"/>
      <c r="LY758" s="16"/>
      <c r="LZ758" s="16"/>
      <c r="MA758" s="16"/>
      <c r="MB758" s="16"/>
      <c r="MC758" s="16"/>
      <c r="MD758" s="16"/>
      <c r="ME758" s="16"/>
      <c r="MF758" s="16"/>
      <c r="MG758" s="16"/>
      <c r="MH758" s="16"/>
      <c r="MI758" s="16"/>
      <c r="MJ758" s="16"/>
      <c r="MK758" s="16"/>
      <c r="ML758" s="16"/>
      <c r="MM758" s="16"/>
      <c r="MN758" s="16"/>
      <c r="MO758" s="16"/>
      <c r="MP758" s="16"/>
      <c r="MQ758" s="16"/>
      <c r="MR758" s="16"/>
      <c r="MS758" s="16"/>
      <c r="MT758" s="16"/>
      <c r="MU758" s="16"/>
      <c r="MV758" s="16"/>
      <c r="MW758" s="16"/>
      <c r="MX758" s="16"/>
      <c r="MY758" s="16"/>
      <c r="MZ758" s="16"/>
      <c r="NA758" s="16"/>
      <c r="NB758" s="16"/>
      <c r="NC758" s="16"/>
      <c r="ND758" s="16"/>
      <c r="NE758" s="16"/>
      <c r="NF758" s="16"/>
      <c r="NG758" s="16"/>
      <c r="NH758" s="16"/>
      <c r="NI758" s="16"/>
      <c r="NJ758" s="16"/>
      <c r="NK758" s="16"/>
      <c r="NL758" s="16"/>
      <c r="NM758" s="16"/>
      <c r="NN758" s="16"/>
      <c r="NO758" s="16"/>
      <c r="NP758" s="16"/>
      <c r="NQ758" s="16"/>
      <c r="NR758" s="16"/>
      <c r="NS758" s="16"/>
      <c r="NT758" s="16"/>
      <c r="NU758" s="16"/>
      <c r="NV758" s="16"/>
      <c r="NW758" s="16"/>
      <c r="NX758" s="16"/>
      <c r="NY758" s="16"/>
      <c r="NZ758" s="16"/>
      <c r="OA758" s="16"/>
      <c r="OB758" s="16"/>
      <c r="OC758" s="16"/>
      <c r="OD758" s="16"/>
      <c r="OE758" s="16"/>
      <c r="OF758" s="16"/>
      <c r="OG758" s="16"/>
      <c r="OH758" s="16"/>
      <c r="OI758" s="16"/>
      <c r="OJ758" s="16"/>
      <c r="OK758" s="16"/>
      <c r="OL758" s="16"/>
      <c r="OM758" s="16"/>
      <c r="ON758" s="16"/>
      <c r="OO758" s="16"/>
      <c r="OP758" s="16"/>
      <c r="OQ758" s="16"/>
      <c r="OR758" s="16"/>
      <c r="OS758" s="16"/>
      <c r="OT758" s="16"/>
      <c r="OU758" s="16"/>
      <c r="OV758" s="16"/>
      <c r="OW758" s="16"/>
      <c r="OX758" s="16"/>
      <c r="OY758" s="16"/>
      <c r="OZ758" s="16"/>
      <c r="PA758" s="16"/>
      <c r="PB758" s="16"/>
      <c r="PC758" s="16"/>
      <c r="PD758" s="16"/>
      <c r="PE758" s="16"/>
      <c r="PF758" s="16"/>
      <c r="PG758" s="16"/>
      <c r="PH758" s="16"/>
      <c r="PI758" s="16"/>
      <c r="PJ758" s="16"/>
      <c r="PK758" s="16"/>
      <c r="PL758" s="16"/>
      <c r="PM758" s="16"/>
      <c r="PN758" s="16"/>
      <c r="PO758" s="16"/>
      <c r="PP758" s="16"/>
      <c r="PQ758" s="16"/>
      <c r="PR758" s="16"/>
      <c r="PS758" s="16"/>
      <c r="PT758" s="16"/>
      <c r="PU758" s="16"/>
      <c r="PV758" s="16"/>
      <c r="PW758" s="16"/>
      <c r="PX758" s="16"/>
      <c r="PY758" s="16"/>
      <c r="PZ758" s="16"/>
      <c r="QA758" s="16"/>
      <c r="QB758" s="16"/>
      <c r="QC758" s="16"/>
      <c r="QD758" s="16"/>
      <c r="QE758" s="16"/>
      <c r="QF758" s="16"/>
      <c r="QG758" s="16"/>
      <c r="QH758" s="16"/>
      <c r="QI758" s="16"/>
      <c r="QJ758" s="16"/>
      <c r="QK758" s="16"/>
      <c r="QL758" s="16"/>
      <c r="QM758" s="16"/>
      <c r="QN758" s="16"/>
      <c r="QO758" s="16"/>
      <c r="QP758" s="16"/>
      <c r="QQ758" s="16"/>
      <c r="QR758" s="16"/>
      <c r="QS758" s="16"/>
      <c r="QT758" s="16"/>
      <c r="QU758" s="16"/>
      <c r="QV758" s="16"/>
      <c r="QW758" s="16"/>
      <c r="QX758" s="16"/>
      <c r="QY758" s="16"/>
      <c r="QZ758" s="16"/>
      <c r="RA758" s="16"/>
      <c r="RB758" s="16"/>
      <c r="RC758" s="16"/>
      <c r="RD758" s="16"/>
      <c r="RE758" s="16"/>
      <c r="RF758" s="16"/>
      <c r="RG758" s="16"/>
      <c r="RH758" s="16"/>
      <c r="RI758" s="16"/>
      <c r="RJ758" s="16"/>
      <c r="RK758" s="16"/>
      <c r="RL758" s="16"/>
      <c r="RM758" s="16"/>
      <c r="RN758" s="16"/>
      <c r="RO758" s="16"/>
      <c r="RP758" s="16"/>
      <c r="RQ758" s="16"/>
      <c r="RR758" s="16"/>
      <c r="RS758" s="16"/>
      <c r="RT758" s="16"/>
      <c r="RU758" s="16"/>
      <c r="RV758" s="16"/>
      <c r="RW758" s="16"/>
      <c r="RX758" s="16"/>
      <c r="RY758" s="16"/>
      <c r="RZ758" s="16"/>
      <c r="SA758" s="16"/>
      <c r="SB758" s="16"/>
      <c r="SC758" s="16"/>
      <c r="SD758" s="16"/>
      <c r="SE758" s="16"/>
      <c r="SF758" s="16"/>
      <c r="SG758" s="16"/>
      <c r="SH758" s="16"/>
      <c r="SI758" s="16"/>
      <c r="SJ758" s="16"/>
      <c r="SK758" s="16"/>
      <c r="SL758" s="16"/>
      <c r="SM758" s="16"/>
      <c r="SN758" s="16"/>
      <c r="SO758" s="16"/>
      <c r="SP758" s="16"/>
      <c r="SQ758" s="16"/>
      <c r="SR758" s="16"/>
      <c r="SS758" s="16"/>
      <c r="ST758" s="16"/>
      <c r="SU758" s="16"/>
      <c r="SV758" s="16"/>
      <c r="SW758" s="16"/>
      <c r="SX758" s="16"/>
      <c r="SY758" s="16"/>
      <c r="SZ758" s="16"/>
      <c r="TA758" s="16"/>
      <c r="TB758" s="16"/>
      <c r="TC758" s="16"/>
      <c r="TD758" s="16"/>
      <c r="TE758" s="16"/>
      <c r="TF758" s="16"/>
      <c r="TG758" s="16"/>
      <c r="TH758" s="16"/>
      <c r="TI758" s="16"/>
      <c r="TJ758" s="16"/>
      <c r="TK758" s="16"/>
      <c r="TL758" s="16"/>
      <c r="TM758" s="16"/>
      <c r="TN758" s="16"/>
      <c r="TO758" s="16"/>
      <c r="TP758" s="16"/>
      <c r="TQ758" s="16"/>
      <c r="TR758" s="16"/>
      <c r="TS758" s="16"/>
      <c r="TT758" s="16"/>
      <c r="TU758" s="16"/>
      <c r="TV758" s="16"/>
      <c r="TW758" s="16"/>
      <c r="TX758" s="16"/>
      <c r="TY758" s="16"/>
      <c r="TZ758" s="16"/>
      <c r="UA758" s="16"/>
      <c r="UB758" s="16"/>
      <c r="UC758" s="16"/>
      <c r="UD758" s="16"/>
      <c r="UE758" s="16"/>
      <c r="UF758" s="16"/>
      <c r="UG758" s="16"/>
      <c r="UH758" s="16"/>
      <c r="UI758" s="16"/>
      <c r="UJ758" s="16"/>
      <c r="UK758" s="16"/>
      <c r="UL758" s="16"/>
      <c r="UM758" s="16"/>
      <c r="UN758" s="16"/>
      <c r="UO758" s="16"/>
      <c r="UP758" s="16"/>
      <c r="UQ758" s="16"/>
      <c r="UR758" s="16"/>
      <c r="US758" s="16"/>
      <c r="UT758" s="16"/>
      <c r="UU758" s="16"/>
      <c r="UV758" s="16"/>
      <c r="UW758" s="16"/>
      <c r="UX758" s="16"/>
      <c r="UY758" s="16"/>
      <c r="UZ758" s="16"/>
      <c r="VA758" s="16"/>
      <c r="VB758" s="16"/>
      <c r="VC758" s="16"/>
      <c r="VD758" s="16"/>
      <c r="VE758" s="16"/>
      <c r="VF758" s="16"/>
      <c r="VG758" s="16"/>
      <c r="VH758" s="16"/>
      <c r="VI758" s="16"/>
      <c r="VJ758" s="16"/>
      <c r="VK758" s="16"/>
      <c r="VL758" s="16"/>
      <c r="VM758" s="16"/>
      <c r="VN758" s="16"/>
      <c r="VO758" s="16"/>
      <c r="VP758" s="16"/>
      <c r="VQ758" s="16"/>
      <c r="VR758" s="16"/>
      <c r="VS758" s="16"/>
      <c r="VT758" s="16"/>
      <c r="VU758" s="16"/>
      <c r="VV758" s="16"/>
      <c r="VW758" s="16"/>
      <c r="VX758" s="16"/>
      <c r="VY758" s="16"/>
      <c r="VZ758" s="16"/>
      <c r="WA758" s="16"/>
      <c r="WB758" s="16"/>
      <c r="WC758" s="16"/>
      <c r="WD758" s="16"/>
      <c r="WE758" s="16"/>
      <c r="WF758" s="16"/>
      <c r="WG758" s="16"/>
      <c r="WH758" s="16"/>
      <c r="WI758" s="16"/>
      <c r="WJ758" s="16"/>
      <c r="WK758" s="16"/>
      <c r="WL758" s="16"/>
      <c r="WM758" s="16"/>
      <c r="WN758" s="16"/>
      <c r="WO758" s="16"/>
      <c r="WP758" s="16"/>
      <c r="WQ758" s="16"/>
      <c r="WR758" s="16"/>
      <c r="WS758" s="16"/>
      <c r="WT758" s="16"/>
      <c r="WU758" s="16"/>
      <c r="WV758" s="16"/>
      <c r="WW758" s="16"/>
      <c r="WX758" s="16"/>
      <c r="WY758" s="16"/>
      <c r="WZ758" s="16"/>
      <c r="XA758" s="16"/>
      <c r="XB758" s="16"/>
      <c r="XC758" s="16"/>
      <c r="XD758" s="16"/>
      <c r="XE758" s="16"/>
      <c r="XF758" s="16"/>
      <c r="XG758" s="16"/>
      <c r="XH758" s="16"/>
      <c r="XI758" s="16"/>
      <c r="XJ758" s="16"/>
      <c r="XK758" s="16"/>
      <c r="XL758" s="16"/>
      <c r="XM758" s="16"/>
      <c r="XN758" s="16"/>
      <c r="XO758" s="16"/>
      <c r="XP758" s="16"/>
      <c r="XQ758" s="16"/>
      <c r="XR758" s="16"/>
      <c r="XS758" s="16"/>
      <c r="XT758" s="16"/>
      <c r="XU758" s="16"/>
      <c r="XV758" s="16"/>
      <c r="XW758" s="16"/>
      <c r="XX758" s="16"/>
      <c r="XY758" s="16"/>
      <c r="XZ758" s="16"/>
      <c r="YA758" s="16"/>
      <c r="YB758" s="16"/>
      <c r="YC758" s="16"/>
      <c r="YD758" s="16"/>
      <c r="YE758" s="16"/>
      <c r="YF758" s="16"/>
      <c r="YG758" s="16"/>
      <c r="YH758" s="16"/>
      <c r="YI758" s="16"/>
      <c r="YJ758" s="16"/>
      <c r="YK758" s="16"/>
      <c r="YL758" s="16"/>
      <c r="YM758" s="16"/>
      <c r="YN758" s="16"/>
      <c r="YO758" s="16"/>
      <c r="YP758" s="16"/>
      <c r="YQ758" s="16"/>
      <c r="YR758" s="16"/>
      <c r="YS758" s="16"/>
      <c r="YT758" s="16"/>
      <c r="YU758" s="16"/>
      <c r="YV758" s="16"/>
      <c r="YW758" s="16"/>
      <c r="YX758" s="16"/>
      <c r="YY758" s="16"/>
      <c r="YZ758" s="16"/>
      <c r="ZA758" s="16"/>
      <c r="ZB758" s="16"/>
      <c r="ZC758" s="16"/>
      <c r="ZD758" s="16"/>
      <c r="ZE758" s="16"/>
      <c r="ZF758" s="16"/>
      <c r="ZG758" s="16"/>
      <c r="ZH758" s="16"/>
      <c r="ZI758" s="16"/>
      <c r="ZJ758" s="16"/>
      <c r="ZK758" s="16"/>
      <c r="ZL758" s="16"/>
      <c r="ZM758" s="16"/>
      <c r="ZN758" s="16"/>
      <c r="ZO758" s="16"/>
      <c r="ZP758" s="16"/>
      <c r="ZQ758" s="16"/>
      <c r="ZR758" s="16"/>
      <c r="ZS758" s="16"/>
      <c r="ZT758" s="16"/>
      <c r="ZU758" s="16"/>
      <c r="ZV758" s="16"/>
      <c r="ZW758" s="16"/>
      <c r="ZX758" s="16"/>
      <c r="ZY758" s="16"/>
      <c r="ZZ758" s="16"/>
      <c r="AAA758" s="16"/>
      <c r="AAB758" s="16"/>
      <c r="AAC758" s="16"/>
      <c r="AAD758" s="16"/>
      <c r="AAE758" s="16"/>
      <c r="AAF758" s="16"/>
      <c r="AAG758" s="16"/>
      <c r="AAH758" s="16"/>
      <c r="AAI758" s="16"/>
      <c r="AAJ758" s="16"/>
      <c r="AAK758" s="16"/>
      <c r="AAL758" s="16"/>
      <c r="AAM758" s="16"/>
      <c r="AAN758" s="16"/>
      <c r="AAO758" s="16"/>
      <c r="AAP758" s="16"/>
      <c r="AAQ758" s="16"/>
      <c r="AAR758" s="16"/>
      <c r="AAS758" s="16"/>
      <c r="AAT758" s="16"/>
      <c r="AAU758" s="16"/>
      <c r="AAV758" s="16"/>
      <c r="AAW758" s="16"/>
      <c r="AAX758" s="16"/>
      <c r="AAY758" s="16"/>
      <c r="AAZ758" s="16"/>
      <c r="ABA758" s="16"/>
      <c r="ABB758" s="16"/>
      <c r="ABC758" s="16"/>
      <c r="ABD758" s="16"/>
      <c r="ABE758" s="16"/>
      <c r="ABF758" s="16"/>
      <c r="ABG758" s="16"/>
      <c r="ABH758" s="16"/>
      <c r="ABI758" s="16"/>
      <c r="ABJ758" s="16"/>
      <c r="ABK758" s="16"/>
      <c r="ABL758" s="16"/>
      <c r="ABM758" s="16"/>
      <c r="ABN758" s="16"/>
      <c r="ABO758" s="16"/>
      <c r="ABP758" s="16"/>
      <c r="ABQ758" s="16"/>
      <c r="ABR758" s="16"/>
      <c r="ABS758" s="16"/>
      <c r="ABT758" s="16"/>
      <c r="ABU758" s="16"/>
      <c r="ABV758" s="16"/>
      <c r="ABW758" s="16"/>
      <c r="ABX758" s="16"/>
      <c r="ABY758" s="16"/>
      <c r="ABZ758" s="16"/>
      <c r="ACA758" s="16"/>
      <c r="ACB758" s="16"/>
      <c r="ACC758" s="16"/>
      <c r="ACD758" s="16"/>
      <c r="ACE758" s="16"/>
      <c r="ACF758" s="16"/>
      <c r="ACG758" s="16"/>
      <c r="ACH758" s="16"/>
      <c r="ACI758" s="16"/>
      <c r="ACJ758" s="16"/>
      <c r="ACK758" s="16"/>
      <c r="ACL758" s="16"/>
      <c r="ACM758" s="16"/>
      <c r="ACN758" s="16"/>
      <c r="ACO758" s="16"/>
      <c r="ACP758" s="16"/>
      <c r="ACQ758" s="16"/>
      <c r="ACR758" s="16"/>
      <c r="ACS758" s="16"/>
      <c r="ACT758" s="16"/>
      <c r="ACU758" s="16"/>
      <c r="ACV758" s="16"/>
      <c r="ACW758" s="16"/>
      <c r="ACX758" s="16"/>
      <c r="ACY758" s="16"/>
      <c r="ACZ758" s="16"/>
      <c r="ADA758" s="16"/>
      <c r="ADB758" s="16"/>
      <c r="ADC758" s="16"/>
      <c r="ADD758" s="16"/>
      <c r="ADE758" s="16"/>
      <c r="ADF758" s="16"/>
      <c r="ADG758" s="16"/>
      <c r="ADH758" s="16"/>
      <c r="ADI758" s="16"/>
      <c r="ADJ758" s="16"/>
      <c r="ADK758" s="16"/>
      <c r="ADL758" s="16"/>
      <c r="ADM758" s="16"/>
      <c r="ADN758" s="16"/>
      <c r="ADO758" s="16"/>
      <c r="ADP758" s="16"/>
      <c r="ADQ758" s="16"/>
      <c r="ADR758" s="16"/>
      <c r="ADS758" s="16"/>
      <c r="ADT758" s="16"/>
      <c r="ADU758" s="16"/>
      <c r="ADV758" s="16"/>
      <c r="ADW758" s="16"/>
      <c r="ADX758" s="16"/>
      <c r="ADY758" s="16"/>
      <c r="ADZ758" s="16"/>
      <c r="AEA758" s="16"/>
      <c r="AEB758" s="16"/>
      <c r="AEC758" s="16"/>
      <c r="AED758" s="16"/>
      <c r="AEE758" s="16"/>
      <c r="AEF758" s="16"/>
      <c r="AEG758" s="16"/>
      <c r="AEH758" s="16"/>
      <c r="AEI758" s="16"/>
      <c r="AEJ758" s="16"/>
      <c r="AEK758" s="16"/>
      <c r="AEL758" s="16"/>
      <c r="AEM758" s="16"/>
      <c r="AEN758" s="16"/>
      <c r="AEO758" s="16"/>
      <c r="AEP758" s="16"/>
      <c r="AEQ758" s="16"/>
      <c r="AER758" s="16"/>
      <c r="AES758" s="16"/>
      <c r="AET758" s="16"/>
      <c r="AEU758" s="16"/>
      <c r="AEV758" s="16"/>
      <c r="AEW758" s="16"/>
      <c r="AEX758" s="16"/>
      <c r="AEY758" s="16"/>
      <c r="AEZ758" s="16"/>
      <c r="AFA758" s="16"/>
      <c r="AFB758" s="16"/>
      <c r="AFC758" s="16"/>
      <c r="AFD758" s="16"/>
      <c r="AFE758" s="16"/>
      <c r="AFF758" s="16"/>
      <c r="AFG758" s="16"/>
      <c r="AFH758" s="16"/>
      <c r="AFI758" s="16"/>
      <c r="AFJ758" s="16"/>
      <c r="AFK758" s="16"/>
      <c r="AFL758" s="16"/>
      <c r="AFM758" s="16"/>
      <c r="AFN758" s="16"/>
      <c r="AFO758" s="16"/>
      <c r="AFP758" s="16"/>
      <c r="AFQ758" s="16"/>
      <c r="AFR758" s="16"/>
      <c r="AFS758" s="16"/>
      <c r="AFT758" s="16"/>
      <c r="AFU758" s="16"/>
      <c r="AFV758" s="16"/>
      <c r="AFW758" s="16"/>
      <c r="AFX758" s="16"/>
      <c r="AFY758" s="16"/>
      <c r="AFZ758" s="16"/>
      <c r="AGA758" s="16"/>
    </row>
    <row r="759" spans="1:859" s="343" customFormat="1" x14ac:dyDescent="0.2">
      <c r="A759" s="341"/>
      <c r="B759" s="341"/>
      <c r="C759" s="341"/>
      <c r="D759" s="341"/>
      <c r="E759" s="340" t="s">
        <v>1874</v>
      </c>
      <c r="F759" s="340" t="s">
        <v>2938</v>
      </c>
      <c r="G759" s="340" t="s">
        <v>449</v>
      </c>
      <c r="H759" s="329" t="s">
        <v>1872</v>
      </c>
      <c r="I759" s="329" t="s">
        <v>1802</v>
      </c>
      <c r="J759" s="329" t="s">
        <v>885</v>
      </c>
      <c r="K759" s="329" t="s">
        <v>1835</v>
      </c>
      <c r="L759" s="329" t="s">
        <v>848</v>
      </c>
      <c r="M759" s="329"/>
      <c r="N759" s="340"/>
      <c r="O759" s="329"/>
      <c r="P759" s="329"/>
      <c r="Q759" s="340"/>
      <c r="R759" s="341"/>
      <c r="S759" s="341"/>
      <c r="T759" s="341"/>
      <c r="U759" s="341"/>
      <c r="V759" s="341"/>
      <c r="W759" s="341"/>
      <c r="X759" s="341"/>
      <c r="Y759" s="341"/>
      <c r="Z759" s="341"/>
      <c r="AA759" s="341"/>
      <c r="AB759" s="341"/>
      <c r="AC759" s="341"/>
      <c r="AD759" s="341"/>
      <c r="AE759" s="341"/>
      <c r="AF759" s="341"/>
      <c r="AG759" s="341"/>
      <c r="AH759" s="341"/>
      <c r="AI759" s="341"/>
      <c r="AJ759" s="341"/>
      <c r="AK759" s="341"/>
      <c r="AL759" s="341"/>
      <c r="AM759" s="341"/>
      <c r="AN759" s="341"/>
      <c r="AO759" s="341"/>
      <c r="AP759" s="341"/>
      <c r="AQ759" s="341"/>
      <c r="AR759" s="341"/>
      <c r="AS759" s="341"/>
      <c r="AT759" s="341"/>
      <c r="AU759" s="341"/>
      <c r="AV759" s="341"/>
      <c r="AW759" s="341"/>
      <c r="AX759" s="341"/>
      <c r="AY759" s="341"/>
      <c r="AZ759" s="341"/>
      <c r="BA759" s="341"/>
      <c r="BB759" s="341"/>
      <c r="BC759" s="341"/>
      <c r="BD759" s="341"/>
      <c r="BE759" s="341"/>
      <c r="BF759" s="341"/>
      <c r="BG759" s="341"/>
      <c r="BH759" s="341"/>
      <c r="BI759" s="341"/>
      <c r="BJ759" s="341"/>
      <c r="BK759" s="341"/>
      <c r="BL759" s="341"/>
      <c r="BM759" s="341"/>
      <c r="BN759" s="341"/>
      <c r="BO759" s="341"/>
      <c r="BP759" s="341"/>
      <c r="BQ759" s="341"/>
      <c r="BR759" s="341"/>
      <c r="BS759" s="341"/>
      <c r="BT759" s="341"/>
      <c r="BU759" s="341"/>
      <c r="BV759" s="341"/>
      <c r="BW759" s="341"/>
      <c r="BX759" s="341"/>
      <c r="BY759" s="341"/>
      <c r="BZ759" s="341"/>
      <c r="CA759" s="341"/>
      <c r="CB759" s="341"/>
      <c r="CC759" s="341"/>
      <c r="CD759" s="341"/>
      <c r="CE759" s="341"/>
      <c r="CF759" s="341"/>
      <c r="CG759" s="341"/>
      <c r="CH759" s="341"/>
      <c r="CI759" s="341"/>
      <c r="CJ759" s="341"/>
      <c r="CK759" s="341"/>
      <c r="CL759" s="341"/>
      <c r="CM759" s="341"/>
      <c r="CN759" s="341"/>
      <c r="CO759" s="341"/>
      <c r="CP759" s="341"/>
      <c r="CQ759" s="341"/>
      <c r="CR759" s="341"/>
      <c r="CS759" s="341"/>
      <c r="CT759" s="341"/>
      <c r="CU759" s="341"/>
      <c r="CV759" s="341"/>
      <c r="CW759" s="341"/>
      <c r="CX759" s="341"/>
      <c r="CY759" s="341"/>
      <c r="CZ759" s="341"/>
      <c r="DA759" s="341"/>
      <c r="DB759" s="341"/>
      <c r="DC759" s="341"/>
      <c r="DD759" s="341"/>
      <c r="DE759" s="341"/>
      <c r="DF759" s="341"/>
      <c r="DG759" s="341"/>
      <c r="DH759" s="341"/>
      <c r="DI759" s="341"/>
      <c r="DJ759" s="341"/>
      <c r="DK759" s="341"/>
      <c r="DL759" s="341"/>
      <c r="DM759" s="341"/>
      <c r="DN759" s="341"/>
      <c r="DO759" s="341"/>
      <c r="DP759" s="341"/>
      <c r="DQ759" s="341"/>
      <c r="DR759" s="341"/>
      <c r="DS759" s="341"/>
      <c r="DT759" s="341"/>
      <c r="DU759" s="341"/>
      <c r="DV759" s="341"/>
      <c r="DW759" s="341"/>
      <c r="DX759" s="341"/>
      <c r="DY759" s="341"/>
      <c r="DZ759" s="341"/>
      <c r="EA759" s="341"/>
      <c r="EB759" s="341"/>
      <c r="EC759" s="341"/>
      <c r="ED759" s="341"/>
      <c r="EE759" s="341"/>
      <c r="EF759" s="341"/>
      <c r="EG759" s="341"/>
      <c r="EH759" s="341"/>
      <c r="EI759" s="341"/>
      <c r="EJ759" s="341"/>
      <c r="EK759" s="341"/>
      <c r="EL759" s="341"/>
      <c r="EM759" s="341"/>
      <c r="EN759" s="341"/>
      <c r="EO759" s="341"/>
      <c r="EP759" s="341"/>
      <c r="EQ759" s="341"/>
      <c r="ER759" s="341"/>
      <c r="ES759" s="341"/>
      <c r="ET759" s="341"/>
      <c r="EU759" s="341"/>
      <c r="EV759" s="341"/>
      <c r="EW759" s="341"/>
      <c r="EX759" s="341"/>
      <c r="EY759" s="341"/>
      <c r="EZ759" s="341"/>
      <c r="FA759" s="341"/>
      <c r="FB759" s="341"/>
      <c r="FC759" s="341"/>
      <c r="FD759" s="341"/>
      <c r="FE759" s="341"/>
      <c r="FF759" s="341"/>
      <c r="FG759" s="341"/>
      <c r="FH759" s="341"/>
      <c r="FI759" s="341"/>
      <c r="FJ759" s="341"/>
      <c r="FK759" s="341"/>
      <c r="FL759" s="341"/>
      <c r="FM759" s="341"/>
      <c r="FN759" s="341"/>
      <c r="FO759" s="341"/>
      <c r="FP759" s="341"/>
      <c r="FQ759" s="341"/>
      <c r="FR759" s="341"/>
      <c r="FS759" s="341"/>
      <c r="FT759" s="341"/>
      <c r="FU759" s="341"/>
      <c r="FV759" s="341"/>
      <c r="FW759" s="341"/>
      <c r="FX759" s="341"/>
      <c r="FY759" s="341"/>
      <c r="FZ759" s="341"/>
      <c r="GA759" s="341"/>
      <c r="GB759" s="341"/>
      <c r="GC759" s="341"/>
      <c r="GD759" s="341"/>
      <c r="GE759" s="341"/>
      <c r="GF759" s="341"/>
      <c r="GG759" s="341"/>
      <c r="GH759" s="341"/>
      <c r="GI759" s="341"/>
      <c r="GJ759" s="341"/>
      <c r="GK759" s="341"/>
      <c r="GL759" s="341"/>
      <c r="GM759" s="341"/>
      <c r="GN759" s="341"/>
      <c r="GO759" s="341"/>
      <c r="GP759" s="341"/>
      <c r="GQ759" s="341"/>
      <c r="GR759" s="341"/>
      <c r="GS759" s="341"/>
      <c r="GT759" s="341"/>
      <c r="GU759" s="341"/>
      <c r="GV759" s="341"/>
      <c r="GW759" s="341"/>
      <c r="GX759" s="341"/>
      <c r="GY759" s="341"/>
      <c r="GZ759" s="341"/>
      <c r="HA759" s="341"/>
      <c r="HB759" s="341"/>
      <c r="HC759" s="341"/>
      <c r="HD759" s="341"/>
      <c r="HE759" s="341"/>
      <c r="HF759" s="341"/>
      <c r="HG759" s="341"/>
      <c r="HH759" s="341"/>
      <c r="HI759" s="341"/>
      <c r="HJ759" s="341"/>
      <c r="HK759" s="341"/>
      <c r="HL759" s="341"/>
      <c r="HM759" s="341"/>
      <c r="HN759" s="341"/>
      <c r="HO759" s="341"/>
      <c r="HP759" s="341"/>
      <c r="HQ759" s="341"/>
      <c r="HR759" s="341"/>
      <c r="HS759" s="341"/>
      <c r="HT759" s="341"/>
      <c r="HU759" s="341"/>
      <c r="HV759" s="341"/>
      <c r="HW759" s="341"/>
      <c r="HX759" s="341"/>
      <c r="HY759" s="341"/>
      <c r="HZ759" s="341"/>
      <c r="IA759" s="341"/>
      <c r="IB759" s="341"/>
      <c r="IC759" s="341"/>
      <c r="ID759" s="341"/>
      <c r="IE759" s="341"/>
      <c r="IF759" s="341"/>
      <c r="IG759" s="341"/>
      <c r="IH759" s="341"/>
      <c r="II759" s="341"/>
      <c r="IJ759" s="341"/>
      <c r="IK759" s="341"/>
      <c r="IL759" s="341"/>
      <c r="IM759" s="341"/>
      <c r="IN759" s="341"/>
      <c r="IO759" s="341"/>
      <c r="IP759" s="341"/>
      <c r="IQ759" s="341"/>
      <c r="IR759" s="341"/>
      <c r="IS759" s="341"/>
      <c r="IT759" s="341"/>
      <c r="IU759" s="341"/>
      <c r="IV759" s="341"/>
      <c r="IW759" s="341"/>
      <c r="IX759" s="341"/>
      <c r="IY759" s="341"/>
      <c r="IZ759" s="341"/>
      <c r="JA759" s="341"/>
      <c r="JB759" s="341"/>
      <c r="JC759" s="341"/>
      <c r="JD759" s="341"/>
      <c r="JE759" s="341"/>
      <c r="JF759" s="341"/>
      <c r="JG759" s="341"/>
      <c r="JH759" s="341"/>
      <c r="JI759" s="341"/>
      <c r="JJ759" s="341"/>
      <c r="JK759" s="341"/>
      <c r="JL759" s="341"/>
      <c r="JM759" s="341"/>
      <c r="JN759" s="341"/>
      <c r="JO759" s="341"/>
      <c r="JP759" s="341"/>
      <c r="JQ759" s="341"/>
      <c r="JR759" s="341"/>
      <c r="JS759" s="341"/>
      <c r="JT759" s="341"/>
      <c r="JU759" s="341"/>
      <c r="JV759" s="341"/>
      <c r="JW759" s="341"/>
      <c r="JX759" s="341"/>
      <c r="JY759" s="341"/>
      <c r="JZ759" s="341"/>
      <c r="KA759" s="341"/>
      <c r="KB759" s="341"/>
      <c r="KC759" s="341"/>
      <c r="KD759" s="341"/>
      <c r="KE759" s="341"/>
      <c r="KF759" s="341"/>
      <c r="KG759" s="341"/>
      <c r="KH759" s="341"/>
      <c r="KI759" s="341"/>
      <c r="KJ759" s="341"/>
      <c r="KK759" s="341"/>
      <c r="KL759" s="341"/>
      <c r="KM759" s="341"/>
      <c r="KN759" s="341"/>
      <c r="KO759" s="341"/>
      <c r="KP759" s="341"/>
      <c r="KQ759" s="341"/>
      <c r="KR759" s="341"/>
      <c r="KS759" s="341"/>
      <c r="KT759" s="341"/>
      <c r="KU759" s="341"/>
      <c r="KV759" s="341"/>
      <c r="KW759" s="341"/>
      <c r="KX759" s="341"/>
      <c r="KY759" s="341"/>
      <c r="KZ759" s="341"/>
      <c r="LA759" s="341"/>
      <c r="LB759" s="341"/>
      <c r="LC759" s="341"/>
      <c r="LD759" s="341"/>
      <c r="LE759" s="341"/>
      <c r="LF759" s="341"/>
      <c r="LG759" s="341"/>
      <c r="LH759" s="341"/>
      <c r="LI759" s="341"/>
      <c r="LJ759" s="341"/>
      <c r="LK759" s="341"/>
      <c r="LL759" s="341"/>
      <c r="LM759" s="341"/>
      <c r="LN759" s="341"/>
      <c r="LO759" s="341"/>
      <c r="LP759" s="341"/>
      <c r="LQ759" s="341"/>
      <c r="LR759" s="341"/>
      <c r="LS759" s="341"/>
      <c r="LT759" s="341"/>
      <c r="LU759" s="341"/>
      <c r="LV759" s="341"/>
      <c r="LW759" s="341"/>
      <c r="LX759" s="341"/>
      <c r="LY759" s="341"/>
      <c r="LZ759" s="341"/>
      <c r="MA759" s="341"/>
      <c r="MB759" s="341"/>
      <c r="MC759" s="341"/>
      <c r="MD759" s="341"/>
      <c r="ME759" s="341"/>
      <c r="MF759" s="341"/>
      <c r="MG759" s="341"/>
      <c r="MH759" s="341"/>
      <c r="MI759" s="341"/>
      <c r="MJ759" s="341"/>
      <c r="MK759" s="341"/>
      <c r="ML759" s="341"/>
      <c r="MM759" s="341"/>
      <c r="MN759" s="341"/>
      <c r="MO759" s="341"/>
      <c r="MP759" s="341"/>
      <c r="MQ759" s="341"/>
      <c r="MR759" s="341"/>
      <c r="MS759" s="341"/>
      <c r="MT759" s="341"/>
      <c r="MU759" s="341"/>
      <c r="MV759" s="341"/>
      <c r="MW759" s="341"/>
      <c r="MX759" s="341"/>
      <c r="MY759" s="341"/>
      <c r="MZ759" s="341"/>
      <c r="NA759" s="341"/>
      <c r="NB759" s="341"/>
      <c r="NC759" s="341"/>
      <c r="ND759" s="341"/>
      <c r="NE759" s="341"/>
      <c r="NF759" s="341"/>
      <c r="NG759" s="341"/>
      <c r="NH759" s="341"/>
      <c r="NI759" s="341"/>
      <c r="NJ759" s="341"/>
      <c r="NK759" s="341"/>
      <c r="NL759" s="341"/>
      <c r="NM759" s="341"/>
      <c r="NN759" s="341"/>
      <c r="NO759" s="341"/>
      <c r="NP759" s="341"/>
      <c r="NQ759" s="341"/>
      <c r="NR759" s="341"/>
      <c r="NS759" s="341"/>
      <c r="NT759" s="341"/>
      <c r="NU759" s="341"/>
      <c r="NV759" s="341"/>
      <c r="NW759" s="341"/>
      <c r="NX759" s="341"/>
      <c r="NY759" s="341"/>
      <c r="NZ759" s="341"/>
      <c r="OA759" s="341"/>
      <c r="OB759" s="341"/>
      <c r="OC759" s="341"/>
      <c r="OD759" s="341"/>
      <c r="OE759" s="341"/>
      <c r="OF759" s="341"/>
      <c r="OG759" s="341"/>
      <c r="OH759" s="341"/>
      <c r="OI759" s="341"/>
      <c r="OJ759" s="341"/>
      <c r="OK759" s="341"/>
      <c r="OL759" s="341"/>
      <c r="OM759" s="341"/>
      <c r="ON759" s="341"/>
      <c r="OO759" s="341"/>
      <c r="OP759" s="341"/>
      <c r="OQ759" s="341"/>
      <c r="OR759" s="341"/>
      <c r="OS759" s="341"/>
      <c r="OT759" s="341"/>
      <c r="OU759" s="341"/>
      <c r="OV759" s="341"/>
      <c r="OW759" s="341"/>
      <c r="OX759" s="341"/>
      <c r="OY759" s="341"/>
      <c r="OZ759" s="341"/>
      <c r="PA759" s="341"/>
      <c r="PB759" s="341"/>
      <c r="PC759" s="341"/>
      <c r="PD759" s="341"/>
      <c r="PE759" s="341"/>
      <c r="PF759" s="341"/>
      <c r="PG759" s="341"/>
      <c r="PH759" s="341"/>
      <c r="PI759" s="341"/>
      <c r="PJ759" s="341"/>
      <c r="PK759" s="341"/>
      <c r="PL759" s="341"/>
      <c r="PM759" s="341"/>
      <c r="PN759" s="341"/>
      <c r="PO759" s="341"/>
      <c r="PP759" s="341"/>
      <c r="PQ759" s="341"/>
      <c r="PR759" s="341"/>
      <c r="PS759" s="341"/>
      <c r="PT759" s="341"/>
      <c r="PU759" s="341"/>
      <c r="PV759" s="341"/>
      <c r="PW759" s="341"/>
      <c r="PX759" s="341"/>
      <c r="PY759" s="341"/>
      <c r="PZ759" s="341"/>
      <c r="QA759" s="341"/>
      <c r="QB759" s="341"/>
      <c r="QC759" s="341"/>
      <c r="QD759" s="341"/>
      <c r="QE759" s="341"/>
      <c r="QF759" s="341"/>
      <c r="QG759" s="341"/>
      <c r="QH759" s="341"/>
      <c r="QI759" s="341"/>
      <c r="QJ759" s="341"/>
      <c r="QK759" s="341"/>
      <c r="QL759" s="341"/>
      <c r="QM759" s="341"/>
      <c r="QN759" s="341"/>
      <c r="QO759" s="341"/>
      <c r="QP759" s="341"/>
      <c r="QQ759" s="341"/>
      <c r="QR759" s="341"/>
      <c r="QS759" s="341"/>
      <c r="QT759" s="341"/>
      <c r="QU759" s="341"/>
      <c r="QV759" s="341"/>
      <c r="QW759" s="341"/>
      <c r="QX759" s="341"/>
      <c r="QY759" s="341"/>
      <c r="QZ759" s="341"/>
      <c r="RA759" s="341"/>
      <c r="RB759" s="341"/>
      <c r="RC759" s="341"/>
      <c r="RD759" s="341"/>
      <c r="RE759" s="341"/>
      <c r="RF759" s="341"/>
      <c r="RG759" s="341"/>
      <c r="RH759" s="341"/>
      <c r="RI759" s="341"/>
      <c r="RJ759" s="341"/>
      <c r="RK759" s="341"/>
      <c r="RL759" s="341"/>
      <c r="RM759" s="341"/>
      <c r="RN759" s="341"/>
      <c r="RO759" s="341"/>
      <c r="RP759" s="341"/>
      <c r="RQ759" s="341"/>
      <c r="RR759" s="341"/>
      <c r="RS759" s="341"/>
      <c r="RT759" s="341"/>
      <c r="RU759" s="341"/>
      <c r="RV759" s="341"/>
      <c r="RW759" s="341"/>
      <c r="RX759" s="341"/>
      <c r="RY759" s="341"/>
      <c r="RZ759" s="341"/>
      <c r="SA759" s="341"/>
      <c r="SB759" s="341"/>
      <c r="SC759" s="341"/>
      <c r="SD759" s="341"/>
      <c r="SE759" s="341"/>
      <c r="SF759" s="341"/>
      <c r="SG759" s="341"/>
      <c r="SH759" s="341"/>
      <c r="SI759" s="341"/>
      <c r="SJ759" s="341"/>
      <c r="SK759" s="341"/>
      <c r="SL759" s="341"/>
      <c r="SM759" s="341"/>
      <c r="SN759" s="341"/>
      <c r="SO759" s="341"/>
      <c r="SP759" s="341"/>
      <c r="SQ759" s="341"/>
      <c r="SR759" s="341"/>
      <c r="SS759" s="341"/>
      <c r="ST759" s="341"/>
      <c r="SU759" s="341"/>
      <c r="SV759" s="341"/>
      <c r="SW759" s="341"/>
      <c r="SX759" s="341"/>
      <c r="SY759" s="341"/>
      <c r="SZ759" s="341"/>
      <c r="TA759" s="341"/>
      <c r="TB759" s="341"/>
      <c r="TC759" s="341"/>
      <c r="TD759" s="341"/>
      <c r="TE759" s="341"/>
      <c r="TF759" s="341"/>
      <c r="TG759" s="341"/>
      <c r="TH759" s="341"/>
      <c r="TI759" s="341"/>
      <c r="TJ759" s="341"/>
      <c r="TK759" s="341"/>
      <c r="TL759" s="341"/>
      <c r="TM759" s="341"/>
      <c r="TN759" s="341"/>
      <c r="TO759" s="341"/>
      <c r="TP759" s="341"/>
      <c r="TQ759" s="341"/>
      <c r="TR759" s="341"/>
      <c r="TS759" s="341"/>
      <c r="TT759" s="341"/>
      <c r="TU759" s="341"/>
      <c r="TV759" s="341"/>
      <c r="TW759" s="341"/>
      <c r="TX759" s="341"/>
      <c r="TY759" s="341"/>
      <c r="TZ759" s="341"/>
      <c r="UA759" s="341"/>
      <c r="UB759" s="341"/>
      <c r="UC759" s="341"/>
      <c r="UD759" s="341"/>
      <c r="UE759" s="341"/>
      <c r="UF759" s="341"/>
      <c r="UG759" s="341"/>
      <c r="UH759" s="341"/>
      <c r="UI759" s="341"/>
      <c r="UJ759" s="341"/>
      <c r="UK759" s="341"/>
      <c r="UL759" s="341"/>
      <c r="UM759" s="341"/>
      <c r="UN759" s="341"/>
      <c r="UO759" s="341"/>
      <c r="UP759" s="341"/>
      <c r="UQ759" s="341"/>
      <c r="UR759" s="341"/>
      <c r="US759" s="341"/>
      <c r="UT759" s="341"/>
      <c r="UU759" s="341"/>
      <c r="UV759" s="341"/>
      <c r="UW759" s="341"/>
      <c r="UX759" s="341"/>
      <c r="UY759" s="341"/>
      <c r="UZ759" s="341"/>
      <c r="VA759" s="341"/>
      <c r="VB759" s="341"/>
      <c r="VC759" s="341"/>
      <c r="VD759" s="341"/>
      <c r="VE759" s="341"/>
      <c r="VF759" s="341"/>
      <c r="VG759" s="341"/>
      <c r="VH759" s="341"/>
      <c r="VI759" s="341"/>
      <c r="VJ759" s="341"/>
      <c r="VK759" s="341"/>
      <c r="VL759" s="341"/>
      <c r="VM759" s="341"/>
      <c r="VN759" s="341"/>
      <c r="VO759" s="341"/>
      <c r="VP759" s="341"/>
      <c r="VQ759" s="341"/>
      <c r="VR759" s="341"/>
      <c r="VS759" s="341"/>
      <c r="VT759" s="341"/>
      <c r="VU759" s="341"/>
      <c r="VV759" s="341"/>
      <c r="VW759" s="341"/>
      <c r="VX759" s="341"/>
      <c r="VY759" s="341"/>
      <c r="VZ759" s="341"/>
      <c r="WA759" s="341"/>
      <c r="WB759" s="341"/>
      <c r="WC759" s="341"/>
      <c r="WD759" s="341"/>
      <c r="WE759" s="341"/>
      <c r="WF759" s="341"/>
      <c r="WG759" s="341"/>
      <c r="WH759" s="341"/>
      <c r="WI759" s="341"/>
      <c r="WJ759" s="341"/>
      <c r="WK759" s="341"/>
      <c r="WL759" s="341"/>
      <c r="WM759" s="341"/>
      <c r="WN759" s="341"/>
      <c r="WO759" s="341"/>
      <c r="WP759" s="341"/>
      <c r="WQ759" s="341"/>
      <c r="WR759" s="341"/>
      <c r="WS759" s="341"/>
      <c r="WT759" s="341"/>
      <c r="WU759" s="341"/>
      <c r="WV759" s="341"/>
      <c r="WW759" s="341"/>
      <c r="WX759" s="341"/>
      <c r="WY759" s="341"/>
      <c r="WZ759" s="341"/>
      <c r="XA759" s="341"/>
      <c r="XB759" s="341"/>
      <c r="XC759" s="341"/>
      <c r="XD759" s="341"/>
      <c r="XE759" s="341"/>
      <c r="XF759" s="341"/>
      <c r="XG759" s="341"/>
      <c r="XH759" s="341"/>
      <c r="XI759" s="341"/>
      <c r="XJ759" s="341"/>
      <c r="XK759" s="341"/>
      <c r="XL759" s="341"/>
      <c r="XM759" s="341"/>
      <c r="XN759" s="341"/>
      <c r="XO759" s="341"/>
      <c r="XP759" s="341"/>
      <c r="XQ759" s="341"/>
      <c r="XR759" s="341"/>
      <c r="XS759" s="341"/>
      <c r="XT759" s="341"/>
      <c r="XU759" s="341"/>
      <c r="XV759" s="341"/>
      <c r="XW759" s="341"/>
      <c r="XX759" s="341"/>
      <c r="XY759" s="341"/>
      <c r="XZ759" s="341"/>
      <c r="YA759" s="341"/>
      <c r="YB759" s="341"/>
      <c r="YC759" s="341"/>
      <c r="YD759" s="341"/>
      <c r="YE759" s="341"/>
      <c r="YF759" s="341"/>
      <c r="YG759" s="341"/>
      <c r="YH759" s="341"/>
      <c r="YI759" s="341"/>
      <c r="YJ759" s="341"/>
      <c r="YK759" s="341"/>
      <c r="YL759" s="341"/>
      <c r="YM759" s="341"/>
      <c r="YN759" s="341"/>
      <c r="YO759" s="341"/>
      <c r="YP759" s="341"/>
      <c r="YQ759" s="341"/>
      <c r="YR759" s="341"/>
      <c r="YS759" s="341"/>
      <c r="YT759" s="341"/>
      <c r="YU759" s="341"/>
      <c r="YV759" s="341"/>
      <c r="YW759" s="341"/>
      <c r="YX759" s="341"/>
      <c r="YY759" s="341"/>
      <c r="YZ759" s="341"/>
      <c r="ZA759" s="341"/>
      <c r="ZB759" s="341"/>
      <c r="ZC759" s="341"/>
      <c r="ZD759" s="341"/>
      <c r="ZE759" s="341"/>
      <c r="ZF759" s="341"/>
      <c r="ZG759" s="341"/>
      <c r="ZH759" s="341"/>
      <c r="ZI759" s="341"/>
      <c r="ZJ759" s="341"/>
      <c r="ZK759" s="341"/>
      <c r="ZL759" s="341"/>
      <c r="ZM759" s="341"/>
      <c r="ZN759" s="341"/>
      <c r="ZO759" s="341"/>
      <c r="ZP759" s="341"/>
      <c r="ZQ759" s="341"/>
      <c r="ZR759" s="341"/>
      <c r="ZS759" s="341"/>
      <c r="ZT759" s="341"/>
      <c r="ZU759" s="341"/>
      <c r="ZV759" s="341"/>
      <c r="ZW759" s="341"/>
      <c r="ZX759" s="341"/>
      <c r="ZY759" s="341"/>
      <c r="ZZ759" s="341"/>
      <c r="AAA759" s="341"/>
      <c r="AAB759" s="341"/>
      <c r="AAC759" s="341"/>
      <c r="AAD759" s="341"/>
      <c r="AAE759" s="341"/>
      <c r="AAF759" s="341"/>
      <c r="AAG759" s="341"/>
      <c r="AAH759" s="341"/>
      <c r="AAI759" s="341"/>
      <c r="AAJ759" s="341"/>
      <c r="AAK759" s="341"/>
      <c r="AAL759" s="341"/>
      <c r="AAM759" s="341"/>
      <c r="AAN759" s="341"/>
      <c r="AAO759" s="341"/>
      <c r="AAP759" s="341"/>
      <c r="AAQ759" s="341"/>
      <c r="AAR759" s="341"/>
      <c r="AAS759" s="341"/>
      <c r="AAT759" s="341"/>
      <c r="AAU759" s="341"/>
      <c r="AAV759" s="341"/>
      <c r="AAW759" s="341"/>
      <c r="AAX759" s="341"/>
      <c r="AAY759" s="341"/>
      <c r="AAZ759" s="341"/>
      <c r="ABA759" s="341"/>
      <c r="ABB759" s="341"/>
      <c r="ABC759" s="341"/>
      <c r="ABD759" s="341"/>
      <c r="ABE759" s="341"/>
      <c r="ABF759" s="341"/>
      <c r="ABG759" s="341"/>
      <c r="ABH759" s="341"/>
      <c r="ABI759" s="341"/>
      <c r="ABJ759" s="341"/>
      <c r="ABK759" s="341"/>
      <c r="ABL759" s="341"/>
      <c r="ABM759" s="341"/>
      <c r="ABN759" s="341"/>
      <c r="ABO759" s="341"/>
      <c r="ABP759" s="341"/>
      <c r="ABQ759" s="341"/>
      <c r="ABR759" s="341"/>
      <c r="ABS759" s="341"/>
      <c r="ABT759" s="341"/>
      <c r="ABU759" s="341"/>
      <c r="ABV759" s="341"/>
      <c r="ABW759" s="341"/>
      <c r="ABX759" s="341"/>
      <c r="ABY759" s="341"/>
      <c r="ABZ759" s="341"/>
      <c r="ACA759" s="341"/>
      <c r="ACB759" s="341"/>
      <c r="ACC759" s="341"/>
      <c r="ACD759" s="341"/>
      <c r="ACE759" s="341"/>
      <c r="ACF759" s="341"/>
      <c r="ACG759" s="341"/>
      <c r="ACH759" s="341"/>
      <c r="ACI759" s="341"/>
      <c r="ACJ759" s="341"/>
      <c r="ACK759" s="341"/>
      <c r="ACL759" s="341"/>
      <c r="ACM759" s="341"/>
      <c r="ACN759" s="341"/>
      <c r="ACO759" s="341"/>
      <c r="ACP759" s="341"/>
      <c r="ACQ759" s="341"/>
      <c r="ACR759" s="341"/>
      <c r="ACS759" s="341"/>
      <c r="ACT759" s="341"/>
      <c r="ACU759" s="341"/>
      <c r="ACV759" s="341"/>
      <c r="ACW759" s="341"/>
      <c r="ACX759" s="341"/>
      <c r="ACY759" s="341"/>
      <c r="ACZ759" s="341"/>
      <c r="ADA759" s="341"/>
      <c r="ADB759" s="341"/>
      <c r="ADC759" s="341"/>
      <c r="ADD759" s="341"/>
      <c r="ADE759" s="341"/>
      <c r="ADF759" s="341"/>
      <c r="ADG759" s="341"/>
      <c r="ADH759" s="341"/>
      <c r="ADI759" s="341"/>
      <c r="ADJ759" s="341"/>
      <c r="ADK759" s="341"/>
      <c r="ADL759" s="341"/>
      <c r="ADM759" s="341"/>
      <c r="ADN759" s="341"/>
      <c r="ADO759" s="341"/>
      <c r="ADP759" s="341"/>
      <c r="ADQ759" s="341"/>
      <c r="ADR759" s="341"/>
      <c r="ADS759" s="341"/>
      <c r="ADT759" s="341"/>
      <c r="ADU759" s="341"/>
      <c r="ADV759" s="341"/>
      <c r="ADW759" s="341"/>
      <c r="ADX759" s="341"/>
      <c r="ADY759" s="341"/>
      <c r="ADZ759" s="341"/>
      <c r="AEA759" s="341"/>
      <c r="AEB759" s="341"/>
      <c r="AEC759" s="341"/>
      <c r="AED759" s="341"/>
      <c r="AEE759" s="341"/>
      <c r="AEF759" s="341"/>
      <c r="AEG759" s="341"/>
      <c r="AEH759" s="341"/>
      <c r="AEI759" s="341"/>
      <c r="AEJ759" s="341"/>
      <c r="AEK759" s="341"/>
      <c r="AEL759" s="341"/>
      <c r="AEM759" s="341"/>
      <c r="AEN759" s="341"/>
      <c r="AEO759" s="341"/>
      <c r="AEP759" s="341"/>
      <c r="AEQ759" s="341"/>
      <c r="AER759" s="341"/>
      <c r="AES759" s="341"/>
      <c r="AET759" s="341"/>
      <c r="AEU759" s="341"/>
      <c r="AEV759" s="341"/>
      <c r="AEW759" s="341"/>
      <c r="AEX759" s="341"/>
      <c r="AEY759" s="341"/>
      <c r="AEZ759" s="341"/>
      <c r="AFA759" s="341"/>
      <c r="AFB759" s="341"/>
      <c r="AFC759" s="341"/>
      <c r="AFD759" s="341"/>
      <c r="AFE759" s="341"/>
      <c r="AFF759" s="341"/>
      <c r="AFG759" s="341"/>
      <c r="AFH759" s="341"/>
      <c r="AFI759" s="341"/>
      <c r="AFJ759" s="341"/>
      <c r="AFK759" s="341"/>
      <c r="AFL759" s="341"/>
      <c r="AFM759" s="341"/>
      <c r="AFN759" s="341"/>
      <c r="AFO759" s="341"/>
      <c r="AFP759" s="341"/>
      <c r="AFQ759" s="341"/>
      <c r="AFR759" s="341"/>
      <c r="AFS759" s="341"/>
      <c r="AFT759" s="341"/>
      <c r="AFU759" s="341"/>
      <c r="AFV759" s="341"/>
      <c r="AFW759" s="341"/>
      <c r="AFX759" s="341"/>
      <c r="AFY759" s="341"/>
      <c r="AFZ759" s="341"/>
      <c r="AGA759" s="341"/>
    </row>
    <row r="760" spans="1:859" customFormat="1" x14ac:dyDescent="0.2">
      <c r="A760" s="16"/>
      <c r="B760" s="16"/>
      <c r="C760" s="16"/>
      <c r="D760" s="16"/>
      <c r="E760" s="328" t="s">
        <v>1875</v>
      </c>
      <c r="F760" s="328" t="s">
        <v>2939</v>
      </c>
      <c r="G760" s="218" t="s">
        <v>449</v>
      </c>
      <c r="H760" s="217" t="s">
        <v>1870</v>
      </c>
      <c r="I760" s="217" t="s">
        <v>1802</v>
      </c>
      <c r="J760" s="217" t="s">
        <v>893</v>
      </c>
      <c r="K760" s="217" t="s">
        <v>1835</v>
      </c>
      <c r="L760" s="217" t="s">
        <v>849</v>
      </c>
      <c r="M760" s="217"/>
      <c r="N760" s="218"/>
      <c r="O760" s="217"/>
      <c r="P760" s="217"/>
      <c r="Q760" s="218"/>
      <c r="R760" s="16"/>
      <c r="S760" s="16"/>
      <c r="T760" s="16"/>
      <c r="U760" s="16"/>
      <c r="V760" s="16"/>
      <c r="W760" s="16"/>
      <c r="X760" s="16"/>
      <c r="Y760" s="16"/>
      <c r="Z760" s="16"/>
      <c r="AA760" s="16"/>
      <c r="AB760" s="16"/>
      <c r="AC760" s="16"/>
      <c r="AD760" s="16"/>
      <c r="AE760" s="16"/>
      <c r="AF760" s="16"/>
      <c r="AG760" s="16"/>
      <c r="AH760" s="16"/>
      <c r="AI760" s="16"/>
      <c r="AJ760" s="16"/>
      <c r="AK760" s="16"/>
      <c r="AL760" s="16"/>
      <c r="AM760" s="16"/>
      <c r="AN760" s="16"/>
      <c r="AO760" s="16"/>
      <c r="AP760" s="16"/>
      <c r="AQ760" s="16"/>
      <c r="AR760" s="16"/>
      <c r="AS760" s="16"/>
      <c r="AT760" s="16"/>
      <c r="AU760" s="16"/>
      <c r="AV760" s="16"/>
      <c r="AW760" s="16"/>
      <c r="AX760" s="16"/>
      <c r="AY760" s="16"/>
      <c r="AZ760" s="16"/>
      <c r="BA760" s="16"/>
      <c r="BB760" s="16"/>
      <c r="BC760" s="16"/>
      <c r="BD760" s="16"/>
      <c r="BE760" s="16"/>
      <c r="BF760" s="16"/>
      <c r="BG760" s="16"/>
      <c r="BH760" s="16"/>
      <c r="BI760" s="16"/>
      <c r="BJ760" s="16"/>
      <c r="BK760" s="16"/>
      <c r="BL760" s="16"/>
      <c r="BM760" s="16"/>
      <c r="BN760" s="16"/>
      <c r="BO760" s="16"/>
      <c r="BP760" s="16"/>
      <c r="BQ760" s="16"/>
      <c r="BR760" s="16"/>
      <c r="BS760" s="16"/>
      <c r="BT760" s="16"/>
      <c r="BU760" s="16"/>
      <c r="BV760" s="16"/>
      <c r="BW760" s="16"/>
      <c r="BX760" s="16"/>
      <c r="BY760" s="16"/>
      <c r="BZ760" s="16"/>
      <c r="CA760" s="16"/>
      <c r="CB760" s="16"/>
      <c r="CC760" s="16"/>
      <c r="CD760" s="16"/>
      <c r="CE760" s="16"/>
      <c r="CF760" s="16"/>
      <c r="CG760" s="16"/>
      <c r="CH760" s="16"/>
      <c r="CI760" s="16"/>
      <c r="CJ760" s="16"/>
      <c r="CK760" s="16"/>
      <c r="CL760" s="16"/>
      <c r="CM760" s="16"/>
      <c r="CN760" s="16"/>
      <c r="CO760" s="16"/>
      <c r="CP760" s="16"/>
      <c r="CQ760" s="16"/>
      <c r="CR760" s="16"/>
      <c r="CS760" s="16"/>
      <c r="CT760" s="16"/>
      <c r="CU760" s="16"/>
      <c r="CV760" s="16"/>
      <c r="CW760" s="16"/>
      <c r="CX760" s="16"/>
      <c r="CY760" s="16"/>
      <c r="CZ760" s="16"/>
      <c r="DA760" s="16"/>
      <c r="DB760" s="16"/>
      <c r="DC760" s="16"/>
      <c r="DD760" s="16"/>
      <c r="DE760" s="16"/>
      <c r="DF760" s="16"/>
      <c r="DG760" s="16"/>
      <c r="DH760" s="16"/>
      <c r="DI760" s="16"/>
      <c r="DJ760" s="16"/>
      <c r="DK760" s="16"/>
      <c r="DL760" s="16"/>
      <c r="DM760" s="16"/>
      <c r="DN760" s="16"/>
      <c r="DO760" s="16"/>
      <c r="DP760" s="16"/>
      <c r="DQ760" s="16"/>
      <c r="DR760" s="16"/>
      <c r="DS760" s="16"/>
      <c r="DT760" s="16"/>
      <c r="DU760" s="16"/>
      <c r="DV760" s="16"/>
      <c r="DW760" s="16"/>
      <c r="DX760" s="16"/>
      <c r="DY760" s="16"/>
      <c r="DZ760" s="16"/>
      <c r="EA760" s="16"/>
      <c r="EB760" s="16"/>
      <c r="EC760" s="16"/>
      <c r="ED760" s="16"/>
      <c r="EE760" s="16"/>
      <c r="EF760" s="16"/>
      <c r="EG760" s="16"/>
      <c r="EH760" s="16"/>
      <c r="EI760" s="16"/>
      <c r="EJ760" s="16"/>
      <c r="EK760" s="16"/>
      <c r="EL760" s="16"/>
      <c r="EM760" s="16"/>
      <c r="EN760" s="16"/>
      <c r="EO760" s="16"/>
      <c r="EP760" s="16"/>
      <c r="EQ760" s="16"/>
      <c r="ER760" s="16"/>
      <c r="ES760" s="16"/>
      <c r="ET760" s="16"/>
      <c r="EU760" s="16"/>
      <c r="EV760" s="16"/>
      <c r="EW760" s="16"/>
      <c r="EX760" s="16"/>
      <c r="EY760" s="16"/>
      <c r="EZ760" s="16"/>
      <c r="FA760" s="16"/>
      <c r="FB760" s="16"/>
      <c r="FC760" s="16"/>
      <c r="FD760" s="16"/>
      <c r="FE760" s="16"/>
      <c r="FF760" s="16"/>
      <c r="FG760" s="16"/>
      <c r="FH760" s="16"/>
      <c r="FI760" s="16"/>
      <c r="FJ760" s="16"/>
      <c r="FK760" s="16"/>
      <c r="FL760" s="16"/>
      <c r="FM760" s="16"/>
      <c r="FN760" s="16"/>
      <c r="FO760" s="16"/>
      <c r="FP760" s="16"/>
      <c r="FQ760" s="16"/>
      <c r="FR760" s="16"/>
      <c r="FS760" s="16"/>
      <c r="FT760" s="16"/>
      <c r="FU760" s="16"/>
      <c r="FV760" s="16"/>
      <c r="FW760" s="16"/>
      <c r="FX760" s="16"/>
      <c r="FY760" s="16"/>
      <c r="FZ760" s="16"/>
      <c r="GA760" s="16"/>
      <c r="GB760" s="16"/>
      <c r="GC760" s="16"/>
      <c r="GD760" s="16"/>
      <c r="GE760" s="16"/>
      <c r="GF760" s="16"/>
      <c r="GG760" s="16"/>
      <c r="GH760" s="16"/>
      <c r="GI760" s="16"/>
      <c r="GJ760" s="16"/>
      <c r="GK760" s="16"/>
      <c r="GL760" s="16"/>
      <c r="GM760" s="16"/>
      <c r="GN760" s="16"/>
      <c r="GO760" s="16"/>
      <c r="GP760" s="16"/>
      <c r="GQ760" s="16"/>
      <c r="GR760" s="16"/>
      <c r="GS760" s="16"/>
      <c r="GT760" s="16"/>
      <c r="GU760" s="16"/>
      <c r="GV760" s="16"/>
      <c r="GW760" s="16"/>
      <c r="GX760" s="16"/>
      <c r="GY760" s="16"/>
      <c r="GZ760" s="16"/>
      <c r="HA760" s="16"/>
      <c r="HB760" s="16"/>
      <c r="HC760" s="16"/>
      <c r="HD760" s="16"/>
      <c r="HE760" s="16"/>
      <c r="HF760" s="16"/>
      <c r="HG760" s="16"/>
      <c r="HH760" s="16"/>
      <c r="HI760" s="16"/>
      <c r="HJ760" s="16"/>
      <c r="HK760" s="16"/>
      <c r="HL760" s="16"/>
      <c r="HM760" s="16"/>
      <c r="HN760" s="16"/>
      <c r="HO760" s="16"/>
      <c r="HP760" s="16"/>
      <c r="HQ760" s="16"/>
      <c r="HR760" s="16"/>
      <c r="HS760" s="16"/>
      <c r="HT760" s="16"/>
      <c r="HU760" s="16"/>
      <c r="HV760" s="16"/>
      <c r="HW760" s="16"/>
      <c r="HX760" s="16"/>
      <c r="HY760" s="16"/>
      <c r="HZ760" s="16"/>
      <c r="IA760" s="16"/>
      <c r="IB760" s="16"/>
      <c r="IC760" s="16"/>
      <c r="ID760" s="16"/>
      <c r="IE760" s="16"/>
      <c r="IF760" s="16"/>
      <c r="IG760" s="16"/>
      <c r="IH760" s="16"/>
      <c r="II760" s="16"/>
      <c r="IJ760" s="16"/>
      <c r="IK760" s="16"/>
      <c r="IL760" s="16"/>
      <c r="IM760" s="16"/>
      <c r="IN760" s="16"/>
      <c r="IO760" s="16"/>
      <c r="IP760" s="16"/>
      <c r="IQ760" s="16"/>
      <c r="IR760" s="16"/>
      <c r="IS760" s="16"/>
      <c r="IT760" s="16"/>
      <c r="IU760" s="16"/>
      <c r="IV760" s="16"/>
      <c r="IW760" s="16"/>
      <c r="IX760" s="16"/>
      <c r="IY760" s="16"/>
      <c r="IZ760" s="16"/>
      <c r="JA760" s="16"/>
      <c r="JB760" s="16"/>
      <c r="JC760" s="16"/>
      <c r="JD760" s="16"/>
      <c r="JE760" s="16"/>
      <c r="JF760" s="16"/>
      <c r="JG760" s="16"/>
      <c r="JH760" s="16"/>
      <c r="JI760" s="16"/>
      <c r="JJ760" s="16"/>
      <c r="JK760" s="16"/>
      <c r="JL760" s="16"/>
      <c r="JM760" s="16"/>
      <c r="JN760" s="16"/>
      <c r="JO760" s="16"/>
      <c r="JP760" s="16"/>
      <c r="JQ760" s="16"/>
      <c r="JR760" s="16"/>
      <c r="JS760" s="16"/>
      <c r="JT760" s="16"/>
      <c r="JU760" s="16"/>
      <c r="JV760" s="16"/>
      <c r="JW760" s="16"/>
      <c r="JX760" s="16"/>
      <c r="JY760" s="16"/>
      <c r="JZ760" s="16"/>
      <c r="KA760" s="16"/>
      <c r="KB760" s="16"/>
      <c r="KC760" s="16"/>
      <c r="KD760" s="16"/>
      <c r="KE760" s="16"/>
      <c r="KF760" s="16"/>
      <c r="KG760" s="16"/>
      <c r="KH760" s="16"/>
      <c r="KI760" s="16"/>
      <c r="KJ760" s="16"/>
      <c r="KK760" s="16"/>
      <c r="KL760" s="16"/>
      <c r="KM760" s="16"/>
      <c r="KN760" s="16"/>
      <c r="KO760" s="16"/>
      <c r="KP760" s="16"/>
      <c r="KQ760" s="16"/>
      <c r="KR760" s="16"/>
      <c r="KS760" s="16"/>
      <c r="KT760" s="16"/>
      <c r="KU760" s="16"/>
      <c r="KV760" s="16"/>
      <c r="KW760" s="16"/>
      <c r="KX760" s="16"/>
      <c r="KY760" s="16"/>
      <c r="KZ760" s="16"/>
      <c r="LA760" s="16"/>
      <c r="LB760" s="16"/>
      <c r="LC760" s="16"/>
      <c r="LD760" s="16"/>
      <c r="LE760" s="16"/>
      <c r="LF760" s="16"/>
      <c r="LG760" s="16"/>
      <c r="LH760" s="16"/>
      <c r="LI760" s="16"/>
      <c r="LJ760" s="16"/>
      <c r="LK760" s="16"/>
      <c r="LL760" s="16"/>
      <c r="LM760" s="16"/>
      <c r="LN760" s="16"/>
      <c r="LO760" s="16"/>
      <c r="LP760" s="16"/>
      <c r="LQ760" s="16"/>
      <c r="LR760" s="16"/>
      <c r="LS760" s="16"/>
      <c r="LT760" s="16"/>
      <c r="LU760" s="16"/>
      <c r="LV760" s="16"/>
      <c r="LW760" s="16"/>
      <c r="LX760" s="16"/>
      <c r="LY760" s="16"/>
      <c r="LZ760" s="16"/>
      <c r="MA760" s="16"/>
      <c r="MB760" s="16"/>
      <c r="MC760" s="16"/>
      <c r="MD760" s="16"/>
      <c r="ME760" s="16"/>
      <c r="MF760" s="16"/>
      <c r="MG760" s="16"/>
      <c r="MH760" s="16"/>
      <c r="MI760" s="16"/>
      <c r="MJ760" s="16"/>
      <c r="MK760" s="16"/>
      <c r="ML760" s="16"/>
      <c r="MM760" s="16"/>
      <c r="MN760" s="16"/>
      <c r="MO760" s="16"/>
      <c r="MP760" s="16"/>
      <c r="MQ760" s="16"/>
      <c r="MR760" s="16"/>
      <c r="MS760" s="16"/>
      <c r="MT760" s="16"/>
      <c r="MU760" s="16"/>
      <c r="MV760" s="16"/>
      <c r="MW760" s="16"/>
      <c r="MX760" s="16"/>
      <c r="MY760" s="16"/>
      <c r="MZ760" s="16"/>
      <c r="NA760" s="16"/>
      <c r="NB760" s="16"/>
      <c r="NC760" s="16"/>
      <c r="ND760" s="16"/>
      <c r="NE760" s="16"/>
      <c r="NF760" s="16"/>
      <c r="NG760" s="16"/>
      <c r="NH760" s="16"/>
      <c r="NI760" s="16"/>
      <c r="NJ760" s="16"/>
      <c r="NK760" s="16"/>
      <c r="NL760" s="16"/>
      <c r="NM760" s="16"/>
      <c r="NN760" s="16"/>
      <c r="NO760" s="16"/>
      <c r="NP760" s="16"/>
      <c r="NQ760" s="16"/>
      <c r="NR760" s="16"/>
      <c r="NS760" s="16"/>
      <c r="NT760" s="16"/>
      <c r="NU760" s="16"/>
      <c r="NV760" s="16"/>
      <c r="NW760" s="16"/>
      <c r="NX760" s="16"/>
      <c r="NY760" s="16"/>
      <c r="NZ760" s="16"/>
      <c r="OA760" s="16"/>
      <c r="OB760" s="16"/>
      <c r="OC760" s="16"/>
      <c r="OD760" s="16"/>
      <c r="OE760" s="16"/>
      <c r="OF760" s="16"/>
      <c r="OG760" s="16"/>
      <c r="OH760" s="16"/>
      <c r="OI760" s="16"/>
      <c r="OJ760" s="16"/>
      <c r="OK760" s="16"/>
      <c r="OL760" s="16"/>
      <c r="OM760" s="16"/>
      <c r="ON760" s="16"/>
      <c r="OO760" s="16"/>
      <c r="OP760" s="16"/>
      <c r="OQ760" s="16"/>
      <c r="OR760" s="16"/>
      <c r="OS760" s="16"/>
      <c r="OT760" s="16"/>
      <c r="OU760" s="16"/>
      <c r="OV760" s="16"/>
      <c r="OW760" s="16"/>
      <c r="OX760" s="16"/>
      <c r="OY760" s="16"/>
      <c r="OZ760" s="16"/>
      <c r="PA760" s="16"/>
      <c r="PB760" s="16"/>
      <c r="PC760" s="16"/>
      <c r="PD760" s="16"/>
      <c r="PE760" s="16"/>
      <c r="PF760" s="16"/>
      <c r="PG760" s="16"/>
      <c r="PH760" s="16"/>
      <c r="PI760" s="16"/>
      <c r="PJ760" s="16"/>
      <c r="PK760" s="16"/>
      <c r="PL760" s="16"/>
      <c r="PM760" s="16"/>
      <c r="PN760" s="16"/>
      <c r="PO760" s="16"/>
      <c r="PP760" s="16"/>
      <c r="PQ760" s="16"/>
      <c r="PR760" s="16"/>
      <c r="PS760" s="16"/>
      <c r="PT760" s="16"/>
      <c r="PU760" s="16"/>
      <c r="PV760" s="16"/>
      <c r="PW760" s="16"/>
      <c r="PX760" s="16"/>
      <c r="PY760" s="16"/>
      <c r="PZ760" s="16"/>
      <c r="QA760" s="16"/>
      <c r="QB760" s="16"/>
      <c r="QC760" s="16"/>
      <c r="QD760" s="16"/>
      <c r="QE760" s="16"/>
      <c r="QF760" s="16"/>
      <c r="QG760" s="16"/>
      <c r="QH760" s="16"/>
      <c r="QI760" s="16"/>
      <c r="QJ760" s="16"/>
      <c r="QK760" s="16"/>
      <c r="QL760" s="16"/>
      <c r="QM760" s="16"/>
      <c r="QN760" s="16"/>
      <c r="QO760" s="16"/>
      <c r="QP760" s="16"/>
      <c r="QQ760" s="16"/>
      <c r="QR760" s="16"/>
      <c r="QS760" s="16"/>
      <c r="QT760" s="16"/>
      <c r="QU760" s="16"/>
      <c r="QV760" s="16"/>
      <c r="QW760" s="16"/>
      <c r="QX760" s="16"/>
      <c r="QY760" s="16"/>
      <c r="QZ760" s="16"/>
      <c r="RA760" s="16"/>
      <c r="RB760" s="16"/>
      <c r="RC760" s="16"/>
      <c r="RD760" s="16"/>
      <c r="RE760" s="16"/>
      <c r="RF760" s="16"/>
      <c r="RG760" s="16"/>
      <c r="RH760" s="16"/>
      <c r="RI760" s="16"/>
      <c r="RJ760" s="16"/>
      <c r="RK760" s="16"/>
      <c r="RL760" s="16"/>
      <c r="RM760" s="16"/>
      <c r="RN760" s="16"/>
      <c r="RO760" s="16"/>
      <c r="RP760" s="16"/>
      <c r="RQ760" s="16"/>
      <c r="RR760" s="16"/>
      <c r="RS760" s="16"/>
      <c r="RT760" s="16"/>
      <c r="RU760" s="16"/>
      <c r="RV760" s="16"/>
      <c r="RW760" s="16"/>
      <c r="RX760" s="16"/>
      <c r="RY760" s="16"/>
      <c r="RZ760" s="16"/>
      <c r="SA760" s="16"/>
      <c r="SB760" s="16"/>
      <c r="SC760" s="16"/>
      <c r="SD760" s="16"/>
      <c r="SE760" s="16"/>
      <c r="SF760" s="16"/>
      <c r="SG760" s="16"/>
      <c r="SH760" s="16"/>
      <c r="SI760" s="16"/>
      <c r="SJ760" s="16"/>
      <c r="SK760" s="16"/>
      <c r="SL760" s="16"/>
      <c r="SM760" s="16"/>
      <c r="SN760" s="16"/>
      <c r="SO760" s="16"/>
      <c r="SP760" s="16"/>
      <c r="SQ760" s="16"/>
      <c r="SR760" s="16"/>
      <c r="SS760" s="16"/>
      <c r="ST760" s="16"/>
      <c r="SU760" s="16"/>
      <c r="SV760" s="16"/>
      <c r="SW760" s="16"/>
      <c r="SX760" s="16"/>
      <c r="SY760" s="16"/>
      <c r="SZ760" s="16"/>
      <c r="TA760" s="16"/>
      <c r="TB760" s="16"/>
      <c r="TC760" s="16"/>
      <c r="TD760" s="16"/>
      <c r="TE760" s="16"/>
      <c r="TF760" s="16"/>
      <c r="TG760" s="16"/>
      <c r="TH760" s="16"/>
      <c r="TI760" s="16"/>
      <c r="TJ760" s="16"/>
      <c r="TK760" s="16"/>
      <c r="TL760" s="16"/>
      <c r="TM760" s="16"/>
      <c r="TN760" s="16"/>
      <c r="TO760" s="16"/>
      <c r="TP760" s="16"/>
      <c r="TQ760" s="16"/>
      <c r="TR760" s="16"/>
      <c r="TS760" s="16"/>
      <c r="TT760" s="16"/>
      <c r="TU760" s="16"/>
      <c r="TV760" s="16"/>
      <c r="TW760" s="16"/>
      <c r="TX760" s="16"/>
      <c r="TY760" s="16"/>
      <c r="TZ760" s="16"/>
      <c r="UA760" s="16"/>
      <c r="UB760" s="16"/>
      <c r="UC760" s="16"/>
      <c r="UD760" s="16"/>
      <c r="UE760" s="16"/>
      <c r="UF760" s="16"/>
      <c r="UG760" s="16"/>
      <c r="UH760" s="16"/>
      <c r="UI760" s="16"/>
      <c r="UJ760" s="16"/>
      <c r="UK760" s="16"/>
      <c r="UL760" s="16"/>
      <c r="UM760" s="16"/>
      <c r="UN760" s="16"/>
      <c r="UO760" s="16"/>
      <c r="UP760" s="16"/>
      <c r="UQ760" s="16"/>
      <c r="UR760" s="16"/>
      <c r="US760" s="16"/>
      <c r="UT760" s="16"/>
      <c r="UU760" s="16"/>
      <c r="UV760" s="16"/>
      <c r="UW760" s="16"/>
      <c r="UX760" s="16"/>
      <c r="UY760" s="16"/>
      <c r="UZ760" s="16"/>
      <c r="VA760" s="16"/>
      <c r="VB760" s="16"/>
      <c r="VC760" s="16"/>
      <c r="VD760" s="16"/>
      <c r="VE760" s="16"/>
      <c r="VF760" s="16"/>
      <c r="VG760" s="16"/>
      <c r="VH760" s="16"/>
      <c r="VI760" s="16"/>
      <c r="VJ760" s="16"/>
      <c r="VK760" s="16"/>
      <c r="VL760" s="16"/>
      <c r="VM760" s="16"/>
      <c r="VN760" s="16"/>
      <c r="VO760" s="16"/>
      <c r="VP760" s="16"/>
      <c r="VQ760" s="16"/>
      <c r="VR760" s="16"/>
      <c r="VS760" s="16"/>
      <c r="VT760" s="16"/>
      <c r="VU760" s="16"/>
      <c r="VV760" s="16"/>
      <c r="VW760" s="16"/>
      <c r="VX760" s="16"/>
      <c r="VY760" s="16"/>
      <c r="VZ760" s="16"/>
      <c r="WA760" s="16"/>
      <c r="WB760" s="16"/>
      <c r="WC760" s="16"/>
      <c r="WD760" s="16"/>
      <c r="WE760" s="16"/>
      <c r="WF760" s="16"/>
      <c r="WG760" s="16"/>
      <c r="WH760" s="16"/>
      <c r="WI760" s="16"/>
      <c r="WJ760" s="16"/>
      <c r="WK760" s="16"/>
      <c r="WL760" s="16"/>
      <c r="WM760" s="16"/>
      <c r="WN760" s="16"/>
      <c r="WO760" s="16"/>
      <c r="WP760" s="16"/>
      <c r="WQ760" s="16"/>
      <c r="WR760" s="16"/>
      <c r="WS760" s="16"/>
      <c r="WT760" s="16"/>
      <c r="WU760" s="16"/>
      <c r="WV760" s="16"/>
      <c r="WW760" s="16"/>
      <c r="WX760" s="16"/>
      <c r="WY760" s="16"/>
      <c r="WZ760" s="16"/>
      <c r="XA760" s="16"/>
      <c r="XB760" s="16"/>
      <c r="XC760" s="16"/>
      <c r="XD760" s="16"/>
      <c r="XE760" s="16"/>
      <c r="XF760" s="16"/>
      <c r="XG760" s="16"/>
      <c r="XH760" s="16"/>
      <c r="XI760" s="16"/>
      <c r="XJ760" s="16"/>
      <c r="XK760" s="16"/>
      <c r="XL760" s="16"/>
      <c r="XM760" s="16"/>
      <c r="XN760" s="16"/>
      <c r="XO760" s="16"/>
      <c r="XP760" s="16"/>
      <c r="XQ760" s="16"/>
      <c r="XR760" s="16"/>
      <c r="XS760" s="16"/>
      <c r="XT760" s="16"/>
      <c r="XU760" s="16"/>
      <c r="XV760" s="16"/>
      <c r="XW760" s="16"/>
      <c r="XX760" s="16"/>
      <c r="XY760" s="16"/>
      <c r="XZ760" s="16"/>
      <c r="YA760" s="16"/>
      <c r="YB760" s="16"/>
      <c r="YC760" s="16"/>
      <c r="YD760" s="16"/>
      <c r="YE760" s="16"/>
      <c r="YF760" s="16"/>
      <c r="YG760" s="16"/>
      <c r="YH760" s="16"/>
      <c r="YI760" s="16"/>
      <c r="YJ760" s="16"/>
      <c r="YK760" s="16"/>
      <c r="YL760" s="16"/>
      <c r="YM760" s="16"/>
      <c r="YN760" s="16"/>
      <c r="YO760" s="16"/>
      <c r="YP760" s="16"/>
      <c r="YQ760" s="16"/>
      <c r="YR760" s="16"/>
      <c r="YS760" s="16"/>
      <c r="YT760" s="16"/>
      <c r="YU760" s="16"/>
      <c r="YV760" s="16"/>
      <c r="YW760" s="16"/>
      <c r="YX760" s="16"/>
      <c r="YY760" s="16"/>
      <c r="YZ760" s="16"/>
      <c r="ZA760" s="16"/>
      <c r="ZB760" s="16"/>
      <c r="ZC760" s="16"/>
      <c r="ZD760" s="16"/>
      <c r="ZE760" s="16"/>
      <c r="ZF760" s="16"/>
      <c r="ZG760" s="16"/>
      <c r="ZH760" s="16"/>
      <c r="ZI760" s="16"/>
      <c r="ZJ760" s="16"/>
      <c r="ZK760" s="16"/>
      <c r="ZL760" s="16"/>
      <c r="ZM760" s="16"/>
      <c r="ZN760" s="16"/>
      <c r="ZO760" s="16"/>
      <c r="ZP760" s="16"/>
      <c r="ZQ760" s="16"/>
      <c r="ZR760" s="16"/>
      <c r="ZS760" s="16"/>
      <c r="ZT760" s="16"/>
      <c r="ZU760" s="16"/>
      <c r="ZV760" s="16"/>
      <c r="ZW760" s="16"/>
      <c r="ZX760" s="16"/>
      <c r="ZY760" s="16"/>
      <c r="ZZ760" s="16"/>
      <c r="AAA760" s="16"/>
      <c r="AAB760" s="16"/>
      <c r="AAC760" s="16"/>
      <c r="AAD760" s="16"/>
      <c r="AAE760" s="16"/>
      <c r="AAF760" s="16"/>
      <c r="AAG760" s="16"/>
      <c r="AAH760" s="16"/>
      <c r="AAI760" s="16"/>
      <c r="AAJ760" s="16"/>
      <c r="AAK760" s="16"/>
      <c r="AAL760" s="16"/>
      <c r="AAM760" s="16"/>
      <c r="AAN760" s="16"/>
      <c r="AAO760" s="16"/>
      <c r="AAP760" s="16"/>
      <c r="AAQ760" s="16"/>
      <c r="AAR760" s="16"/>
      <c r="AAS760" s="16"/>
      <c r="AAT760" s="16"/>
      <c r="AAU760" s="16"/>
      <c r="AAV760" s="16"/>
      <c r="AAW760" s="16"/>
      <c r="AAX760" s="16"/>
      <c r="AAY760" s="16"/>
      <c r="AAZ760" s="16"/>
      <c r="ABA760" s="16"/>
      <c r="ABB760" s="16"/>
      <c r="ABC760" s="16"/>
      <c r="ABD760" s="16"/>
      <c r="ABE760" s="16"/>
      <c r="ABF760" s="16"/>
      <c r="ABG760" s="16"/>
      <c r="ABH760" s="16"/>
      <c r="ABI760" s="16"/>
      <c r="ABJ760" s="16"/>
      <c r="ABK760" s="16"/>
      <c r="ABL760" s="16"/>
      <c r="ABM760" s="16"/>
      <c r="ABN760" s="16"/>
      <c r="ABO760" s="16"/>
      <c r="ABP760" s="16"/>
      <c r="ABQ760" s="16"/>
      <c r="ABR760" s="16"/>
      <c r="ABS760" s="16"/>
      <c r="ABT760" s="16"/>
      <c r="ABU760" s="16"/>
      <c r="ABV760" s="16"/>
      <c r="ABW760" s="16"/>
      <c r="ABX760" s="16"/>
      <c r="ABY760" s="16"/>
      <c r="ABZ760" s="16"/>
      <c r="ACA760" s="16"/>
      <c r="ACB760" s="16"/>
      <c r="ACC760" s="16"/>
      <c r="ACD760" s="16"/>
      <c r="ACE760" s="16"/>
      <c r="ACF760" s="16"/>
      <c r="ACG760" s="16"/>
      <c r="ACH760" s="16"/>
      <c r="ACI760" s="16"/>
      <c r="ACJ760" s="16"/>
      <c r="ACK760" s="16"/>
      <c r="ACL760" s="16"/>
      <c r="ACM760" s="16"/>
      <c r="ACN760" s="16"/>
      <c r="ACO760" s="16"/>
      <c r="ACP760" s="16"/>
      <c r="ACQ760" s="16"/>
      <c r="ACR760" s="16"/>
      <c r="ACS760" s="16"/>
      <c r="ACT760" s="16"/>
      <c r="ACU760" s="16"/>
      <c r="ACV760" s="16"/>
      <c r="ACW760" s="16"/>
      <c r="ACX760" s="16"/>
      <c r="ACY760" s="16"/>
      <c r="ACZ760" s="16"/>
      <c r="ADA760" s="16"/>
      <c r="ADB760" s="16"/>
      <c r="ADC760" s="16"/>
      <c r="ADD760" s="16"/>
      <c r="ADE760" s="16"/>
      <c r="ADF760" s="16"/>
      <c r="ADG760" s="16"/>
      <c r="ADH760" s="16"/>
      <c r="ADI760" s="16"/>
      <c r="ADJ760" s="16"/>
      <c r="ADK760" s="16"/>
      <c r="ADL760" s="16"/>
      <c r="ADM760" s="16"/>
      <c r="ADN760" s="16"/>
      <c r="ADO760" s="16"/>
      <c r="ADP760" s="16"/>
      <c r="ADQ760" s="16"/>
      <c r="ADR760" s="16"/>
      <c r="ADS760" s="16"/>
      <c r="ADT760" s="16"/>
      <c r="ADU760" s="16"/>
      <c r="ADV760" s="16"/>
      <c r="ADW760" s="16"/>
      <c r="ADX760" s="16"/>
      <c r="ADY760" s="16"/>
      <c r="ADZ760" s="16"/>
      <c r="AEA760" s="16"/>
      <c r="AEB760" s="16"/>
      <c r="AEC760" s="16"/>
      <c r="AED760" s="16"/>
      <c r="AEE760" s="16"/>
      <c r="AEF760" s="16"/>
      <c r="AEG760" s="16"/>
      <c r="AEH760" s="16"/>
      <c r="AEI760" s="16"/>
      <c r="AEJ760" s="16"/>
      <c r="AEK760" s="16"/>
      <c r="AEL760" s="16"/>
      <c r="AEM760" s="16"/>
      <c r="AEN760" s="16"/>
      <c r="AEO760" s="16"/>
      <c r="AEP760" s="16"/>
      <c r="AEQ760" s="16"/>
      <c r="AER760" s="16"/>
      <c r="AES760" s="16"/>
      <c r="AET760" s="16"/>
      <c r="AEU760" s="16"/>
      <c r="AEV760" s="16"/>
      <c r="AEW760" s="16"/>
      <c r="AEX760" s="16"/>
      <c r="AEY760" s="16"/>
      <c r="AEZ760" s="16"/>
      <c r="AFA760" s="16"/>
      <c r="AFB760" s="16"/>
      <c r="AFC760" s="16"/>
      <c r="AFD760" s="16"/>
      <c r="AFE760" s="16"/>
      <c r="AFF760" s="16"/>
      <c r="AFG760" s="16"/>
      <c r="AFH760" s="16"/>
      <c r="AFI760" s="16"/>
      <c r="AFJ760" s="16"/>
      <c r="AFK760" s="16"/>
      <c r="AFL760" s="16"/>
      <c r="AFM760" s="16"/>
      <c r="AFN760" s="16"/>
      <c r="AFO760" s="16"/>
      <c r="AFP760" s="16"/>
      <c r="AFQ760" s="16"/>
      <c r="AFR760" s="16"/>
      <c r="AFS760" s="16"/>
      <c r="AFT760" s="16"/>
      <c r="AFU760" s="16"/>
      <c r="AFV760" s="16"/>
      <c r="AFW760" s="16"/>
      <c r="AFX760" s="16"/>
      <c r="AFY760" s="16"/>
      <c r="AFZ760" s="16"/>
      <c r="AGA760" s="16"/>
    </row>
    <row r="761" spans="1:859" s="343" customFormat="1" x14ac:dyDescent="0.2">
      <c r="A761" s="341"/>
      <c r="B761" s="341"/>
      <c r="C761" s="341"/>
      <c r="D761" s="341"/>
      <c r="E761" s="340" t="s">
        <v>1876</v>
      </c>
      <c r="F761" s="340" t="s">
        <v>2940</v>
      </c>
      <c r="G761" s="340" t="s">
        <v>449</v>
      </c>
      <c r="H761" s="329" t="s">
        <v>1872</v>
      </c>
      <c r="I761" s="329" t="s">
        <v>1802</v>
      </c>
      <c r="J761" s="329" t="s">
        <v>885</v>
      </c>
      <c r="K761" s="329" t="s">
        <v>1835</v>
      </c>
      <c r="L761" s="329" t="s">
        <v>849</v>
      </c>
      <c r="M761" s="329"/>
      <c r="N761" s="340"/>
      <c r="O761" s="329"/>
      <c r="P761" s="329"/>
      <c r="Q761" s="340"/>
      <c r="R761" s="341"/>
      <c r="S761" s="341"/>
      <c r="T761" s="341"/>
      <c r="U761" s="341"/>
      <c r="V761" s="341"/>
      <c r="W761" s="341"/>
      <c r="X761" s="341"/>
      <c r="Y761" s="341"/>
      <c r="Z761" s="341"/>
      <c r="AA761" s="341"/>
      <c r="AB761" s="341"/>
      <c r="AC761" s="341"/>
      <c r="AD761" s="341"/>
      <c r="AE761" s="341"/>
      <c r="AF761" s="341"/>
      <c r="AG761" s="341"/>
      <c r="AH761" s="341"/>
      <c r="AI761" s="341"/>
      <c r="AJ761" s="341"/>
      <c r="AK761" s="341"/>
      <c r="AL761" s="341"/>
      <c r="AM761" s="341"/>
      <c r="AN761" s="341"/>
      <c r="AO761" s="341"/>
      <c r="AP761" s="341"/>
      <c r="AQ761" s="341"/>
      <c r="AR761" s="341"/>
      <c r="AS761" s="341"/>
      <c r="AT761" s="341"/>
      <c r="AU761" s="341"/>
      <c r="AV761" s="341"/>
      <c r="AW761" s="341"/>
      <c r="AX761" s="341"/>
      <c r="AY761" s="341"/>
      <c r="AZ761" s="341"/>
      <c r="BA761" s="341"/>
      <c r="BB761" s="341"/>
      <c r="BC761" s="341"/>
      <c r="BD761" s="341"/>
      <c r="BE761" s="341"/>
      <c r="BF761" s="341"/>
      <c r="BG761" s="341"/>
      <c r="BH761" s="341"/>
      <c r="BI761" s="341"/>
      <c r="BJ761" s="341"/>
      <c r="BK761" s="341"/>
      <c r="BL761" s="341"/>
      <c r="BM761" s="341"/>
      <c r="BN761" s="341"/>
      <c r="BO761" s="341"/>
      <c r="BP761" s="341"/>
      <c r="BQ761" s="341"/>
      <c r="BR761" s="341"/>
      <c r="BS761" s="341"/>
      <c r="BT761" s="341"/>
      <c r="BU761" s="341"/>
      <c r="BV761" s="341"/>
      <c r="BW761" s="341"/>
      <c r="BX761" s="341"/>
      <c r="BY761" s="341"/>
      <c r="BZ761" s="341"/>
      <c r="CA761" s="341"/>
      <c r="CB761" s="341"/>
      <c r="CC761" s="341"/>
      <c r="CD761" s="341"/>
      <c r="CE761" s="341"/>
      <c r="CF761" s="341"/>
      <c r="CG761" s="341"/>
      <c r="CH761" s="341"/>
      <c r="CI761" s="341"/>
      <c r="CJ761" s="341"/>
      <c r="CK761" s="341"/>
      <c r="CL761" s="341"/>
      <c r="CM761" s="341"/>
      <c r="CN761" s="341"/>
      <c r="CO761" s="341"/>
      <c r="CP761" s="341"/>
      <c r="CQ761" s="341"/>
      <c r="CR761" s="341"/>
      <c r="CS761" s="341"/>
      <c r="CT761" s="341"/>
      <c r="CU761" s="341"/>
      <c r="CV761" s="341"/>
      <c r="CW761" s="341"/>
      <c r="CX761" s="341"/>
      <c r="CY761" s="341"/>
      <c r="CZ761" s="341"/>
      <c r="DA761" s="341"/>
      <c r="DB761" s="341"/>
      <c r="DC761" s="341"/>
      <c r="DD761" s="341"/>
      <c r="DE761" s="341"/>
      <c r="DF761" s="341"/>
      <c r="DG761" s="341"/>
      <c r="DH761" s="341"/>
      <c r="DI761" s="341"/>
      <c r="DJ761" s="341"/>
      <c r="DK761" s="341"/>
      <c r="DL761" s="341"/>
      <c r="DM761" s="341"/>
      <c r="DN761" s="341"/>
      <c r="DO761" s="341"/>
      <c r="DP761" s="341"/>
      <c r="DQ761" s="341"/>
      <c r="DR761" s="341"/>
      <c r="DS761" s="341"/>
      <c r="DT761" s="341"/>
      <c r="DU761" s="341"/>
      <c r="DV761" s="341"/>
      <c r="DW761" s="341"/>
      <c r="DX761" s="341"/>
      <c r="DY761" s="341"/>
      <c r="DZ761" s="341"/>
      <c r="EA761" s="341"/>
      <c r="EB761" s="341"/>
      <c r="EC761" s="341"/>
      <c r="ED761" s="341"/>
      <c r="EE761" s="341"/>
      <c r="EF761" s="341"/>
      <c r="EG761" s="341"/>
      <c r="EH761" s="341"/>
      <c r="EI761" s="341"/>
      <c r="EJ761" s="341"/>
      <c r="EK761" s="341"/>
      <c r="EL761" s="341"/>
      <c r="EM761" s="341"/>
      <c r="EN761" s="341"/>
      <c r="EO761" s="341"/>
      <c r="EP761" s="341"/>
      <c r="EQ761" s="341"/>
      <c r="ER761" s="341"/>
      <c r="ES761" s="341"/>
      <c r="ET761" s="341"/>
      <c r="EU761" s="341"/>
      <c r="EV761" s="341"/>
      <c r="EW761" s="341"/>
      <c r="EX761" s="341"/>
      <c r="EY761" s="341"/>
      <c r="EZ761" s="341"/>
      <c r="FA761" s="341"/>
      <c r="FB761" s="341"/>
      <c r="FC761" s="341"/>
      <c r="FD761" s="341"/>
      <c r="FE761" s="341"/>
      <c r="FF761" s="341"/>
      <c r="FG761" s="341"/>
      <c r="FH761" s="341"/>
      <c r="FI761" s="341"/>
      <c r="FJ761" s="341"/>
      <c r="FK761" s="341"/>
      <c r="FL761" s="341"/>
      <c r="FM761" s="341"/>
      <c r="FN761" s="341"/>
      <c r="FO761" s="341"/>
      <c r="FP761" s="341"/>
      <c r="FQ761" s="341"/>
      <c r="FR761" s="341"/>
      <c r="FS761" s="341"/>
      <c r="FT761" s="341"/>
      <c r="FU761" s="341"/>
      <c r="FV761" s="341"/>
      <c r="FW761" s="341"/>
      <c r="FX761" s="341"/>
      <c r="FY761" s="341"/>
      <c r="FZ761" s="341"/>
      <c r="GA761" s="341"/>
      <c r="GB761" s="341"/>
      <c r="GC761" s="341"/>
      <c r="GD761" s="341"/>
      <c r="GE761" s="341"/>
      <c r="GF761" s="341"/>
      <c r="GG761" s="341"/>
      <c r="GH761" s="341"/>
      <c r="GI761" s="341"/>
      <c r="GJ761" s="341"/>
      <c r="GK761" s="341"/>
      <c r="GL761" s="341"/>
      <c r="GM761" s="341"/>
      <c r="GN761" s="341"/>
      <c r="GO761" s="341"/>
      <c r="GP761" s="341"/>
      <c r="GQ761" s="341"/>
      <c r="GR761" s="341"/>
      <c r="GS761" s="341"/>
      <c r="GT761" s="341"/>
      <c r="GU761" s="341"/>
      <c r="GV761" s="341"/>
      <c r="GW761" s="341"/>
      <c r="GX761" s="341"/>
      <c r="GY761" s="341"/>
      <c r="GZ761" s="341"/>
      <c r="HA761" s="341"/>
      <c r="HB761" s="341"/>
      <c r="HC761" s="341"/>
      <c r="HD761" s="341"/>
      <c r="HE761" s="341"/>
      <c r="HF761" s="341"/>
      <c r="HG761" s="341"/>
      <c r="HH761" s="341"/>
      <c r="HI761" s="341"/>
      <c r="HJ761" s="341"/>
      <c r="HK761" s="341"/>
      <c r="HL761" s="341"/>
      <c r="HM761" s="341"/>
      <c r="HN761" s="341"/>
      <c r="HO761" s="341"/>
      <c r="HP761" s="341"/>
      <c r="HQ761" s="341"/>
      <c r="HR761" s="341"/>
      <c r="HS761" s="341"/>
      <c r="HT761" s="341"/>
      <c r="HU761" s="341"/>
      <c r="HV761" s="341"/>
      <c r="HW761" s="341"/>
      <c r="HX761" s="341"/>
      <c r="HY761" s="341"/>
      <c r="HZ761" s="341"/>
      <c r="IA761" s="341"/>
      <c r="IB761" s="341"/>
      <c r="IC761" s="341"/>
      <c r="ID761" s="341"/>
      <c r="IE761" s="341"/>
      <c r="IF761" s="341"/>
      <c r="IG761" s="341"/>
      <c r="IH761" s="341"/>
      <c r="II761" s="341"/>
      <c r="IJ761" s="341"/>
      <c r="IK761" s="341"/>
      <c r="IL761" s="341"/>
      <c r="IM761" s="341"/>
      <c r="IN761" s="341"/>
      <c r="IO761" s="341"/>
      <c r="IP761" s="341"/>
      <c r="IQ761" s="341"/>
      <c r="IR761" s="341"/>
      <c r="IS761" s="341"/>
      <c r="IT761" s="341"/>
      <c r="IU761" s="341"/>
      <c r="IV761" s="341"/>
      <c r="IW761" s="341"/>
      <c r="IX761" s="341"/>
      <c r="IY761" s="341"/>
      <c r="IZ761" s="341"/>
      <c r="JA761" s="341"/>
      <c r="JB761" s="341"/>
      <c r="JC761" s="341"/>
      <c r="JD761" s="341"/>
      <c r="JE761" s="341"/>
      <c r="JF761" s="341"/>
      <c r="JG761" s="341"/>
      <c r="JH761" s="341"/>
      <c r="JI761" s="341"/>
      <c r="JJ761" s="341"/>
      <c r="JK761" s="341"/>
      <c r="JL761" s="341"/>
      <c r="JM761" s="341"/>
      <c r="JN761" s="341"/>
      <c r="JO761" s="341"/>
      <c r="JP761" s="341"/>
      <c r="JQ761" s="341"/>
      <c r="JR761" s="341"/>
      <c r="JS761" s="341"/>
      <c r="JT761" s="341"/>
      <c r="JU761" s="341"/>
      <c r="JV761" s="341"/>
      <c r="JW761" s="341"/>
      <c r="JX761" s="341"/>
      <c r="JY761" s="341"/>
      <c r="JZ761" s="341"/>
      <c r="KA761" s="341"/>
      <c r="KB761" s="341"/>
      <c r="KC761" s="341"/>
      <c r="KD761" s="341"/>
      <c r="KE761" s="341"/>
      <c r="KF761" s="341"/>
      <c r="KG761" s="341"/>
      <c r="KH761" s="341"/>
      <c r="KI761" s="341"/>
      <c r="KJ761" s="341"/>
      <c r="KK761" s="341"/>
      <c r="KL761" s="341"/>
      <c r="KM761" s="341"/>
      <c r="KN761" s="341"/>
      <c r="KO761" s="341"/>
      <c r="KP761" s="341"/>
      <c r="KQ761" s="341"/>
      <c r="KR761" s="341"/>
      <c r="KS761" s="341"/>
      <c r="KT761" s="341"/>
      <c r="KU761" s="341"/>
      <c r="KV761" s="341"/>
      <c r="KW761" s="341"/>
      <c r="KX761" s="341"/>
      <c r="KY761" s="341"/>
      <c r="KZ761" s="341"/>
      <c r="LA761" s="341"/>
      <c r="LB761" s="341"/>
      <c r="LC761" s="341"/>
      <c r="LD761" s="341"/>
      <c r="LE761" s="341"/>
      <c r="LF761" s="341"/>
      <c r="LG761" s="341"/>
      <c r="LH761" s="341"/>
      <c r="LI761" s="341"/>
      <c r="LJ761" s="341"/>
      <c r="LK761" s="341"/>
      <c r="LL761" s="341"/>
      <c r="LM761" s="341"/>
      <c r="LN761" s="341"/>
      <c r="LO761" s="341"/>
      <c r="LP761" s="341"/>
      <c r="LQ761" s="341"/>
      <c r="LR761" s="341"/>
      <c r="LS761" s="341"/>
      <c r="LT761" s="341"/>
      <c r="LU761" s="341"/>
      <c r="LV761" s="341"/>
      <c r="LW761" s="341"/>
      <c r="LX761" s="341"/>
      <c r="LY761" s="341"/>
      <c r="LZ761" s="341"/>
      <c r="MA761" s="341"/>
      <c r="MB761" s="341"/>
      <c r="MC761" s="341"/>
      <c r="MD761" s="341"/>
      <c r="ME761" s="341"/>
      <c r="MF761" s="341"/>
      <c r="MG761" s="341"/>
      <c r="MH761" s="341"/>
      <c r="MI761" s="341"/>
      <c r="MJ761" s="341"/>
      <c r="MK761" s="341"/>
      <c r="ML761" s="341"/>
      <c r="MM761" s="341"/>
      <c r="MN761" s="341"/>
      <c r="MO761" s="341"/>
      <c r="MP761" s="341"/>
      <c r="MQ761" s="341"/>
      <c r="MR761" s="341"/>
      <c r="MS761" s="341"/>
      <c r="MT761" s="341"/>
      <c r="MU761" s="341"/>
      <c r="MV761" s="341"/>
      <c r="MW761" s="341"/>
      <c r="MX761" s="341"/>
      <c r="MY761" s="341"/>
      <c r="MZ761" s="341"/>
      <c r="NA761" s="341"/>
      <c r="NB761" s="341"/>
      <c r="NC761" s="341"/>
      <c r="ND761" s="341"/>
      <c r="NE761" s="341"/>
      <c r="NF761" s="341"/>
      <c r="NG761" s="341"/>
      <c r="NH761" s="341"/>
      <c r="NI761" s="341"/>
      <c r="NJ761" s="341"/>
      <c r="NK761" s="341"/>
      <c r="NL761" s="341"/>
      <c r="NM761" s="341"/>
      <c r="NN761" s="341"/>
      <c r="NO761" s="341"/>
      <c r="NP761" s="341"/>
      <c r="NQ761" s="341"/>
      <c r="NR761" s="341"/>
      <c r="NS761" s="341"/>
      <c r="NT761" s="341"/>
      <c r="NU761" s="341"/>
      <c r="NV761" s="341"/>
      <c r="NW761" s="341"/>
      <c r="NX761" s="341"/>
      <c r="NY761" s="341"/>
      <c r="NZ761" s="341"/>
      <c r="OA761" s="341"/>
      <c r="OB761" s="341"/>
      <c r="OC761" s="341"/>
      <c r="OD761" s="341"/>
      <c r="OE761" s="341"/>
      <c r="OF761" s="341"/>
      <c r="OG761" s="341"/>
      <c r="OH761" s="341"/>
      <c r="OI761" s="341"/>
      <c r="OJ761" s="341"/>
      <c r="OK761" s="341"/>
      <c r="OL761" s="341"/>
      <c r="OM761" s="341"/>
      <c r="ON761" s="341"/>
      <c r="OO761" s="341"/>
      <c r="OP761" s="341"/>
      <c r="OQ761" s="341"/>
      <c r="OR761" s="341"/>
      <c r="OS761" s="341"/>
      <c r="OT761" s="341"/>
      <c r="OU761" s="341"/>
      <c r="OV761" s="341"/>
      <c r="OW761" s="341"/>
      <c r="OX761" s="341"/>
      <c r="OY761" s="341"/>
      <c r="OZ761" s="341"/>
      <c r="PA761" s="341"/>
      <c r="PB761" s="341"/>
      <c r="PC761" s="341"/>
      <c r="PD761" s="341"/>
      <c r="PE761" s="341"/>
      <c r="PF761" s="341"/>
      <c r="PG761" s="341"/>
      <c r="PH761" s="341"/>
      <c r="PI761" s="341"/>
      <c r="PJ761" s="341"/>
      <c r="PK761" s="341"/>
      <c r="PL761" s="341"/>
      <c r="PM761" s="341"/>
      <c r="PN761" s="341"/>
      <c r="PO761" s="341"/>
      <c r="PP761" s="341"/>
      <c r="PQ761" s="341"/>
      <c r="PR761" s="341"/>
      <c r="PS761" s="341"/>
      <c r="PT761" s="341"/>
      <c r="PU761" s="341"/>
      <c r="PV761" s="341"/>
      <c r="PW761" s="341"/>
      <c r="PX761" s="341"/>
      <c r="PY761" s="341"/>
      <c r="PZ761" s="341"/>
      <c r="QA761" s="341"/>
      <c r="QB761" s="341"/>
      <c r="QC761" s="341"/>
      <c r="QD761" s="341"/>
      <c r="QE761" s="341"/>
      <c r="QF761" s="341"/>
      <c r="QG761" s="341"/>
      <c r="QH761" s="341"/>
      <c r="QI761" s="341"/>
      <c r="QJ761" s="341"/>
      <c r="QK761" s="341"/>
      <c r="QL761" s="341"/>
      <c r="QM761" s="341"/>
      <c r="QN761" s="341"/>
      <c r="QO761" s="341"/>
      <c r="QP761" s="341"/>
      <c r="QQ761" s="341"/>
      <c r="QR761" s="341"/>
      <c r="QS761" s="341"/>
      <c r="QT761" s="341"/>
      <c r="QU761" s="341"/>
      <c r="QV761" s="341"/>
      <c r="QW761" s="341"/>
      <c r="QX761" s="341"/>
      <c r="QY761" s="341"/>
      <c r="QZ761" s="341"/>
      <c r="RA761" s="341"/>
      <c r="RB761" s="341"/>
      <c r="RC761" s="341"/>
      <c r="RD761" s="341"/>
      <c r="RE761" s="341"/>
      <c r="RF761" s="341"/>
      <c r="RG761" s="341"/>
      <c r="RH761" s="341"/>
      <c r="RI761" s="341"/>
      <c r="RJ761" s="341"/>
      <c r="RK761" s="341"/>
      <c r="RL761" s="341"/>
      <c r="RM761" s="341"/>
      <c r="RN761" s="341"/>
      <c r="RO761" s="341"/>
      <c r="RP761" s="341"/>
      <c r="RQ761" s="341"/>
      <c r="RR761" s="341"/>
      <c r="RS761" s="341"/>
      <c r="RT761" s="341"/>
      <c r="RU761" s="341"/>
      <c r="RV761" s="341"/>
      <c r="RW761" s="341"/>
      <c r="RX761" s="341"/>
      <c r="RY761" s="341"/>
      <c r="RZ761" s="341"/>
      <c r="SA761" s="341"/>
      <c r="SB761" s="341"/>
      <c r="SC761" s="341"/>
      <c r="SD761" s="341"/>
      <c r="SE761" s="341"/>
      <c r="SF761" s="341"/>
      <c r="SG761" s="341"/>
      <c r="SH761" s="341"/>
      <c r="SI761" s="341"/>
      <c r="SJ761" s="341"/>
      <c r="SK761" s="341"/>
      <c r="SL761" s="341"/>
      <c r="SM761" s="341"/>
      <c r="SN761" s="341"/>
      <c r="SO761" s="341"/>
      <c r="SP761" s="341"/>
      <c r="SQ761" s="341"/>
      <c r="SR761" s="341"/>
      <c r="SS761" s="341"/>
      <c r="ST761" s="341"/>
      <c r="SU761" s="341"/>
      <c r="SV761" s="341"/>
      <c r="SW761" s="341"/>
      <c r="SX761" s="341"/>
      <c r="SY761" s="341"/>
      <c r="SZ761" s="341"/>
      <c r="TA761" s="341"/>
      <c r="TB761" s="341"/>
      <c r="TC761" s="341"/>
      <c r="TD761" s="341"/>
      <c r="TE761" s="341"/>
      <c r="TF761" s="341"/>
      <c r="TG761" s="341"/>
      <c r="TH761" s="341"/>
      <c r="TI761" s="341"/>
      <c r="TJ761" s="341"/>
      <c r="TK761" s="341"/>
      <c r="TL761" s="341"/>
      <c r="TM761" s="341"/>
      <c r="TN761" s="341"/>
      <c r="TO761" s="341"/>
      <c r="TP761" s="341"/>
      <c r="TQ761" s="341"/>
      <c r="TR761" s="341"/>
      <c r="TS761" s="341"/>
      <c r="TT761" s="341"/>
      <c r="TU761" s="341"/>
      <c r="TV761" s="341"/>
      <c r="TW761" s="341"/>
      <c r="TX761" s="341"/>
      <c r="TY761" s="341"/>
      <c r="TZ761" s="341"/>
      <c r="UA761" s="341"/>
      <c r="UB761" s="341"/>
      <c r="UC761" s="341"/>
      <c r="UD761" s="341"/>
      <c r="UE761" s="341"/>
      <c r="UF761" s="341"/>
      <c r="UG761" s="341"/>
      <c r="UH761" s="341"/>
      <c r="UI761" s="341"/>
      <c r="UJ761" s="341"/>
      <c r="UK761" s="341"/>
      <c r="UL761" s="341"/>
      <c r="UM761" s="341"/>
      <c r="UN761" s="341"/>
      <c r="UO761" s="341"/>
      <c r="UP761" s="341"/>
      <c r="UQ761" s="341"/>
      <c r="UR761" s="341"/>
      <c r="US761" s="341"/>
      <c r="UT761" s="341"/>
      <c r="UU761" s="341"/>
      <c r="UV761" s="341"/>
      <c r="UW761" s="341"/>
      <c r="UX761" s="341"/>
      <c r="UY761" s="341"/>
      <c r="UZ761" s="341"/>
      <c r="VA761" s="341"/>
      <c r="VB761" s="341"/>
      <c r="VC761" s="341"/>
      <c r="VD761" s="341"/>
      <c r="VE761" s="341"/>
      <c r="VF761" s="341"/>
      <c r="VG761" s="341"/>
      <c r="VH761" s="341"/>
      <c r="VI761" s="341"/>
      <c r="VJ761" s="341"/>
      <c r="VK761" s="341"/>
      <c r="VL761" s="341"/>
      <c r="VM761" s="341"/>
      <c r="VN761" s="341"/>
      <c r="VO761" s="341"/>
      <c r="VP761" s="341"/>
      <c r="VQ761" s="341"/>
      <c r="VR761" s="341"/>
      <c r="VS761" s="341"/>
      <c r="VT761" s="341"/>
      <c r="VU761" s="341"/>
      <c r="VV761" s="341"/>
      <c r="VW761" s="341"/>
      <c r="VX761" s="341"/>
      <c r="VY761" s="341"/>
      <c r="VZ761" s="341"/>
      <c r="WA761" s="341"/>
      <c r="WB761" s="341"/>
      <c r="WC761" s="341"/>
      <c r="WD761" s="341"/>
      <c r="WE761" s="341"/>
      <c r="WF761" s="341"/>
      <c r="WG761" s="341"/>
      <c r="WH761" s="341"/>
      <c r="WI761" s="341"/>
      <c r="WJ761" s="341"/>
      <c r="WK761" s="341"/>
      <c r="WL761" s="341"/>
      <c r="WM761" s="341"/>
      <c r="WN761" s="341"/>
      <c r="WO761" s="341"/>
      <c r="WP761" s="341"/>
      <c r="WQ761" s="341"/>
      <c r="WR761" s="341"/>
      <c r="WS761" s="341"/>
      <c r="WT761" s="341"/>
      <c r="WU761" s="341"/>
      <c r="WV761" s="341"/>
      <c r="WW761" s="341"/>
      <c r="WX761" s="341"/>
      <c r="WY761" s="341"/>
      <c r="WZ761" s="341"/>
      <c r="XA761" s="341"/>
      <c r="XB761" s="341"/>
      <c r="XC761" s="341"/>
      <c r="XD761" s="341"/>
      <c r="XE761" s="341"/>
      <c r="XF761" s="341"/>
      <c r="XG761" s="341"/>
      <c r="XH761" s="341"/>
      <c r="XI761" s="341"/>
      <c r="XJ761" s="341"/>
      <c r="XK761" s="341"/>
      <c r="XL761" s="341"/>
      <c r="XM761" s="341"/>
      <c r="XN761" s="341"/>
      <c r="XO761" s="341"/>
      <c r="XP761" s="341"/>
      <c r="XQ761" s="341"/>
      <c r="XR761" s="341"/>
      <c r="XS761" s="341"/>
      <c r="XT761" s="341"/>
      <c r="XU761" s="341"/>
      <c r="XV761" s="341"/>
      <c r="XW761" s="341"/>
      <c r="XX761" s="341"/>
      <c r="XY761" s="341"/>
      <c r="XZ761" s="341"/>
      <c r="YA761" s="341"/>
      <c r="YB761" s="341"/>
      <c r="YC761" s="341"/>
      <c r="YD761" s="341"/>
      <c r="YE761" s="341"/>
      <c r="YF761" s="341"/>
      <c r="YG761" s="341"/>
      <c r="YH761" s="341"/>
      <c r="YI761" s="341"/>
      <c r="YJ761" s="341"/>
      <c r="YK761" s="341"/>
      <c r="YL761" s="341"/>
      <c r="YM761" s="341"/>
      <c r="YN761" s="341"/>
      <c r="YO761" s="341"/>
      <c r="YP761" s="341"/>
      <c r="YQ761" s="341"/>
      <c r="YR761" s="341"/>
      <c r="YS761" s="341"/>
      <c r="YT761" s="341"/>
      <c r="YU761" s="341"/>
      <c r="YV761" s="341"/>
      <c r="YW761" s="341"/>
      <c r="YX761" s="341"/>
      <c r="YY761" s="341"/>
      <c r="YZ761" s="341"/>
      <c r="ZA761" s="341"/>
      <c r="ZB761" s="341"/>
      <c r="ZC761" s="341"/>
      <c r="ZD761" s="341"/>
      <c r="ZE761" s="341"/>
      <c r="ZF761" s="341"/>
      <c r="ZG761" s="341"/>
      <c r="ZH761" s="341"/>
      <c r="ZI761" s="341"/>
      <c r="ZJ761" s="341"/>
      <c r="ZK761" s="341"/>
      <c r="ZL761" s="341"/>
      <c r="ZM761" s="341"/>
      <c r="ZN761" s="341"/>
      <c r="ZO761" s="341"/>
      <c r="ZP761" s="341"/>
      <c r="ZQ761" s="341"/>
      <c r="ZR761" s="341"/>
      <c r="ZS761" s="341"/>
      <c r="ZT761" s="341"/>
      <c r="ZU761" s="341"/>
      <c r="ZV761" s="341"/>
      <c r="ZW761" s="341"/>
      <c r="ZX761" s="341"/>
      <c r="ZY761" s="341"/>
      <c r="ZZ761" s="341"/>
      <c r="AAA761" s="341"/>
      <c r="AAB761" s="341"/>
      <c r="AAC761" s="341"/>
      <c r="AAD761" s="341"/>
      <c r="AAE761" s="341"/>
      <c r="AAF761" s="341"/>
      <c r="AAG761" s="341"/>
      <c r="AAH761" s="341"/>
      <c r="AAI761" s="341"/>
      <c r="AAJ761" s="341"/>
      <c r="AAK761" s="341"/>
      <c r="AAL761" s="341"/>
      <c r="AAM761" s="341"/>
      <c r="AAN761" s="341"/>
      <c r="AAO761" s="341"/>
      <c r="AAP761" s="341"/>
      <c r="AAQ761" s="341"/>
      <c r="AAR761" s="341"/>
      <c r="AAS761" s="341"/>
      <c r="AAT761" s="341"/>
      <c r="AAU761" s="341"/>
      <c r="AAV761" s="341"/>
      <c r="AAW761" s="341"/>
      <c r="AAX761" s="341"/>
      <c r="AAY761" s="341"/>
      <c r="AAZ761" s="341"/>
      <c r="ABA761" s="341"/>
      <c r="ABB761" s="341"/>
      <c r="ABC761" s="341"/>
      <c r="ABD761" s="341"/>
      <c r="ABE761" s="341"/>
      <c r="ABF761" s="341"/>
      <c r="ABG761" s="341"/>
      <c r="ABH761" s="341"/>
      <c r="ABI761" s="341"/>
      <c r="ABJ761" s="341"/>
      <c r="ABK761" s="341"/>
      <c r="ABL761" s="341"/>
      <c r="ABM761" s="341"/>
      <c r="ABN761" s="341"/>
      <c r="ABO761" s="341"/>
      <c r="ABP761" s="341"/>
      <c r="ABQ761" s="341"/>
      <c r="ABR761" s="341"/>
      <c r="ABS761" s="341"/>
      <c r="ABT761" s="341"/>
      <c r="ABU761" s="341"/>
      <c r="ABV761" s="341"/>
      <c r="ABW761" s="341"/>
      <c r="ABX761" s="341"/>
      <c r="ABY761" s="341"/>
      <c r="ABZ761" s="341"/>
      <c r="ACA761" s="341"/>
      <c r="ACB761" s="341"/>
      <c r="ACC761" s="341"/>
      <c r="ACD761" s="341"/>
      <c r="ACE761" s="341"/>
      <c r="ACF761" s="341"/>
      <c r="ACG761" s="341"/>
      <c r="ACH761" s="341"/>
      <c r="ACI761" s="341"/>
      <c r="ACJ761" s="341"/>
      <c r="ACK761" s="341"/>
      <c r="ACL761" s="341"/>
      <c r="ACM761" s="341"/>
      <c r="ACN761" s="341"/>
      <c r="ACO761" s="341"/>
      <c r="ACP761" s="341"/>
      <c r="ACQ761" s="341"/>
      <c r="ACR761" s="341"/>
      <c r="ACS761" s="341"/>
      <c r="ACT761" s="341"/>
      <c r="ACU761" s="341"/>
      <c r="ACV761" s="341"/>
      <c r="ACW761" s="341"/>
      <c r="ACX761" s="341"/>
      <c r="ACY761" s="341"/>
      <c r="ACZ761" s="341"/>
      <c r="ADA761" s="341"/>
      <c r="ADB761" s="341"/>
      <c r="ADC761" s="341"/>
      <c r="ADD761" s="341"/>
      <c r="ADE761" s="341"/>
      <c r="ADF761" s="341"/>
      <c r="ADG761" s="341"/>
      <c r="ADH761" s="341"/>
      <c r="ADI761" s="341"/>
      <c r="ADJ761" s="341"/>
      <c r="ADK761" s="341"/>
      <c r="ADL761" s="341"/>
      <c r="ADM761" s="341"/>
      <c r="ADN761" s="341"/>
      <c r="ADO761" s="341"/>
      <c r="ADP761" s="341"/>
      <c r="ADQ761" s="341"/>
      <c r="ADR761" s="341"/>
      <c r="ADS761" s="341"/>
      <c r="ADT761" s="341"/>
      <c r="ADU761" s="341"/>
      <c r="ADV761" s="341"/>
      <c r="ADW761" s="341"/>
      <c r="ADX761" s="341"/>
      <c r="ADY761" s="341"/>
      <c r="ADZ761" s="341"/>
      <c r="AEA761" s="341"/>
      <c r="AEB761" s="341"/>
      <c r="AEC761" s="341"/>
      <c r="AED761" s="341"/>
      <c r="AEE761" s="341"/>
      <c r="AEF761" s="341"/>
      <c r="AEG761" s="341"/>
      <c r="AEH761" s="341"/>
      <c r="AEI761" s="341"/>
      <c r="AEJ761" s="341"/>
      <c r="AEK761" s="341"/>
      <c r="AEL761" s="341"/>
      <c r="AEM761" s="341"/>
      <c r="AEN761" s="341"/>
      <c r="AEO761" s="341"/>
      <c r="AEP761" s="341"/>
      <c r="AEQ761" s="341"/>
      <c r="AER761" s="341"/>
      <c r="AES761" s="341"/>
      <c r="AET761" s="341"/>
      <c r="AEU761" s="341"/>
      <c r="AEV761" s="341"/>
      <c r="AEW761" s="341"/>
      <c r="AEX761" s="341"/>
      <c r="AEY761" s="341"/>
      <c r="AEZ761" s="341"/>
      <c r="AFA761" s="341"/>
      <c r="AFB761" s="341"/>
      <c r="AFC761" s="341"/>
      <c r="AFD761" s="341"/>
      <c r="AFE761" s="341"/>
      <c r="AFF761" s="341"/>
      <c r="AFG761" s="341"/>
      <c r="AFH761" s="341"/>
      <c r="AFI761" s="341"/>
      <c r="AFJ761" s="341"/>
      <c r="AFK761" s="341"/>
      <c r="AFL761" s="341"/>
      <c r="AFM761" s="341"/>
      <c r="AFN761" s="341"/>
      <c r="AFO761" s="341"/>
      <c r="AFP761" s="341"/>
      <c r="AFQ761" s="341"/>
      <c r="AFR761" s="341"/>
      <c r="AFS761" s="341"/>
      <c r="AFT761" s="341"/>
      <c r="AFU761" s="341"/>
      <c r="AFV761" s="341"/>
      <c r="AFW761" s="341"/>
      <c r="AFX761" s="341"/>
      <c r="AFY761" s="341"/>
      <c r="AFZ761" s="341"/>
      <c r="AGA761" s="341"/>
    </row>
    <row r="762" spans="1:859" customFormat="1" x14ac:dyDescent="0.2">
      <c r="A762" s="16"/>
      <c r="B762" s="16"/>
      <c r="C762" s="16"/>
      <c r="D762" s="16"/>
      <c r="E762" s="328" t="s">
        <v>1877</v>
      </c>
      <c r="F762" s="328" t="s">
        <v>2941</v>
      </c>
      <c r="G762" s="218" t="s">
        <v>449</v>
      </c>
      <c r="H762" s="217" t="s">
        <v>1878</v>
      </c>
      <c r="I762" s="217" t="s">
        <v>1802</v>
      </c>
      <c r="J762" s="217" t="s">
        <v>893</v>
      </c>
      <c r="K762" s="217" t="s">
        <v>1844</v>
      </c>
      <c r="L762" s="217" t="s">
        <v>847</v>
      </c>
      <c r="M762" s="217"/>
      <c r="N762" s="218"/>
      <c r="O762" s="217"/>
      <c r="P762" s="217"/>
      <c r="Q762" s="218"/>
      <c r="R762" s="16"/>
      <c r="S762" s="16"/>
      <c r="T762" s="16"/>
      <c r="U762" s="16"/>
      <c r="V762" s="16"/>
      <c r="W762" s="16"/>
      <c r="X762" s="16"/>
      <c r="Y762" s="16"/>
      <c r="Z762" s="16"/>
      <c r="AA762" s="16"/>
      <c r="AB762" s="16"/>
      <c r="AC762" s="16"/>
      <c r="AD762" s="16"/>
      <c r="AE762" s="16"/>
      <c r="AF762" s="16"/>
      <c r="AG762" s="16"/>
      <c r="AH762" s="16"/>
      <c r="AI762" s="16"/>
      <c r="AJ762" s="16"/>
      <c r="AK762" s="16"/>
      <c r="AL762" s="16"/>
      <c r="AM762" s="16"/>
      <c r="AN762" s="16"/>
      <c r="AO762" s="16"/>
      <c r="AP762" s="16"/>
      <c r="AQ762" s="16"/>
      <c r="AR762" s="16"/>
      <c r="AS762" s="16"/>
      <c r="AT762" s="16"/>
      <c r="AU762" s="16"/>
      <c r="AV762" s="16"/>
      <c r="AW762" s="16"/>
      <c r="AX762" s="16"/>
      <c r="AY762" s="16"/>
      <c r="AZ762" s="16"/>
      <c r="BA762" s="16"/>
      <c r="BB762" s="16"/>
      <c r="BC762" s="16"/>
      <c r="BD762" s="16"/>
      <c r="BE762" s="16"/>
      <c r="BF762" s="16"/>
      <c r="BG762" s="16"/>
      <c r="BH762" s="16"/>
      <c r="BI762" s="16"/>
      <c r="BJ762" s="16"/>
      <c r="BK762" s="16"/>
      <c r="BL762" s="16"/>
      <c r="BM762" s="16"/>
      <c r="BN762" s="16"/>
      <c r="BO762" s="16"/>
      <c r="BP762" s="16"/>
      <c r="BQ762" s="16"/>
      <c r="BR762" s="16"/>
      <c r="BS762" s="16"/>
      <c r="BT762" s="16"/>
      <c r="BU762" s="16"/>
      <c r="BV762" s="16"/>
      <c r="BW762" s="16"/>
      <c r="BX762" s="16"/>
      <c r="BY762" s="16"/>
      <c r="BZ762" s="16"/>
      <c r="CA762" s="16"/>
      <c r="CB762" s="16"/>
      <c r="CC762" s="16"/>
      <c r="CD762" s="16"/>
      <c r="CE762" s="16"/>
      <c r="CF762" s="16"/>
      <c r="CG762" s="16"/>
      <c r="CH762" s="16"/>
      <c r="CI762" s="16"/>
      <c r="CJ762" s="16"/>
      <c r="CK762" s="16"/>
      <c r="CL762" s="16"/>
      <c r="CM762" s="16"/>
      <c r="CN762" s="16"/>
      <c r="CO762" s="16"/>
      <c r="CP762" s="16"/>
      <c r="CQ762" s="16"/>
      <c r="CR762" s="16"/>
      <c r="CS762" s="16"/>
      <c r="CT762" s="16"/>
      <c r="CU762" s="16"/>
      <c r="CV762" s="16"/>
      <c r="CW762" s="16"/>
      <c r="CX762" s="16"/>
      <c r="CY762" s="16"/>
      <c r="CZ762" s="16"/>
      <c r="DA762" s="16"/>
      <c r="DB762" s="16"/>
      <c r="DC762" s="16"/>
      <c r="DD762" s="16"/>
      <c r="DE762" s="16"/>
      <c r="DF762" s="16"/>
      <c r="DG762" s="16"/>
      <c r="DH762" s="16"/>
      <c r="DI762" s="16"/>
      <c r="DJ762" s="16"/>
      <c r="DK762" s="16"/>
      <c r="DL762" s="16"/>
      <c r="DM762" s="16"/>
      <c r="DN762" s="16"/>
      <c r="DO762" s="16"/>
      <c r="DP762" s="16"/>
      <c r="DQ762" s="16"/>
      <c r="DR762" s="16"/>
      <c r="DS762" s="16"/>
      <c r="DT762" s="16"/>
      <c r="DU762" s="16"/>
      <c r="DV762" s="16"/>
      <c r="DW762" s="16"/>
      <c r="DX762" s="16"/>
      <c r="DY762" s="16"/>
      <c r="DZ762" s="16"/>
      <c r="EA762" s="16"/>
      <c r="EB762" s="16"/>
      <c r="EC762" s="16"/>
      <c r="ED762" s="16"/>
      <c r="EE762" s="16"/>
      <c r="EF762" s="16"/>
      <c r="EG762" s="16"/>
      <c r="EH762" s="16"/>
      <c r="EI762" s="16"/>
      <c r="EJ762" s="16"/>
      <c r="EK762" s="16"/>
      <c r="EL762" s="16"/>
      <c r="EM762" s="16"/>
      <c r="EN762" s="16"/>
      <c r="EO762" s="16"/>
      <c r="EP762" s="16"/>
      <c r="EQ762" s="16"/>
      <c r="ER762" s="16"/>
      <c r="ES762" s="16"/>
      <c r="ET762" s="16"/>
      <c r="EU762" s="16"/>
      <c r="EV762" s="16"/>
      <c r="EW762" s="16"/>
      <c r="EX762" s="16"/>
      <c r="EY762" s="16"/>
      <c r="EZ762" s="16"/>
      <c r="FA762" s="16"/>
      <c r="FB762" s="16"/>
      <c r="FC762" s="16"/>
      <c r="FD762" s="16"/>
      <c r="FE762" s="16"/>
      <c r="FF762" s="16"/>
      <c r="FG762" s="16"/>
      <c r="FH762" s="16"/>
      <c r="FI762" s="16"/>
      <c r="FJ762" s="16"/>
      <c r="FK762" s="16"/>
      <c r="FL762" s="16"/>
      <c r="FM762" s="16"/>
      <c r="FN762" s="16"/>
      <c r="FO762" s="16"/>
      <c r="FP762" s="16"/>
      <c r="FQ762" s="16"/>
      <c r="FR762" s="16"/>
      <c r="FS762" s="16"/>
      <c r="FT762" s="16"/>
      <c r="FU762" s="16"/>
      <c r="FV762" s="16"/>
      <c r="FW762" s="16"/>
      <c r="FX762" s="16"/>
      <c r="FY762" s="16"/>
      <c r="FZ762" s="16"/>
      <c r="GA762" s="16"/>
      <c r="GB762" s="16"/>
      <c r="GC762" s="16"/>
      <c r="GD762" s="16"/>
      <c r="GE762" s="16"/>
      <c r="GF762" s="16"/>
      <c r="GG762" s="16"/>
      <c r="GH762" s="16"/>
      <c r="GI762" s="16"/>
      <c r="GJ762" s="16"/>
      <c r="GK762" s="16"/>
      <c r="GL762" s="16"/>
      <c r="GM762" s="16"/>
      <c r="GN762" s="16"/>
      <c r="GO762" s="16"/>
      <c r="GP762" s="16"/>
      <c r="GQ762" s="16"/>
      <c r="GR762" s="16"/>
      <c r="GS762" s="16"/>
      <c r="GT762" s="16"/>
      <c r="GU762" s="16"/>
      <c r="GV762" s="16"/>
      <c r="GW762" s="16"/>
      <c r="GX762" s="16"/>
      <c r="GY762" s="16"/>
      <c r="GZ762" s="16"/>
      <c r="HA762" s="16"/>
      <c r="HB762" s="16"/>
      <c r="HC762" s="16"/>
      <c r="HD762" s="16"/>
      <c r="HE762" s="16"/>
      <c r="HF762" s="16"/>
      <c r="HG762" s="16"/>
      <c r="HH762" s="16"/>
      <c r="HI762" s="16"/>
      <c r="HJ762" s="16"/>
      <c r="HK762" s="16"/>
      <c r="HL762" s="16"/>
      <c r="HM762" s="16"/>
      <c r="HN762" s="16"/>
      <c r="HO762" s="16"/>
      <c r="HP762" s="16"/>
      <c r="HQ762" s="16"/>
      <c r="HR762" s="16"/>
      <c r="HS762" s="16"/>
      <c r="HT762" s="16"/>
      <c r="HU762" s="16"/>
      <c r="HV762" s="16"/>
      <c r="HW762" s="16"/>
      <c r="HX762" s="16"/>
      <c r="HY762" s="16"/>
      <c r="HZ762" s="16"/>
      <c r="IA762" s="16"/>
      <c r="IB762" s="16"/>
      <c r="IC762" s="16"/>
      <c r="ID762" s="16"/>
      <c r="IE762" s="16"/>
      <c r="IF762" s="16"/>
      <c r="IG762" s="16"/>
      <c r="IH762" s="16"/>
      <c r="II762" s="16"/>
      <c r="IJ762" s="16"/>
      <c r="IK762" s="16"/>
      <c r="IL762" s="16"/>
      <c r="IM762" s="16"/>
      <c r="IN762" s="16"/>
      <c r="IO762" s="16"/>
      <c r="IP762" s="16"/>
      <c r="IQ762" s="16"/>
      <c r="IR762" s="16"/>
      <c r="IS762" s="16"/>
      <c r="IT762" s="16"/>
      <c r="IU762" s="16"/>
      <c r="IV762" s="16"/>
      <c r="IW762" s="16"/>
      <c r="IX762" s="16"/>
      <c r="IY762" s="16"/>
      <c r="IZ762" s="16"/>
      <c r="JA762" s="16"/>
      <c r="JB762" s="16"/>
      <c r="JC762" s="16"/>
      <c r="JD762" s="16"/>
      <c r="JE762" s="16"/>
      <c r="JF762" s="16"/>
      <c r="JG762" s="16"/>
      <c r="JH762" s="16"/>
      <c r="JI762" s="16"/>
      <c r="JJ762" s="16"/>
      <c r="JK762" s="16"/>
      <c r="JL762" s="16"/>
      <c r="JM762" s="16"/>
      <c r="JN762" s="16"/>
      <c r="JO762" s="16"/>
      <c r="JP762" s="16"/>
      <c r="JQ762" s="16"/>
      <c r="JR762" s="16"/>
      <c r="JS762" s="16"/>
      <c r="JT762" s="16"/>
      <c r="JU762" s="16"/>
      <c r="JV762" s="16"/>
      <c r="JW762" s="16"/>
      <c r="JX762" s="16"/>
      <c r="JY762" s="16"/>
      <c r="JZ762" s="16"/>
      <c r="KA762" s="16"/>
      <c r="KB762" s="16"/>
      <c r="KC762" s="16"/>
      <c r="KD762" s="16"/>
      <c r="KE762" s="16"/>
      <c r="KF762" s="16"/>
      <c r="KG762" s="16"/>
      <c r="KH762" s="16"/>
      <c r="KI762" s="16"/>
      <c r="KJ762" s="16"/>
      <c r="KK762" s="16"/>
      <c r="KL762" s="16"/>
      <c r="KM762" s="16"/>
      <c r="KN762" s="16"/>
      <c r="KO762" s="16"/>
      <c r="KP762" s="16"/>
      <c r="KQ762" s="16"/>
      <c r="KR762" s="16"/>
      <c r="KS762" s="16"/>
      <c r="KT762" s="16"/>
      <c r="KU762" s="16"/>
      <c r="KV762" s="16"/>
      <c r="KW762" s="16"/>
      <c r="KX762" s="16"/>
      <c r="KY762" s="16"/>
      <c r="KZ762" s="16"/>
      <c r="LA762" s="16"/>
      <c r="LB762" s="16"/>
      <c r="LC762" s="16"/>
      <c r="LD762" s="16"/>
      <c r="LE762" s="16"/>
      <c r="LF762" s="16"/>
      <c r="LG762" s="16"/>
      <c r="LH762" s="16"/>
      <c r="LI762" s="16"/>
      <c r="LJ762" s="16"/>
      <c r="LK762" s="16"/>
      <c r="LL762" s="16"/>
      <c r="LM762" s="16"/>
      <c r="LN762" s="16"/>
      <c r="LO762" s="16"/>
      <c r="LP762" s="16"/>
      <c r="LQ762" s="16"/>
      <c r="LR762" s="16"/>
      <c r="LS762" s="16"/>
      <c r="LT762" s="16"/>
      <c r="LU762" s="16"/>
      <c r="LV762" s="16"/>
      <c r="LW762" s="16"/>
      <c r="LX762" s="16"/>
      <c r="LY762" s="16"/>
      <c r="LZ762" s="16"/>
      <c r="MA762" s="16"/>
      <c r="MB762" s="16"/>
      <c r="MC762" s="16"/>
      <c r="MD762" s="16"/>
      <c r="ME762" s="16"/>
      <c r="MF762" s="16"/>
      <c r="MG762" s="16"/>
      <c r="MH762" s="16"/>
      <c r="MI762" s="16"/>
      <c r="MJ762" s="16"/>
      <c r="MK762" s="16"/>
      <c r="ML762" s="16"/>
      <c r="MM762" s="16"/>
      <c r="MN762" s="16"/>
      <c r="MO762" s="16"/>
      <c r="MP762" s="16"/>
      <c r="MQ762" s="16"/>
      <c r="MR762" s="16"/>
      <c r="MS762" s="16"/>
      <c r="MT762" s="16"/>
      <c r="MU762" s="16"/>
      <c r="MV762" s="16"/>
      <c r="MW762" s="16"/>
      <c r="MX762" s="16"/>
      <c r="MY762" s="16"/>
      <c r="MZ762" s="16"/>
      <c r="NA762" s="16"/>
      <c r="NB762" s="16"/>
      <c r="NC762" s="16"/>
      <c r="ND762" s="16"/>
      <c r="NE762" s="16"/>
      <c r="NF762" s="16"/>
      <c r="NG762" s="16"/>
      <c r="NH762" s="16"/>
      <c r="NI762" s="16"/>
      <c r="NJ762" s="16"/>
      <c r="NK762" s="16"/>
      <c r="NL762" s="16"/>
      <c r="NM762" s="16"/>
      <c r="NN762" s="16"/>
      <c r="NO762" s="16"/>
      <c r="NP762" s="16"/>
      <c r="NQ762" s="16"/>
      <c r="NR762" s="16"/>
      <c r="NS762" s="16"/>
      <c r="NT762" s="16"/>
      <c r="NU762" s="16"/>
      <c r="NV762" s="16"/>
      <c r="NW762" s="16"/>
      <c r="NX762" s="16"/>
      <c r="NY762" s="16"/>
      <c r="NZ762" s="16"/>
      <c r="OA762" s="16"/>
      <c r="OB762" s="16"/>
      <c r="OC762" s="16"/>
      <c r="OD762" s="16"/>
      <c r="OE762" s="16"/>
      <c r="OF762" s="16"/>
      <c r="OG762" s="16"/>
      <c r="OH762" s="16"/>
      <c r="OI762" s="16"/>
      <c r="OJ762" s="16"/>
      <c r="OK762" s="16"/>
      <c r="OL762" s="16"/>
      <c r="OM762" s="16"/>
      <c r="ON762" s="16"/>
      <c r="OO762" s="16"/>
      <c r="OP762" s="16"/>
      <c r="OQ762" s="16"/>
      <c r="OR762" s="16"/>
      <c r="OS762" s="16"/>
      <c r="OT762" s="16"/>
      <c r="OU762" s="16"/>
      <c r="OV762" s="16"/>
      <c r="OW762" s="16"/>
      <c r="OX762" s="16"/>
      <c r="OY762" s="16"/>
      <c r="OZ762" s="16"/>
      <c r="PA762" s="16"/>
      <c r="PB762" s="16"/>
      <c r="PC762" s="16"/>
      <c r="PD762" s="16"/>
      <c r="PE762" s="16"/>
      <c r="PF762" s="16"/>
      <c r="PG762" s="16"/>
      <c r="PH762" s="16"/>
      <c r="PI762" s="16"/>
      <c r="PJ762" s="16"/>
      <c r="PK762" s="16"/>
      <c r="PL762" s="16"/>
      <c r="PM762" s="16"/>
      <c r="PN762" s="16"/>
      <c r="PO762" s="16"/>
      <c r="PP762" s="16"/>
      <c r="PQ762" s="16"/>
      <c r="PR762" s="16"/>
      <c r="PS762" s="16"/>
      <c r="PT762" s="16"/>
      <c r="PU762" s="16"/>
      <c r="PV762" s="16"/>
      <c r="PW762" s="16"/>
      <c r="PX762" s="16"/>
      <c r="PY762" s="16"/>
      <c r="PZ762" s="16"/>
      <c r="QA762" s="16"/>
      <c r="QB762" s="16"/>
      <c r="QC762" s="16"/>
      <c r="QD762" s="16"/>
      <c r="QE762" s="16"/>
      <c r="QF762" s="16"/>
      <c r="QG762" s="16"/>
      <c r="QH762" s="16"/>
      <c r="QI762" s="16"/>
      <c r="QJ762" s="16"/>
      <c r="QK762" s="16"/>
      <c r="QL762" s="16"/>
      <c r="QM762" s="16"/>
      <c r="QN762" s="16"/>
      <c r="QO762" s="16"/>
      <c r="QP762" s="16"/>
      <c r="QQ762" s="16"/>
      <c r="QR762" s="16"/>
      <c r="QS762" s="16"/>
      <c r="QT762" s="16"/>
      <c r="QU762" s="16"/>
      <c r="QV762" s="16"/>
      <c r="QW762" s="16"/>
      <c r="QX762" s="16"/>
      <c r="QY762" s="16"/>
      <c r="QZ762" s="16"/>
      <c r="RA762" s="16"/>
      <c r="RB762" s="16"/>
      <c r="RC762" s="16"/>
      <c r="RD762" s="16"/>
      <c r="RE762" s="16"/>
      <c r="RF762" s="16"/>
      <c r="RG762" s="16"/>
      <c r="RH762" s="16"/>
      <c r="RI762" s="16"/>
      <c r="RJ762" s="16"/>
      <c r="RK762" s="16"/>
      <c r="RL762" s="16"/>
      <c r="RM762" s="16"/>
      <c r="RN762" s="16"/>
      <c r="RO762" s="16"/>
      <c r="RP762" s="16"/>
      <c r="RQ762" s="16"/>
      <c r="RR762" s="16"/>
      <c r="RS762" s="16"/>
      <c r="RT762" s="16"/>
      <c r="RU762" s="16"/>
      <c r="RV762" s="16"/>
      <c r="RW762" s="16"/>
      <c r="RX762" s="16"/>
      <c r="RY762" s="16"/>
      <c r="RZ762" s="16"/>
      <c r="SA762" s="16"/>
      <c r="SB762" s="16"/>
      <c r="SC762" s="16"/>
      <c r="SD762" s="16"/>
      <c r="SE762" s="16"/>
      <c r="SF762" s="16"/>
      <c r="SG762" s="16"/>
      <c r="SH762" s="16"/>
      <c r="SI762" s="16"/>
      <c r="SJ762" s="16"/>
      <c r="SK762" s="16"/>
      <c r="SL762" s="16"/>
      <c r="SM762" s="16"/>
      <c r="SN762" s="16"/>
      <c r="SO762" s="16"/>
      <c r="SP762" s="16"/>
      <c r="SQ762" s="16"/>
      <c r="SR762" s="16"/>
      <c r="SS762" s="16"/>
      <c r="ST762" s="16"/>
      <c r="SU762" s="16"/>
      <c r="SV762" s="16"/>
      <c r="SW762" s="16"/>
      <c r="SX762" s="16"/>
      <c r="SY762" s="16"/>
      <c r="SZ762" s="16"/>
      <c r="TA762" s="16"/>
      <c r="TB762" s="16"/>
      <c r="TC762" s="16"/>
      <c r="TD762" s="16"/>
      <c r="TE762" s="16"/>
      <c r="TF762" s="16"/>
      <c r="TG762" s="16"/>
      <c r="TH762" s="16"/>
      <c r="TI762" s="16"/>
      <c r="TJ762" s="16"/>
      <c r="TK762" s="16"/>
      <c r="TL762" s="16"/>
      <c r="TM762" s="16"/>
      <c r="TN762" s="16"/>
      <c r="TO762" s="16"/>
      <c r="TP762" s="16"/>
      <c r="TQ762" s="16"/>
      <c r="TR762" s="16"/>
      <c r="TS762" s="16"/>
      <c r="TT762" s="16"/>
      <c r="TU762" s="16"/>
      <c r="TV762" s="16"/>
      <c r="TW762" s="16"/>
      <c r="TX762" s="16"/>
      <c r="TY762" s="16"/>
      <c r="TZ762" s="16"/>
      <c r="UA762" s="16"/>
      <c r="UB762" s="16"/>
      <c r="UC762" s="16"/>
      <c r="UD762" s="16"/>
      <c r="UE762" s="16"/>
      <c r="UF762" s="16"/>
      <c r="UG762" s="16"/>
      <c r="UH762" s="16"/>
      <c r="UI762" s="16"/>
      <c r="UJ762" s="16"/>
      <c r="UK762" s="16"/>
      <c r="UL762" s="16"/>
      <c r="UM762" s="16"/>
      <c r="UN762" s="16"/>
      <c r="UO762" s="16"/>
      <c r="UP762" s="16"/>
      <c r="UQ762" s="16"/>
      <c r="UR762" s="16"/>
      <c r="US762" s="16"/>
      <c r="UT762" s="16"/>
      <c r="UU762" s="16"/>
      <c r="UV762" s="16"/>
      <c r="UW762" s="16"/>
      <c r="UX762" s="16"/>
      <c r="UY762" s="16"/>
      <c r="UZ762" s="16"/>
      <c r="VA762" s="16"/>
      <c r="VB762" s="16"/>
      <c r="VC762" s="16"/>
      <c r="VD762" s="16"/>
      <c r="VE762" s="16"/>
      <c r="VF762" s="16"/>
      <c r="VG762" s="16"/>
      <c r="VH762" s="16"/>
      <c r="VI762" s="16"/>
      <c r="VJ762" s="16"/>
      <c r="VK762" s="16"/>
      <c r="VL762" s="16"/>
      <c r="VM762" s="16"/>
      <c r="VN762" s="16"/>
      <c r="VO762" s="16"/>
      <c r="VP762" s="16"/>
      <c r="VQ762" s="16"/>
      <c r="VR762" s="16"/>
      <c r="VS762" s="16"/>
      <c r="VT762" s="16"/>
      <c r="VU762" s="16"/>
      <c r="VV762" s="16"/>
      <c r="VW762" s="16"/>
      <c r="VX762" s="16"/>
      <c r="VY762" s="16"/>
      <c r="VZ762" s="16"/>
      <c r="WA762" s="16"/>
      <c r="WB762" s="16"/>
      <c r="WC762" s="16"/>
      <c r="WD762" s="16"/>
      <c r="WE762" s="16"/>
      <c r="WF762" s="16"/>
      <c r="WG762" s="16"/>
      <c r="WH762" s="16"/>
      <c r="WI762" s="16"/>
      <c r="WJ762" s="16"/>
      <c r="WK762" s="16"/>
      <c r="WL762" s="16"/>
      <c r="WM762" s="16"/>
      <c r="WN762" s="16"/>
      <c r="WO762" s="16"/>
      <c r="WP762" s="16"/>
      <c r="WQ762" s="16"/>
      <c r="WR762" s="16"/>
      <c r="WS762" s="16"/>
      <c r="WT762" s="16"/>
      <c r="WU762" s="16"/>
      <c r="WV762" s="16"/>
      <c r="WW762" s="16"/>
      <c r="WX762" s="16"/>
      <c r="WY762" s="16"/>
      <c r="WZ762" s="16"/>
      <c r="XA762" s="16"/>
      <c r="XB762" s="16"/>
      <c r="XC762" s="16"/>
      <c r="XD762" s="16"/>
      <c r="XE762" s="16"/>
      <c r="XF762" s="16"/>
      <c r="XG762" s="16"/>
      <c r="XH762" s="16"/>
      <c r="XI762" s="16"/>
      <c r="XJ762" s="16"/>
      <c r="XK762" s="16"/>
      <c r="XL762" s="16"/>
      <c r="XM762" s="16"/>
      <c r="XN762" s="16"/>
      <c r="XO762" s="16"/>
      <c r="XP762" s="16"/>
      <c r="XQ762" s="16"/>
      <c r="XR762" s="16"/>
      <c r="XS762" s="16"/>
      <c r="XT762" s="16"/>
      <c r="XU762" s="16"/>
      <c r="XV762" s="16"/>
      <c r="XW762" s="16"/>
      <c r="XX762" s="16"/>
      <c r="XY762" s="16"/>
      <c r="XZ762" s="16"/>
      <c r="YA762" s="16"/>
      <c r="YB762" s="16"/>
      <c r="YC762" s="16"/>
      <c r="YD762" s="16"/>
      <c r="YE762" s="16"/>
      <c r="YF762" s="16"/>
      <c r="YG762" s="16"/>
      <c r="YH762" s="16"/>
      <c r="YI762" s="16"/>
      <c r="YJ762" s="16"/>
      <c r="YK762" s="16"/>
      <c r="YL762" s="16"/>
      <c r="YM762" s="16"/>
      <c r="YN762" s="16"/>
      <c r="YO762" s="16"/>
      <c r="YP762" s="16"/>
      <c r="YQ762" s="16"/>
      <c r="YR762" s="16"/>
      <c r="YS762" s="16"/>
      <c r="YT762" s="16"/>
      <c r="YU762" s="16"/>
      <c r="YV762" s="16"/>
      <c r="YW762" s="16"/>
      <c r="YX762" s="16"/>
      <c r="YY762" s="16"/>
      <c r="YZ762" s="16"/>
      <c r="ZA762" s="16"/>
      <c r="ZB762" s="16"/>
      <c r="ZC762" s="16"/>
      <c r="ZD762" s="16"/>
      <c r="ZE762" s="16"/>
      <c r="ZF762" s="16"/>
      <c r="ZG762" s="16"/>
      <c r="ZH762" s="16"/>
      <c r="ZI762" s="16"/>
      <c r="ZJ762" s="16"/>
      <c r="ZK762" s="16"/>
      <c r="ZL762" s="16"/>
      <c r="ZM762" s="16"/>
      <c r="ZN762" s="16"/>
      <c r="ZO762" s="16"/>
      <c r="ZP762" s="16"/>
      <c r="ZQ762" s="16"/>
      <c r="ZR762" s="16"/>
      <c r="ZS762" s="16"/>
      <c r="ZT762" s="16"/>
      <c r="ZU762" s="16"/>
      <c r="ZV762" s="16"/>
      <c r="ZW762" s="16"/>
      <c r="ZX762" s="16"/>
      <c r="ZY762" s="16"/>
      <c r="ZZ762" s="16"/>
      <c r="AAA762" s="16"/>
      <c r="AAB762" s="16"/>
      <c r="AAC762" s="16"/>
      <c r="AAD762" s="16"/>
      <c r="AAE762" s="16"/>
      <c r="AAF762" s="16"/>
      <c r="AAG762" s="16"/>
      <c r="AAH762" s="16"/>
      <c r="AAI762" s="16"/>
      <c r="AAJ762" s="16"/>
      <c r="AAK762" s="16"/>
      <c r="AAL762" s="16"/>
      <c r="AAM762" s="16"/>
      <c r="AAN762" s="16"/>
      <c r="AAO762" s="16"/>
      <c r="AAP762" s="16"/>
      <c r="AAQ762" s="16"/>
      <c r="AAR762" s="16"/>
      <c r="AAS762" s="16"/>
      <c r="AAT762" s="16"/>
      <c r="AAU762" s="16"/>
      <c r="AAV762" s="16"/>
      <c r="AAW762" s="16"/>
      <c r="AAX762" s="16"/>
      <c r="AAY762" s="16"/>
      <c r="AAZ762" s="16"/>
      <c r="ABA762" s="16"/>
      <c r="ABB762" s="16"/>
      <c r="ABC762" s="16"/>
      <c r="ABD762" s="16"/>
      <c r="ABE762" s="16"/>
      <c r="ABF762" s="16"/>
      <c r="ABG762" s="16"/>
      <c r="ABH762" s="16"/>
      <c r="ABI762" s="16"/>
      <c r="ABJ762" s="16"/>
      <c r="ABK762" s="16"/>
      <c r="ABL762" s="16"/>
      <c r="ABM762" s="16"/>
      <c r="ABN762" s="16"/>
      <c r="ABO762" s="16"/>
      <c r="ABP762" s="16"/>
      <c r="ABQ762" s="16"/>
      <c r="ABR762" s="16"/>
      <c r="ABS762" s="16"/>
      <c r="ABT762" s="16"/>
      <c r="ABU762" s="16"/>
      <c r="ABV762" s="16"/>
      <c r="ABW762" s="16"/>
      <c r="ABX762" s="16"/>
      <c r="ABY762" s="16"/>
      <c r="ABZ762" s="16"/>
      <c r="ACA762" s="16"/>
      <c r="ACB762" s="16"/>
      <c r="ACC762" s="16"/>
      <c r="ACD762" s="16"/>
      <c r="ACE762" s="16"/>
      <c r="ACF762" s="16"/>
      <c r="ACG762" s="16"/>
      <c r="ACH762" s="16"/>
      <c r="ACI762" s="16"/>
      <c r="ACJ762" s="16"/>
      <c r="ACK762" s="16"/>
      <c r="ACL762" s="16"/>
      <c r="ACM762" s="16"/>
      <c r="ACN762" s="16"/>
      <c r="ACO762" s="16"/>
      <c r="ACP762" s="16"/>
      <c r="ACQ762" s="16"/>
      <c r="ACR762" s="16"/>
      <c r="ACS762" s="16"/>
      <c r="ACT762" s="16"/>
      <c r="ACU762" s="16"/>
      <c r="ACV762" s="16"/>
      <c r="ACW762" s="16"/>
      <c r="ACX762" s="16"/>
      <c r="ACY762" s="16"/>
      <c r="ACZ762" s="16"/>
      <c r="ADA762" s="16"/>
      <c r="ADB762" s="16"/>
      <c r="ADC762" s="16"/>
      <c r="ADD762" s="16"/>
      <c r="ADE762" s="16"/>
      <c r="ADF762" s="16"/>
      <c r="ADG762" s="16"/>
      <c r="ADH762" s="16"/>
      <c r="ADI762" s="16"/>
      <c r="ADJ762" s="16"/>
      <c r="ADK762" s="16"/>
      <c r="ADL762" s="16"/>
      <c r="ADM762" s="16"/>
      <c r="ADN762" s="16"/>
      <c r="ADO762" s="16"/>
      <c r="ADP762" s="16"/>
      <c r="ADQ762" s="16"/>
      <c r="ADR762" s="16"/>
      <c r="ADS762" s="16"/>
      <c r="ADT762" s="16"/>
      <c r="ADU762" s="16"/>
      <c r="ADV762" s="16"/>
      <c r="ADW762" s="16"/>
      <c r="ADX762" s="16"/>
      <c r="ADY762" s="16"/>
      <c r="ADZ762" s="16"/>
      <c r="AEA762" s="16"/>
      <c r="AEB762" s="16"/>
      <c r="AEC762" s="16"/>
      <c r="AED762" s="16"/>
      <c r="AEE762" s="16"/>
      <c r="AEF762" s="16"/>
      <c r="AEG762" s="16"/>
      <c r="AEH762" s="16"/>
      <c r="AEI762" s="16"/>
      <c r="AEJ762" s="16"/>
      <c r="AEK762" s="16"/>
      <c r="AEL762" s="16"/>
      <c r="AEM762" s="16"/>
      <c r="AEN762" s="16"/>
      <c r="AEO762" s="16"/>
      <c r="AEP762" s="16"/>
      <c r="AEQ762" s="16"/>
      <c r="AER762" s="16"/>
      <c r="AES762" s="16"/>
      <c r="AET762" s="16"/>
      <c r="AEU762" s="16"/>
      <c r="AEV762" s="16"/>
      <c r="AEW762" s="16"/>
      <c r="AEX762" s="16"/>
      <c r="AEY762" s="16"/>
      <c r="AEZ762" s="16"/>
      <c r="AFA762" s="16"/>
      <c r="AFB762" s="16"/>
      <c r="AFC762" s="16"/>
      <c r="AFD762" s="16"/>
      <c r="AFE762" s="16"/>
      <c r="AFF762" s="16"/>
      <c r="AFG762" s="16"/>
      <c r="AFH762" s="16"/>
      <c r="AFI762" s="16"/>
      <c r="AFJ762" s="16"/>
      <c r="AFK762" s="16"/>
      <c r="AFL762" s="16"/>
      <c r="AFM762" s="16"/>
      <c r="AFN762" s="16"/>
      <c r="AFO762" s="16"/>
      <c r="AFP762" s="16"/>
      <c r="AFQ762" s="16"/>
      <c r="AFR762" s="16"/>
      <c r="AFS762" s="16"/>
      <c r="AFT762" s="16"/>
      <c r="AFU762" s="16"/>
      <c r="AFV762" s="16"/>
      <c r="AFW762" s="16"/>
      <c r="AFX762" s="16"/>
      <c r="AFY762" s="16"/>
      <c r="AFZ762" s="16"/>
      <c r="AGA762" s="16"/>
    </row>
    <row r="763" spans="1:859" s="343" customFormat="1" x14ac:dyDescent="0.2">
      <c r="A763" s="341"/>
      <c r="B763" s="341"/>
      <c r="C763" s="341"/>
      <c r="D763" s="341"/>
      <c r="E763" s="338" t="s">
        <v>1879</v>
      </c>
      <c r="F763" s="338" t="s">
        <v>2942</v>
      </c>
      <c r="G763" s="340" t="s">
        <v>449</v>
      </c>
      <c r="H763" s="329" t="s">
        <v>1880</v>
      </c>
      <c r="I763" s="329" t="s">
        <v>1802</v>
      </c>
      <c r="J763" s="329" t="s">
        <v>885</v>
      </c>
      <c r="K763" s="329" t="s">
        <v>1844</v>
      </c>
      <c r="L763" s="329" t="s">
        <v>847</v>
      </c>
      <c r="M763" s="329"/>
      <c r="N763" s="340"/>
      <c r="O763" s="329"/>
      <c r="P763" s="329"/>
      <c r="Q763" s="340"/>
      <c r="R763" s="341"/>
      <c r="S763" s="341"/>
      <c r="T763" s="341"/>
      <c r="U763" s="341"/>
      <c r="V763" s="341"/>
      <c r="W763" s="341"/>
      <c r="X763" s="341"/>
      <c r="Y763" s="341"/>
      <c r="Z763" s="341"/>
      <c r="AA763" s="341"/>
      <c r="AB763" s="341"/>
      <c r="AC763" s="341"/>
      <c r="AD763" s="341"/>
      <c r="AE763" s="341"/>
      <c r="AF763" s="341"/>
      <c r="AG763" s="341"/>
      <c r="AH763" s="341"/>
      <c r="AI763" s="341"/>
      <c r="AJ763" s="341"/>
      <c r="AK763" s="341"/>
      <c r="AL763" s="341"/>
      <c r="AM763" s="341"/>
      <c r="AN763" s="341"/>
      <c r="AO763" s="341"/>
      <c r="AP763" s="341"/>
      <c r="AQ763" s="341"/>
      <c r="AR763" s="341"/>
      <c r="AS763" s="341"/>
      <c r="AT763" s="341"/>
      <c r="AU763" s="341"/>
      <c r="AV763" s="341"/>
      <c r="AW763" s="341"/>
      <c r="AX763" s="341"/>
      <c r="AY763" s="341"/>
      <c r="AZ763" s="341"/>
      <c r="BA763" s="341"/>
      <c r="BB763" s="341"/>
      <c r="BC763" s="341"/>
      <c r="BD763" s="341"/>
      <c r="BE763" s="341"/>
      <c r="BF763" s="341"/>
      <c r="BG763" s="341"/>
      <c r="BH763" s="341"/>
      <c r="BI763" s="341"/>
      <c r="BJ763" s="341"/>
      <c r="BK763" s="341"/>
      <c r="BL763" s="341"/>
      <c r="BM763" s="341"/>
      <c r="BN763" s="341"/>
      <c r="BO763" s="341"/>
      <c r="BP763" s="341"/>
      <c r="BQ763" s="341"/>
      <c r="BR763" s="341"/>
      <c r="BS763" s="341"/>
      <c r="BT763" s="341"/>
      <c r="BU763" s="341"/>
      <c r="BV763" s="341"/>
      <c r="BW763" s="341"/>
      <c r="BX763" s="341"/>
      <c r="BY763" s="341"/>
      <c r="BZ763" s="341"/>
      <c r="CA763" s="341"/>
      <c r="CB763" s="341"/>
      <c r="CC763" s="341"/>
      <c r="CD763" s="341"/>
      <c r="CE763" s="341"/>
      <c r="CF763" s="341"/>
      <c r="CG763" s="341"/>
      <c r="CH763" s="341"/>
      <c r="CI763" s="341"/>
      <c r="CJ763" s="341"/>
      <c r="CK763" s="341"/>
      <c r="CL763" s="341"/>
      <c r="CM763" s="341"/>
      <c r="CN763" s="341"/>
      <c r="CO763" s="341"/>
      <c r="CP763" s="341"/>
      <c r="CQ763" s="341"/>
      <c r="CR763" s="341"/>
      <c r="CS763" s="341"/>
      <c r="CT763" s="341"/>
      <c r="CU763" s="341"/>
      <c r="CV763" s="341"/>
      <c r="CW763" s="341"/>
      <c r="CX763" s="341"/>
      <c r="CY763" s="341"/>
      <c r="CZ763" s="341"/>
      <c r="DA763" s="341"/>
      <c r="DB763" s="341"/>
      <c r="DC763" s="341"/>
      <c r="DD763" s="341"/>
      <c r="DE763" s="341"/>
      <c r="DF763" s="341"/>
      <c r="DG763" s="341"/>
      <c r="DH763" s="341"/>
      <c r="DI763" s="341"/>
      <c r="DJ763" s="341"/>
      <c r="DK763" s="341"/>
      <c r="DL763" s="341"/>
      <c r="DM763" s="341"/>
      <c r="DN763" s="341"/>
      <c r="DO763" s="341"/>
      <c r="DP763" s="341"/>
      <c r="DQ763" s="341"/>
      <c r="DR763" s="341"/>
      <c r="DS763" s="341"/>
      <c r="DT763" s="341"/>
      <c r="DU763" s="341"/>
      <c r="DV763" s="341"/>
      <c r="DW763" s="341"/>
      <c r="DX763" s="341"/>
      <c r="DY763" s="341"/>
      <c r="DZ763" s="341"/>
      <c r="EA763" s="341"/>
      <c r="EB763" s="341"/>
      <c r="EC763" s="341"/>
      <c r="ED763" s="341"/>
      <c r="EE763" s="341"/>
      <c r="EF763" s="341"/>
      <c r="EG763" s="341"/>
      <c r="EH763" s="341"/>
      <c r="EI763" s="341"/>
      <c r="EJ763" s="341"/>
      <c r="EK763" s="341"/>
      <c r="EL763" s="341"/>
      <c r="EM763" s="341"/>
      <c r="EN763" s="341"/>
      <c r="EO763" s="341"/>
      <c r="EP763" s="341"/>
      <c r="EQ763" s="341"/>
      <c r="ER763" s="341"/>
      <c r="ES763" s="341"/>
      <c r="ET763" s="341"/>
      <c r="EU763" s="341"/>
      <c r="EV763" s="341"/>
      <c r="EW763" s="341"/>
      <c r="EX763" s="341"/>
      <c r="EY763" s="341"/>
      <c r="EZ763" s="341"/>
      <c r="FA763" s="341"/>
      <c r="FB763" s="341"/>
      <c r="FC763" s="341"/>
      <c r="FD763" s="341"/>
      <c r="FE763" s="341"/>
      <c r="FF763" s="341"/>
      <c r="FG763" s="341"/>
      <c r="FH763" s="341"/>
      <c r="FI763" s="341"/>
      <c r="FJ763" s="341"/>
      <c r="FK763" s="341"/>
      <c r="FL763" s="341"/>
      <c r="FM763" s="341"/>
      <c r="FN763" s="341"/>
      <c r="FO763" s="341"/>
      <c r="FP763" s="341"/>
      <c r="FQ763" s="341"/>
      <c r="FR763" s="341"/>
      <c r="FS763" s="341"/>
      <c r="FT763" s="341"/>
      <c r="FU763" s="341"/>
      <c r="FV763" s="341"/>
      <c r="FW763" s="341"/>
      <c r="FX763" s="341"/>
      <c r="FY763" s="341"/>
      <c r="FZ763" s="341"/>
      <c r="GA763" s="341"/>
      <c r="GB763" s="341"/>
      <c r="GC763" s="341"/>
      <c r="GD763" s="341"/>
      <c r="GE763" s="341"/>
      <c r="GF763" s="341"/>
      <c r="GG763" s="341"/>
      <c r="GH763" s="341"/>
      <c r="GI763" s="341"/>
      <c r="GJ763" s="341"/>
      <c r="GK763" s="341"/>
      <c r="GL763" s="341"/>
      <c r="GM763" s="341"/>
      <c r="GN763" s="341"/>
      <c r="GO763" s="341"/>
      <c r="GP763" s="341"/>
      <c r="GQ763" s="341"/>
      <c r="GR763" s="341"/>
      <c r="GS763" s="341"/>
      <c r="GT763" s="341"/>
      <c r="GU763" s="341"/>
      <c r="GV763" s="341"/>
      <c r="GW763" s="341"/>
      <c r="GX763" s="341"/>
      <c r="GY763" s="341"/>
      <c r="GZ763" s="341"/>
      <c r="HA763" s="341"/>
      <c r="HB763" s="341"/>
      <c r="HC763" s="341"/>
      <c r="HD763" s="341"/>
      <c r="HE763" s="341"/>
      <c r="HF763" s="341"/>
      <c r="HG763" s="341"/>
      <c r="HH763" s="341"/>
      <c r="HI763" s="341"/>
      <c r="HJ763" s="341"/>
      <c r="HK763" s="341"/>
      <c r="HL763" s="341"/>
      <c r="HM763" s="341"/>
      <c r="HN763" s="341"/>
      <c r="HO763" s="341"/>
      <c r="HP763" s="341"/>
      <c r="HQ763" s="341"/>
      <c r="HR763" s="341"/>
      <c r="HS763" s="341"/>
      <c r="HT763" s="341"/>
      <c r="HU763" s="341"/>
      <c r="HV763" s="341"/>
      <c r="HW763" s="341"/>
      <c r="HX763" s="341"/>
      <c r="HY763" s="341"/>
      <c r="HZ763" s="341"/>
      <c r="IA763" s="341"/>
      <c r="IB763" s="341"/>
      <c r="IC763" s="341"/>
      <c r="ID763" s="341"/>
      <c r="IE763" s="341"/>
      <c r="IF763" s="341"/>
      <c r="IG763" s="341"/>
      <c r="IH763" s="341"/>
      <c r="II763" s="341"/>
      <c r="IJ763" s="341"/>
      <c r="IK763" s="341"/>
      <c r="IL763" s="341"/>
      <c r="IM763" s="341"/>
      <c r="IN763" s="341"/>
      <c r="IO763" s="341"/>
      <c r="IP763" s="341"/>
      <c r="IQ763" s="341"/>
      <c r="IR763" s="341"/>
      <c r="IS763" s="341"/>
      <c r="IT763" s="341"/>
      <c r="IU763" s="341"/>
      <c r="IV763" s="341"/>
      <c r="IW763" s="341"/>
      <c r="IX763" s="341"/>
      <c r="IY763" s="341"/>
      <c r="IZ763" s="341"/>
      <c r="JA763" s="341"/>
      <c r="JB763" s="341"/>
      <c r="JC763" s="341"/>
      <c r="JD763" s="341"/>
      <c r="JE763" s="341"/>
      <c r="JF763" s="341"/>
      <c r="JG763" s="341"/>
      <c r="JH763" s="341"/>
      <c r="JI763" s="341"/>
      <c r="JJ763" s="341"/>
      <c r="JK763" s="341"/>
      <c r="JL763" s="341"/>
      <c r="JM763" s="341"/>
      <c r="JN763" s="341"/>
      <c r="JO763" s="341"/>
      <c r="JP763" s="341"/>
      <c r="JQ763" s="341"/>
      <c r="JR763" s="341"/>
      <c r="JS763" s="341"/>
      <c r="JT763" s="341"/>
      <c r="JU763" s="341"/>
      <c r="JV763" s="341"/>
      <c r="JW763" s="341"/>
      <c r="JX763" s="341"/>
      <c r="JY763" s="341"/>
      <c r="JZ763" s="341"/>
      <c r="KA763" s="341"/>
      <c r="KB763" s="341"/>
      <c r="KC763" s="341"/>
      <c r="KD763" s="341"/>
      <c r="KE763" s="341"/>
      <c r="KF763" s="341"/>
      <c r="KG763" s="341"/>
      <c r="KH763" s="341"/>
      <c r="KI763" s="341"/>
      <c r="KJ763" s="341"/>
      <c r="KK763" s="341"/>
      <c r="KL763" s="341"/>
      <c r="KM763" s="341"/>
      <c r="KN763" s="341"/>
      <c r="KO763" s="341"/>
      <c r="KP763" s="341"/>
      <c r="KQ763" s="341"/>
      <c r="KR763" s="341"/>
      <c r="KS763" s="341"/>
      <c r="KT763" s="341"/>
      <c r="KU763" s="341"/>
      <c r="KV763" s="341"/>
      <c r="KW763" s="341"/>
      <c r="KX763" s="341"/>
      <c r="KY763" s="341"/>
      <c r="KZ763" s="341"/>
      <c r="LA763" s="341"/>
      <c r="LB763" s="341"/>
      <c r="LC763" s="341"/>
      <c r="LD763" s="341"/>
      <c r="LE763" s="341"/>
      <c r="LF763" s="341"/>
      <c r="LG763" s="341"/>
      <c r="LH763" s="341"/>
      <c r="LI763" s="341"/>
      <c r="LJ763" s="341"/>
      <c r="LK763" s="341"/>
      <c r="LL763" s="341"/>
      <c r="LM763" s="341"/>
      <c r="LN763" s="341"/>
      <c r="LO763" s="341"/>
      <c r="LP763" s="341"/>
      <c r="LQ763" s="341"/>
      <c r="LR763" s="341"/>
      <c r="LS763" s="341"/>
      <c r="LT763" s="341"/>
      <c r="LU763" s="341"/>
      <c r="LV763" s="341"/>
      <c r="LW763" s="341"/>
      <c r="LX763" s="341"/>
      <c r="LY763" s="341"/>
      <c r="LZ763" s="341"/>
      <c r="MA763" s="341"/>
      <c r="MB763" s="341"/>
      <c r="MC763" s="341"/>
      <c r="MD763" s="341"/>
      <c r="ME763" s="341"/>
      <c r="MF763" s="341"/>
      <c r="MG763" s="341"/>
      <c r="MH763" s="341"/>
      <c r="MI763" s="341"/>
      <c r="MJ763" s="341"/>
      <c r="MK763" s="341"/>
      <c r="ML763" s="341"/>
      <c r="MM763" s="341"/>
      <c r="MN763" s="341"/>
      <c r="MO763" s="341"/>
      <c r="MP763" s="341"/>
      <c r="MQ763" s="341"/>
      <c r="MR763" s="341"/>
      <c r="MS763" s="341"/>
      <c r="MT763" s="341"/>
      <c r="MU763" s="341"/>
      <c r="MV763" s="341"/>
      <c r="MW763" s="341"/>
      <c r="MX763" s="341"/>
      <c r="MY763" s="341"/>
      <c r="MZ763" s="341"/>
      <c r="NA763" s="341"/>
      <c r="NB763" s="341"/>
      <c r="NC763" s="341"/>
      <c r="ND763" s="341"/>
      <c r="NE763" s="341"/>
      <c r="NF763" s="341"/>
      <c r="NG763" s="341"/>
      <c r="NH763" s="341"/>
      <c r="NI763" s="341"/>
      <c r="NJ763" s="341"/>
      <c r="NK763" s="341"/>
      <c r="NL763" s="341"/>
      <c r="NM763" s="341"/>
      <c r="NN763" s="341"/>
      <c r="NO763" s="341"/>
      <c r="NP763" s="341"/>
      <c r="NQ763" s="341"/>
      <c r="NR763" s="341"/>
      <c r="NS763" s="341"/>
      <c r="NT763" s="341"/>
      <c r="NU763" s="341"/>
      <c r="NV763" s="341"/>
      <c r="NW763" s="341"/>
      <c r="NX763" s="341"/>
      <c r="NY763" s="341"/>
      <c r="NZ763" s="341"/>
      <c r="OA763" s="341"/>
      <c r="OB763" s="341"/>
      <c r="OC763" s="341"/>
      <c r="OD763" s="341"/>
      <c r="OE763" s="341"/>
      <c r="OF763" s="341"/>
      <c r="OG763" s="341"/>
      <c r="OH763" s="341"/>
      <c r="OI763" s="341"/>
      <c r="OJ763" s="341"/>
      <c r="OK763" s="341"/>
      <c r="OL763" s="341"/>
      <c r="OM763" s="341"/>
      <c r="ON763" s="341"/>
      <c r="OO763" s="341"/>
      <c r="OP763" s="341"/>
      <c r="OQ763" s="341"/>
      <c r="OR763" s="341"/>
      <c r="OS763" s="341"/>
      <c r="OT763" s="341"/>
      <c r="OU763" s="341"/>
      <c r="OV763" s="341"/>
      <c r="OW763" s="341"/>
      <c r="OX763" s="341"/>
      <c r="OY763" s="341"/>
      <c r="OZ763" s="341"/>
      <c r="PA763" s="341"/>
      <c r="PB763" s="341"/>
      <c r="PC763" s="341"/>
      <c r="PD763" s="341"/>
      <c r="PE763" s="341"/>
      <c r="PF763" s="341"/>
      <c r="PG763" s="341"/>
      <c r="PH763" s="341"/>
      <c r="PI763" s="341"/>
      <c r="PJ763" s="341"/>
      <c r="PK763" s="341"/>
      <c r="PL763" s="341"/>
      <c r="PM763" s="341"/>
      <c r="PN763" s="341"/>
      <c r="PO763" s="341"/>
      <c r="PP763" s="341"/>
      <c r="PQ763" s="341"/>
      <c r="PR763" s="341"/>
      <c r="PS763" s="341"/>
      <c r="PT763" s="341"/>
      <c r="PU763" s="341"/>
      <c r="PV763" s="341"/>
      <c r="PW763" s="341"/>
      <c r="PX763" s="341"/>
      <c r="PY763" s="341"/>
      <c r="PZ763" s="341"/>
      <c r="QA763" s="341"/>
      <c r="QB763" s="341"/>
      <c r="QC763" s="341"/>
      <c r="QD763" s="341"/>
      <c r="QE763" s="341"/>
      <c r="QF763" s="341"/>
      <c r="QG763" s="341"/>
      <c r="QH763" s="341"/>
      <c r="QI763" s="341"/>
      <c r="QJ763" s="341"/>
      <c r="QK763" s="341"/>
      <c r="QL763" s="341"/>
      <c r="QM763" s="341"/>
      <c r="QN763" s="341"/>
      <c r="QO763" s="341"/>
      <c r="QP763" s="341"/>
      <c r="QQ763" s="341"/>
      <c r="QR763" s="341"/>
      <c r="QS763" s="341"/>
      <c r="QT763" s="341"/>
      <c r="QU763" s="341"/>
      <c r="QV763" s="341"/>
      <c r="QW763" s="341"/>
      <c r="QX763" s="341"/>
      <c r="QY763" s="341"/>
      <c r="QZ763" s="341"/>
      <c r="RA763" s="341"/>
      <c r="RB763" s="341"/>
      <c r="RC763" s="341"/>
      <c r="RD763" s="341"/>
      <c r="RE763" s="341"/>
      <c r="RF763" s="341"/>
      <c r="RG763" s="341"/>
      <c r="RH763" s="341"/>
      <c r="RI763" s="341"/>
      <c r="RJ763" s="341"/>
      <c r="RK763" s="341"/>
      <c r="RL763" s="341"/>
      <c r="RM763" s="341"/>
      <c r="RN763" s="341"/>
      <c r="RO763" s="341"/>
      <c r="RP763" s="341"/>
      <c r="RQ763" s="341"/>
      <c r="RR763" s="341"/>
      <c r="RS763" s="341"/>
      <c r="RT763" s="341"/>
      <c r="RU763" s="341"/>
      <c r="RV763" s="341"/>
      <c r="RW763" s="341"/>
      <c r="RX763" s="341"/>
      <c r="RY763" s="341"/>
      <c r="RZ763" s="341"/>
      <c r="SA763" s="341"/>
      <c r="SB763" s="341"/>
      <c r="SC763" s="341"/>
      <c r="SD763" s="341"/>
      <c r="SE763" s="341"/>
      <c r="SF763" s="341"/>
      <c r="SG763" s="341"/>
      <c r="SH763" s="341"/>
      <c r="SI763" s="341"/>
      <c r="SJ763" s="341"/>
      <c r="SK763" s="341"/>
      <c r="SL763" s="341"/>
      <c r="SM763" s="341"/>
      <c r="SN763" s="341"/>
      <c r="SO763" s="341"/>
      <c r="SP763" s="341"/>
      <c r="SQ763" s="341"/>
      <c r="SR763" s="341"/>
      <c r="SS763" s="341"/>
      <c r="ST763" s="341"/>
      <c r="SU763" s="341"/>
      <c r="SV763" s="341"/>
      <c r="SW763" s="341"/>
      <c r="SX763" s="341"/>
      <c r="SY763" s="341"/>
      <c r="SZ763" s="341"/>
      <c r="TA763" s="341"/>
      <c r="TB763" s="341"/>
      <c r="TC763" s="341"/>
      <c r="TD763" s="341"/>
      <c r="TE763" s="341"/>
      <c r="TF763" s="341"/>
      <c r="TG763" s="341"/>
      <c r="TH763" s="341"/>
      <c r="TI763" s="341"/>
      <c r="TJ763" s="341"/>
      <c r="TK763" s="341"/>
      <c r="TL763" s="341"/>
      <c r="TM763" s="341"/>
      <c r="TN763" s="341"/>
      <c r="TO763" s="341"/>
      <c r="TP763" s="341"/>
      <c r="TQ763" s="341"/>
      <c r="TR763" s="341"/>
      <c r="TS763" s="341"/>
      <c r="TT763" s="341"/>
      <c r="TU763" s="341"/>
      <c r="TV763" s="341"/>
      <c r="TW763" s="341"/>
      <c r="TX763" s="341"/>
      <c r="TY763" s="341"/>
      <c r="TZ763" s="341"/>
      <c r="UA763" s="341"/>
      <c r="UB763" s="341"/>
      <c r="UC763" s="341"/>
      <c r="UD763" s="341"/>
      <c r="UE763" s="341"/>
      <c r="UF763" s="341"/>
      <c r="UG763" s="341"/>
      <c r="UH763" s="341"/>
      <c r="UI763" s="341"/>
      <c r="UJ763" s="341"/>
      <c r="UK763" s="341"/>
      <c r="UL763" s="341"/>
      <c r="UM763" s="341"/>
      <c r="UN763" s="341"/>
      <c r="UO763" s="341"/>
      <c r="UP763" s="341"/>
      <c r="UQ763" s="341"/>
      <c r="UR763" s="341"/>
      <c r="US763" s="341"/>
      <c r="UT763" s="341"/>
      <c r="UU763" s="341"/>
      <c r="UV763" s="341"/>
      <c r="UW763" s="341"/>
      <c r="UX763" s="341"/>
      <c r="UY763" s="341"/>
      <c r="UZ763" s="341"/>
      <c r="VA763" s="341"/>
      <c r="VB763" s="341"/>
      <c r="VC763" s="341"/>
      <c r="VD763" s="341"/>
      <c r="VE763" s="341"/>
      <c r="VF763" s="341"/>
      <c r="VG763" s="341"/>
      <c r="VH763" s="341"/>
      <c r="VI763" s="341"/>
      <c r="VJ763" s="341"/>
      <c r="VK763" s="341"/>
      <c r="VL763" s="341"/>
      <c r="VM763" s="341"/>
      <c r="VN763" s="341"/>
      <c r="VO763" s="341"/>
      <c r="VP763" s="341"/>
      <c r="VQ763" s="341"/>
      <c r="VR763" s="341"/>
      <c r="VS763" s="341"/>
      <c r="VT763" s="341"/>
      <c r="VU763" s="341"/>
      <c r="VV763" s="341"/>
      <c r="VW763" s="341"/>
      <c r="VX763" s="341"/>
      <c r="VY763" s="341"/>
      <c r="VZ763" s="341"/>
      <c r="WA763" s="341"/>
      <c r="WB763" s="341"/>
      <c r="WC763" s="341"/>
      <c r="WD763" s="341"/>
      <c r="WE763" s="341"/>
      <c r="WF763" s="341"/>
      <c r="WG763" s="341"/>
      <c r="WH763" s="341"/>
      <c r="WI763" s="341"/>
      <c r="WJ763" s="341"/>
      <c r="WK763" s="341"/>
      <c r="WL763" s="341"/>
      <c r="WM763" s="341"/>
      <c r="WN763" s="341"/>
      <c r="WO763" s="341"/>
      <c r="WP763" s="341"/>
      <c r="WQ763" s="341"/>
      <c r="WR763" s="341"/>
      <c r="WS763" s="341"/>
      <c r="WT763" s="341"/>
      <c r="WU763" s="341"/>
      <c r="WV763" s="341"/>
      <c r="WW763" s="341"/>
      <c r="WX763" s="341"/>
      <c r="WY763" s="341"/>
      <c r="WZ763" s="341"/>
      <c r="XA763" s="341"/>
      <c r="XB763" s="341"/>
      <c r="XC763" s="341"/>
      <c r="XD763" s="341"/>
      <c r="XE763" s="341"/>
      <c r="XF763" s="341"/>
      <c r="XG763" s="341"/>
      <c r="XH763" s="341"/>
      <c r="XI763" s="341"/>
      <c r="XJ763" s="341"/>
      <c r="XK763" s="341"/>
      <c r="XL763" s="341"/>
      <c r="XM763" s="341"/>
      <c r="XN763" s="341"/>
      <c r="XO763" s="341"/>
      <c r="XP763" s="341"/>
      <c r="XQ763" s="341"/>
      <c r="XR763" s="341"/>
      <c r="XS763" s="341"/>
      <c r="XT763" s="341"/>
      <c r="XU763" s="341"/>
      <c r="XV763" s="341"/>
      <c r="XW763" s="341"/>
      <c r="XX763" s="341"/>
      <c r="XY763" s="341"/>
      <c r="XZ763" s="341"/>
      <c r="YA763" s="341"/>
      <c r="YB763" s="341"/>
      <c r="YC763" s="341"/>
      <c r="YD763" s="341"/>
      <c r="YE763" s="341"/>
      <c r="YF763" s="341"/>
      <c r="YG763" s="341"/>
      <c r="YH763" s="341"/>
      <c r="YI763" s="341"/>
      <c r="YJ763" s="341"/>
      <c r="YK763" s="341"/>
      <c r="YL763" s="341"/>
      <c r="YM763" s="341"/>
      <c r="YN763" s="341"/>
      <c r="YO763" s="341"/>
      <c r="YP763" s="341"/>
      <c r="YQ763" s="341"/>
      <c r="YR763" s="341"/>
      <c r="YS763" s="341"/>
      <c r="YT763" s="341"/>
      <c r="YU763" s="341"/>
      <c r="YV763" s="341"/>
      <c r="YW763" s="341"/>
      <c r="YX763" s="341"/>
      <c r="YY763" s="341"/>
      <c r="YZ763" s="341"/>
      <c r="ZA763" s="341"/>
      <c r="ZB763" s="341"/>
      <c r="ZC763" s="341"/>
      <c r="ZD763" s="341"/>
      <c r="ZE763" s="341"/>
      <c r="ZF763" s="341"/>
      <c r="ZG763" s="341"/>
      <c r="ZH763" s="341"/>
      <c r="ZI763" s="341"/>
      <c r="ZJ763" s="341"/>
      <c r="ZK763" s="341"/>
      <c r="ZL763" s="341"/>
      <c r="ZM763" s="341"/>
      <c r="ZN763" s="341"/>
      <c r="ZO763" s="341"/>
      <c r="ZP763" s="341"/>
      <c r="ZQ763" s="341"/>
      <c r="ZR763" s="341"/>
      <c r="ZS763" s="341"/>
      <c r="ZT763" s="341"/>
      <c r="ZU763" s="341"/>
      <c r="ZV763" s="341"/>
      <c r="ZW763" s="341"/>
      <c r="ZX763" s="341"/>
      <c r="ZY763" s="341"/>
      <c r="ZZ763" s="341"/>
      <c r="AAA763" s="341"/>
      <c r="AAB763" s="341"/>
      <c r="AAC763" s="341"/>
      <c r="AAD763" s="341"/>
      <c r="AAE763" s="341"/>
      <c r="AAF763" s="341"/>
      <c r="AAG763" s="341"/>
      <c r="AAH763" s="341"/>
      <c r="AAI763" s="341"/>
      <c r="AAJ763" s="341"/>
      <c r="AAK763" s="341"/>
      <c r="AAL763" s="341"/>
      <c r="AAM763" s="341"/>
      <c r="AAN763" s="341"/>
      <c r="AAO763" s="341"/>
      <c r="AAP763" s="341"/>
      <c r="AAQ763" s="341"/>
      <c r="AAR763" s="341"/>
      <c r="AAS763" s="341"/>
      <c r="AAT763" s="341"/>
      <c r="AAU763" s="341"/>
      <c r="AAV763" s="341"/>
      <c r="AAW763" s="341"/>
      <c r="AAX763" s="341"/>
      <c r="AAY763" s="341"/>
      <c r="AAZ763" s="341"/>
      <c r="ABA763" s="341"/>
      <c r="ABB763" s="341"/>
      <c r="ABC763" s="341"/>
      <c r="ABD763" s="341"/>
      <c r="ABE763" s="341"/>
      <c r="ABF763" s="341"/>
      <c r="ABG763" s="341"/>
      <c r="ABH763" s="341"/>
      <c r="ABI763" s="341"/>
      <c r="ABJ763" s="341"/>
      <c r="ABK763" s="341"/>
      <c r="ABL763" s="341"/>
      <c r="ABM763" s="341"/>
      <c r="ABN763" s="341"/>
      <c r="ABO763" s="341"/>
      <c r="ABP763" s="341"/>
      <c r="ABQ763" s="341"/>
      <c r="ABR763" s="341"/>
      <c r="ABS763" s="341"/>
      <c r="ABT763" s="341"/>
      <c r="ABU763" s="341"/>
      <c r="ABV763" s="341"/>
      <c r="ABW763" s="341"/>
      <c r="ABX763" s="341"/>
      <c r="ABY763" s="341"/>
      <c r="ABZ763" s="341"/>
      <c r="ACA763" s="341"/>
      <c r="ACB763" s="341"/>
      <c r="ACC763" s="341"/>
      <c r="ACD763" s="341"/>
      <c r="ACE763" s="341"/>
      <c r="ACF763" s="341"/>
      <c r="ACG763" s="341"/>
      <c r="ACH763" s="341"/>
      <c r="ACI763" s="341"/>
      <c r="ACJ763" s="341"/>
      <c r="ACK763" s="341"/>
      <c r="ACL763" s="341"/>
      <c r="ACM763" s="341"/>
      <c r="ACN763" s="341"/>
      <c r="ACO763" s="341"/>
      <c r="ACP763" s="341"/>
      <c r="ACQ763" s="341"/>
      <c r="ACR763" s="341"/>
      <c r="ACS763" s="341"/>
      <c r="ACT763" s="341"/>
      <c r="ACU763" s="341"/>
      <c r="ACV763" s="341"/>
      <c r="ACW763" s="341"/>
      <c r="ACX763" s="341"/>
      <c r="ACY763" s="341"/>
      <c r="ACZ763" s="341"/>
      <c r="ADA763" s="341"/>
      <c r="ADB763" s="341"/>
      <c r="ADC763" s="341"/>
      <c r="ADD763" s="341"/>
      <c r="ADE763" s="341"/>
      <c r="ADF763" s="341"/>
      <c r="ADG763" s="341"/>
      <c r="ADH763" s="341"/>
      <c r="ADI763" s="341"/>
      <c r="ADJ763" s="341"/>
      <c r="ADK763" s="341"/>
      <c r="ADL763" s="341"/>
      <c r="ADM763" s="341"/>
      <c r="ADN763" s="341"/>
      <c r="ADO763" s="341"/>
      <c r="ADP763" s="341"/>
      <c r="ADQ763" s="341"/>
      <c r="ADR763" s="341"/>
      <c r="ADS763" s="341"/>
      <c r="ADT763" s="341"/>
      <c r="ADU763" s="341"/>
      <c r="ADV763" s="341"/>
      <c r="ADW763" s="341"/>
      <c r="ADX763" s="341"/>
      <c r="ADY763" s="341"/>
      <c r="ADZ763" s="341"/>
      <c r="AEA763" s="341"/>
      <c r="AEB763" s="341"/>
      <c r="AEC763" s="341"/>
      <c r="AED763" s="341"/>
      <c r="AEE763" s="341"/>
      <c r="AEF763" s="341"/>
      <c r="AEG763" s="341"/>
      <c r="AEH763" s="341"/>
      <c r="AEI763" s="341"/>
      <c r="AEJ763" s="341"/>
      <c r="AEK763" s="341"/>
      <c r="AEL763" s="341"/>
      <c r="AEM763" s="341"/>
      <c r="AEN763" s="341"/>
      <c r="AEO763" s="341"/>
      <c r="AEP763" s="341"/>
      <c r="AEQ763" s="341"/>
      <c r="AER763" s="341"/>
      <c r="AES763" s="341"/>
      <c r="AET763" s="341"/>
      <c r="AEU763" s="341"/>
      <c r="AEV763" s="341"/>
      <c r="AEW763" s="341"/>
      <c r="AEX763" s="341"/>
      <c r="AEY763" s="341"/>
      <c r="AEZ763" s="341"/>
      <c r="AFA763" s="341"/>
      <c r="AFB763" s="341"/>
      <c r="AFC763" s="341"/>
      <c r="AFD763" s="341"/>
      <c r="AFE763" s="341"/>
      <c r="AFF763" s="341"/>
      <c r="AFG763" s="341"/>
      <c r="AFH763" s="341"/>
      <c r="AFI763" s="341"/>
      <c r="AFJ763" s="341"/>
      <c r="AFK763" s="341"/>
      <c r="AFL763" s="341"/>
      <c r="AFM763" s="341"/>
      <c r="AFN763" s="341"/>
      <c r="AFO763" s="341"/>
      <c r="AFP763" s="341"/>
      <c r="AFQ763" s="341"/>
      <c r="AFR763" s="341"/>
      <c r="AFS763" s="341"/>
      <c r="AFT763" s="341"/>
      <c r="AFU763" s="341"/>
      <c r="AFV763" s="341"/>
      <c r="AFW763" s="341"/>
      <c r="AFX763" s="341"/>
      <c r="AFY763" s="341"/>
      <c r="AFZ763" s="341"/>
      <c r="AGA763" s="341"/>
    </row>
    <row r="764" spans="1:859" customFormat="1" x14ac:dyDescent="0.2">
      <c r="A764" s="16"/>
      <c r="B764" s="16"/>
      <c r="C764" s="16"/>
      <c r="D764" s="16"/>
      <c r="E764" s="328" t="s">
        <v>1881</v>
      </c>
      <c r="F764" s="328" t="s">
        <v>2943</v>
      </c>
      <c r="G764" s="218" t="s">
        <v>449</v>
      </c>
      <c r="H764" s="217" t="s">
        <v>1878</v>
      </c>
      <c r="I764" s="217" t="s">
        <v>1802</v>
      </c>
      <c r="J764" s="217" t="s">
        <v>893</v>
      </c>
      <c r="K764" s="217" t="s">
        <v>1844</v>
      </c>
      <c r="L764" s="217" t="s">
        <v>848</v>
      </c>
      <c r="M764" s="217"/>
      <c r="N764" s="218"/>
      <c r="O764" s="217"/>
      <c r="P764" s="217"/>
      <c r="Q764" s="218"/>
      <c r="R764" s="16"/>
      <c r="S764" s="16"/>
      <c r="T764" s="16"/>
      <c r="U764" s="16"/>
      <c r="V764" s="16"/>
      <c r="W764" s="16"/>
      <c r="X764" s="16"/>
      <c r="Y764" s="16"/>
      <c r="Z764" s="16"/>
      <c r="AA764" s="16"/>
      <c r="AB764" s="16"/>
      <c r="AC764" s="16"/>
      <c r="AD764" s="16"/>
      <c r="AE764" s="16"/>
      <c r="AF764" s="16"/>
      <c r="AG764" s="16"/>
      <c r="AH764" s="16"/>
      <c r="AI764" s="16"/>
      <c r="AJ764" s="16"/>
      <c r="AK764" s="16"/>
      <c r="AL764" s="16"/>
      <c r="AM764" s="16"/>
      <c r="AN764" s="16"/>
      <c r="AO764" s="16"/>
      <c r="AP764" s="16"/>
      <c r="AQ764" s="16"/>
      <c r="AR764" s="16"/>
      <c r="AS764" s="16"/>
      <c r="AT764" s="16"/>
      <c r="AU764" s="16"/>
      <c r="AV764" s="16"/>
      <c r="AW764" s="16"/>
      <c r="AX764" s="16"/>
      <c r="AY764" s="16"/>
      <c r="AZ764" s="16"/>
      <c r="BA764" s="16"/>
      <c r="BB764" s="16"/>
      <c r="BC764" s="16"/>
      <c r="BD764" s="16"/>
      <c r="BE764" s="16"/>
      <c r="BF764" s="16"/>
      <c r="BG764" s="16"/>
      <c r="BH764" s="16"/>
      <c r="BI764" s="16"/>
      <c r="BJ764" s="16"/>
      <c r="BK764" s="16"/>
      <c r="BL764" s="16"/>
      <c r="BM764" s="16"/>
      <c r="BN764" s="16"/>
      <c r="BO764" s="16"/>
      <c r="BP764" s="16"/>
      <c r="BQ764" s="16"/>
      <c r="BR764" s="16"/>
      <c r="BS764" s="16"/>
      <c r="BT764" s="16"/>
      <c r="BU764" s="16"/>
      <c r="BV764" s="16"/>
      <c r="BW764" s="16"/>
      <c r="BX764" s="16"/>
      <c r="BY764" s="16"/>
      <c r="BZ764" s="16"/>
      <c r="CA764" s="16"/>
      <c r="CB764" s="16"/>
      <c r="CC764" s="16"/>
      <c r="CD764" s="16"/>
      <c r="CE764" s="16"/>
      <c r="CF764" s="16"/>
      <c r="CG764" s="16"/>
      <c r="CH764" s="16"/>
      <c r="CI764" s="16"/>
      <c r="CJ764" s="16"/>
      <c r="CK764" s="16"/>
      <c r="CL764" s="16"/>
      <c r="CM764" s="16"/>
      <c r="CN764" s="16"/>
      <c r="CO764" s="16"/>
      <c r="CP764" s="16"/>
      <c r="CQ764" s="16"/>
      <c r="CR764" s="16"/>
      <c r="CS764" s="16"/>
      <c r="CT764" s="16"/>
      <c r="CU764" s="16"/>
      <c r="CV764" s="16"/>
      <c r="CW764" s="16"/>
      <c r="CX764" s="16"/>
      <c r="CY764" s="16"/>
      <c r="CZ764" s="16"/>
      <c r="DA764" s="16"/>
      <c r="DB764" s="16"/>
      <c r="DC764" s="16"/>
      <c r="DD764" s="16"/>
      <c r="DE764" s="16"/>
      <c r="DF764" s="16"/>
      <c r="DG764" s="16"/>
      <c r="DH764" s="16"/>
      <c r="DI764" s="16"/>
      <c r="DJ764" s="16"/>
      <c r="DK764" s="16"/>
      <c r="DL764" s="16"/>
      <c r="DM764" s="16"/>
      <c r="DN764" s="16"/>
      <c r="DO764" s="16"/>
      <c r="DP764" s="16"/>
      <c r="DQ764" s="16"/>
      <c r="DR764" s="16"/>
      <c r="DS764" s="16"/>
      <c r="DT764" s="16"/>
      <c r="DU764" s="16"/>
      <c r="DV764" s="16"/>
      <c r="DW764" s="16"/>
      <c r="DX764" s="16"/>
      <c r="DY764" s="16"/>
      <c r="DZ764" s="16"/>
      <c r="EA764" s="16"/>
      <c r="EB764" s="16"/>
      <c r="EC764" s="16"/>
      <c r="ED764" s="16"/>
      <c r="EE764" s="16"/>
      <c r="EF764" s="16"/>
      <c r="EG764" s="16"/>
      <c r="EH764" s="16"/>
      <c r="EI764" s="16"/>
      <c r="EJ764" s="16"/>
      <c r="EK764" s="16"/>
      <c r="EL764" s="16"/>
      <c r="EM764" s="16"/>
      <c r="EN764" s="16"/>
      <c r="EO764" s="16"/>
      <c r="EP764" s="16"/>
      <c r="EQ764" s="16"/>
      <c r="ER764" s="16"/>
      <c r="ES764" s="16"/>
      <c r="ET764" s="16"/>
      <c r="EU764" s="16"/>
      <c r="EV764" s="16"/>
      <c r="EW764" s="16"/>
      <c r="EX764" s="16"/>
      <c r="EY764" s="16"/>
      <c r="EZ764" s="16"/>
      <c r="FA764" s="16"/>
      <c r="FB764" s="16"/>
      <c r="FC764" s="16"/>
      <c r="FD764" s="16"/>
      <c r="FE764" s="16"/>
      <c r="FF764" s="16"/>
      <c r="FG764" s="16"/>
      <c r="FH764" s="16"/>
      <c r="FI764" s="16"/>
      <c r="FJ764" s="16"/>
      <c r="FK764" s="16"/>
      <c r="FL764" s="16"/>
      <c r="FM764" s="16"/>
      <c r="FN764" s="16"/>
      <c r="FO764" s="16"/>
      <c r="FP764" s="16"/>
      <c r="FQ764" s="16"/>
      <c r="FR764" s="16"/>
      <c r="FS764" s="16"/>
      <c r="FT764" s="16"/>
      <c r="FU764" s="16"/>
      <c r="FV764" s="16"/>
      <c r="FW764" s="16"/>
      <c r="FX764" s="16"/>
      <c r="FY764" s="16"/>
      <c r="FZ764" s="16"/>
      <c r="GA764" s="16"/>
      <c r="GB764" s="16"/>
      <c r="GC764" s="16"/>
      <c r="GD764" s="16"/>
      <c r="GE764" s="16"/>
      <c r="GF764" s="16"/>
      <c r="GG764" s="16"/>
      <c r="GH764" s="16"/>
      <c r="GI764" s="16"/>
      <c r="GJ764" s="16"/>
      <c r="GK764" s="16"/>
      <c r="GL764" s="16"/>
      <c r="GM764" s="16"/>
      <c r="GN764" s="16"/>
      <c r="GO764" s="16"/>
      <c r="GP764" s="16"/>
      <c r="GQ764" s="16"/>
      <c r="GR764" s="16"/>
      <c r="GS764" s="16"/>
      <c r="GT764" s="16"/>
      <c r="GU764" s="16"/>
      <c r="GV764" s="16"/>
      <c r="GW764" s="16"/>
      <c r="GX764" s="16"/>
      <c r="GY764" s="16"/>
      <c r="GZ764" s="16"/>
      <c r="HA764" s="16"/>
      <c r="HB764" s="16"/>
      <c r="HC764" s="16"/>
      <c r="HD764" s="16"/>
      <c r="HE764" s="16"/>
      <c r="HF764" s="16"/>
      <c r="HG764" s="16"/>
      <c r="HH764" s="16"/>
      <c r="HI764" s="16"/>
      <c r="HJ764" s="16"/>
      <c r="HK764" s="16"/>
      <c r="HL764" s="16"/>
      <c r="HM764" s="16"/>
      <c r="HN764" s="16"/>
      <c r="HO764" s="16"/>
      <c r="HP764" s="16"/>
      <c r="HQ764" s="16"/>
      <c r="HR764" s="16"/>
      <c r="HS764" s="16"/>
      <c r="HT764" s="16"/>
      <c r="HU764" s="16"/>
      <c r="HV764" s="16"/>
      <c r="HW764" s="16"/>
      <c r="HX764" s="16"/>
      <c r="HY764" s="16"/>
      <c r="HZ764" s="16"/>
      <c r="IA764" s="16"/>
      <c r="IB764" s="16"/>
      <c r="IC764" s="16"/>
      <c r="ID764" s="16"/>
      <c r="IE764" s="16"/>
      <c r="IF764" s="16"/>
      <c r="IG764" s="16"/>
      <c r="IH764" s="16"/>
      <c r="II764" s="16"/>
      <c r="IJ764" s="16"/>
      <c r="IK764" s="16"/>
      <c r="IL764" s="16"/>
      <c r="IM764" s="16"/>
      <c r="IN764" s="16"/>
      <c r="IO764" s="16"/>
      <c r="IP764" s="16"/>
      <c r="IQ764" s="16"/>
      <c r="IR764" s="16"/>
      <c r="IS764" s="16"/>
      <c r="IT764" s="16"/>
      <c r="IU764" s="16"/>
      <c r="IV764" s="16"/>
      <c r="IW764" s="16"/>
      <c r="IX764" s="16"/>
      <c r="IY764" s="16"/>
      <c r="IZ764" s="16"/>
      <c r="JA764" s="16"/>
      <c r="JB764" s="16"/>
      <c r="JC764" s="16"/>
      <c r="JD764" s="16"/>
      <c r="JE764" s="16"/>
      <c r="JF764" s="16"/>
      <c r="JG764" s="16"/>
      <c r="JH764" s="16"/>
      <c r="JI764" s="16"/>
      <c r="JJ764" s="16"/>
      <c r="JK764" s="16"/>
      <c r="JL764" s="16"/>
      <c r="JM764" s="16"/>
      <c r="JN764" s="16"/>
      <c r="JO764" s="16"/>
      <c r="JP764" s="16"/>
      <c r="JQ764" s="16"/>
      <c r="JR764" s="16"/>
      <c r="JS764" s="16"/>
      <c r="JT764" s="16"/>
      <c r="JU764" s="16"/>
      <c r="JV764" s="16"/>
      <c r="JW764" s="16"/>
      <c r="JX764" s="16"/>
      <c r="JY764" s="16"/>
      <c r="JZ764" s="16"/>
      <c r="KA764" s="16"/>
      <c r="KB764" s="16"/>
      <c r="KC764" s="16"/>
      <c r="KD764" s="16"/>
      <c r="KE764" s="16"/>
      <c r="KF764" s="16"/>
      <c r="KG764" s="16"/>
      <c r="KH764" s="16"/>
      <c r="KI764" s="16"/>
      <c r="KJ764" s="16"/>
      <c r="KK764" s="16"/>
      <c r="KL764" s="16"/>
      <c r="KM764" s="16"/>
      <c r="KN764" s="16"/>
      <c r="KO764" s="16"/>
      <c r="KP764" s="16"/>
      <c r="KQ764" s="16"/>
      <c r="KR764" s="16"/>
      <c r="KS764" s="16"/>
      <c r="KT764" s="16"/>
      <c r="KU764" s="16"/>
      <c r="KV764" s="16"/>
      <c r="KW764" s="16"/>
      <c r="KX764" s="16"/>
      <c r="KY764" s="16"/>
      <c r="KZ764" s="16"/>
      <c r="LA764" s="16"/>
      <c r="LB764" s="16"/>
      <c r="LC764" s="16"/>
      <c r="LD764" s="16"/>
      <c r="LE764" s="16"/>
      <c r="LF764" s="16"/>
      <c r="LG764" s="16"/>
      <c r="LH764" s="16"/>
      <c r="LI764" s="16"/>
      <c r="LJ764" s="16"/>
      <c r="LK764" s="16"/>
      <c r="LL764" s="16"/>
      <c r="LM764" s="16"/>
      <c r="LN764" s="16"/>
      <c r="LO764" s="16"/>
      <c r="LP764" s="16"/>
      <c r="LQ764" s="16"/>
      <c r="LR764" s="16"/>
      <c r="LS764" s="16"/>
      <c r="LT764" s="16"/>
      <c r="LU764" s="16"/>
      <c r="LV764" s="16"/>
      <c r="LW764" s="16"/>
      <c r="LX764" s="16"/>
      <c r="LY764" s="16"/>
      <c r="LZ764" s="16"/>
      <c r="MA764" s="16"/>
      <c r="MB764" s="16"/>
      <c r="MC764" s="16"/>
      <c r="MD764" s="16"/>
      <c r="ME764" s="16"/>
      <c r="MF764" s="16"/>
      <c r="MG764" s="16"/>
      <c r="MH764" s="16"/>
      <c r="MI764" s="16"/>
      <c r="MJ764" s="16"/>
      <c r="MK764" s="16"/>
      <c r="ML764" s="16"/>
      <c r="MM764" s="16"/>
      <c r="MN764" s="16"/>
      <c r="MO764" s="16"/>
      <c r="MP764" s="16"/>
      <c r="MQ764" s="16"/>
      <c r="MR764" s="16"/>
      <c r="MS764" s="16"/>
      <c r="MT764" s="16"/>
      <c r="MU764" s="16"/>
      <c r="MV764" s="16"/>
      <c r="MW764" s="16"/>
      <c r="MX764" s="16"/>
      <c r="MY764" s="16"/>
      <c r="MZ764" s="16"/>
      <c r="NA764" s="16"/>
      <c r="NB764" s="16"/>
      <c r="NC764" s="16"/>
      <c r="ND764" s="16"/>
      <c r="NE764" s="16"/>
      <c r="NF764" s="16"/>
      <c r="NG764" s="16"/>
      <c r="NH764" s="16"/>
      <c r="NI764" s="16"/>
      <c r="NJ764" s="16"/>
      <c r="NK764" s="16"/>
      <c r="NL764" s="16"/>
      <c r="NM764" s="16"/>
      <c r="NN764" s="16"/>
      <c r="NO764" s="16"/>
      <c r="NP764" s="16"/>
      <c r="NQ764" s="16"/>
      <c r="NR764" s="16"/>
      <c r="NS764" s="16"/>
      <c r="NT764" s="16"/>
      <c r="NU764" s="16"/>
      <c r="NV764" s="16"/>
      <c r="NW764" s="16"/>
      <c r="NX764" s="16"/>
      <c r="NY764" s="16"/>
      <c r="NZ764" s="16"/>
      <c r="OA764" s="16"/>
      <c r="OB764" s="16"/>
      <c r="OC764" s="16"/>
      <c r="OD764" s="16"/>
      <c r="OE764" s="16"/>
      <c r="OF764" s="16"/>
      <c r="OG764" s="16"/>
      <c r="OH764" s="16"/>
      <c r="OI764" s="16"/>
      <c r="OJ764" s="16"/>
      <c r="OK764" s="16"/>
      <c r="OL764" s="16"/>
      <c r="OM764" s="16"/>
      <c r="ON764" s="16"/>
      <c r="OO764" s="16"/>
      <c r="OP764" s="16"/>
      <c r="OQ764" s="16"/>
      <c r="OR764" s="16"/>
      <c r="OS764" s="16"/>
      <c r="OT764" s="16"/>
      <c r="OU764" s="16"/>
      <c r="OV764" s="16"/>
      <c r="OW764" s="16"/>
      <c r="OX764" s="16"/>
      <c r="OY764" s="16"/>
      <c r="OZ764" s="16"/>
      <c r="PA764" s="16"/>
      <c r="PB764" s="16"/>
      <c r="PC764" s="16"/>
      <c r="PD764" s="16"/>
      <c r="PE764" s="16"/>
      <c r="PF764" s="16"/>
      <c r="PG764" s="16"/>
      <c r="PH764" s="16"/>
      <c r="PI764" s="16"/>
      <c r="PJ764" s="16"/>
      <c r="PK764" s="16"/>
      <c r="PL764" s="16"/>
      <c r="PM764" s="16"/>
      <c r="PN764" s="16"/>
      <c r="PO764" s="16"/>
      <c r="PP764" s="16"/>
      <c r="PQ764" s="16"/>
      <c r="PR764" s="16"/>
      <c r="PS764" s="16"/>
      <c r="PT764" s="16"/>
      <c r="PU764" s="16"/>
      <c r="PV764" s="16"/>
      <c r="PW764" s="16"/>
      <c r="PX764" s="16"/>
      <c r="PY764" s="16"/>
      <c r="PZ764" s="16"/>
      <c r="QA764" s="16"/>
      <c r="QB764" s="16"/>
      <c r="QC764" s="16"/>
      <c r="QD764" s="16"/>
      <c r="QE764" s="16"/>
      <c r="QF764" s="16"/>
      <c r="QG764" s="16"/>
      <c r="QH764" s="16"/>
      <c r="QI764" s="16"/>
      <c r="QJ764" s="16"/>
      <c r="QK764" s="16"/>
      <c r="QL764" s="16"/>
      <c r="QM764" s="16"/>
      <c r="QN764" s="16"/>
      <c r="QO764" s="16"/>
      <c r="QP764" s="16"/>
      <c r="QQ764" s="16"/>
      <c r="QR764" s="16"/>
      <c r="QS764" s="16"/>
      <c r="QT764" s="16"/>
      <c r="QU764" s="16"/>
      <c r="QV764" s="16"/>
      <c r="QW764" s="16"/>
      <c r="QX764" s="16"/>
      <c r="QY764" s="16"/>
      <c r="QZ764" s="16"/>
      <c r="RA764" s="16"/>
      <c r="RB764" s="16"/>
      <c r="RC764" s="16"/>
      <c r="RD764" s="16"/>
      <c r="RE764" s="16"/>
      <c r="RF764" s="16"/>
      <c r="RG764" s="16"/>
      <c r="RH764" s="16"/>
      <c r="RI764" s="16"/>
      <c r="RJ764" s="16"/>
      <c r="RK764" s="16"/>
      <c r="RL764" s="16"/>
      <c r="RM764" s="16"/>
      <c r="RN764" s="16"/>
      <c r="RO764" s="16"/>
      <c r="RP764" s="16"/>
      <c r="RQ764" s="16"/>
      <c r="RR764" s="16"/>
      <c r="RS764" s="16"/>
      <c r="RT764" s="16"/>
      <c r="RU764" s="16"/>
      <c r="RV764" s="16"/>
      <c r="RW764" s="16"/>
      <c r="RX764" s="16"/>
      <c r="RY764" s="16"/>
      <c r="RZ764" s="16"/>
      <c r="SA764" s="16"/>
      <c r="SB764" s="16"/>
      <c r="SC764" s="16"/>
      <c r="SD764" s="16"/>
      <c r="SE764" s="16"/>
      <c r="SF764" s="16"/>
      <c r="SG764" s="16"/>
      <c r="SH764" s="16"/>
      <c r="SI764" s="16"/>
      <c r="SJ764" s="16"/>
      <c r="SK764" s="16"/>
      <c r="SL764" s="16"/>
      <c r="SM764" s="16"/>
      <c r="SN764" s="16"/>
      <c r="SO764" s="16"/>
      <c r="SP764" s="16"/>
      <c r="SQ764" s="16"/>
      <c r="SR764" s="16"/>
      <c r="SS764" s="16"/>
      <c r="ST764" s="16"/>
      <c r="SU764" s="16"/>
      <c r="SV764" s="16"/>
      <c r="SW764" s="16"/>
      <c r="SX764" s="16"/>
      <c r="SY764" s="16"/>
      <c r="SZ764" s="16"/>
      <c r="TA764" s="16"/>
      <c r="TB764" s="16"/>
      <c r="TC764" s="16"/>
      <c r="TD764" s="16"/>
      <c r="TE764" s="16"/>
      <c r="TF764" s="16"/>
      <c r="TG764" s="16"/>
      <c r="TH764" s="16"/>
      <c r="TI764" s="16"/>
      <c r="TJ764" s="16"/>
      <c r="TK764" s="16"/>
      <c r="TL764" s="16"/>
      <c r="TM764" s="16"/>
      <c r="TN764" s="16"/>
      <c r="TO764" s="16"/>
      <c r="TP764" s="16"/>
      <c r="TQ764" s="16"/>
      <c r="TR764" s="16"/>
      <c r="TS764" s="16"/>
      <c r="TT764" s="16"/>
      <c r="TU764" s="16"/>
      <c r="TV764" s="16"/>
      <c r="TW764" s="16"/>
      <c r="TX764" s="16"/>
      <c r="TY764" s="16"/>
      <c r="TZ764" s="16"/>
      <c r="UA764" s="16"/>
      <c r="UB764" s="16"/>
      <c r="UC764" s="16"/>
      <c r="UD764" s="16"/>
      <c r="UE764" s="16"/>
      <c r="UF764" s="16"/>
      <c r="UG764" s="16"/>
      <c r="UH764" s="16"/>
      <c r="UI764" s="16"/>
      <c r="UJ764" s="16"/>
      <c r="UK764" s="16"/>
      <c r="UL764" s="16"/>
      <c r="UM764" s="16"/>
      <c r="UN764" s="16"/>
      <c r="UO764" s="16"/>
      <c r="UP764" s="16"/>
      <c r="UQ764" s="16"/>
      <c r="UR764" s="16"/>
      <c r="US764" s="16"/>
      <c r="UT764" s="16"/>
      <c r="UU764" s="16"/>
      <c r="UV764" s="16"/>
      <c r="UW764" s="16"/>
      <c r="UX764" s="16"/>
      <c r="UY764" s="16"/>
      <c r="UZ764" s="16"/>
      <c r="VA764" s="16"/>
      <c r="VB764" s="16"/>
      <c r="VC764" s="16"/>
      <c r="VD764" s="16"/>
      <c r="VE764" s="16"/>
      <c r="VF764" s="16"/>
      <c r="VG764" s="16"/>
      <c r="VH764" s="16"/>
      <c r="VI764" s="16"/>
      <c r="VJ764" s="16"/>
      <c r="VK764" s="16"/>
      <c r="VL764" s="16"/>
      <c r="VM764" s="16"/>
      <c r="VN764" s="16"/>
      <c r="VO764" s="16"/>
      <c r="VP764" s="16"/>
      <c r="VQ764" s="16"/>
      <c r="VR764" s="16"/>
      <c r="VS764" s="16"/>
      <c r="VT764" s="16"/>
      <c r="VU764" s="16"/>
      <c r="VV764" s="16"/>
      <c r="VW764" s="16"/>
      <c r="VX764" s="16"/>
      <c r="VY764" s="16"/>
      <c r="VZ764" s="16"/>
      <c r="WA764" s="16"/>
      <c r="WB764" s="16"/>
      <c r="WC764" s="16"/>
      <c r="WD764" s="16"/>
      <c r="WE764" s="16"/>
      <c r="WF764" s="16"/>
      <c r="WG764" s="16"/>
      <c r="WH764" s="16"/>
      <c r="WI764" s="16"/>
      <c r="WJ764" s="16"/>
      <c r="WK764" s="16"/>
      <c r="WL764" s="16"/>
      <c r="WM764" s="16"/>
      <c r="WN764" s="16"/>
      <c r="WO764" s="16"/>
      <c r="WP764" s="16"/>
      <c r="WQ764" s="16"/>
      <c r="WR764" s="16"/>
      <c r="WS764" s="16"/>
      <c r="WT764" s="16"/>
      <c r="WU764" s="16"/>
      <c r="WV764" s="16"/>
      <c r="WW764" s="16"/>
      <c r="WX764" s="16"/>
      <c r="WY764" s="16"/>
      <c r="WZ764" s="16"/>
      <c r="XA764" s="16"/>
      <c r="XB764" s="16"/>
      <c r="XC764" s="16"/>
      <c r="XD764" s="16"/>
      <c r="XE764" s="16"/>
      <c r="XF764" s="16"/>
      <c r="XG764" s="16"/>
      <c r="XH764" s="16"/>
      <c r="XI764" s="16"/>
      <c r="XJ764" s="16"/>
      <c r="XK764" s="16"/>
      <c r="XL764" s="16"/>
      <c r="XM764" s="16"/>
      <c r="XN764" s="16"/>
      <c r="XO764" s="16"/>
      <c r="XP764" s="16"/>
      <c r="XQ764" s="16"/>
      <c r="XR764" s="16"/>
      <c r="XS764" s="16"/>
      <c r="XT764" s="16"/>
      <c r="XU764" s="16"/>
      <c r="XV764" s="16"/>
      <c r="XW764" s="16"/>
      <c r="XX764" s="16"/>
      <c r="XY764" s="16"/>
      <c r="XZ764" s="16"/>
      <c r="YA764" s="16"/>
      <c r="YB764" s="16"/>
      <c r="YC764" s="16"/>
      <c r="YD764" s="16"/>
      <c r="YE764" s="16"/>
      <c r="YF764" s="16"/>
      <c r="YG764" s="16"/>
      <c r="YH764" s="16"/>
      <c r="YI764" s="16"/>
      <c r="YJ764" s="16"/>
      <c r="YK764" s="16"/>
      <c r="YL764" s="16"/>
      <c r="YM764" s="16"/>
      <c r="YN764" s="16"/>
      <c r="YO764" s="16"/>
      <c r="YP764" s="16"/>
      <c r="YQ764" s="16"/>
      <c r="YR764" s="16"/>
      <c r="YS764" s="16"/>
      <c r="YT764" s="16"/>
      <c r="YU764" s="16"/>
      <c r="YV764" s="16"/>
      <c r="YW764" s="16"/>
      <c r="YX764" s="16"/>
      <c r="YY764" s="16"/>
      <c r="YZ764" s="16"/>
      <c r="ZA764" s="16"/>
      <c r="ZB764" s="16"/>
      <c r="ZC764" s="16"/>
      <c r="ZD764" s="16"/>
      <c r="ZE764" s="16"/>
      <c r="ZF764" s="16"/>
      <c r="ZG764" s="16"/>
      <c r="ZH764" s="16"/>
      <c r="ZI764" s="16"/>
      <c r="ZJ764" s="16"/>
      <c r="ZK764" s="16"/>
      <c r="ZL764" s="16"/>
      <c r="ZM764" s="16"/>
      <c r="ZN764" s="16"/>
      <c r="ZO764" s="16"/>
      <c r="ZP764" s="16"/>
      <c r="ZQ764" s="16"/>
      <c r="ZR764" s="16"/>
      <c r="ZS764" s="16"/>
      <c r="ZT764" s="16"/>
      <c r="ZU764" s="16"/>
      <c r="ZV764" s="16"/>
      <c r="ZW764" s="16"/>
      <c r="ZX764" s="16"/>
      <c r="ZY764" s="16"/>
      <c r="ZZ764" s="16"/>
      <c r="AAA764" s="16"/>
      <c r="AAB764" s="16"/>
      <c r="AAC764" s="16"/>
      <c r="AAD764" s="16"/>
      <c r="AAE764" s="16"/>
      <c r="AAF764" s="16"/>
      <c r="AAG764" s="16"/>
      <c r="AAH764" s="16"/>
      <c r="AAI764" s="16"/>
      <c r="AAJ764" s="16"/>
      <c r="AAK764" s="16"/>
      <c r="AAL764" s="16"/>
      <c r="AAM764" s="16"/>
      <c r="AAN764" s="16"/>
      <c r="AAO764" s="16"/>
      <c r="AAP764" s="16"/>
      <c r="AAQ764" s="16"/>
      <c r="AAR764" s="16"/>
      <c r="AAS764" s="16"/>
      <c r="AAT764" s="16"/>
      <c r="AAU764" s="16"/>
      <c r="AAV764" s="16"/>
      <c r="AAW764" s="16"/>
      <c r="AAX764" s="16"/>
      <c r="AAY764" s="16"/>
      <c r="AAZ764" s="16"/>
      <c r="ABA764" s="16"/>
      <c r="ABB764" s="16"/>
      <c r="ABC764" s="16"/>
      <c r="ABD764" s="16"/>
      <c r="ABE764" s="16"/>
      <c r="ABF764" s="16"/>
      <c r="ABG764" s="16"/>
      <c r="ABH764" s="16"/>
      <c r="ABI764" s="16"/>
      <c r="ABJ764" s="16"/>
      <c r="ABK764" s="16"/>
      <c r="ABL764" s="16"/>
      <c r="ABM764" s="16"/>
      <c r="ABN764" s="16"/>
      <c r="ABO764" s="16"/>
      <c r="ABP764" s="16"/>
      <c r="ABQ764" s="16"/>
      <c r="ABR764" s="16"/>
      <c r="ABS764" s="16"/>
      <c r="ABT764" s="16"/>
      <c r="ABU764" s="16"/>
      <c r="ABV764" s="16"/>
      <c r="ABW764" s="16"/>
      <c r="ABX764" s="16"/>
      <c r="ABY764" s="16"/>
      <c r="ABZ764" s="16"/>
      <c r="ACA764" s="16"/>
      <c r="ACB764" s="16"/>
      <c r="ACC764" s="16"/>
      <c r="ACD764" s="16"/>
      <c r="ACE764" s="16"/>
      <c r="ACF764" s="16"/>
      <c r="ACG764" s="16"/>
      <c r="ACH764" s="16"/>
      <c r="ACI764" s="16"/>
      <c r="ACJ764" s="16"/>
      <c r="ACK764" s="16"/>
      <c r="ACL764" s="16"/>
      <c r="ACM764" s="16"/>
      <c r="ACN764" s="16"/>
      <c r="ACO764" s="16"/>
      <c r="ACP764" s="16"/>
      <c r="ACQ764" s="16"/>
      <c r="ACR764" s="16"/>
      <c r="ACS764" s="16"/>
      <c r="ACT764" s="16"/>
      <c r="ACU764" s="16"/>
      <c r="ACV764" s="16"/>
      <c r="ACW764" s="16"/>
      <c r="ACX764" s="16"/>
      <c r="ACY764" s="16"/>
      <c r="ACZ764" s="16"/>
      <c r="ADA764" s="16"/>
      <c r="ADB764" s="16"/>
      <c r="ADC764" s="16"/>
      <c r="ADD764" s="16"/>
      <c r="ADE764" s="16"/>
      <c r="ADF764" s="16"/>
      <c r="ADG764" s="16"/>
      <c r="ADH764" s="16"/>
      <c r="ADI764" s="16"/>
      <c r="ADJ764" s="16"/>
      <c r="ADK764" s="16"/>
      <c r="ADL764" s="16"/>
      <c r="ADM764" s="16"/>
      <c r="ADN764" s="16"/>
      <c r="ADO764" s="16"/>
      <c r="ADP764" s="16"/>
      <c r="ADQ764" s="16"/>
      <c r="ADR764" s="16"/>
      <c r="ADS764" s="16"/>
      <c r="ADT764" s="16"/>
      <c r="ADU764" s="16"/>
      <c r="ADV764" s="16"/>
      <c r="ADW764" s="16"/>
      <c r="ADX764" s="16"/>
      <c r="ADY764" s="16"/>
      <c r="ADZ764" s="16"/>
      <c r="AEA764" s="16"/>
      <c r="AEB764" s="16"/>
      <c r="AEC764" s="16"/>
      <c r="AED764" s="16"/>
      <c r="AEE764" s="16"/>
      <c r="AEF764" s="16"/>
      <c r="AEG764" s="16"/>
      <c r="AEH764" s="16"/>
      <c r="AEI764" s="16"/>
      <c r="AEJ764" s="16"/>
      <c r="AEK764" s="16"/>
      <c r="AEL764" s="16"/>
      <c r="AEM764" s="16"/>
      <c r="AEN764" s="16"/>
      <c r="AEO764" s="16"/>
      <c r="AEP764" s="16"/>
      <c r="AEQ764" s="16"/>
      <c r="AER764" s="16"/>
      <c r="AES764" s="16"/>
      <c r="AET764" s="16"/>
      <c r="AEU764" s="16"/>
      <c r="AEV764" s="16"/>
      <c r="AEW764" s="16"/>
      <c r="AEX764" s="16"/>
      <c r="AEY764" s="16"/>
      <c r="AEZ764" s="16"/>
      <c r="AFA764" s="16"/>
      <c r="AFB764" s="16"/>
      <c r="AFC764" s="16"/>
      <c r="AFD764" s="16"/>
      <c r="AFE764" s="16"/>
      <c r="AFF764" s="16"/>
      <c r="AFG764" s="16"/>
      <c r="AFH764" s="16"/>
      <c r="AFI764" s="16"/>
      <c r="AFJ764" s="16"/>
      <c r="AFK764" s="16"/>
      <c r="AFL764" s="16"/>
      <c r="AFM764" s="16"/>
      <c r="AFN764" s="16"/>
      <c r="AFO764" s="16"/>
      <c r="AFP764" s="16"/>
      <c r="AFQ764" s="16"/>
      <c r="AFR764" s="16"/>
      <c r="AFS764" s="16"/>
      <c r="AFT764" s="16"/>
      <c r="AFU764" s="16"/>
      <c r="AFV764" s="16"/>
      <c r="AFW764" s="16"/>
      <c r="AFX764" s="16"/>
      <c r="AFY764" s="16"/>
      <c r="AFZ764" s="16"/>
      <c r="AGA764" s="16"/>
    </row>
    <row r="765" spans="1:859" s="343" customFormat="1" x14ac:dyDescent="0.2">
      <c r="A765" s="341"/>
      <c r="B765" s="341"/>
      <c r="C765" s="341"/>
      <c r="D765" s="341"/>
      <c r="E765" s="340" t="s">
        <v>1882</v>
      </c>
      <c r="F765" s="340" t="s">
        <v>2944</v>
      </c>
      <c r="G765" s="340" t="s">
        <v>449</v>
      </c>
      <c r="H765" s="329" t="s">
        <v>1880</v>
      </c>
      <c r="I765" s="329" t="s">
        <v>1802</v>
      </c>
      <c r="J765" s="329" t="s">
        <v>885</v>
      </c>
      <c r="K765" s="329" t="s">
        <v>1844</v>
      </c>
      <c r="L765" s="329" t="s">
        <v>848</v>
      </c>
      <c r="M765" s="329"/>
      <c r="N765" s="340"/>
      <c r="O765" s="329"/>
      <c r="P765" s="329"/>
      <c r="Q765" s="340"/>
      <c r="R765" s="341"/>
      <c r="S765" s="341"/>
      <c r="T765" s="341"/>
      <c r="U765" s="341"/>
      <c r="V765" s="341"/>
      <c r="W765" s="341"/>
      <c r="X765" s="341"/>
      <c r="Y765" s="341"/>
      <c r="Z765" s="341"/>
      <c r="AA765" s="341"/>
      <c r="AB765" s="341"/>
      <c r="AC765" s="341"/>
      <c r="AD765" s="341"/>
      <c r="AE765" s="341"/>
      <c r="AF765" s="341"/>
      <c r="AG765" s="341"/>
      <c r="AH765" s="341"/>
      <c r="AI765" s="341"/>
      <c r="AJ765" s="341"/>
      <c r="AK765" s="341"/>
      <c r="AL765" s="341"/>
      <c r="AM765" s="341"/>
      <c r="AN765" s="341"/>
      <c r="AO765" s="341"/>
      <c r="AP765" s="341"/>
      <c r="AQ765" s="341"/>
      <c r="AR765" s="341"/>
      <c r="AS765" s="341"/>
      <c r="AT765" s="341"/>
      <c r="AU765" s="341"/>
      <c r="AV765" s="341"/>
      <c r="AW765" s="341"/>
      <c r="AX765" s="341"/>
      <c r="AY765" s="341"/>
      <c r="AZ765" s="341"/>
      <c r="BA765" s="341"/>
      <c r="BB765" s="341"/>
      <c r="BC765" s="341"/>
      <c r="BD765" s="341"/>
      <c r="BE765" s="341"/>
      <c r="BF765" s="341"/>
      <c r="BG765" s="341"/>
      <c r="BH765" s="341"/>
      <c r="BI765" s="341"/>
      <c r="BJ765" s="341"/>
      <c r="BK765" s="341"/>
      <c r="BL765" s="341"/>
      <c r="BM765" s="341"/>
      <c r="BN765" s="341"/>
      <c r="BO765" s="341"/>
      <c r="BP765" s="341"/>
      <c r="BQ765" s="341"/>
      <c r="BR765" s="341"/>
      <c r="BS765" s="341"/>
      <c r="BT765" s="341"/>
      <c r="BU765" s="341"/>
      <c r="BV765" s="341"/>
      <c r="BW765" s="341"/>
      <c r="BX765" s="341"/>
      <c r="BY765" s="341"/>
      <c r="BZ765" s="341"/>
      <c r="CA765" s="341"/>
      <c r="CB765" s="341"/>
      <c r="CC765" s="341"/>
      <c r="CD765" s="341"/>
      <c r="CE765" s="341"/>
      <c r="CF765" s="341"/>
      <c r="CG765" s="341"/>
      <c r="CH765" s="341"/>
      <c r="CI765" s="341"/>
      <c r="CJ765" s="341"/>
      <c r="CK765" s="341"/>
      <c r="CL765" s="341"/>
      <c r="CM765" s="341"/>
      <c r="CN765" s="341"/>
      <c r="CO765" s="341"/>
      <c r="CP765" s="341"/>
      <c r="CQ765" s="341"/>
      <c r="CR765" s="341"/>
      <c r="CS765" s="341"/>
      <c r="CT765" s="341"/>
      <c r="CU765" s="341"/>
      <c r="CV765" s="341"/>
      <c r="CW765" s="341"/>
      <c r="CX765" s="341"/>
      <c r="CY765" s="341"/>
      <c r="CZ765" s="341"/>
      <c r="DA765" s="341"/>
      <c r="DB765" s="341"/>
      <c r="DC765" s="341"/>
      <c r="DD765" s="341"/>
      <c r="DE765" s="341"/>
      <c r="DF765" s="341"/>
      <c r="DG765" s="341"/>
      <c r="DH765" s="341"/>
      <c r="DI765" s="341"/>
      <c r="DJ765" s="341"/>
      <c r="DK765" s="341"/>
      <c r="DL765" s="341"/>
      <c r="DM765" s="341"/>
      <c r="DN765" s="341"/>
      <c r="DO765" s="341"/>
      <c r="DP765" s="341"/>
      <c r="DQ765" s="341"/>
      <c r="DR765" s="341"/>
      <c r="DS765" s="341"/>
      <c r="DT765" s="341"/>
      <c r="DU765" s="341"/>
      <c r="DV765" s="341"/>
      <c r="DW765" s="341"/>
      <c r="DX765" s="341"/>
      <c r="DY765" s="341"/>
      <c r="DZ765" s="341"/>
      <c r="EA765" s="341"/>
      <c r="EB765" s="341"/>
      <c r="EC765" s="341"/>
      <c r="ED765" s="341"/>
      <c r="EE765" s="341"/>
      <c r="EF765" s="341"/>
      <c r="EG765" s="341"/>
      <c r="EH765" s="341"/>
      <c r="EI765" s="341"/>
      <c r="EJ765" s="341"/>
      <c r="EK765" s="341"/>
      <c r="EL765" s="341"/>
      <c r="EM765" s="341"/>
      <c r="EN765" s="341"/>
      <c r="EO765" s="341"/>
      <c r="EP765" s="341"/>
      <c r="EQ765" s="341"/>
      <c r="ER765" s="341"/>
      <c r="ES765" s="341"/>
      <c r="ET765" s="341"/>
      <c r="EU765" s="341"/>
      <c r="EV765" s="341"/>
      <c r="EW765" s="341"/>
      <c r="EX765" s="341"/>
      <c r="EY765" s="341"/>
      <c r="EZ765" s="341"/>
      <c r="FA765" s="341"/>
      <c r="FB765" s="341"/>
      <c r="FC765" s="341"/>
      <c r="FD765" s="341"/>
      <c r="FE765" s="341"/>
      <c r="FF765" s="341"/>
      <c r="FG765" s="341"/>
      <c r="FH765" s="341"/>
      <c r="FI765" s="341"/>
      <c r="FJ765" s="341"/>
      <c r="FK765" s="341"/>
      <c r="FL765" s="341"/>
      <c r="FM765" s="341"/>
      <c r="FN765" s="341"/>
      <c r="FO765" s="341"/>
      <c r="FP765" s="341"/>
      <c r="FQ765" s="341"/>
      <c r="FR765" s="341"/>
      <c r="FS765" s="341"/>
      <c r="FT765" s="341"/>
      <c r="FU765" s="341"/>
      <c r="FV765" s="341"/>
      <c r="FW765" s="341"/>
      <c r="FX765" s="341"/>
      <c r="FY765" s="341"/>
      <c r="FZ765" s="341"/>
      <c r="GA765" s="341"/>
      <c r="GB765" s="341"/>
      <c r="GC765" s="341"/>
      <c r="GD765" s="341"/>
      <c r="GE765" s="341"/>
      <c r="GF765" s="341"/>
      <c r="GG765" s="341"/>
      <c r="GH765" s="341"/>
      <c r="GI765" s="341"/>
      <c r="GJ765" s="341"/>
      <c r="GK765" s="341"/>
      <c r="GL765" s="341"/>
      <c r="GM765" s="341"/>
      <c r="GN765" s="341"/>
      <c r="GO765" s="341"/>
      <c r="GP765" s="341"/>
      <c r="GQ765" s="341"/>
      <c r="GR765" s="341"/>
      <c r="GS765" s="341"/>
      <c r="GT765" s="341"/>
      <c r="GU765" s="341"/>
      <c r="GV765" s="341"/>
      <c r="GW765" s="341"/>
      <c r="GX765" s="341"/>
      <c r="GY765" s="341"/>
      <c r="GZ765" s="341"/>
      <c r="HA765" s="341"/>
      <c r="HB765" s="341"/>
      <c r="HC765" s="341"/>
      <c r="HD765" s="341"/>
      <c r="HE765" s="341"/>
      <c r="HF765" s="341"/>
      <c r="HG765" s="341"/>
      <c r="HH765" s="341"/>
      <c r="HI765" s="341"/>
      <c r="HJ765" s="341"/>
      <c r="HK765" s="341"/>
      <c r="HL765" s="341"/>
      <c r="HM765" s="341"/>
      <c r="HN765" s="341"/>
      <c r="HO765" s="341"/>
      <c r="HP765" s="341"/>
      <c r="HQ765" s="341"/>
      <c r="HR765" s="341"/>
      <c r="HS765" s="341"/>
      <c r="HT765" s="341"/>
      <c r="HU765" s="341"/>
      <c r="HV765" s="341"/>
      <c r="HW765" s="341"/>
      <c r="HX765" s="341"/>
      <c r="HY765" s="341"/>
      <c r="HZ765" s="341"/>
      <c r="IA765" s="341"/>
      <c r="IB765" s="341"/>
      <c r="IC765" s="341"/>
      <c r="ID765" s="341"/>
      <c r="IE765" s="341"/>
      <c r="IF765" s="341"/>
      <c r="IG765" s="341"/>
      <c r="IH765" s="341"/>
      <c r="II765" s="341"/>
      <c r="IJ765" s="341"/>
      <c r="IK765" s="341"/>
      <c r="IL765" s="341"/>
      <c r="IM765" s="341"/>
      <c r="IN765" s="341"/>
      <c r="IO765" s="341"/>
      <c r="IP765" s="341"/>
      <c r="IQ765" s="341"/>
      <c r="IR765" s="341"/>
      <c r="IS765" s="341"/>
      <c r="IT765" s="341"/>
      <c r="IU765" s="341"/>
      <c r="IV765" s="341"/>
      <c r="IW765" s="341"/>
      <c r="IX765" s="341"/>
      <c r="IY765" s="341"/>
      <c r="IZ765" s="341"/>
      <c r="JA765" s="341"/>
      <c r="JB765" s="341"/>
      <c r="JC765" s="341"/>
      <c r="JD765" s="341"/>
      <c r="JE765" s="341"/>
      <c r="JF765" s="341"/>
      <c r="JG765" s="341"/>
      <c r="JH765" s="341"/>
      <c r="JI765" s="341"/>
      <c r="JJ765" s="341"/>
      <c r="JK765" s="341"/>
      <c r="JL765" s="341"/>
      <c r="JM765" s="341"/>
      <c r="JN765" s="341"/>
      <c r="JO765" s="341"/>
      <c r="JP765" s="341"/>
      <c r="JQ765" s="341"/>
      <c r="JR765" s="341"/>
      <c r="JS765" s="341"/>
      <c r="JT765" s="341"/>
      <c r="JU765" s="341"/>
      <c r="JV765" s="341"/>
      <c r="JW765" s="341"/>
      <c r="JX765" s="341"/>
      <c r="JY765" s="341"/>
      <c r="JZ765" s="341"/>
      <c r="KA765" s="341"/>
      <c r="KB765" s="341"/>
      <c r="KC765" s="341"/>
      <c r="KD765" s="341"/>
      <c r="KE765" s="341"/>
      <c r="KF765" s="341"/>
      <c r="KG765" s="341"/>
      <c r="KH765" s="341"/>
      <c r="KI765" s="341"/>
      <c r="KJ765" s="341"/>
      <c r="KK765" s="341"/>
      <c r="KL765" s="341"/>
      <c r="KM765" s="341"/>
      <c r="KN765" s="341"/>
      <c r="KO765" s="341"/>
      <c r="KP765" s="341"/>
      <c r="KQ765" s="341"/>
      <c r="KR765" s="341"/>
      <c r="KS765" s="341"/>
      <c r="KT765" s="341"/>
      <c r="KU765" s="341"/>
      <c r="KV765" s="341"/>
      <c r="KW765" s="341"/>
      <c r="KX765" s="341"/>
      <c r="KY765" s="341"/>
      <c r="KZ765" s="341"/>
      <c r="LA765" s="341"/>
      <c r="LB765" s="341"/>
      <c r="LC765" s="341"/>
      <c r="LD765" s="341"/>
      <c r="LE765" s="341"/>
      <c r="LF765" s="341"/>
      <c r="LG765" s="341"/>
      <c r="LH765" s="341"/>
      <c r="LI765" s="341"/>
      <c r="LJ765" s="341"/>
      <c r="LK765" s="341"/>
      <c r="LL765" s="341"/>
      <c r="LM765" s="341"/>
      <c r="LN765" s="341"/>
      <c r="LO765" s="341"/>
      <c r="LP765" s="341"/>
      <c r="LQ765" s="341"/>
      <c r="LR765" s="341"/>
      <c r="LS765" s="341"/>
      <c r="LT765" s="341"/>
      <c r="LU765" s="341"/>
      <c r="LV765" s="341"/>
      <c r="LW765" s="341"/>
      <c r="LX765" s="341"/>
      <c r="LY765" s="341"/>
      <c r="LZ765" s="341"/>
      <c r="MA765" s="341"/>
      <c r="MB765" s="341"/>
      <c r="MC765" s="341"/>
      <c r="MD765" s="341"/>
      <c r="ME765" s="341"/>
      <c r="MF765" s="341"/>
      <c r="MG765" s="341"/>
      <c r="MH765" s="341"/>
      <c r="MI765" s="341"/>
      <c r="MJ765" s="341"/>
      <c r="MK765" s="341"/>
      <c r="ML765" s="341"/>
      <c r="MM765" s="341"/>
      <c r="MN765" s="341"/>
      <c r="MO765" s="341"/>
      <c r="MP765" s="341"/>
      <c r="MQ765" s="341"/>
      <c r="MR765" s="341"/>
      <c r="MS765" s="341"/>
      <c r="MT765" s="341"/>
      <c r="MU765" s="341"/>
      <c r="MV765" s="341"/>
      <c r="MW765" s="341"/>
      <c r="MX765" s="341"/>
      <c r="MY765" s="341"/>
      <c r="MZ765" s="341"/>
      <c r="NA765" s="341"/>
      <c r="NB765" s="341"/>
      <c r="NC765" s="341"/>
      <c r="ND765" s="341"/>
      <c r="NE765" s="341"/>
      <c r="NF765" s="341"/>
      <c r="NG765" s="341"/>
      <c r="NH765" s="341"/>
      <c r="NI765" s="341"/>
      <c r="NJ765" s="341"/>
      <c r="NK765" s="341"/>
      <c r="NL765" s="341"/>
      <c r="NM765" s="341"/>
      <c r="NN765" s="341"/>
      <c r="NO765" s="341"/>
      <c r="NP765" s="341"/>
      <c r="NQ765" s="341"/>
      <c r="NR765" s="341"/>
      <c r="NS765" s="341"/>
      <c r="NT765" s="341"/>
      <c r="NU765" s="341"/>
      <c r="NV765" s="341"/>
      <c r="NW765" s="341"/>
      <c r="NX765" s="341"/>
      <c r="NY765" s="341"/>
      <c r="NZ765" s="341"/>
      <c r="OA765" s="341"/>
      <c r="OB765" s="341"/>
      <c r="OC765" s="341"/>
      <c r="OD765" s="341"/>
      <c r="OE765" s="341"/>
      <c r="OF765" s="341"/>
      <c r="OG765" s="341"/>
      <c r="OH765" s="341"/>
      <c r="OI765" s="341"/>
      <c r="OJ765" s="341"/>
      <c r="OK765" s="341"/>
      <c r="OL765" s="341"/>
      <c r="OM765" s="341"/>
      <c r="ON765" s="341"/>
      <c r="OO765" s="341"/>
      <c r="OP765" s="341"/>
      <c r="OQ765" s="341"/>
      <c r="OR765" s="341"/>
      <c r="OS765" s="341"/>
      <c r="OT765" s="341"/>
      <c r="OU765" s="341"/>
      <c r="OV765" s="341"/>
      <c r="OW765" s="341"/>
      <c r="OX765" s="341"/>
      <c r="OY765" s="341"/>
      <c r="OZ765" s="341"/>
      <c r="PA765" s="341"/>
      <c r="PB765" s="341"/>
      <c r="PC765" s="341"/>
      <c r="PD765" s="341"/>
      <c r="PE765" s="341"/>
      <c r="PF765" s="341"/>
      <c r="PG765" s="341"/>
      <c r="PH765" s="341"/>
      <c r="PI765" s="341"/>
      <c r="PJ765" s="341"/>
      <c r="PK765" s="341"/>
      <c r="PL765" s="341"/>
      <c r="PM765" s="341"/>
      <c r="PN765" s="341"/>
      <c r="PO765" s="341"/>
      <c r="PP765" s="341"/>
      <c r="PQ765" s="341"/>
      <c r="PR765" s="341"/>
      <c r="PS765" s="341"/>
      <c r="PT765" s="341"/>
      <c r="PU765" s="341"/>
      <c r="PV765" s="341"/>
      <c r="PW765" s="341"/>
      <c r="PX765" s="341"/>
      <c r="PY765" s="341"/>
      <c r="PZ765" s="341"/>
      <c r="QA765" s="341"/>
      <c r="QB765" s="341"/>
      <c r="QC765" s="341"/>
      <c r="QD765" s="341"/>
      <c r="QE765" s="341"/>
      <c r="QF765" s="341"/>
      <c r="QG765" s="341"/>
      <c r="QH765" s="341"/>
      <c r="QI765" s="341"/>
      <c r="QJ765" s="341"/>
      <c r="QK765" s="341"/>
      <c r="QL765" s="341"/>
      <c r="QM765" s="341"/>
      <c r="QN765" s="341"/>
      <c r="QO765" s="341"/>
      <c r="QP765" s="341"/>
      <c r="QQ765" s="341"/>
      <c r="QR765" s="341"/>
      <c r="QS765" s="341"/>
      <c r="QT765" s="341"/>
      <c r="QU765" s="341"/>
      <c r="QV765" s="341"/>
      <c r="QW765" s="341"/>
      <c r="QX765" s="341"/>
      <c r="QY765" s="341"/>
      <c r="QZ765" s="341"/>
      <c r="RA765" s="341"/>
      <c r="RB765" s="341"/>
      <c r="RC765" s="341"/>
      <c r="RD765" s="341"/>
      <c r="RE765" s="341"/>
      <c r="RF765" s="341"/>
      <c r="RG765" s="341"/>
      <c r="RH765" s="341"/>
      <c r="RI765" s="341"/>
      <c r="RJ765" s="341"/>
      <c r="RK765" s="341"/>
      <c r="RL765" s="341"/>
      <c r="RM765" s="341"/>
      <c r="RN765" s="341"/>
      <c r="RO765" s="341"/>
      <c r="RP765" s="341"/>
      <c r="RQ765" s="341"/>
      <c r="RR765" s="341"/>
      <c r="RS765" s="341"/>
      <c r="RT765" s="341"/>
      <c r="RU765" s="341"/>
      <c r="RV765" s="341"/>
      <c r="RW765" s="341"/>
      <c r="RX765" s="341"/>
      <c r="RY765" s="341"/>
      <c r="RZ765" s="341"/>
      <c r="SA765" s="341"/>
      <c r="SB765" s="341"/>
      <c r="SC765" s="341"/>
      <c r="SD765" s="341"/>
      <c r="SE765" s="341"/>
      <c r="SF765" s="341"/>
      <c r="SG765" s="341"/>
      <c r="SH765" s="341"/>
      <c r="SI765" s="341"/>
      <c r="SJ765" s="341"/>
      <c r="SK765" s="341"/>
      <c r="SL765" s="341"/>
      <c r="SM765" s="341"/>
      <c r="SN765" s="341"/>
      <c r="SO765" s="341"/>
      <c r="SP765" s="341"/>
      <c r="SQ765" s="341"/>
      <c r="SR765" s="341"/>
      <c r="SS765" s="341"/>
      <c r="ST765" s="341"/>
      <c r="SU765" s="341"/>
      <c r="SV765" s="341"/>
      <c r="SW765" s="341"/>
      <c r="SX765" s="341"/>
      <c r="SY765" s="341"/>
      <c r="SZ765" s="341"/>
      <c r="TA765" s="341"/>
      <c r="TB765" s="341"/>
      <c r="TC765" s="341"/>
      <c r="TD765" s="341"/>
      <c r="TE765" s="341"/>
      <c r="TF765" s="341"/>
      <c r="TG765" s="341"/>
      <c r="TH765" s="341"/>
      <c r="TI765" s="341"/>
      <c r="TJ765" s="341"/>
      <c r="TK765" s="341"/>
      <c r="TL765" s="341"/>
      <c r="TM765" s="341"/>
      <c r="TN765" s="341"/>
      <c r="TO765" s="341"/>
      <c r="TP765" s="341"/>
      <c r="TQ765" s="341"/>
      <c r="TR765" s="341"/>
      <c r="TS765" s="341"/>
      <c r="TT765" s="341"/>
      <c r="TU765" s="341"/>
      <c r="TV765" s="341"/>
      <c r="TW765" s="341"/>
      <c r="TX765" s="341"/>
      <c r="TY765" s="341"/>
      <c r="TZ765" s="341"/>
      <c r="UA765" s="341"/>
      <c r="UB765" s="341"/>
      <c r="UC765" s="341"/>
      <c r="UD765" s="341"/>
      <c r="UE765" s="341"/>
      <c r="UF765" s="341"/>
      <c r="UG765" s="341"/>
      <c r="UH765" s="341"/>
      <c r="UI765" s="341"/>
      <c r="UJ765" s="341"/>
      <c r="UK765" s="341"/>
      <c r="UL765" s="341"/>
      <c r="UM765" s="341"/>
      <c r="UN765" s="341"/>
      <c r="UO765" s="341"/>
      <c r="UP765" s="341"/>
      <c r="UQ765" s="341"/>
      <c r="UR765" s="341"/>
      <c r="US765" s="341"/>
      <c r="UT765" s="341"/>
      <c r="UU765" s="341"/>
      <c r="UV765" s="341"/>
      <c r="UW765" s="341"/>
      <c r="UX765" s="341"/>
      <c r="UY765" s="341"/>
      <c r="UZ765" s="341"/>
      <c r="VA765" s="341"/>
      <c r="VB765" s="341"/>
      <c r="VC765" s="341"/>
      <c r="VD765" s="341"/>
      <c r="VE765" s="341"/>
      <c r="VF765" s="341"/>
      <c r="VG765" s="341"/>
      <c r="VH765" s="341"/>
      <c r="VI765" s="341"/>
      <c r="VJ765" s="341"/>
      <c r="VK765" s="341"/>
      <c r="VL765" s="341"/>
      <c r="VM765" s="341"/>
      <c r="VN765" s="341"/>
      <c r="VO765" s="341"/>
      <c r="VP765" s="341"/>
      <c r="VQ765" s="341"/>
      <c r="VR765" s="341"/>
      <c r="VS765" s="341"/>
      <c r="VT765" s="341"/>
      <c r="VU765" s="341"/>
      <c r="VV765" s="341"/>
      <c r="VW765" s="341"/>
      <c r="VX765" s="341"/>
      <c r="VY765" s="341"/>
      <c r="VZ765" s="341"/>
      <c r="WA765" s="341"/>
      <c r="WB765" s="341"/>
      <c r="WC765" s="341"/>
      <c r="WD765" s="341"/>
      <c r="WE765" s="341"/>
      <c r="WF765" s="341"/>
      <c r="WG765" s="341"/>
      <c r="WH765" s="341"/>
      <c r="WI765" s="341"/>
      <c r="WJ765" s="341"/>
      <c r="WK765" s="341"/>
      <c r="WL765" s="341"/>
      <c r="WM765" s="341"/>
      <c r="WN765" s="341"/>
      <c r="WO765" s="341"/>
      <c r="WP765" s="341"/>
      <c r="WQ765" s="341"/>
      <c r="WR765" s="341"/>
      <c r="WS765" s="341"/>
      <c r="WT765" s="341"/>
      <c r="WU765" s="341"/>
      <c r="WV765" s="341"/>
      <c r="WW765" s="341"/>
      <c r="WX765" s="341"/>
      <c r="WY765" s="341"/>
      <c r="WZ765" s="341"/>
      <c r="XA765" s="341"/>
      <c r="XB765" s="341"/>
      <c r="XC765" s="341"/>
      <c r="XD765" s="341"/>
      <c r="XE765" s="341"/>
      <c r="XF765" s="341"/>
      <c r="XG765" s="341"/>
      <c r="XH765" s="341"/>
      <c r="XI765" s="341"/>
      <c r="XJ765" s="341"/>
      <c r="XK765" s="341"/>
      <c r="XL765" s="341"/>
      <c r="XM765" s="341"/>
      <c r="XN765" s="341"/>
      <c r="XO765" s="341"/>
      <c r="XP765" s="341"/>
      <c r="XQ765" s="341"/>
      <c r="XR765" s="341"/>
      <c r="XS765" s="341"/>
      <c r="XT765" s="341"/>
      <c r="XU765" s="341"/>
      <c r="XV765" s="341"/>
      <c r="XW765" s="341"/>
      <c r="XX765" s="341"/>
      <c r="XY765" s="341"/>
      <c r="XZ765" s="341"/>
      <c r="YA765" s="341"/>
      <c r="YB765" s="341"/>
      <c r="YC765" s="341"/>
      <c r="YD765" s="341"/>
      <c r="YE765" s="341"/>
      <c r="YF765" s="341"/>
      <c r="YG765" s="341"/>
      <c r="YH765" s="341"/>
      <c r="YI765" s="341"/>
      <c r="YJ765" s="341"/>
      <c r="YK765" s="341"/>
      <c r="YL765" s="341"/>
      <c r="YM765" s="341"/>
      <c r="YN765" s="341"/>
      <c r="YO765" s="341"/>
      <c r="YP765" s="341"/>
      <c r="YQ765" s="341"/>
      <c r="YR765" s="341"/>
      <c r="YS765" s="341"/>
      <c r="YT765" s="341"/>
      <c r="YU765" s="341"/>
      <c r="YV765" s="341"/>
      <c r="YW765" s="341"/>
      <c r="YX765" s="341"/>
      <c r="YY765" s="341"/>
      <c r="YZ765" s="341"/>
      <c r="ZA765" s="341"/>
      <c r="ZB765" s="341"/>
      <c r="ZC765" s="341"/>
      <c r="ZD765" s="341"/>
      <c r="ZE765" s="341"/>
      <c r="ZF765" s="341"/>
      <c r="ZG765" s="341"/>
      <c r="ZH765" s="341"/>
      <c r="ZI765" s="341"/>
      <c r="ZJ765" s="341"/>
      <c r="ZK765" s="341"/>
      <c r="ZL765" s="341"/>
      <c r="ZM765" s="341"/>
      <c r="ZN765" s="341"/>
      <c r="ZO765" s="341"/>
      <c r="ZP765" s="341"/>
      <c r="ZQ765" s="341"/>
      <c r="ZR765" s="341"/>
      <c r="ZS765" s="341"/>
      <c r="ZT765" s="341"/>
      <c r="ZU765" s="341"/>
      <c r="ZV765" s="341"/>
      <c r="ZW765" s="341"/>
      <c r="ZX765" s="341"/>
      <c r="ZY765" s="341"/>
      <c r="ZZ765" s="341"/>
      <c r="AAA765" s="341"/>
      <c r="AAB765" s="341"/>
      <c r="AAC765" s="341"/>
      <c r="AAD765" s="341"/>
      <c r="AAE765" s="341"/>
      <c r="AAF765" s="341"/>
      <c r="AAG765" s="341"/>
      <c r="AAH765" s="341"/>
      <c r="AAI765" s="341"/>
      <c r="AAJ765" s="341"/>
      <c r="AAK765" s="341"/>
      <c r="AAL765" s="341"/>
      <c r="AAM765" s="341"/>
      <c r="AAN765" s="341"/>
      <c r="AAO765" s="341"/>
      <c r="AAP765" s="341"/>
      <c r="AAQ765" s="341"/>
      <c r="AAR765" s="341"/>
      <c r="AAS765" s="341"/>
      <c r="AAT765" s="341"/>
      <c r="AAU765" s="341"/>
      <c r="AAV765" s="341"/>
      <c r="AAW765" s="341"/>
      <c r="AAX765" s="341"/>
      <c r="AAY765" s="341"/>
      <c r="AAZ765" s="341"/>
      <c r="ABA765" s="341"/>
      <c r="ABB765" s="341"/>
      <c r="ABC765" s="341"/>
      <c r="ABD765" s="341"/>
      <c r="ABE765" s="341"/>
      <c r="ABF765" s="341"/>
      <c r="ABG765" s="341"/>
      <c r="ABH765" s="341"/>
      <c r="ABI765" s="341"/>
      <c r="ABJ765" s="341"/>
      <c r="ABK765" s="341"/>
      <c r="ABL765" s="341"/>
      <c r="ABM765" s="341"/>
      <c r="ABN765" s="341"/>
      <c r="ABO765" s="341"/>
      <c r="ABP765" s="341"/>
      <c r="ABQ765" s="341"/>
      <c r="ABR765" s="341"/>
      <c r="ABS765" s="341"/>
      <c r="ABT765" s="341"/>
      <c r="ABU765" s="341"/>
      <c r="ABV765" s="341"/>
      <c r="ABW765" s="341"/>
      <c r="ABX765" s="341"/>
      <c r="ABY765" s="341"/>
      <c r="ABZ765" s="341"/>
      <c r="ACA765" s="341"/>
      <c r="ACB765" s="341"/>
      <c r="ACC765" s="341"/>
      <c r="ACD765" s="341"/>
      <c r="ACE765" s="341"/>
      <c r="ACF765" s="341"/>
      <c r="ACG765" s="341"/>
      <c r="ACH765" s="341"/>
      <c r="ACI765" s="341"/>
      <c r="ACJ765" s="341"/>
      <c r="ACK765" s="341"/>
      <c r="ACL765" s="341"/>
      <c r="ACM765" s="341"/>
      <c r="ACN765" s="341"/>
      <c r="ACO765" s="341"/>
      <c r="ACP765" s="341"/>
      <c r="ACQ765" s="341"/>
      <c r="ACR765" s="341"/>
      <c r="ACS765" s="341"/>
      <c r="ACT765" s="341"/>
      <c r="ACU765" s="341"/>
      <c r="ACV765" s="341"/>
      <c r="ACW765" s="341"/>
      <c r="ACX765" s="341"/>
      <c r="ACY765" s="341"/>
      <c r="ACZ765" s="341"/>
      <c r="ADA765" s="341"/>
      <c r="ADB765" s="341"/>
      <c r="ADC765" s="341"/>
      <c r="ADD765" s="341"/>
      <c r="ADE765" s="341"/>
      <c r="ADF765" s="341"/>
      <c r="ADG765" s="341"/>
      <c r="ADH765" s="341"/>
      <c r="ADI765" s="341"/>
      <c r="ADJ765" s="341"/>
      <c r="ADK765" s="341"/>
      <c r="ADL765" s="341"/>
      <c r="ADM765" s="341"/>
      <c r="ADN765" s="341"/>
      <c r="ADO765" s="341"/>
      <c r="ADP765" s="341"/>
      <c r="ADQ765" s="341"/>
      <c r="ADR765" s="341"/>
      <c r="ADS765" s="341"/>
      <c r="ADT765" s="341"/>
      <c r="ADU765" s="341"/>
      <c r="ADV765" s="341"/>
      <c r="ADW765" s="341"/>
      <c r="ADX765" s="341"/>
      <c r="ADY765" s="341"/>
      <c r="ADZ765" s="341"/>
      <c r="AEA765" s="341"/>
      <c r="AEB765" s="341"/>
      <c r="AEC765" s="341"/>
      <c r="AED765" s="341"/>
      <c r="AEE765" s="341"/>
      <c r="AEF765" s="341"/>
      <c r="AEG765" s="341"/>
      <c r="AEH765" s="341"/>
      <c r="AEI765" s="341"/>
      <c r="AEJ765" s="341"/>
      <c r="AEK765" s="341"/>
      <c r="AEL765" s="341"/>
      <c r="AEM765" s="341"/>
      <c r="AEN765" s="341"/>
      <c r="AEO765" s="341"/>
      <c r="AEP765" s="341"/>
      <c r="AEQ765" s="341"/>
      <c r="AER765" s="341"/>
      <c r="AES765" s="341"/>
      <c r="AET765" s="341"/>
      <c r="AEU765" s="341"/>
      <c r="AEV765" s="341"/>
      <c r="AEW765" s="341"/>
      <c r="AEX765" s="341"/>
      <c r="AEY765" s="341"/>
      <c r="AEZ765" s="341"/>
      <c r="AFA765" s="341"/>
      <c r="AFB765" s="341"/>
      <c r="AFC765" s="341"/>
      <c r="AFD765" s="341"/>
      <c r="AFE765" s="341"/>
      <c r="AFF765" s="341"/>
      <c r="AFG765" s="341"/>
      <c r="AFH765" s="341"/>
      <c r="AFI765" s="341"/>
      <c r="AFJ765" s="341"/>
      <c r="AFK765" s="341"/>
      <c r="AFL765" s="341"/>
      <c r="AFM765" s="341"/>
      <c r="AFN765" s="341"/>
      <c r="AFO765" s="341"/>
      <c r="AFP765" s="341"/>
      <c r="AFQ765" s="341"/>
      <c r="AFR765" s="341"/>
      <c r="AFS765" s="341"/>
      <c r="AFT765" s="341"/>
      <c r="AFU765" s="341"/>
      <c r="AFV765" s="341"/>
      <c r="AFW765" s="341"/>
      <c r="AFX765" s="341"/>
      <c r="AFY765" s="341"/>
      <c r="AFZ765" s="341"/>
      <c r="AGA765" s="341"/>
    </row>
    <row r="766" spans="1:859" customFormat="1" x14ac:dyDescent="0.2">
      <c r="A766" s="16"/>
      <c r="B766" s="16"/>
      <c r="C766" s="16"/>
      <c r="D766" s="16"/>
      <c r="E766" s="328" t="s">
        <v>1883</v>
      </c>
      <c r="F766" s="328" t="s">
        <v>2945</v>
      </c>
      <c r="G766" s="218" t="s">
        <v>449</v>
      </c>
      <c r="H766" s="217" t="s">
        <v>1878</v>
      </c>
      <c r="I766" s="217" t="s">
        <v>1802</v>
      </c>
      <c r="J766" s="217" t="s">
        <v>893</v>
      </c>
      <c r="K766" s="217" t="s">
        <v>1844</v>
      </c>
      <c r="L766" s="217" t="s">
        <v>849</v>
      </c>
      <c r="M766" s="217"/>
      <c r="N766" s="218"/>
      <c r="O766" s="217"/>
      <c r="P766" s="217"/>
      <c r="Q766" s="218"/>
      <c r="R766" s="16"/>
      <c r="S766" s="16"/>
      <c r="T766" s="16"/>
      <c r="U766" s="16"/>
      <c r="V766" s="16"/>
      <c r="W766" s="16"/>
      <c r="X766" s="16"/>
      <c r="Y766" s="16"/>
      <c r="Z766" s="16"/>
      <c r="AA766" s="16"/>
      <c r="AB766" s="16"/>
      <c r="AC766" s="16"/>
      <c r="AD766" s="16"/>
      <c r="AE766" s="16"/>
      <c r="AF766" s="16"/>
      <c r="AG766" s="16"/>
      <c r="AH766" s="16"/>
      <c r="AI766" s="16"/>
      <c r="AJ766" s="16"/>
      <c r="AK766" s="16"/>
      <c r="AL766" s="16"/>
      <c r="AM766" s="16"/>
      <c r="AN766" s="16"/>
      <c r="AO766" s="16"/>
      <c r="AP766" s="16"/>
      <c r="AQ766" s="16"/>
      <c r="AR766" s="16"/>
      <c r="AS766" s="16"/>
      <c r="AT766" s="16"/>
      <c r="AU766" s="16"/>
      <c r="AV766" s="16"/>
      <c r="AW766" s="16"/>
      <c r="AX766" s="16"/>
      <c r="AY766" s="16"/>
      <c r="AZ766" s="16"/>
      <c r="BA766" s="16"/>
      <c r="BB766" s="16"/>
      <c r="BC766" s="16"/>
      <c r="BD766" s="16"/>
      <c r="BE766" s="16"/>
      <c r="BF766" s="16"/>
      <c r="BG766" s="16"/>
      <c r="BH766" s="16"/>
      <c r="BI766" s="16"/>
      <c r="BJ766" s="16"/>
      <c r="BK766" s="16"/>
      <c r="BL766" s="16"/>
      <c r="BM766" s="16"/>
      <c r="BN766" s="16"/>
      <c r="BO766" s="16"/>
      <c r="BP766" s="16"/>
      <c r="BQ766" s="16"/>
      <c r="BR766" s="16"/>
      <c r="BS766" s="16"/>
      <c r="BT766" s="16"/>
      <c r="BU766" s="16"/>
      <c r="BV766" s="16"/>
      <c r="BW766" s="16"/>
      <c r="BX766" s="16"/>
      <c r="BY766" s="16"/>
      <c r="BZ766" s="16"/>
      <c r="CA766" s="16"/>
      <c r="CB766" s="16"/>
      <c r="CC766" s="16"/>
      <c r="CD766" s="16"/>
      <c r="CE766" s="16"/>
      <c r="CF766" s="16"/>
      <c r="CG766" s="16"/>
      <c r="CH766" s="16"/>
      <c r="CI766" s="16"/>
      <c r="CJ766" s="16"/>
      <c r="CK766" s="16"/>
      <c r="CL766" s="16"/>
      <c r="CM766" s="16"/>
      <c r="CN766" s="16"/>
      <c r="CO766" s="16"/>
      <c r="CP766" s="16"/>
      <c r="CQ766" s="16"/>
      <c r="CR766" s="16"/>
      <c r="CS766" s="16"/>
      <c r="CT766" s="16"/>
      <c r="CU766" s="16"/>
      <c r="CV766" s="16"/>
      <c r="CW766" s="16"/>
      <c r="CX766" s="16"/>
      <c r="CY766" s="16"/>
      <c r="CZ766" s="16"/>
      <c r="DA766" s="16"/>
      <c r="DB766" s="16"/>
      <c r="DC766" s="16"/>
      <c r="DD766" s="16"/>
      <c r="DE766" s="16"/>
      <c r="DF766" s="16"/>
      <c r="DG766" s="16"/>
      <c r="DH766" s="16"/>
      <c r="DI766" s="16"/>
      <c r="DJ766" s="16"/>
      <c r="DK766" s="16"/>
      <c r="DL766" s="16"/>
      <c r="DM766" s="16"/>
      <c r="DN766" s="16"/>
      <c r="DO766" s="16"/>
      <c r="DP766" s="16"/>
      <c r="DQ766" s="16"/>
      <c r="DR766" s="16"/>
      <c r="DS766" s="16"/>
      <c r="DT766" s="16"/>
      <c r="DU766" s="16"/>
      <c r="DV766" s="16"/>
      <c r="DW766" s="16"/>
      <c r="DX766" s="16"/>
      <c r="DY766" s="16"/>
      <c r="DZ766" s="16"/>
      <c r="EA766" s="16"/>
      <c r="EB766" s="16"/>
      <c r="EC766" s="16"/>
      <c r="ED766" s="16"/>
      <c r="EE766" s="16"/>
      <c r="EF766" s="16"/>
      <c r="EG766" s="16"/>
      <c r="EH766" s="16"/>
      <c r="EI766" s="16"/>
      <c r="EJ766" s="16"/>
      <c r="EK766" s="16"/>
      <c r="EL766" s="16"/>
      <c r="EM766" s="16"/>
      <c r="EN766" s="16"/>
      <c r="EO766" s="16"/>
      <c r="EP766" s="16"/>
      <c r="EQ766" s="16"/>
      <c r="ER766" s="16"/>
      <c r="ES766" s="16"/>
      <c r="ET766" s="16"/>
      <c r="EU766" s="16"/>
      <c r="EV766" s="16"/>
      <c r="EW766" s="16"/>
      <c r="EX766" s="16"/>
      <c r="EY766" s="16"/>
      <c r="EZ766" s="16"/>
      <c r="FA766" s="16"/>
      <c r="FB766" s="16"/>
      <c r="FC766" s="16"/>
      <c r="FD766" s="16"/>
      <c r="FE766" s="16"/>
      <c r="FF766" s="16"/>
      <c r="FG766" s="16"/>
      <c r="FH766" s="16"/>
      <c r="FI766" s="16"/>
      <c r="FJ766" s="16"/>
      <c r="FK766" s="16"/>
      <c r="FL766" s="16"/>
      <c r="FM766" s="16"/>
      <c r="FN766" s="16"/>
      <c r="FO766" s="16"/>
      <c r="FP766" s="16"/>
      <c r="FQ766" s="16"/>
      <c r="FR766" s="16"/>
      <c r="FS766" s="16"/>
      <c r="FT766" s="16"/>
      <c r="FU766" s="16"/>
      <c r="FV766" s="16"/>
      <c r="FW766" s="16"/>
      <c r="FX766" s="16"/>
      <c r="FY766" s="16"/>
      <c r="FZ766" s="16"/>
      <c r="GA766" s="16"/>
      <c r="GB766" s="16"/>
      <c r="GC766" s="16"/>
      <c r="GD766" s="16"/>
      <c r="GE766" s="16"/>
      <c r="GF766" s="16"/>
      <c r="GG766" s="16"/>
      <c r="GH766" s="16"/>
      <c r="GI766" s="16"/>
      <c r="GJ766" s="16"/>
      <c r="GK766" s="16"/>
      <c r="GL766" s="16"/>
      <c r="GM766" s="16"/>
      <c r="GN766" s="16"/>
      <c r="GO766" s="16"/>
      <c r="GP766" s="16"/>
      <c r="GQ766" s="16"/>
      <c r="GR766" s="16"/>
      <c r="GS766" s="16"/>
      <c r="GT766" s="16"/>
      <c r="GU766" s="16"/>
      <c r="GV766" s="16"/>
      <c r="GW766" s="16"/>
      <c r="GX766" s="16"/>
      <c r="GY766" s="16"/>
      <c r="GZ766" s="16"/>
      <c r="HA766" s="16"/>
      <c r="HB766" s="16"/>
      <c r="HC766" s="16"/>
      <c r="HD766" s="16"/>
      <c r="HE766" s="16"/>
      <c r="HF766" s="16"/>
      <c r="HG766" s="16"/>
      <c r="HH766" s="16"/>
      <c r="HI766" s="16"/>
      <c r="HJ766" s="16"/>
      <c r="HK766" s="16"/>
      <c r="HL766" s="16"/>
      <c r="HM766" s="16"/>
      <c r="HN766" s="16"/>
      <c r="HO766" s="16"/>
      <c r="HP766" s="16"/>
      <c r="HQ766" s="16"/>
      <c r="HR766" s="16"/>
      <c r="HS766" s="16"/>
      <c r="HT766" s="16"/>
      <c r="HU766" s="16"/>
      <c r="HV766" s="16"/>
      <c r="HW766" s="16"/>
      <c r="HX766" s="16"/>
      <c r="HY766" s="16"/>
      <c r="HZ766" s="16"/>
      <c r="IA766" s="16"/>
      <c r="IB766" s="16"/>
      <c r="IC766" s="16"/>
      <c r="ID766" s="16"/>
      <c r="IE766" s="16"/>
      <c r="IF766" s="16"/>
      <c r="IG766" s="16"/>
      <c r="IH766" s="16"/>
      <c r="II766" s="16"/>
      <c r="IJ766" s="16"/>
      <c r="IK766" s="16"/>
      <c r="IL766" s="16"/>
      <c r="IM766" s="16"/>
      <c r="IN766" s="16"/>
      <c r="IO766" s="16"/>
      <c r="IP766" s="16"/>
      <c r="IQ766" s="16"/>
      <c r="IR766" s="16"/>
      <c r="IS766" s="16"/>
      <c r="IT766" s="16"/>
      <c r="IU766" s="16"/>
      <c r="IV766" s="16"/>
      <c r="IW766" s="16"/>
      <c r="IX766" s="16"/>
      <c r="IY766" s="16"/>
      <c r="IZ766" s="16"/>
      <c r="JA766" s="16"/>
      <c r="JB766" s="16"/>
      <c r="JC766" s="16"/>
      <c r="JD766" s="16"/>
      <c r="JE766" s="16"/>
      <c r="JF766" s="16"/>
      <c r="JG766" s="16"/>
      <c r="JH766" s="16"/>
      <c r="JI766" s="16"/>
      <c r="JJ766" s="16"/>
      <c r="JK766" s="16"/>
      <c r="JL766" s="16"/>
      <c r="JM766" s="16"/>
      <c r="JN766" s="16"/>
      <c r="JO766" s="16"/>
      <c r="JP766" s="16"/>
      <c r="JQ766" s="16"/>
      <c r="JR766" s="16"/>
      <c r="JS766" s="16"/>
      <c r="JT766" s="16"/>
      <c r="JU766" s="16"/>
      <c r="JV766" s="16"/>
      <c r="JW766" s="16"/>
      <c r="JX766" s="16"/>
      <c r="JY766" s="16"/>
      <c r="JZ766" s="16"/>
      <c r="KA766" s="16"/>
      <c r="KB766" s="16"/>
      <c r="KC766" s="16"/>
      <c r="KD766" s="16"/>
      <c r="KE766" s="16"/>
      <c r="KF766" s="16"/>
      <c r="KG766" s="16"/>
      <c r="KH766" s="16"/>
      <c r="KI766" s="16"/>
      <c r="KJ766" s="16"/>
      <c r="KK766" s="16"/>
      <c r="KL766" s="16"/>
      <c r="KM766" s="16"/>
      <c r="KN766" s="16"/>
      <c r="KO766" s="16"/>
      <c r="KP766" s="16"/>
      <c r="KQ766" s="16"/>
      <c r="KR766" s="16"/>
      <c r="KS766" s="16"/>
      <c r="KT766" s="16"/>
      <c r="KU766" s="16"/>
      <c r="KV766" s="16"/>
      <c r="KW766" s="16"/>
      <c r="KX766" s="16"/>
      <c r="KY766" s="16"/>
      <c r="KZ766" s="16"/>
      <c r="LA766" s="16"/>
      <c r="LB766" s="16"/>
      <c r="LC766" s="16"/>
      <c r="LD766" s="16"/>
      <c r="LE766" s="16"/>
      <c r="LF766" s="16"/>
      <c r="LG766" s="16"/>
      <c r="LH766" s="16"/>
      <c r="LI766" s="16"/>
      <c r="LJ766" s="16"/>
      <c r="LK766" s="16"/>
      <c r="LL766" s="16"/>
      <c r="LM766" s="16"/>
      <c r="LN766" s="16"/>
      <c r="LO766" s="16"/>
      <c r="LP766" s="16"/>
      <c r="LQ766" s="16"/>
      <c r="LR766" s="16"/>
      <c r="LS766" s="16"/>
      <c r="LT766" s="16"/>
      <c r="LU766" s="16"/>
      <c r="LV766" s="16"/>
      <c r="LW766" s="16"/>
      <c r="LX766" s="16"/>
      <c r="LY766" s="16"/>
      <c r="LZ766" s="16"/>
      <c r="MA766" s="16"/>
      <c r="MB766" s="16"/>
      <c r="MC766" s="16"/>
      <c r="MD766" s="16"/>
      <c r="ME766" s="16"/>
      <c r="MF766" s="16"/>
      <c r="MG766" s="16"/>
      <c r="MH766" s="16"/>
      <c r="MI766" s="16"/>
      <c r="MJ766" s="16"/>
      <c r="MK766" s="16"/>
      <c r="ML766" s="16"/>
      <c r="MM766" s="16"/>
      <c r="MN766" s="16"/>
      <c r="MO766" s="16"/>
      <c r="MP766" s="16"/>
      <c r="MQ766" s="16"/>
      <c r="MR766" s="16"/>
      <c r="MS766" s="16"/>
      <c r="MT766" s="16"/>
      <c r="MU766" s="16"/>
      <c r="MV766" s="16"/>
      <c r="MW766" s="16"/>
      <c r="MX766" s="16"/>
      <c r="MY766" s="16"/>
      <c r="MZ766" s="16"/>
      <c r="NA766" s="16"/>
      <c r="NB766" s="16"/>
      <c r="NC766" s="16"/>
      <c r="ND766" s="16"/>
      <c r="NE766" s="16"/>
      <c r="NF766" s="16"/>
      <c r="NG766" s="16"/>
      <c r="NH766" s="16"/>
      <c r="NI766" s="16"/>
      <c r="NJ766" s="16"/>
      <c r="NK766" s="16"/>
      <c r="NL766" s="16"/>
      <c r="NM766" s="16"/>
      <c r="NN766" s="16"/>
      <c r="NO766" s="16"/>
      <c r="NP766" s="16"/>
      <c r="NQ766" s="16"/>
      <c r="NR766" s="16"/>
      <c r="NS766" s="16"/>
      <c r="NT766" s="16"/>
      <c r="NU766" s="16"/>
      <c r="NV766" s="16"/>
      <c r="NW766" s="16"/>
      <c r="NX766" s="16"/>
      <c r="NY766" s="16"/>
      <c r="NZ766" s="16"/>
      <c r="OA766" s="16"/>
      <c r="OB766" s="16"/>
      <c r="OC766" s="16"/>
      <c r="OD766" s="16"/>
      <c r="OE766" s="16"/>
      <c r="OF766" s="16"/>
      <c r="OG766" s="16"/>
      <c r="OH766" s="16"/>
      <c r="OI766" s="16"/>
      <c r="OJ766" s="16"/>
      <c r="OK766" s="16"/>
      <c r="OL766" s="16"/>
      <c r="OM766" s="16"/>
      <c r="ON766" s="16"/>
      <c r="OO766" s="16"/>
      <c r="OP766" s="16"/>
      <c r="OQ766" s="16"/>
      <c r="OR766" s="16"/>
      <c r="OS766" s="16"/>
      <c r="OT766" s="16"/>
      <c r="OU766" s="16"/>
      <c r="OV766" s="16"/>
      <c r="OW766" s="16"/>
      <c r="OX766" s="16"/>
      <c r="OY766" s="16"/>
      <c r="OZ766" s="16"/>
      <c r="PA766" s="16"/>
      <c r="PB766" s="16"/>
      <c r="PC766" s="16"/>
      <c r="PD766" s="16"/>
      <c r="PE766" s="16"/>
      <c r="PF766" s="16"/>
      <c r="PG766" s="16"/>
      <c r="PH766" s="16"/>
      <c r="PI766" s="16"/>
      <c r="PJ766" s="16"/>
      <c r="PK766" s="16"/>
      <c r="PL766" s="16"/>
      <c r="PM766" s="16"/>
      <c r="PN766" s="16"/>
      <c r="PO766" s="16"/>
      <c r="PP766" s="16"/>
      <c r="PQ766" s="16"/>
      <c r="PR766" s="16"/>
      <c r="PS766" s="16"/>
      <c r="PT766" s="16"/>
      <c r="PU766" s="16"/>
      <c r="PV766" s="16"/>
      <c r="PW766" s="16"/>
      <c r="PX766" s="16"/>
      <c r="PY766" s="16"/>
      <c r="PZ766" s="16"/>
      <c r="QA766" s="16"/>
      <c r="QB766" s="16"/>
      <c r="QC766" s="16"/>
      <c r="QD766" s="16"/>
      <c r="QE766" s="16"/>
      <c r="QF766" s="16"/>
      <c r="QG766" s="16"/>
      <c r="QH766" s="16"/>
      <c r="QI766" s="16"/>
      <c r="QJ766" s="16"/>
      <c r="QK766" s="16"/>
      <c r="QL766" s="16"/>
      <c r="QM766" s="16"/>
      <c r="QN766" s="16"/>
      <c r="QO766" s="16"/>
      <c r="QP766" s="16"/>
      <c r="QQ766" s="16"/>
      <c r="QR766" s="16"/>
      <c r="QS766" s="16"/>
      <c r="QT766" s="16"/>
      <c r="QU766" s="16"/>
      <c r="QV766" s="16"/>
      <c r="QW766" s="16"/>
      <c r="QX766" s="16"/>
      <c r="QY766" s="16"/>
      <c r="QZ766" s="16"/>
      <c r="RA766" s="16"/>
      <c r="RB766" s="16"/>
      <c r="RC766" s="16"/>
      <c r="RD766" s="16"/>
      <c r="RE766" s="16"/>
      <c r="RF766" s="16"/>
      <c r="RG766" s="16"/>
      <c r="RH766" s="16"/>
      <c r="RI766" s="16"/>
      <c r="RJ766" s="16"/>
      <c r="RK766" s="16"/>
      <c r="RL766" s="16"/>
      <c r="RM766" s="16"/>
      <c r="RN766" s="16"/>
      <c r="RO766" s="16"/>
      <c r="RP766" s="16"/>
      <c r="RQ766" s="16"/>
      <c r="RR766" s="16"/>
      <c r="RS766" s="16"/>
      <c r="RT766" s="16"/>
      <c r="RU766" s="16"/>
      <c r="RV766" s="16"/>
      <c r="RW766" s="16"/>
      <c r="RX766" s="16"/>
      <c r="RY766" s="16"/>
      <c r="RZ766" s="16"/>
      <c r="SA766" s="16"/>
      <c r="SB766" s="16"/>
      <c r="SC766" s="16"/>
      <c r="SD766" s="16"/>
      <c r="SE766" s="16"/>
      <c r="SF766" s="16"/>
      <c r="SG766" s="16"/>
      <c r="SH766" s="16"/>
      <c r="SI766" s="16"/>
      <c r="SJ766" s="16"/>
      <c r="SK766" s="16"/>
      <c r="SL766" s="16"/>
      <c r="SM766" s="16"/>
      <c r="SN766" s="16"/>
      <c r="SO766" s="16"/>
      <c r="SP766" s="16"/>
      <c r="SQ766" s="16"/>
      <c r="SR766" s="16"/>
      <c r="SS766" s="16"/>
      <c r="ST766" s="16"/>
      <c r="SU766" s="16"/>
      <c r="SV766" s="16"/>
      <c r="SW766" s="16"/>
      <c r="SX766" s="16"/>
      <c r="SY766" s="16"/>
      <c r="SZ766" s="16"/>
      <c r="TA766" s="16"/>
      <c r="TB766" s="16"/>
      <c r="TC766" s="16"/>
      <c r="TD766" s="16"/>
      <c r="TE766" s="16"/>
      <c r="TF766" s="16"/>
      <c r="TG766" s="16"/>
      <c r="TH766" s="16"/>
      <c r="TI766" s="16"/>
      <c r="TJ766" s="16"/>
      <c r="TK766" s="16"/>
      <c r="TL766" s="16"/>
      <c r="TM766" s="16"/>
      <c r="TN766" s="16"/>
      <c r="TO766" s="16"/>
      <c r="TP766" s="16"/>
      <c r="TQ766" s="16"/>
      <c r="TR766" s="16"/>
      <c r="TS766" s="16"/>
      <c r="TT766" s="16"/>
      <c r="TU766" s="16"/>
      <c r="TV766" s="16"/>
      <c r="TW766" s="16"/>
      <c r="TX766" s="16"/>
      <c r="TY766" s="16"/>
      <c r="TZ766" s="16"/>
      <c r="UA766" s="16"/>
      <c r="UB766" s="16"/>
      <c r="UC766" s="16"/>
      <c r="UD766" s="16"/>
      <c r="UE766" s="16"/>
      <c r="UF766" s="16"/>
      <c r="UG766" s="16"/>
      <c r="UH766" s="16"/>
      <c r="UI766" s="16"/>
      <c r="UJ766" s="16"/>
      <c r="UK766" s="16"/>
      <c r="UL766" s="16"/>
      <c r="UM766" s="16"/>
      <c r="UN766" s="16"/>
      <c r="UO766" s="16"/>
      <c r="UP766" s="16"/>
      <c r="UQ766" s="16"/>
      <c r="UR766" s="16"/>
      <c r="US766" s="16"/>
      <c r="UT766" s="16"/>
      <c r="UU766" s="16"/>
      <c r="UV766" s="16"/>
      <c r="UW766" s="16"/>
      <c r="UX766" s="16"/>
      <c r="UY766" s="16"/>
      <c r="UZ766" s="16"/>
      <c r="VA766" s="16"/>
      <c r="VB766" s="16"/>
      <c r="VC766" s="16"/>
      <c r="VD766" s="16"/>
      <c r="VE766" s="16"/>
      <c r="VF766" s="16"/>
      <c r="VG766" s="16"/>
      <c r="VH766" s="16"/>
      <c r="VI766" s="16"/>
      <c r="VJ766" s="16"/>
      <c r="VK766" s="16"/>
      <c r="VL766" s="16"/>
      <c r="VM766" s="16"/>
      <c r="VN766" s="16"/>
      <c r="VO766" s="16"/>
      <c r="VP766" s="16"/>
      <c r="VQ766" s="16"/>
      <c r="VR766" s="16"/>
      <c r="VS766" s="16"/>
      <c r="VT766" s="16"/>
      <c r="VU766" s="16"/>
      <c r="VV766" s="16"/>
      <c r="VW766" s="16"/>
      <c r="VX766" s="16"/>
      <c r="VY766" s="16"/>
      <c r="VZ766" s="16"/>
      <c r="WA766" s="16"/>
      <c r="WB766" s="16"/>
      <c r="WC766" s="16"/>
      <c r="WD766" s="16"/>
      <c r="WE766" s="16"/>
      <c r="WF766" s="16"/>
      <c r="WG766" s="16"/>
      <c r="WH766" s="16"/>
      <c r="WI766" s="16"/>
      <c r="WJ766" s="16"/>
      <c r="WK766" s="16"/>
      <c r="WL766" s="16"/>
      <c r="WM766" s="16"/>
      <c r="WN766" s="16"/>
      <c r="WO766" s="16"/>
      <c r="WP766" s="16"/>
      <c r="WQ766" s="16"/>
      <c r="WR766" s="16"/>
      <c r="WS766" s="16"/>
      <c r="WT766" s="16"/>
      <c r="WU766" s="16"/>
      <c r="WV766" s="16"/>
      <c r="WW766" s="16"/>
      <c r="WX766" s="16"/>
      <c r="WY766" s="16"/>
      <c r="WZ766" s="16"/>
      <c r="XA766" s="16"/>
      <c r="XB766" s="16"/>
      <c r="XC766" s="16"/>
      <c r="XD766" s="16"/>
      <c r="XE766" s="16"/>
      <c r="XF766" s="16"/>
      <c r="XG766" s="16"/>
      <c r="XH766" s="16"/>
      <c r="XI766" s="16"/>
      <c r="XJ766" s="16"/>
      <c r="XK766" s="16"/>
      <c r="XL766" s="16"/>
      <c r="XM766" s="16"/>
      <c r="XN766" s="16"/>
      <c r="XO766" s="16"/>
      <c r="XP766" s="16"/>
      <c r="XQ766" s="16"/>
      <c r="XR766" s="16"/>
      <c r="XS766" s="16"/>
      <c r="XT766" s="16"/>
      <c r="XU766" s="16"/>
      <c r="XV766" s="16"/>
      <c r="XW766" s="16"/>
      <c r="XX766" s="16"/>
      <c r="XY766" s="16"/>
      <c r="XZ766" s="16"/>
      <c r="YA766" s="16"/>
      <c r="YB766" s="16"/>
      <c r="YC766" s="16"/>
      <c r="YD766" s="16"/>
      <c r="YE766" s="16"/>
      <c r="YF766" s="16"/>
      <c r="YG766" s="16"/>
      <c r="YH766" s="16"/>
      <c r="YI766" s="16"/>
      <c r="YJ766" s="16"/>
      <c r="YK766" s="16"/>
      <c r="YL766" s="16"/>
      <c r="YM766" s="16"/>
      <c r="YN766" s="16"/>
      <c r="YO766" s="16"/>
      <c r="YP766" s="16"/>
      <c r="YQ766" s="16"/>
      <c r="YR766" s="16"/>
      <c r="YS766" s="16"/>
      <c r="YT766" s="16"/>
      <c r="YU766" s="16"/>
      <c r="YV766" s="16"/>
      <c r="YW766" s="16"/>
      <c r="YX766" s="16"/>
      <c r="YY766" s="16"/>
      <c r="YZ766" s="16"/>
      <c r="ZA766" s="16"/>
      <c r="ZB766" s="16"/>
      <c r="ZC766" s="16"/>
      <c r="ZD766" s="16"/>
      <c r="ZE766" s="16"/>
      <c r="ZF766" s="16"/>
      <c r="ZG766" s="16"/>
      <c r="ZH766" s="16"/>
      <c r="ZI766" s="16"/>
      <c r="ZJ766" s="16"/>
      <c r="ZK766" s="16"/>
      <c r="ZL766" s="16"/>
      <c r="ZM766" s="16"/>
      <c r="ZN766" s="16"/>
      <c r="ZO766" s="16"/>
      <c r="ZP766" s="16"/>
      <c r="ZQ766" s="16"/>
      <c r="ZR766" s="16"/>
      <c r="ZS766" s="16"/>
      <c r="ZT766" s="16"/>
      <c r="ZU766" s="16"/>
      <c r="ZV766" s="16"/>
      <c r="ZW766" s="16"/>
      <c r="ZX766" s="16"/>
      <c r="ZY766" s="16"/>
      <c r="ZZ766" s="16"/>
      <c r="AAA766" s="16"/>
      <c r="AAB766" s="16"/>
      <c r="AAC766" s="16"/>
      <c r="AAD766" s="16"/>
      <c r="AAE766" s="16"/>
      <c r="AAF766" s="16"/>
      <c r="AAG766" s="16"/>
      <c r="AAH766" s="16"/>
      <c r="AAI766" s="16"/>
      <c r="AAJ766" s="16"/>
      <c r="AAK766" s="16"/>
      <c r="AAL766" s="16"/>
      <c r="AAM766" s="16"/>
      <c r="AAN766" s="16"/>
      <c r="AAO766" s="16"/>
      <c r="AAP766" s="16"/>
      <c r="AAQ766" s="16"/>
      <c r="AAR766" s="16"/>
      <c r="AAS766" s="16"/>
      <c r="AAT766" s="16"/>
      <c r="AAU766" s="16"/>
      <c r="AAV766" s="16"/>
      <c r="AAW766" s="16"/>
      <c r="AAX766" s="16"/>
      <c r="AAY766" s="16"/>
      <c r="AAZ766" s="16"/>
      <c r="ABA766" s="16"/>
      <c r="ABB766" s="16"/>
      <c r="ABC766" s="16"/>
      <c r="ABD766" s="16"/>
      <c r="ABE766" s="16"/>
      <c r="ABF766" s="16"/>
      <c r="ABG766" s="16"/>
      <c r="ABH766" s="16"/>
      <c r="ABI766" s="16"/>
      <c r="ABJ766" s="16"/>
      <c r="ABK766" s="16"/>
      <c r="ABL766" s="16"/>
      <c r="ABM766" s="16"/>
      <c r="ABN766" s="16"/>
      <c r="ABO766" s="16"/>
      <c r="ABP766" s="16"/>
      <c r="ABQ766" s="16"/>
      <c r="ABR766" s="16"/>
      <c r="ABS766" s="16"/>
      <c r="ABT766" s="16"/>
      <c r="ABU766" s="16"/>
      <c r="ABV766" s="16"/>
      <c r="ABW766" s="16"/>
      <c r="ABX766" s="16"/>
      <c r="ABY766" s="16"/>
      <c r="ABZ766" s="16"/>
      <c r="ACA766" s="16"/>
      <c r="ACB766" s="16"/>
      <c r="ACC766" s="16"/>
      <c r="ACD766" s="16"/>
      <c r="ACE766" s="16"/>
      <c r="ACF766" s="16"/>
      <c r="ACG766" s="16"/>
      <c r="ACH766" s="16"/>
      <c r="ACI766" s="16"/>
      <c r="ACJ766" s="16"/>
      <c r="ACK766" s="16"/>
      <c r="ACL766" s="16"/>
      <c r="ACM766" s="16"/>
      <c r="ACN766" s="16"/>
      <c r="ACO766" s="16"/>
      <c r="ACP766" s="16"/>
      <c r="ACQ766" s="16"/>
      <c r="ACR766" s="16"/>
      <c r="ACS766" s="16"/>
      <c r="ACT766" s="16"/>
      <c r="ACU766" s="16"/>
      <c r="ACV766" s="16"/>
      <c r="ACW766" s="16"/>
      <c r="ACX766" s="16"/>
      <c r="ACY766" s="16"/>
      <c r="ACZ766" s="16"/>
      <c r="ADA766" s="16"/>
      <c r="ADB766" s="16"/>
      <c r="ADC766" s="16"/>
      <c r="ADD766" s="16"/>
      <c r="ADE766" s="16"/>
      <c r="ADF766" s="16"/>
      <c r="ADG766" s="16"/>
      <c r="ADH766" s="16"/>
      <c r="ADI766" s="16"/>
      <c r="ADJ766" s="16"/>
      <c r="ADK766" s="16"/>
      <c r="ADL766" s="16"/>
      <c r="ADM766" s="16"/>
      <c r="ADN766" s="16"/>
      <c r="ADO766" s="16"/>
      <c r="ADP766" s="16"/>
      <c r="ADQ766" s="16"/>
      <c r="ADR766" s="16"/>
      <c r="ADS766" s="16"/>
      <c r="ADT766" s="16"/>
      <c r="ADU766" s="16"/>
      <c r="ADV766" s="16"/>
      <c r="ADW766" s="16"/>
      <c r="ADX766" s="16"/>
      <c r="ADY766" s="16"/>
      <c r="ADZ766" s="16"/>
      <c r="AEA766" s="16"/>
      <c r="AEB766" s="16"/>
      <c r="AEC766" s="16"/>
      <c r="AED766" s="16"/>
      <c r="AEE766" s="16"/>
      <c r="AEF766" s="16"/>
      <c r="AEG766" s="16"/>
      <c r="AEH766" s="16"/>
      <c r="AEI766" s="16"/>
      <c r="AEJ766" s="16"/>
      <c r="AEK766" s="16"/>
      <c r="AEL766" s="16"/>
      <c r="AEM766" s="16"/>
      <c r="AEN766" s="16"/>
      <c r="AEO766" s="16"/>
      <c r="AEP766" s="16"/>
      <c r="AEQ766" s="16"/>
      <c r="AER766" s="16"/>
      <c r="AES766" s="16"/>
      <c r="AET766" s="16"/>
      <c r="AEU766" s="16"/>
      <c r="AEV766" s="16"/>
      <c r="AEW766" s="16"/>
      <c r="AEX766" s="16"/>
      <c r="AEY766" s="16"/>
      <c r="AEZ766" s="16"/>
      <c r="AFA766" s="16"/>
      <c r="AFB766" s="16"/>
      <c r="AFC766" s="16"/>
      <c r="AFD766" s="16"/>
      <c r="AFE766" s="16"/>
      <c r="AFF766" s="16"/>
      <c r="AFG766" s="16"/>
      <c r="AFH766" s="16"/>
      <c r="AFI766" s="16"/>
      <c r="AFJ766" s="16"/>
      <c r="AFK766" s="16"/>
      <c r="AFL766" s="16"/>
      <c r="AFM766" s="16"/>
      <c r="AFN766" s="16"/>
      <c r="AFO766" s="16"/>
      <c r="AFP766" s="16"/>
      <c r="AFQ766" s="16"/>
      <c r="AFR766" s="16"/>
      <c r="AFS766" s="16"/>
      <c r="AFT766" s="16"/>
      <c r="AFU766" s="16"/>
      <c r="AFV766" s="16"/>
      <c r="AFW766" s="16"/>
      <c r="AFX766" s="16"/>
      <c r="AFY766" s="16"/>
      <c r="AFZ766" s="16"/>
      <c r="AGA766" s="16"/>
    </row>
    <row r="767" spans="1:859" s="343" customFormat="1" x14ac:dyDescent="0.2">
      <c r="A767" s="341"/>
      <c r="B767" s="341"/>
      <c r="C767" s="341"/>
      <c r="D767" s="341"/>
      <c r="E767" s="340" t="s">
        <v>1884</v>
      </c>
      <c r="F767" s="340" t="s">
        <v>2946</v>
      </c>
      <c r="G767" s="340" t="s">
        <v>449</v>
      </c>
      <c r="H767" s="329" t="s">
        <v>1880</v>
      </c>
      <c r="I767" s="329" t="s">
        <v>1802</v>
      </c>
      <c r="J767" s="329" t="s">
        <v>885</v>
      </c>
      <c r="K767" s="329" t="s">
        <v>1844</v>
      </c>
      <c r="L767" s="329" t="s">
        <v>849</v>
      </c>
      <c r="M767" s="329"/>
      <c r="N767" s="340"/>
      <c r="O767" s="329"/>
      <c r="P767" s="329"/>
      <c r="Q767" s="340"/>
      <c r="R767" s="341"/>
      <c r="S767" s="341"/>
      <c r="T767" s="341"/>
      <c r="U767" s="341"/>
      <c r="V767" s="341"/>
      <c r="W767" s="341"/>
      <c r="X767" s="341"/>
      <c r="Y767" s="341"/>
      <c r="Z767" s="341"/>
      <c r="AA767" s="341"/>
      <c r="AB767" s="341"/>
      <c r="AC767" s="341"/>
      <c r="AD767" s="341"/>
      <c r="AE767" s="341"/>
      <c r="AF767" s="341"/>
      <c r="AG767" s="341"/>
      <c r="AH767" s="341"/>
      <c r="AI767" s="341"/>
      <c r="AJ767" s="341"/>
      <c r="AK767" s="341"/>
      <c r="AL767" s="341"/>
      <c r="AM767" s="341"/>
      <c r="AN767" s="341"/>
      <c r="AO767" s="341"/>
      <c r="AP767" s="341"/>
      <c r="AQ767" s="341"/>
      <c r="AR767" s="341"/>
      <c r="AS767" s="341"/>
      <c r="AT767" s="341"/>
      <c r="AU767" s="341"/>
      <c r="AV767" s="341"/>
      <c r="AW767" s="341"/>
      <c r="AX767" s="341"/>
      <c r="AY767" s="341"/>
      <c r="AZ767" s="341"/>
      <c r="BA767" s="341"/>
      <c r="BB767" s="341"/>
      <c r="BC767" s="341"/>
      <c r="BD767" s="341"/>
      <c r="BE767" s="341"/>
      <c r="BF767" s="341"/>
      <c r="BG767" s="341"/>
      <c r="BH767" s="341"/>
      <c r="BI767" s="341"/>
      <c r="BJ767" s="341"/>
      <c r="BK767" s="341"/>
      <c r="BL767" s="341"/>
      <c r="BM767" s="341"/>
      <c r="BN767" s="341"/>
      <c r="BO767" s="341"/>
      <c r="BP767" s="341"/>
      <c r="BQ767" s="341"/>
      <c r="BR767" s="341"/>
      <c r="BS767" s="341"/>
      <c r="BT767" s="341"/>
      <c r="BU767" s="341"/>
      <c r="BV767" s="341"/>
      <c r="BW767" s="341"/>
      <c r="BX767" s="341"/>
      <c r="BY767" s="341"/>
      <c r="BZ767" s="341"/>
      <c r="CA767" s="341"/>
      <c r="CB767" s="341"/>
      <c r="CC767" s="341"/>
      <c r="CD767" s="341"/>
      <c r="CE767" s="341"/>
      <c r="CF767" s="341"/>
      <c r="CG767" s="341"/>
      <c r="CH767" s="341"/>
      <c r="CI767" s="341"/>
      <c r="CJ767" s="341"/>
      <c r="CK767" s="341"/>
      <c r="CL767" s="341"/>
      <c r="CM767" s="341"/>
      <c r="CN767" s="341"/>
      <c r="CO767" s="341"/>
      <c r="CP767" s="341"/>
      <c r="CQ767" s="341"/>
      <c r="CR767" s="341"/>
      <c r="CS767" s="341"/>
      <c r="CT767" s="341"/>
      <c r="CU767" s="341"/>
      <c r="CV767" s="341"/>
      <c r="CW767" s="341"/>
      <c r="CX767" s="341"/>
      <c r="CY767" s="341"/>
      <c r="CZ767" s="341"/>
      <c r="DA767" s="341"/>
      <c r="DB767" s="341"/>
      <c r="DC767" s="341"/>
      <c r="DD767" s="341"/>
      <c r="DE767" s="341"/>
      <c r="DF767" s="341"/>
      <c r="DG767" s="341"/>
      <c r="DH767" s="341"/>
      <c r="DI767" s="341"/>
      <c r="DJ767" s="341"/>
      <c r="DK767" s="341"/>
      <c r="DL767" s="341"/>
      <c r="DM767" s="341"/>
      <c r="DN767" s="341"/>
      <c r="DO767" s="341"/>
      <c r="DP767" s="341"/>
      <c r="DQ767" s="341"/>
      <c r="DR767" s="341"/>
      <c r="DS767" s="341"/>
      <c r="DT767" s="341"/>
      <c r="DU767" s="341"/>
      <c r="DV767" s="341"/>
      <c r="DW767" s="341"/>
      <c r="DX767" s="341"/>
      <c r="DY767" s="341"/>
      <c r="DZ767" s="341"/>
      <c r="EA767" s="341"/>
      <c r="EB767" s="341"/>
      <c r="EC767" s="341"/>
      <c r="ED767" s="341"/>
      <c r="EE767" s="341"/>
      <c r="EF767" s="341"/>
      <c r="EG767" s="341"/>
      <c r="EH767" s="341"/>
      <c r="EI767" s="341"/>
      <c r="EJ767" s="341"/>
      <c r="EK767" s="341"/>
      <c r="EL767" s="341"/>
      <c r="EM767" s="341"/>
      <c r="EN767" s="341"/>
      <c r="EO767" s="341"/>
      <c r="EP767" s="341"/>
      <c r="EQ767" s="341"/>
      <c r="ER767" s="341"/>
      <c r="ES767" s="341"/>
      <c r="ET767" s="341"/>
      <c r="EU767" s="341"/>
      <c r="EV767" s="341"/>
      <c r="EW767" s="341"/>
      <c r="EX767" s="341"/>
      <c r="EY767" s="341"/>
      <c r="EZ767" s="341"/>
      <c r="FA767" s="341"/>
      <c r="FB767" s="341"/>
      <c r="FC767" s="341"/>
      <c r="FD767" s="341"/>
      <c r="FE767" s="341"/>
      <c r="FF767" s="341"/>
      <c r="FG767" s="341"/>
      <c r="FH767" s="341"/>
      <c r="FI767" s="341"/>
      <c r="FJ767" s="341"/>
      <c r="FK767" s="341"/>
      <c r="FL767" s="341"/>
      <c r="FM767" s="341"/>
      <c r="FN767" s="341"/>
      <c r="FO767" s="341"/>
      <c r="FP767" s="341"/>
      <c r="FQ767" s="341"/>
      <c r="FR767" s="341"/>
      <c r="FS767" s="341"/>
      <c r="FT767" s="341"/>
      <c r="FU767" s="341"/>
      <c r="FV767" s="341"/>
      <c r="FW767" s="341"/>
      <c r="FX767" s="341"/>
      <c r="FY767" s="341"/>
      <c r="FZ767" s="341"/>
      <c r="GA767" s="341"/>
      <c r="GB767" s="341"/>
      <c r="GC767" s="341"/>
      <c r="GD767" s="341"/>
      <c r="GE767" s="341"/>
      <c r="GF767" s="341"/>
      <c r="GG767" s="341"/>
      <c r="GH767" s="341"/>
      <c r="GI767" s="341"/>
      <c r="GJ767" s="341"/>
      <c r="GK767" s="341"/>
      <c r="GL767" s="341"/>
      <c r="GM767" s="341"/>
      <c r="GN767" s="341"/>
      <c r="GO767" s="341"/>
      <c r="GP767" s="341"/>
      <c r="GQ767" s="341"/>
      <c r="GR767" s="341"/>
      <c r="GS767" s="341"/>
      <c r="GT767" s="341"/>
      <c r="GU767" s="341"/>
      <c r="GV767" s="341"/>
      <c r="GW767" s="341"/>
      <c r="GX767" s="341"/>
      <c r="GY767" s="341"/>
      <c r="GZ767" s="341"/>
      <c r="HA767" s="341"/>
      <c r="HB767" s="341"/>
      <c r="HC767" s="341"/>
      <c r="HD767" s="341"/>
      <c r="HE767" s="341"/>
      <c r="HF767" s="341"/>
      <c r="HG767" s="341"/>
      <c r="HH767" s="341"/>
      <c r="HI767" s="341"/>
      <c r="HJ767" s="341"/>
      <c r="HK767" s="341"/>
      <c r="HL767" s="341"/>
      <c r="HM767" s="341"/>
      <c r="HN767" s="341"/>
      <c r="HO767" s="341"/>
      <c r="HP767" s="341"/>
      <c r="HQ767" s="341"/>
      <c r="HR767" s="341"/>
      <c r="HS767" s="341"/>
      <c r="HT767" s="341"/>
      <c r="HU767" s="341"/>
      <c r="HV767" s="341"/>
      <c r="HW767" s="341"/>
      <c r="HX767" s="341"/>
      <c r="HY767" s="341"/>
      <c r="HZ767" s="341"/>
      <c r="IA767" s="341"/>
      <c r="IB767" s="341"/>
      <c r="IC767" s="341"/>
      <c r="ID767" s="341"/>
      <c r="IE767" s="341"/>
      <c r="IF767" s="341"/>
      <c r="IG767" s="341"/>
      <c r="IH767" s="341"/>
      <c r="II767" s="341"/>
      <c r="IJ767" s="341"/>
      <c r="IK767" s="341"/>
      <c r="IL767" s="341"/>
      <c r="IM767" s="341"/>
      <c r="IN767" s="341"/>
      <c r="IO767" s="341"/>
      <c r="IP767" s="341"/>
      <c r="IQ767" s="341"/>
      <c r="IR767" s="341"/>
      <c r="IS767" s="341"/>
      <c r="IT767" s="341"/>
      <c r="IU767" s="341"/>
      <c r="IV767" s="341"/>
      <c r="IW767" s="341"/>
      <c r="IX767" s="341"/>
      <c r="IY767" s="341"/>
      <c r="IZ767" s="341"/>
      <c r="JA767" s="341"/>
      <c r="JB767" s="341"/>
      <c r="JC767" s="341"/>
      <c r="JD767" s="341"/>
      <c r="JE767" s="341"/>
      <c r="JF767" s="341"/>
      <c r="JG767" s="341"/>
      <c r="JH767" s="341"/>
      <c r="JI767" s="341"/>
      <c r="JJ767" s="341"/>
      <c r="JK767" s="341"/>
      <c r="JL767" s="341"/>
      <c r="JM767" s="341"/>
      <c r="JN767" s="341"/>
      <c r="JO767" s="341"/>
      <c r="JP767" s="341"/>
      <c r="JQ767" s="341"/>
      <c r="JR767" s="341"/>
      <c r="JS767" s="341"/>
      <c r="JT767" s="341"/>
      <c r="JU767" s="341"/>
      <c r="JV767" s="341"/>
      <c r="JW767" s="341"/>
      <c r="JX767" s="341"/>
      <c r="JY767" s="341"/>
      <c r="JZ767" s="341"/>
      <c r="KA767" s="341"/>
      <c r="KB767" s="341"/>
      <c r="KC767" s="341"/>
      <c r="KD767" s="341"/>
      <c r="KE767" s="341"/>
      <c r="KF767" s="341"/>
      <c r="KG767" s="341"/>
      <c r="KH767" s="341"/>
      <c r="KI767" s="341"/>
      <c r="KJ767" s="341"/>
      <c r="KK767" s="341"/>
      <c r="KL767" s="341"/>
      <c r="KM767" s="341"/>
      <c r="KN767" s="341"/>
      <c r="KO767" s="341"/>
      <c r="KP767" s="341"/>
      <c r="KQ767" s="341"/>
      <c r="KR767" s="341"/>
      <c r="KS767" s="341"/>
      <c r="KT767" s="341"/>
      <c r="KU767" s="341"/>
      <c r="KV767" s="341"/>
      <c r="KW767" s="341"/>
      <c r="KX767" s="341"/>
      <c r="KY767" s="341"/>
      <c r="KZ767" s="341"/>
      <c r="LA767" s="341"/>
      <c r="LB767" s="341"/>
      <c r="LC767" s="341"/>
      <c r="LD767" s="341"/>
      <c r="LE767" s="341"/>
      <c r="LF767" s="341"/>
      <c r="LG767" s="341"/>
      <c r="LH767" s="341"/>
      <c r="LI767" s="341"/>
      <c r="LJ767" s="341"/>
      <c r="LK767" s="341"/>
      <c r="LL767" s="341"/>
      <c r="LM767" s="341"/>
      <c r="LN767" s="341"/>
      <c r="LO767" s="341"/>
      <c r="LP767" s="341"/>
      <c r="LQ767" s="341"/>
      <c r="LR767" s="341"/>
      <c r="LS767" s="341"/>
      <c r="LT767" s="341"/>
      <c r="LU767" s="341"/>
      <c r="LV767" s="341"/>
      <c r="LW767" s="341"/>
      <c r="LX767" s="341"/>
      <c r="LY767" s="341"/>
      <c r="LZ767" s="341"/>
      <c r="MA767" s="341"/>
      <c r="MB767" s="341"/>
      <c r="MC767" s="341"/>
      <c r="MD767" s="341"/>
      <c r="ME767" s="341"/>
      <c r="MF767" s="341"/>
      <c r="MG767" s="341"/>
      <c r="MH767" s="341"/>
      <c r="MI767" s="341"/>
      <c r="MJ767" s="341"/>
      <c r="MK767" s="341"/>
      <c r="ML767" s="341"/>
      <c r="MM767" s="341"/>
      <c r="MN767" s="341"/>
      <c r="MO767" s="341"/>
      <c r="MP767" s="341"/>
      <c r="MQ767" s="341"/>
      <c r="MR767" s="341"/>
      <c r="MS767" s="341"/>
      <c r="MT767" s="341"/>
      <c r="MU767" s="341"/>
      <c r="MV767" s="341"/>
      <c r="MW767" s="341"/>
      <c r="MX767" s="341"/>
      <c r="MY767" s="341"/>
      <c r="MZ767" s="341"/>
      <c r="NA767" s="341"/>
      <c r="NB767" s="341"/>
      <c r="NC767" s="341"/>
      <c r="ND767" s="341"/>
      <c r="NE767" s="341"/>
      <c r="NF767" s="341"/>
      <c r="NG767" s="341"/>
      <c r="NH767" s="341"/>
      <c r="NI767" s="341"/>
      <c r="NJ767" s="341"/>
      <c r="NK767" s="341"/>
      <c r="NL767" s="341"/>
      <c r="NM767" s="341"/>
      <c r="NN767" s="341"/>
      <c r="NO767" s="341"/>
      <c r="NP767" s="341"/>
      <c r="NQ767" s="341"/>
      <c r="NR767" s="341"/>
      <c r="NS767" s="341"/>
      <c r="NT767" s="341"/>
      <c r="NU767" s="341"/>
      <c r="NV767" s="341"/>
      <c r="NW767" s="341"/>
      <c r="NX767" s="341"/>
      <c r="NY767" s="341"/>
      <c r="NZ767" s="341"/>
      <c r="OA767" s="341"/>
      <c r="OB767" s="341"/>
      <c r="OC767" s="341"/>
      <c r="OD767" s="341"/>
      <c r="OE767" s="341"/>
      <c r="OF767" s="341"/>
      <c r="OG767" s="341"/>
      <c r="OH767" s="341"/>
      <c r="OI767" s="341"/>
      <c r="OJ767" s="341"/>
      <c r="OK767" s="341"/>
      <c r="OL767" s="341"/>
      <c r="OM767" s="341"/>
      <c r="ON767" s="341"/>
      <c r="OO767" s="341"/>
      <c r="OP767" s="341"/>
      <c r="OQ767" s="341"/>
      <c r="OR767" s="341"/>
      <c r="OS767" s="341"/>
      <c r="OT767" s="341"/>
      <c r="OU767" s="341"/>
      <c r="OV767" s="341"/>
      <c r="OW767" s="341"/>
      <c r="OX767" s="341"/>
      <c r="OY767" s="341"/>
      <c r="OZ767" s="341"/>
      <c r="PA767" s="341"/>
      <c r="PB767" s="341"/>
      <c r="PC767" s="341"/>
      <c r="PD767" s="341"/>
      <c r="PE767" s="341"/>
      <c r="PF767" s="341"/>
      <c r="PG767" s="341"/>
      <c r="PH767" s="341"/>
      <c r="PI767" s="341"/>
      <c r="PJ767" s="341"/>
      <c r="PK767" s="341"/>
      <c r="PL767" s="341"/>
      <c r="PM767" s="341"/>
      <c r="PN767" s="341"/>
      <c r="PO767" s="341"/>
      <c r="PP767" s="341"/>
      <c r="PQ767" s="341"/>
      <c r="PR767" s="341"/>
      <c r="PS767" s="341"/>
      <c r="PT767" s="341"/>
      <c r="PU767" s="341"/>
      <c r="PV767" s="341"/>
      <c r="PW767" s="341"/>
      <c r="PX767" s="341"/>
      <c r="PY767" s="341"/>
      <c r="PZ767" s="341"/>
      <c r="QA767" s="341"/>
      <c r="QB767" s="341"/>
      <c r="QC767" s="341"/>
      <c r="QD767" s="341"/>
      <c r="QE767" s="341"/>
      <c r="QF767" s="341"/>
      <c r="QG767" s="341"/>
      <c r="QH767" s="341"/>
      <c r="QI767" s="341"/>
      <c r="QJ767" s="341"/>
      <c r="QK767" s="341"/>
      <c r="QL767" s="341"/>
      <c r="QM767" s="341"/>
      <c r="QN767" s="341"/>
      <c r="QO767" s="341"/>
      <c r="QP767" s="341"/>
      <c r="QQ767" s="341"/>
      <c r="QR767" s="341"/>
      <c r="QS767" s="341"/>
      <c r="QT767" s="341"/>
      <c r="QU767" s="341"/>
      <c r="QV767" s="341"/>
      <c r="QW767" s="341"/>
      <c r="QX767" s="341"/>
      <c r="QY767" s="341"/>
      <c r="QZ767" s="341"/>
      <c r="RA767" s="341"/>
      <c r="RB767" s="341"/>
      <c r="RC767" s="341"/>
      <c r="RD767" s="341"/>
      <c r="RE767" s="341"/>
      <c r="RF767" s="341"/>
      <c r="RG767" s="341"/>
      <c r="RH767" s="341"/>
      <c r="RI767" s="341"/>
      <c r="RJ767" s="341"/>
      <c r="RK767" s="341"/>
      <c r="RL767" s="341"/>
      <c r="RM767" s="341"/>
      <c r="RN767" s="341"/>
      <c r="RO767" s="341"/>
      <c r="RP767" s="341"/>
      <c r="RQ767" s="341"/>
      <c r="RR767" s="341"/>
      <c r="RS767" s="341"/>
      <c r="RT767" s="341"/>
      <c r="RU767" s="341"/>
      <c r="RV767" s="341"/>
      <c r="RW767" s="341"/>
      <c r="RX767" s="341"/>
      <c r="RY767" s="341"/>
      <c r="RZ767" s="341"/>
      <c r="SA767" s="341"/>
      <c r="SB767" s="341"/>
      <c r="SC767" s="341"/>
      <c r="SD767" s="341"/>
      <c r="SE767" s="341"/>
      <c r="SF767" s="341"/>
      <c r="SG767" s="341"/>
      <c r="SH767" s="341"/>
      <c r="SI767" s="341"/>
      <c r="SJ767" s="341"/>
      <c r="SK767" s="341"/>
      <c r="SL767" s="341"/>
      <c r="SM767" s="341"/>
      <c r="SN767" s="341"/>
      <c r="SO767" s="341"/>
      <c r="SP767" s="341"/>
      <c r="SQ767" s="341"/>
      <c r="SR767" s="341"/>
      <c r="SS767" s="341"/>
      <c r="ST767" s="341"/>
      <c r="SU767" s="341"/>
      <c r="SV767" s="341"/>
      <c r="SW767" s="341"/>
      <c r="SX767" s="341"/>
      <c r="SY767" s="341"/>
      <c r="SZ767" s="341"/>
      <c r="TA767" s="341"/>
      <c r="TB767" s="341"/>
      <c r="TC767" s="341"/>
      <c r="TD767" s="341"/>
      <c r="TE767" s="341"/>
      <c r="TF767" s="341"/>
      <c r="TG767" s="341"/>
      <c r="TH767" s="341"/>
      <c r="TI767" s="341"/>
      <c r="TJ767" s="341"/>
      <c r="TK767" s="341"/>
      <c r="TL767" s="341"/>
      <c r="TM767" s="341"/>
      <c r="TN767" s="341"/>
      <c r="TO767" s="341"/>
      <c r="TP767" s="341"/>
      <c r="TQ767" s="341"/>
      <c r="TR767" s="341"/>
      <c r="TS767" s="341"/>
      <c r="TT767" s="341"/>
      <c r="TU767" s="341"/>
      <c r="TV767" s="341"/>
      <c r="TW767" s="341"/>
      <c r="TX767" s="341"/>
      <c r="TY767" s="341"/>
      <c r="TZ767" s="341"/>
      <c r="UA767" s="341"/>
      <c r="UB767" s="341"/>
      <c r="UC767" s="341"/>
      <c r="UD767" s="341"/>
      <c r="UE767" s="341"/>
      <c r="UF767" s="341"/>
      <c r="UG767" s="341"/>
      <c r="UH767" s="341"/>
      <c r="UI767" s="341"/>
      <c r="UJ767" s="341"/>
      <c r="UK767" s="341"/>
      <c r="UL767" s="341"/>
      <c r="UM767" s="341"/>
      <c r="UN767" s="341"/>
      <c r="UO767" s="341"/>
      <c r="UP767" s="341"/>
      <c r="UQ767" s="341"/>
      <c r="UR767" s="341"/>
      <c r="US767" s="341"/>
      <c r="UT767" s="341"/>
      <c r="UU767" s="341"/>
      <c r="UV767" s="341"/>
      <c r="UW767" s="341"/>
      <c r="UX767" s="341"/>
      <c r="UY767" s="341"/>
      <c r="UZ767" s="341"/>
      <c r="VA767" s="341"/>
      <c r="VB767" s="341"/>
      <c r="VC767" s="341"/>
      <c r="VD767" s="341"/>
      <c r="VE767" s="341"/>
      <c r="VF767" s="341"/>
      <c r="VG767" s="341"/>
      <c r="VH767" s="341"/>
      <c r="VI767" s="341"/>
      <c r="VJ767" s="341"/>
      <c r="VK767" s="341"/>
      <c r="VL767" s="341"/>
      <c r="VM767" s="341"/>
      <c r="VN767" s="341"/>
      <c r="VO767" s="341"/>
      <c r="VP767" s="341"/>
      <c r="VQ767" s="341"/>
      <c r="VR767" s="341"/>
      <c r="VS767" s="341"/>
      <c r="VT767" s="341"/>
      <c r="VU767" s="341"/>
      <c r="VV767" s="341"/>
      <c r="VW767" s="341"/>
      <c r="VX767" s="341"/>
      <c r="VY767" s="341"/>
      <c r="VZ767" s="341"/>
      <c r="WA767" s="341"/>
      <c r="WB767" s="341"/>
      <c r="WC767" s="341"/>
      <c r="WD767" s="341"/>
      <c r="WE767" s="341"/>
      <c r="WF767" s="341"/>
      <c r="WG767" s="341"/>
      <c r="WH767" s="341"/>
      <c r="WI767" s="341"/>
      <c r="WJ767" s="341"/>
      <c r="WK767" s="341"/>
      <c r="WL767" s="341"/>
      <c r="WM767" s="341"/>
      <c r="WN767" s="341"/>
      <c r="WO767" s="341"/>
      <c r="WP767" s="341"/>
      <c r="WQ767" s="341"/>
      <c r="WR767" s="341"/>
      <c r="WS767" s="341"/>
      <c r="WT767" s="341"/>
      <c r="WU767" s="341"/>
      <c r="WV767" s="341"/>
      <c r="WW767" s="341"/>
      <c r="WX767" s="341"/>
      <c r="WY767" s="341"/>
      <c r="WZ767" s="341"/>
      <c r="XA767" s="341"/>
      <c r="XB767" s="341"/>
      <c r="XC767" s="341"/>
      <c r="XD767" s="341"/>
      <c r="XE767" s="341"/>
      <c r="XF767" s="341"/>
      <c r="XG767" s="341"/>
      <c r="XH767" s="341"/>
      <c r="XI767" s="341"/>
      <c r="XJ767" s="341"/>
      <c r="XK767" s="341"/>
      <c r="XL767" s="341"/>
      <c r="XM767" s="341"/>
      <c r="XN767" s="341"/>
      <c r="XO767" s="341"/>
      <c r="XP767" s="341"/>
      <c r="XQ767" s="341"/>
      <c r="XR767" s="341"/>
      <c r="XS767" s="341"/>
      <c r="XT767" s="341"/>
      <c r="XU767" s="341"/>
      <c r="XV767" s="341"/>
      <c r="XW767" s="341"/>
      <c r="XX767" s="341"/>
      <c r="XY767" s="341"/>
      <c r="XZ767" s="341"/>
      <c r="YA767" s="341"/>
      <c r="YB767" s="341"/>
      <c r="YC767" s="341"/>
      <c r="YD767" s="341"/>
      <c r="YE767" s="341"/>
      <c r="YF767" s="341"/>
      <c r="YG767" s="341"/>
      <c r="YH767" s="341"/>
      <c r="YI767" s="341"/>
      <c r="YJ767" s="341"/>
      <c r="YK767" s="341"/>
      <c r="YL767" s="341"/>
      <c r="YM767" s="341"/>
      <c r="YN767" s="341"/>
      <c r="YO767" s="341"/>
      <c r="YP767" s="341"/>
      <c r="YQ767" s="341"/>
      <c r="YR767" s="341"/>
      <c r="YS767" s="341"/>
      <c r="YT767" s="341"/>
      <c r="YU767" s="341"/>
      <c r="YV767" s="341"/>
      <c r="YW767" s="341"/>
      <c r="YX767" s="341"/>
      <c r="YY767" s="341"/>
      <c r="YZ767" s="341"/>
      <c r="ZA767" s="341"/>
      <c r="ZB767" s="341"/>
      <c r="ZC767" s="341"/>
      <c r="ZD767" s="341"/>
      <c r="ZE767" s="341"/>
      <c r="ZF767" s="341"/>
      <c r="ZG767" s="341"/>
      <c r="ZH767" s="341"/>
      <c r="ZI767" s="341"/>
      <c r="ZJ767" s="341"/>
      <c r="ZK767" s="341"/>
      <c r="ZL767" s="341"/>
      <c r="ZM767" s="341"/>
      <c r="ZN767" s="341"/>
      <c r="ZO767" s="341"/>
      <c r="ZP767" s="341"/>
      <c r="ZQ767" s="341"/>
      <c r="ZR767" s="341"/>
      <c r="ZS767" s="341"/>
      <c r="ZT767" s="341"/>
      <c r="ZU767" s="341"/>
      <c r="ZV767" s="341"/>
      <c r="ZW767" s="341"/>
      <c r="ZX767" s="341"/>
      <c r="ZY767" s="341"/>
      <c r="ZZ767" s="341"/>
      <c r="AAA767" s="341"/>
      <c r="AAB767" s="341"/>
      <c r="AAC767" s="341"/>
      <c r="AAD767" s="341"/>
      <c r="AAE767" s="341"/>
      <c r="AAF767" s="341"/>
      <c r="AAG767" s="341"/>
      <c r="AAH767" s="341"/>
      <c r="AAI767" s="341"/>
      <c r="AAJ767" s="341"/>
      <c r="AAK767" s="341"/>
      <c r="AAL767" s="341"/>
      <c r="AAM767" s="341"/>
      <c r="AAN767" s="341"/>
      <c r="AAO767" s="341"/>
      <c r="AAP767" s="341"/>
      <c r="AAQ767" s="341"/>
      <c r="AAR767" s="341"/>
      <c r="AAS767" s="341"/>
      <c r="AAT767" s="341"/>
      <c r="AAU767" s="341"/>
      <c r="AAV767" s="341"/>
      <c r="AAW767" s="341"/>
      <c r="AAX767" s="341"/>
      <c r="AAY767" s="341"/>
      <c r="AAZ767" s="341"/>
      <c r="ABA767" s="341"/>
      <c r="ABB767" s="341"/>
      <c r="ABC767" s="341"/>
      <c r="ABD767" s="341"/>
      <c r="ABE767" s="341"/>
      <c r="ABF767" s="341"/>
      <c r="ABG767" s="341"/>
      <c r="ABH767" s="341"/>
      <c r="ABI767" s="341"/>
      <c r="ABJ767" s="341"/>
      <c r="ABK767" s="341"/>
      <c r="ABL767" s="341"/>
      <c r="ABM767" s="341"/>
      <c r="ABN767" s="341"/>
      <c r="ABO767" s="341"/>
      <c r="ABP767" s="341"/>
      <c r="ABQ767" s="341"/>
      <c r="ABR767" s="341"/>
      <c r="ABS767" s="341"/>
      <c r="ABT767" s="341"/>
      <c r="ABU767" s="341"/>
      <c r="ABV767" s="341"/>
      <c r="ABW767" s="341"/>
      <c r="ABX767" s="341"/>
      <c r="ABY767" s="341"/>
      <c r="ABZ767" s="341"/>
      <c r="ACA767" s="341"/>
      <c r="ACB767" s="341"/>
      <c r="ACC767" s="341"/>
      <c r="ACD767" s="341"/>
      <c r="ACE767" s="341"/>
      <c r="ACF767" s="341"/>
      <c r="ACG767" s="341"/>
      <c r="ACH767" s="341"/>
      <c r="ACI767" s="341"/>
      <c r="ACJ767" s="341"/>
      <c r="ACK767" s="341"/>
      <c r="ACL767" s="341"/>
      <c r="ACM767" s="341"/>
      <c r="ACN767" s="341"/>
      <c r="ACO767" s="341"/>
      <c r="ACP767" s="341"/>
      <c r="ACQ767" s="341"/>
      <c r="ACR767" s="341"/>
      <c r="ACS767" s="341"/>
      <c r="ACT767" s="341"/>
      <c r="ACU767" s="341"/>
      <c r="ACV767" s="341"/>
      <c r="ACW767" s="341"/>
      <c r="ACX767" s="341"/>
      <c r="ACY767" s="341"/>
      <c r="ACZ767" s="341"/>
      <c r="ADA767" s="341"/>
      <c r="ADB767" s="341"/>
      <c r="ADC767" s="341"/>
      <c r="ADD767" s="341"/>
      <c r="ADE767" s="341"/>
      <c r="ADF767" s="341"/>
      <c r="ADG767" s="341"/>
      <c r="ADH767" s="341"/>
      <c r="ADI767" s="341"/>
      <c r="ADJ767" s="341"/>
      <c r="ADK767" s="341"/>
      <c r="ADL767" s="341"/>
      <c r="ADM767" s="341"/>
      <c r="ADN767" s="341"/>
      <c r="ADO767" s="341"/>
      <c r="ADP767" s="341"/>
      <c r="ADQ767" s="341"/>
      <c r="ADR767" s="341"/>
      <c r="ADS767" s="341"/>
      <c r="ADT767" s="341"/>
      <c r="ADU767" s="341"/>
      <c r="ADV767" s="341"/>
      <c r="ADW767" s="341"/>
      <c r="ADX767" s="341"/>
      <c r="ADY767" s="341"/>
      <c r="ADZ767" s="341"/>
      <c r="AEA767" s="341"/>
      <c r="AEB767" s="341"/>
      <c r="AEC767" s="341"/>
      <c r="AED767" s="341"/>
      <c r="AEE767" s="341"/>
      <c r="AEF767" s="341"/>
      <c r="AEG767" s="341"/>
      <c r="AEH767" s="341"/>
      <c r="AEI767" s="341"/>
      <c r="AEJ767" s="341"/>
      <c r="AEK767" s="341"/>
      <c r="AEL767" s="341"/>
      <c r="AEM767" s="341"/>
      <c r="AEN767" s="341"/>
      <c r="AEO767" s="341"/>
      <c r="AEP767" s="341"/>
      <c r="AEQ767" s="341"/>
      <c r="AER767" s="341"/>
      <c r="AES767" s="341"/>
      <c r="AET767" s="341"/>
      <c r="AEU767" s="341"/>
      <c r="AEV767" s="341"/>
      <c r="AEW767" s="341"/>
      <c r="AEX767" s="341"/>
      <c r="AEY767" s="341"/>
      <c r="AEZ767" s="341"/>
      <c r="AFA767" s="341"/>
      <c r="AFB767" s="341"/>
      <c r="AFC767" s="341"/>
      <c r="AFD767" s="341"/>
      <c r="AFE767" s="341"/>
      <c r="AFF767" s="341"/>
      <c r="AFG767" s="341"/>
      <c r="AFH767" s="341"/>
      <c r="AFI767" s="341"/>
      <c r="AFJ767" s="341"/>
      <c r="AFK767" s="341"/>
      <c r="AFL767" s="341"/>
      <c r="AFM767" s="341"/>
      <c r="AFN767" s="341"/>
      <c r="AFO767" s="341"/>
      <c r="AFP767" s="341"/>
      <c r="AFQ767" s="341"/>
      <c r="AFR767" s="341"/>
      <c r="AFS767" s="341"/>
      <c r="AFT767" s="341"/>
      <c r="AFU767" s="341"/>
      <c r="AFV767" s="341"/>
      <c r="AFW767" s="341"/>
      <c r="AFX767" s="341"/>
      <c r="AFY767" s="341"/>
      <c r="AFZ767" s="341"/>
      <c r="AGA767" s="341"/>
    </row>
    <row r="768" spans="1:859" customFormat="1" x14ac:dyDescent="0.2">
      <c r="A768" s="16"/>
      <c r="B768" s="16"/>
      <c r="C768" s="16"/>
      <c r="D768" s="16"/>
      <c r="E768" s="328" t="s">
        <v>1885</v>
      </c>
      <c r="F768" s="328" t="s">
        <v>2947</v>
      </c>
      <c r="G768" s="218" t="s">
        <v>449</v>
      </c>
      <c r="H768" s="217" t="s">
        <v>1886</v>
      </c>
      <c r="I768" s="217" t="s">
        <v>1802</v>
      </c>
      <c r="J768" s="217" t="s">
        <v>893</v>
      </c>
      <c r="K768" s="217" t="s">
        <v>1853</v>
      </c>
      <c r="L768" s="217" t="s">
        <v>847</v>
      </c>
      <c r="M768" s="217"/>
      <c r="N768" s="218"/>
      <c r="O768" s="217"/>
      <c r="P768" s="217"/>
      <c r="Q768" s="218"/>
      <c r="R768" s="16"/>
      <c r="S768" s="16"/>
      <c r="T768" s="16"/>
      <c r="U768" s="16"/>
      <c r="V768" s="16"/>
      <c r="W768" s="16"/>
      <c r="X768" s="16"/>
      <c r="Y768" s="16"/>
      <c r="Z768" s="16"/>
      <c r="AA768" s="16"/>
      <c r="AB768" s="16"/>
      <c r="AC768" s="16"/>
      <c r="AD768" s="16"/>
      <c r="AE768" s="16"/>
      <c r="AF768" s="16"/>
      <c r="AG768" s="16"/>
      <c r="AH768" s="16"/>
      <c r="AI768" s="16"/>
      <c r="AJ768" s="16"/>
      <c r="AK768" s="16"/>
      <c r="AL768" s="16"/>
      <c r="AM768" s="16"/>
      <c r="AN768" s="16"/>
      <c r="AO768" s="16"/>
      <c r="AP768" s="16"/>
      <c r="AQ768" s="16"/>
      <c r="AR768" s="16"/>
      <c r="AS768" s="16"/>
      <c r="AT768" s="16"/>
      <c r="AU768" s="16"/>
      <c r="AV768" s="16"/>
      <c r="AW768" s="16"/>
      <c r="AX768" s="16"/>
      <c r="AY768" s="16"/>
      <c r="AZ768" s="16"/>
      <c r="BA768" s="16"/>
      <c r="BB768" s="16"/>
      <c r="BC768" s="16"/>
      <c r="BD768" s="16"/>
      <c r="BE768" s="16"/>
      <c r="BF768" s="16"/>
      <c r="BG768" s="16"/>
      <c r="BH768" s="16"/>
      <c r="BI768" s="16"/>
      <c r="BJ768" s="16"/>
      <c r="BK768" s="16"/>
      <c r="BL768" s="16"/>
      <c r="BM768" s="16"/>
      <c r="BN768" s="16"/>
      <c r="BO768" s="16"/>
      <c r="BP768" s="16"/>
      <c r="BQ768" s="16"/>
      <c r="BR768" s="16"/>
      <c r="BS768" s="16"/>
      <c r="BT768" s="16"/>
      <c r="BU768" s="16"/>
      <c r="BV768" s="16"/>
      <c r="BW768" s="16"/>
      <c r="BX768" s="16"/>
      <c r="BY768" s="16"/>
      <c r="BZ768" s="16"/>
      <c r="CA768" s="16"/>
      <c r="CB768" s="16"/>
      <c r="CC768" s="16"/>
      <c r="CD768" s="16"/>
      <c r="CE768" s="16"/>
      <c r="CF768" s="16"/>
      <c r="CG768" s="16"/>
      <c r="CH768" s="16"/>
      <c r="CI768" s="16"/>
      <c r="CJ768" s="16"/>
      <c r="CK768" s="16"/>
      <c r="CL768" s="16"/>
      <c r="CM768" s="16"/>
      <c r="CN768" s="16"/>
      <c r="CO768" s="16"/>
      <c r="CP768" s="16"/>
      <c r="CQ768" s="16"/>
      <c r="CR768" s="16"/>
      <c r="CS768" s="16"/>
      <c r="CT768" s="16"/>
      <c r="CU768" s="16"/>
      <c r="CV768" s="16"/>
      <c r="CW768" s="16"/>
      <c r="CX768" s="16"/>
      <c r="CY768" s="16"/>
      <c r="CZ768" s="16"/>
      <c r="DA768" s="16"/>
      <c r="DB768" s="16"/>
      <c r="DC768" s="16"/>
      <c r="DD768" s="16"/>
      <c r="DE768" s="16"/>
      <c r="DF768" s="16"/>
      <c r="DG768" s="16"/>
      <c r="DH768" s="16"/>
      <c r="DI768" s="16"/>
      <c r="DJ768" s="16"/>
      <c r="DK768" s="16"/>
      <c r="DL768" s="16"/>
      <c r="DM768" s="16"/>
      <c r="DN768" s="16"/>
      <c r="DO768" s="16"/>
      <c r="DP768" s="16"/>
      <c r="DQ768" s="16"/>
      <c r="DR768" s="16"/>
      <c r="DS768" s="16"/>
      <c r="DT768" s="16"/>
      <c r="DU768" s="16"/>
      <c r="DV768" s="16"/>
      <c r="DW768" s="16"/>
      <c r="DX768" s="16"/>
      <c r="DY768" s="16"/>
      <c r="DZ768" s="16"/>
      <c r="EA768" s="16"/>
      <c r="EB768" s="16"/>
      <c r="EC768" s="16"/>
      <c r="ED768" s="16"/>
      <c r="EE768" s="16"/>
      <c r="EF768" s="16"/>
      <c r="EG768" s="16"/>
      <c r="EH768" s="16"/>
      <c r="EI768" s="16"/>
      <c r="EJ768" s="16"/>
      <c r="EK768" s="16"/>
      <c r="EL768" s="16"/>
      <c r="EM768" s="16"/>
      <c r="EN768" s="16"/>
      <c r="EO768" s="16"/>
      <c r="EP768" s="16"/>
      <c r="EQ768" s="16"/>
      <c r="ER768" s="16"/>
      <c r="ES768" s="16"/>
      <c r="ET768" s="16"/>
      <c r="EU768" s="16"/>
      <c r="EV768" s="16"/>
      <c r="EW768" s="16"/>
      <c r="EX768" s="16"/>
      <c r="EY768" s="16"/>
      <c r="EZ768" s="16"/>
      <c r="FA768" s="16"/>
      <c r="FB768" s="16"/>
      <c r="FC768" s="16"/>
      <c r="FD768" s="16"/>
      <c r="FE768" s="16"/>
      <c r="FF768" s="16"/>
      <c r="FG768" s="16"/>
      <c r="FH768" s="16"/>
      <c r="FI768" s="16"/>
      <c r="FJ768" s="16"/>
      <c r="FK768" s="16"/>
      <c r="FL768" s="16"/>
      <c r="FM768" s="16"/>
      <c r="FN768" s="16"/>
      <c r="FO768" s="16"/>
      <c r="FP768" s="16"/>
      <c r="FQ768" s="16"/>
      <c r="FR768" s="16"/>
      <c r="FS768" s="16"/>
      <c r="FT768" s="16"/>
      <c r="FU768" s="16"/>
      <c r="FV768" s="16"/>
      <c r="FW768" s="16"/>
      <c r="FX768" s="16"/>
      <c r="FY768" s="16"/>
      <c r="FZ768" s="16"/>
      <c r="GA768" s="16"/>
      <c r="GB768" s="16"/>
      <c r="GC768" s="16"/>
      <c r="GD768" s="16"/>
      <c r="GE768" s="16"/>
      <c r="GF768" s="16"/>
      <c r="GG768" s="16"/>
      <c r="GH768" s="16"/>
      <c r="GI768" s="16"/>
      <c r="GJ768" s="16"/>
      <c r="GK768" s="16"/>
      <c r="GL768" s="16"/>
      <c r="GM768" s="16"/>
      <c r="GN768" s="16"/>
      <c r="GO768" s="16"/>
      <c r="GP768" s="16"/>
      <c r="GQ768" s="16"/>
      <c r="GR768" s="16"/>
      <c r="GS768" s="16"/>
      <c r="GT768" s="16"/>
      <c r="GU768" s="16"/>
      <c r="GV768" s="16"/>
      <c r="GW768" s="16"/>
      <c r="GX768" s="16"/>
      <c r="GY768" s="16"/>
      <c r="GZ768" s="16"/>
      <c r="HA768" s="16"/>
      <c r="HB768" s="16"/>
      <c r="HC768" s="16"/>
      <c r="HD768" s="16"/>
      <c r="HE768" s="16"/>
      <c r="HF768" s="16"/>
      <c r="HG768" s="16"/>
      <c r="HH768" s="16"/>
      <c r="HI768" s="16"/>
      <c r="HJ768" s="16"/>
      <c r="HK768" s="16"/>
      <c r="HL768" s="16"/>
      <c r="HM768" s="16"/>
      <c r="HN768" s="16"/>
      <c r="HO768" s="16"/>
      <c r="HP768" s="16"/>
      <c r="HQ768" s="16"/>
      <c r="HR768" s="16"/>
      <c r="HS768" s="16"/>
      <c r="HT768" s="16"/>
      <c r="HU768" s="16"/>
      <c r="HV768" s="16"/>
      <c r="HW768" s="16"/>
      <c r="HX768" s="16"/>
      <c r="HY768" s="16"/>
      <c r="HZ768" s="16"/>
      <c r="IA768" s="16"/>
      <c r="IB768" s="16"/>
      <c r="IC768" s="16"/>
      <c r="ID768" s="16"/>
      <c r="IE768" s="16"/>
      <c r="IF768" s="16"/>
      <c r="IG768" s="16"/>
      <c r="IH768" s="16"/>
      <c r="II768" s="16"/>
      <c r="IJ768" s="16"/>
      <c r="IK768" s="16"/>
      <c r="IL768" s="16"/>
      <c r="IM768" s="16"/>
      <c r="IN768" s="16"/>
      <c r="IO768" s="16"/>
      <c r="IP768" s="16"/>
      <c r="IQ768" s="16"/>
      <c r="IR768" s="16"/>
      <c r="IS768" s="16"/>
      <c r="IT768" s="16"/>
      <c r="IU768" s="16"/>
      <c r="IV768" s="16"/>
      <c r="IW768" s="16"/>
      <c r="IX768" s="16"/>
      <c r="IY768" s="16"/>
      <c r="IZ768" s="16"/>
      <c r="JA768" s="16"/>
      <c r="JB768" s="16"/>
      <c r="JC768" s="16"/>
      <c r="JD768" s="16"/>
      <c r="JE768" s="16"/>
      <c r="JF768" s="16"/>
      <c r="JG768" s="16"/>
      <c r="JH768" s="16"/>
      <c r="JI768" s="16"/>
      <c r="JJ768" s="16"/>
      <c r="JK768" s="16"/>
      <c r="JL768" s="16"/>
      <c r="JM768" s="16"/>
      <c r="JN768" s="16"/>
      <c r="JO768" s="16"/>
      <c r="JP768" s="16"/>
      <c r="JQ768" s="16"/>
      <c r="JR768" s="16"/>
      <c r="JS768" s="16"/>
      <c r="JT768" s="16"/>
      <c r="JU768" s="16"/>
      <c r="JV768" s="16"/>
      <c r="JW768" s="16"/>
      <c r="JX768" s="16"/>
      <c r="JY768" s="16"/>
      <c r="JZ768" s="16"/>
      <c r="KA768" s="16"/>
      <c r="KB768" s="16"/>
      <c r="KC768" s="16"/>
      <c r="KD768" s="16"/>
      <c r="KE768" s="16"/>
      <c r="KF768" s="16"/>
      <c r="KG768" s="16"/>
      <c r="KH768" s="16"/>
      <c r="KI768" s="16"/>
      <c r="KJ768" s="16"/>
      <c r="KK768" s="16"/>
      <c r="KL768" s="16"/>
      <c r="KM768" s="16"/>
      <c r="KN768" s="16"/>
      <c r="KO768" s="16"/>
      <c r="KP768" s="16"/>
      <c r="KQ768" s="16"/>
      <c r="KR768" s="16"/>
      <c r="KS768" s="16"/>
      <c r="KT768" s="16"/>
      <c r="KU768" s="16"/>
      <c r="KV768" s="16"/>
      <c r="KW768" s="16"/>
      <c r="KX768" s="16"/>
      <c r="KY768" s="16"/>
      <c r="KZ768" s="16"/>
      <c r="LA768" s="16"/>
      <c r="LB768" s="16"/>
      <c r="LC768" s="16"/>
      <c r="LD768" s="16"/>
      <c r="LE768" s="16"/>
      <c r="LF768" s="16"/>
      <c r="LG768" s="16"/>
      <c r="LH768" s="16"/>
      <c r="LI768" s="16"/>
      <c r="LJ768" s="16"/>
      <c r="LK768" s="16"/>
      <c r="LL768" s="16"/>
      <c r="LM768" s="16"/>
      <c r="LN768" s="16"/>
      <c r="LO768" s="16"/>
      <c r="LP768" s="16"/>
      <c r="LQ768" s="16"/>
      <c r="LR768" s="16"/>
      <c r="LS768" s="16"/>
      <c r="LT768" s="16"/>
      <c r="LU768" s="16"/>
      <c r="LV768" s="16"/>
      <c r="LW768" s="16"/>
      <c r="LX768" s="16"/>
      <c r="LY768" s="16"/>
      <c r="LZ768" s="16"/>
      <c r="MA768" s="16"/>
      <c r="MB768" s="16"/>
      <c r="MC768" s="16"/>
      <c r="MD768" s="16"/>
      <c r="ME768" s="16"/>
      <c r="MF768" s="16"/>
      <c r="MG768" s="16"/>
      <c r="MH768" s="16"/>
      <c r="MI768" s="16"/>
      <c r="MJ768" s="16"/>
      <c r="MK768" s="16"/>
      <c r="ML768" s="16"/>
      <c r="MM768" s="16"/>
      <c r="MN768" s="16"/>
      <c r="MO768" s="16"/>
      <c r="MP768" s="16"/>
      <c r="MQ768" s="16"/>
      <c r="MR768" s="16"/>
      <c r="MS768" s="16"/>
      <c r="MT768" s="16"/>
      <c r="MU768" s="16"/>
      <c r="MV768" s="16"/>
      <c r="MW768" s="16"/>
      <c r="MX768" s="16"/>
      <c r="MY768" s="16"/>
      <c r="MZ768" s="16"/>
      <c r="NA768" s="16"/>
      <c r="NB768" s="16"/>
      <c r="NC768" s="16"/>
      <c r="ND768" s="16"/>
      <c r="NE768" s="16"/>
      <c r="NF768" s="16"/>
      <c r="NG768" s="16"/>
      <c r="NH768" s="16"/>
      <c r="NI768" s="16"/>
      <c r="NJ768" s="16"/>
      <c r="NK768" s="16"/>
      <c r="NL768" s="16"/>
      <c r="NM768" s="16"/>
      <c r="NN768" s="16"/>
      <c r="NO768" s="16"/>
      <c r="NP768" s="16"/>
      <c r="NQ768" s="16"/>
      <c r="NR768" s="16"/>
      <c r="NS768" s="16"/>
      <c r="NT768" s="16"/>
      <c r="NU768" s="16"/>
      <c r="NV768" s="16"/>
      <c r="NW768" s="16"/>
      <c r="NX768" s="16"/>
      <c r="NY768" s="16"/>
      <c r="NZ768" s="16"/>
      <c r="OA768" s="16"/>
      <c r="OB768" s="16"/>
      <c r="OC768" s="16"/>
      <c r="OD768" s="16"/>
      <c r="OE768" s="16"/>
      <c r="OF768" s="16"/>
      <c r="OG768" s="16"/>
      <c r="OH768" s="16"/>
      <c r="OI768" s="16"/>
      <c r="OJ768" s="16"/>
      <c r="OK768" s="16"/>
      <c r="OL768" s="16"/>
      <c r="OM768" s="16"/>
      <c r="ON768" s="16"/>
      <c r="OO768" s="16"/>
      <c r="OP768" s="16"/>
      <c r="OQ768" s="16"/>
      <c r="OR768" s="16"/>
      <c r="OS768" s="16"/>
      <c r="OT768" s="16"/>
      <c r="OU768" s="16"/>
      <c r="OV768" s="16"/>
      <c r="OW768" s="16"/>
      <c r="OX768" s="16"/>
      <c r="OY768" s="16"/>
      <c r="OZ768" s="16"/>
      <c r="PA768" s="16"/>
      <c r="PB768" s="16"/>
      <c r="PC768" s="16"/>
      <c r="PD768" s="16"/>
      <c r="PE768" s="16"/>
      <c r="PF768" s="16"/>
      <c r="PG768" s="16"/>
      <c r="PH768" s="16"/>
      <c r="PI768" s="16"/>
      <c r="PJ768" s="16"/>
      <c r="PK768" s="16"/>
      <c r="PL768" s="16"/>
      <c r="PM768" s="16"/>
      <c r="PN768" s="16"/>
      <c r="PO768" s="16"/>
      <c r="PP768" s="16"/>
      <c r="PQ768" s="16"/>
      <c r="PR768" s="16"/>
      <c r="PS768" s="16"/>
      <c r="PT768" s="16"/>
      <c r="PU768" s="16"/>
      <c r="PV768" s="16"/>
      <c r="PW768" s="16"/>
      <c r="PX768" s="16"/>
      <c r="PY768" s="16"/>
      <c r="PZ768" s="16"/>
      <c r="QA768" s="16"/>
      <c r="QB768" s="16"/>
      <c r="QC768" s="16"/>
      <c r="QD768" s="16"/>
      <c r="QE768" s="16"/>
      <c r="QF768" s="16"/>
      <c r="QG768" s="16"/>
      <c r="QH768" s="16"/>
      <c r="QI768" s="16"/>
      <c r="QJ768" s="16"/>
      <c r="QK768" s="16"/>
      <c r="QL768" s="16"/>
      <c r="QM768" s="16"/>
      <c r="QN768" s="16"/>
      <c r="QO768" s="16"/>
      <c r="QP768" s="16"/>
      <c r="QQ768" s="16"/>
      <c r="QR768" s="16"/>
      <c r="QS768" s="16"/>
      <c r="QT768" s="16"/>
      <c r="QU768" s="16"/>
      <c r="QV768" s="16"/>
      <c r="QW768" s="16"/>
      <c r="QX768" s="16"/>
      <c r="QY768" s="16"/>
      <c r="QZ768" s="16"/>
      <c r="RA768" s="16"/>
      <c r="RB768" s="16"/>
      <c r="RC768" s="16"/>
      <c r="RD768" s="16"/>
      <c r="RE768" s="16"/>
      <c r="RF768" s="16"/>
      <c r="RG768" s="16"/>
      <c r="RH768" s="16"/>
      <c r="RI768" s="16"/>
      <c r="RJ768" s="16"/>
      <c r="RK768" s="16"/>
      <c r="RL768" s="16"/>
      <c r="RM768" s="16"/>
      <c r="RN768" s="16"/>
      <c r="RO768" s="16"/>
      <c r="RP768" s="16"/>
      <c r="RQ768" s="16"/>
      <c r="RR768" s="16"/>
      <c r="RS768" s="16"/>
      <c r="RT768" s="16"/>
      <c r="RU768" s="16"/>
      <c r="RV768" s="16"/>
      <c r="RW768" s="16"/>
      <c r="RX768" s="16"/>
      <c r="RY768" s="16"/>
      <c r="RZ768" s="16"/>
      <c r="SA768" s="16"/>
      <c r="SB768" s="16"/>
      <c r="SC768" s="16"/>
      <c r="SD768" s="16"/>
      <c r="SE768" s="16"/>
      <c r="SF768" s="16"/>
      <c r="SG768" s="16"/>
      <c r="SH768" s="16"/>
      <c r="SI768" s="16"/>
      <c r="SJ768" s="16"/>
      <c r="SK768" s="16"/>
      <c r="SL768" s="16"/>
      <c r="SM768" s="16"/>
      <c r="SN768" s="16"/>
      <c r="SO768" s="16"/>
      <c r="SP768" s="16"/>
      <c r="SQ768" s="16"/>
      <c r="SR768" s="16"/>
      <c r="SS768" s="16"/>
      <c r="ST768" s="16"/>
      <c r="SU768" s="16"/>
      <c r="SV768" s="16"/>
      <c r="SW768" s="16"/>
      <c r="SX768" s="16"/>
      <c r="SY768" s="16"/>
      <c r="SZ768" s="16"/>
      <c r="TA768" s="16"/>
      <c r="TB768" s="16"/>
      <c r="TC768" s="16"/>
      <c r="TD768" s="16"/>
      <c r="TE768" s="16"/>
      <c r="TF768" s="16"/>
      <c r="TG768" s="16"/>
      <c r="TH768" s="16"/>
      <c r="TI768" s="16"/>
      <c r="TJ768" s="16"/>
      <c r="TK768" s="16"/>
      <c r="TL768" s="16"/>
      <c r="TM768" s="16"/>
      <c r="TN768" s="16"/>
      <c r="TO768" s="16"/>
      <c r="TP768" s="16"/>
      <c r="TQ768" s="16"/>
      <c r="TR768" s="16"/>
      <c r="TS768" s="16"/>
      <c r="TT768" s="16"/>
      <c r="TU768" s="16"/>
      <c r="TV768" s="16"/>
      <c r="TW768" s="16"/>
      <c r="TX768" s="16"/>
      <c r="TY768" s="16"/>
      <c r="TZ768" s="16"/>
      <c r="UA768" s="16"/>
      <c r="UB768" s="16"/>
      <c r="UC768" s="16"/>
      <c r="UD768" s="16"/>
      <c r="UE768" s="16"/>
      <c r="UF768" s="16"/>
      <c r="UG768" s="16"/>
      <c r="UH768" s="16"/>
      <c r="UI768" s="16"/>
      <c r="UJ768" s="16"/>
      <c r="UK768" s="16"/>
      <c r="UL768" s="16"/>
      <c r="UM768" s="16"/>
      <c r="UN768" s="16"/>
      <c r="UO768" s="16"/>
      <c r="UP768" s="16"/>
      <c r="UQ768" s="16"/>
      <c r="UR768" s="16"/>
      <c r="US768" s="16"/>
      <c r="UT768" s="16"/>
      <c r="UU768" s="16"/>
      <c r="UV768" s="16"/>
      <c r="UW768" s="16"/>
      <c r="UX768" s="16"/>
      <c r="UY768" s="16"/>
      <c r="UZ768" s="16"/>
      <c r="VA768" s="16"/>
      <c r="VB768" s="16"/>
      <c r="VC768" s="16"/>
      <c r="VD768" s="16"/>
      <c r="VE768" s="16"/>
      <c r="VF768" s="16"/>
      <c r="VG768" s="16"/>
      <c r="VH768" s="16"/>
      <c r="VI768" s="16"/>
      <c r="VJ768" s="16"/>
      <c r="VK768" s="16"/>
      <c r="VL768" s="16"/>
      <c r="VM768" s="16"/>
      <c r="VN768" s="16"/>
      <c r="VO768" s="16"/>
      <c r="VP768" s="16"/>
      <c r="VQ768" s="16"/>
      <c r="VR768" s="16"/>
      <c r="VS768" s="16"/>
      <c r="VT768" s="16"/>
      <c r="VU768" s="16"/>
      <c r="VV768" s="16"/>
      <c r="VW768" s="16"/>
      <c r="VX768" s="16"/>
      <c r="VY768" s="16"/>
      <c r="VZ768" s="16"/>
      <c r="WA768" s="16"/>
      <c r="WB768" s="16"/>
      <c r="WC768" s="16"/>
      <c r="WD768" s="16"/>
      <c r="WE768" s="16"/>
      <c r="WF768" s="16"/>
      <c r="WG768" s="16"/>
      <c r="WH768" s="16"/>
      <c r="WI768" s="16"/>
      <c r="WJ768" s="16"/>
      <c r="WK768" s="16"/>
      <c r="WL768" s="16"/>
      <c r="WM768" s="16"/>
      <c r="WN768" s="16"/>
      <c r="WO768" s="16"/>
      <c r="WP768" s="16"/>
      <c r="WQ768" s="16"/>
      <c r="WR768" s="16"/>
      <c r="WS768" s="16"/>
      <c r="WT768" s="16"/>
      <c r="WU768" s="16"/>
      <c r="WV768" s="16"/>
      <c r="WW768" s="16"/>
      <c r="WX768" s="16"/>
      <c r="WY768" s="16"/>
      <c r="WZ768" s="16"/>
      <c r="XA768" s="16"/>
      <c r="XB768" s="16"/>
      <c r="XC768" s="16"/>
      <c r="XD768" s="16"/>
      <c r="XE768" s="16"/>
      <c r="XF768" s="16"/>
      <c r="XG768" s="16"/>
      <c r="XH768" s="16"/>
      <c r="XI768" s="16"/>
      <c r="XJ768" s="16"/>
      <c r="XK768" s="16"/>
      <c r="XL768" s="16"/>
      <c r="XM768" s="16"/>
      <c r="XN768" s="16"/>
      <c r="XO768" s="16"/>
      <c r="XP768" s="16"/>
      <c r="XQ768" s="16"/>
      <c r="XR768" s="16"/>
      <c r="XS768" s="16"/>
      <c r="XT768" s="16"/>
      <c r="XU768" s="16"/>
      <c r="XV768" s="16"/>
      <c r="XW768" s="16"/>
      <c r="XX768" s="16"/>
      <c r="XY768" s="16"/>
      <c r="XZ768" s="16"/>
      <c r="YA768" s="16"/>
      <c r="YB768" s="16"/>
      <c r="YC768" s="16"/>
      <c r="YD768" s="16"/>
      <c r="YE768" s="16"/>
      <c r="YF768" s="16"/>
      <c r="YG768" s="16"/>
      <c r="YH768" s="16"/>
      <c r="YI768" s="16"/>
      <c r="YJ768" s="16"/>
      <c r="YK768" s="16"/>
      <c r="YL768" s="16"/>
      <c r="YM768" s="16"/>
      <c r="YN768" s="16"/>
      <c r="YO768" s="16"/>
      <c r="YP768" s="16"/>
      <c r="YQ768" s="16"/>
      <c r="YR768" s="16"/>
      <c r="YS768" s="16"/>
      <c r="YT768" s="16"/>
      <c r="YU768" s="16"/>
      <c r="YV768" s="16"/>
      <c r="YW768" s="16"/>
      <c r="YX768" s="16"/>
      <c r="YY768" s="16"/>
      <c r="YZ768" s="16"/>
      <c r="ZA768" s="16"/>
      <c r="ZB768" s="16"/>
      <c r="ZC768" s="16"/>
      <c r="ZD768" s="16"/>
      <c r="ZE768" s="16"/>
      <c r="ZF768" s="16"/>
      <c r="ZG768" s="16"/>
      <c r="ZH768" s="16"/>
      <c r="ZI768" s="16"/>
      <c r="ZJ768" s="16"/>
      <c r="ZK768" s="16"/>
      <c r="ZL768" s="16"/>
      <c r="ZM768" s="16"/>
      <c r="ZN768" s="16"/>
      <c r="ZO768" s="16"/>
      <c r="ZP768" s="16"/>
      <c r="ZQ768" s="16"/>
      <c r="ZR768" s="16"/>
      <c r="ZS768" s="16"/>
      <c r="ZT768" s="16"/>
      <c r="ZU768" s="16"/>
      <c r="ZV768" s="16"/>
      <c r="ZW768" s="16"/>
      <c r="ZX768" s="16"/>
      <c r="ZY768" s="16"/>
      <c r="ZZ768" s="16"/>
      <c r="AAA768" s="16"/>
      <c r="AAB768" s="16"/>
      <c r="AAC768" s="16"/>
      <c r="AAD768" s="16"/>
      <c r="AAE768" s="16"/>
      <c r="AAF768" s="16"/>
      <c r="AAG768" s="16"/>
      <c r="AAH768" s="16"/>
      <c r="AAI768" s="16"/>
      <c r="AAJ768" s="16"/>
      <c r="AAK768" s="16"/>
      <c r="AAL768" s="16"/>
      <c r="AAM768" s="16"/>
      <c r="AAN768" s="16"/>
      <c r="AAO768" s="16"/>
      <c r="AAP768" s="16"/>
      <c r="AAQ768" s="16"/>
      <c r="AAR768" s="16"/>
      <c r="AAS768" s="16"/>
      <c r="AAT768" s="16"/>
      <c r="AAU768" s="16"/>
      <c r="AAV768" s="16"/>
      <c r="AAW768" s="16"/>
      <c r="AAX768" s="16"/>
      <c r="AAY768" s="16"/>
      <c r="AAZ768" s="16"/>
      <c r="ABA768" s="16"/>
      <c r="ABB768" s="16"/>
      <c r="ABC768" s="16"/>
      <c r="ABD768" s="16"/>
      <c r="ABE768" s="16"/>
      <c r="ABF768" s="16"/>
      <c r="ABG768" s="16"/>
      <c r="ABH768" s="16"/>
      <c r="ABI768" s="16"/>
      <c r="ABJ768" s="16"/>
      <c r="ABK768" s="16"/>
      <c r="ABL768" s="16"/>
      <c r="ABM768" s="16"/>
      <c r="ABN768" s="16"/>
      <c r="ABO768" s="16"/>
      <c r="ABP768" s="16"/>
      <c r="ABQ768" s="16"/>
      <c r="ABR768" s="16"/>
      <c r="ABS768" s="16"/>
      <c r="ABT768" s="16"/>
      <c r="ABU768" s="16"/>
      <c r="ABV768" s="16"/>
      <c r="ABW768" s="16"/>
      <c r="ABX768" s="16"/>
      <c r="ABY768" s="16"/>
      <c r="ABZ768" s="16"/>
      <c r="ACA768" s="16"/>
      <c r="ACB768" s="16"/>
      <c r="ACC768" s="16"/>
      <c r="ACD768" s="16"/>
      <c r="ACE768" s="16"/>
      <c r="ACF768" s="16"/>
      <c r="ACG768" s="16"/>
      <c r="ACH768" s="16"/>
      <c r="ACI768" s="16"/>
      <c r="ACJ768" s="16"/>
      <c r="ACK768" s="16"/>
      <c r="ACL768" s="16"/>
      <c r="ACM768" s="16"/>
      <c r="ACN768" s="16"/>
      <c r="ACO768" s="16"/>
      <c r="ACP768" s="16"/>
      <c r="ACQ768" s="16"/>
      <c r="ACR768" s="16"/>
      <c r="ACS768" s="16"/>
      <c r="ACT768" s="16"/>
      <c r="ACU768" s="16"/>
      <c r="ACV768" s="16"/>
      <c r="ACW768" s="16"/>
      <c r="ACX768" s="16"/>
      <c r="ACY768" s="16"/>
      <c r="ACZ768" s="16"/>
      <c r="ADA768" s="16"/>
      <c r="ADB768" s="16"/>
      <c r="ADC768" s="16"/>
      <c r="ADD768" s="16"/>
      <c r="ADE768" s="16"/>
      <c r="ADF768" s="16"/>
      <c r="ADG768" s="16"/>
      <c r="ADH768" s="16"/>
      <c r="ADI768" s="16"/>
      <c r="ADJ768" s="16"/>
      <c r="ADK768" s="16"/>
      <c r="ADL768" s="16"/>
      <c r="ADM768" s="16"/>
      <c r="ADN768" s="16"/>
      <c r="ADO768" s="16"/>
      <c r="ADP768" s="16"/>
      <c r="ADQ768" s="16"/>
      <c r="ADR768" s="16"/>
      <c r="ADS768" s="16"/>
      <c r="ADT768" s="16"/>
      <c r="ADU768" s="16"/>
      <c r="ADV768" s="16"/>
      <c r="ADW768" s="16"/>
      <c r="ADX768" s="16"/>
      <c r="ADY768" s="16"/>
      <c r="ADZ768" s="16"/>
      <c r="AEA768" s="16"/>
      <c r="AEB768" s="16"/>
      <c r="AEC768" s="16"/>
      <c r="AED768" s="16"/>
      <c r="AEE768" s="16"/>
      <c r="AEF768" s="16"/>
      <c r="AEG768" s="16"/>
      <c r="AEH768" s="16"/>
      <c r="AEI768" s="16"/>
      <c r="AEJ768" s="16"/>
      <c r="AEK768" s="16"/>
      <c r="AEL768" s="16"/>
      <c r="AEM768" s="16"/>
      <c r="AEN768" s="16"/>
      <c r="AEO768" s="16"/>
      <c r="AEP768" s="16"/>
      <c r="AEQ768" s="16"/>
      <c r="AER768" s="16"/>
      <c r="AES768" s="16"/>
      <c r="AET768" s="16"/>
      <c r="AEU768" s="16"/>
      <c r="AEV768" s="16"/>
      <c r="AEW768" s="16"/>
      <c r="AEX768" s="16"/>
      <c r="AEY768" s="16"/>
      <c r="AEZ768" s="16"/>
      <c r="AFA768" s="16"/>
      <c r="AFB768" s="16"/>
      <c r="AFC768" s="16"/>
      <c r="AFD768" s="16"/>
      <c r="AFE768" s="16"/>
      <c r="AFF768" s="16"/>
      <c r="AFG768" s="16"/>
      <c r="AFH768" s="16"/>
      <c r="AFI768" s="16"/>
      <c r="AFJ768" s="16"/>
      <c r="AFK768" s="16"/>
      <c r="AFL768" s="16"/>
      <c r="AFM768" s="16"/>
      <c r="AFN768" s="16"/>
      <c r="AFO768" s="16"/>
      <c r="AFP768" s="16"/>
      <c r="AFQ768" s="16"/>
      <c r="AFR768" s="16"/>
      <c r="AFS768" s="16"/>
      <c r="AFT768" s="16"/>
      <c r="AFU768" s="16"/>
      <c r="AFV768" s="16"/>
      <c r="AFW768" s="16"/>
      <c r="AFX768" s="16"/>
      <c r="AFY768" s="16"/>
      <c r="AFZ768" s="16"/>
      <c r="AGA768" s="16"/>
    </row>
    <row r="769" spans="1:859" s="343" customFormat="1" x14ac:dyDescent="0.2">
      <c r="A769" s="341"/>
      <c r="B769" s="341"/>
      <c r="C769" s="341"/>
      <c r="D769" s="341"/>
      <c r="E769" s="338" t="s">
        <v>1887</v>
      </c>
      <c r="F769" s="338" t="s">
        <v>2948</v>
      </c>
      <c r="G769" s="340" t="s">
        <v>449</v>
      </c>
      <c r="H769" s="329" t="s">
        <v>1888</v>
      </c>
      <c r="I769" s="329" t="s">
        <v>1802</v>
      </c>
      <c r="J769" s="329" t="s">
        <v>885</v>
      </c>
      <c r="K769" s="329" t="s">
        <v>1853</v>
      </c>
      <c r="L769" s="329" t="s">
        <v>847</v>
      </c>
      <c r="M769" s="329"/>
      <c r="N769" s="340"/>
      <c r="O769" s="329"/>
      <c r="P769" s="329"/>
      <c r="Q769" s="340"/>
      <c r="R769" s="341"/>
      <c r="S769" s="341"/>
      <c r="T769" s="341"/>
      <c r="U769" s="341"/>
      <c r="V769" s="341"/>
      <c r="W769" s="341"/>
      <c r="X769" s="341"/>
      <c r="Y769" s="341"/>
      <c r="Z769" s="341"/>
      <c r="AA769" s="341"/>
      <c r="AB769" s="341"/>
      <c r="AC769" s="341"/>
      <c r="AD769" s="341"/>
      <c r="AE769" s="341"/>
      <c r="AF769" s="341"/>
      <c r="AG769" s="341"/>
      <c r="AH769" s="341"/>
      <c r="AI769" s="341"/>
      <c r="AJ769" s="341"/>
      <c r="AK769" s="341"/>
      <c r="AL769" s="341"/>
      <c r="AM769" s="341"/>
      <c r="AN769" s="341"/>
      <c r="AO769" s="341"/>
      <c r="AP769" s="341"/>
      <c r="AQ769" s="341"/>
      <c r="AR769" s="341"/>
      <c r="AS769" s="341"/>
      <c r="AT769" s="341"/>
      <c r="AU769" s="341"/>
      <c r="AV769" s="341"/>
      <c r="AW769" s="341"/>
      <c r="AX769" s="341"/>
      <c r="AY769" s="341"/>
      <c r="AZ769" s="341"/>
      <c r="BA769" s="341"/>
      <c r="BB769" s="341"/>
      <c r="BC769" s="341"/>
      <c r="BD769" s="341"/>
      <c r="BE769" s="341"/>
      <c r="BF769" s="341"/>
      <c r="BG769" s="341"/>
      <c r="BH769" s="341"/>
      <c r="BI769" s="341"/>
      <c r="BJ769" s="341"/>
      <c r="BK769" s="341"/>
      <c r="BL769" s="341"/>
      <c r="BM769" s="341"/>
      <c r="BN769" s="341"/>
      <c r="BO769" s="341"/>
      <c r="BP769" s="341"/>
      <c r="BQ769" s="341"/>
      <c r="BR769" s="341"/>
      <c r="BS769" s="341"/>
      <c r="BT769" s="341"/>
      <c r="BU769" s="341"/>
      <c r="BV769" s="341"/>
      <c r="BW769" s="341"/>
      <c r="BX769" s="341"/>
      <c r="BY769" s="341"/>
      <c r="BZ769" s="341"/>
      <c r="CA769" s="341"/>
      <c r="CB769" s="341"/>
      <c r="CC769" s="341"/>
      <c r="CD769" s="341"/>
      <c r="CE769" s="341"/>
      <c r="CF769" s="341"/>
      <c r="CG769" s="341"/>
      <c r="CH769" s="341"/>
      <c r="CI769" s="341"/>
      <c r="CJ769" s="341"/>
      <c r="CK769" s="341"/>
      <c r="CL769" s="341"/>
      <c r="CM769" s="341"/>
      <c r="CN769" s="341"/>
      <c r="CO769" s="341"/>
      <c r="CP769" s="341"/>
      <c r="CQ769" s="341"/>
      <c r="CR769" s="341"/>
      <c r="CS769" s="341"/>
      <c r="CT769" s="341"/>
      <c r="CU769" s="341"/>
      <c r="CV769" s="341"/>
      <c r="CW769" s="341"/>
      <c r="CX769" s="341"/>
      <c r="CY769" s="341"/>
      <c r="CZ769" s="341"/>
      <c r="DA769" s="341"/>
      <c r="DB769" s="341"/>
      <c r="DC769" s="341"/>
      <c r="DD769" s="341"/>
      <c r="DE769" s="341"/>
      <c r="DF769" s="341"/>
      <c r="DG769" s="341"/>
      <c r="DH769" s="341"/>
      <c r="DI769" s="341"/>
      <c r="DJ769" s="341"/>
      <c r="DK769" s="341"/>
      <c r="DL769" s="341"/>
      <c r="DM769" s="341"/>
      <c r="DN769" s="341"/>
      <c r="DO769" s="341"/>
      <c r="DP769" s="341"/>
      <c r="DQ769" s="341"/>
      <c r="DR769" s="341"/>
      <c r="DS769" s="341"/>
      <c r="DT769" s="341"/>
      <c r="DU769" s="341"/>
      <c r="DV769" s="341"/>
      <c r="DW769" s="341"/>
      <c r="DX769" s="341"/>
      <c r="DY769" s="341"/>
      <c r="DZ769" s="341"/>
      <c r="EA769" s="341"/>
      <c r="EB769" s="341"/>
      <c r="EC769" s="341"/>
      <c r="ED769" s="341"/>
      <c r="EE769" s="341"/>
      <c r="EF769" s="341"/>
      <c r="EG769" s="341"/>
      <c r="EH769" s="341"/>
      <c r="EI769" s="341"/>
      <c r="EJ769" s="341"/>
      <c r="EK769" s="341"/>
      <c r="EL769" s="341"/>
      <c r="EM769" s="341"/>
      <c r="EN769" s="341"/>
      <c r="EO769" s="341"/>
      <c r="EP769" s="341"/>
      <c r="EQ769" s="341"/>
      <c r="ER769" s="341"/>
      <c r="ES769" s="341"/>
      <c r="ET769" s="341"/>
      <c r="EU769" s="341"/>
      <c r="EV769" s="341"/>
      <c r="EW769" s="341"/>
      <c r="EX769" s="341"/>
      <c r="EY769" s="341"/>
      <c r="EZ769" s="341"/>
      <c r="FA769" s="341"/>
      <c r="FB769" s="341"/>
      <c r="FC769" s="341"/>
      <c r="FD769" s="341"/>
      <c r="FE769" s="341"/>
      <c r="FF769" s="341"/>
      <c r="FG769" s="341"/>
      <c r="FH769" s="341"/>
      <c r="FI769" s="341"/>
      <c r="FJ769" s="341"/>
      <c r="FK769" s="341"/>
      <c r="FL769" s="341"/>
      <c r="FM769" s="341"/>
      <c r="FN769" s="341"/>
      <c r="FO769" s="341"/>
      <c r="FP769" s="341"/>
      <c r="FQ769" s="341"/>
      <c r="FR769" s="341"/>
      <c r="FS769" s="341"/>
      <c r="FT769" s="341"/>
      <c r="FU769" s="341"/>
      <c r="FV769" s="341"/>
      <c r="FW769" s="341"/>
      <c r="FX769" s="341"/>
      <c r="FY769" s="341"/>
      <c r="FZ769" s="341"/>
      <c r="GA769" s="341"/>
      <c r="GB769" s="341"/>
      <c r="GC769" s="341"/>
      <c r="GD769" s="341"/>
      <c r="GE769" s="341"/>
      <c r="GF769" s="341"/>
      <c r="GG769" s="341"/>
      <c r="GH769" s="341"/>
      <c r="GI769" s="341"/>
      <c r="GJ769" s="341"/>
      <c r="GK769" s="341"/>
      <c r="GL769" s="341"/>
      <c r="GM769" s="341"/>
      <c r="GN769" s="341"/>
      <c r="GO769" s="341"/>
      <c r="GP769" s="341"/>
      <c r="GQ769" s="341"/>
      <c r="GR769" s="341"/>
      <c r="GS769" s="341"/>
      <c r="GT769" s="341"/>
      <c r="GU769" s="341"/>
      <c r="GV769" s="341"/>
      <c r="GW769" s="341"/>
      <c r="GX769" s="341"/>
      <c r="GY769" s="341"/>
      <c r="GZ769" s="341"/>
      <c r="HA769" s="341"/>
      <c r="HB769" s="341"/>
      <c r="HC769" s="341"/>
      <c r="HD769" s="341"/>
      <c r="HE769" s="341"/>
      <c r="HF769" s="341"/>
      <c r="HG769" s="341"/>
      <c r="HH769" s="341"/>
      <c r="HI769" s="341"/>
      <c r="HJ769" s="341"/>
      <c r="HK769" s="341"/>
      <c r="HL769" s="341"/>
      <c r="HM769" s="341"/>
      <c r="HN769" s="341"/>
      <c r="HO769" s="341"/>
      <c r="HP769" s="341"/>
      <c r="HQ769" s="341"/>
      <c r="HR769" s="341"/>
      <c r="HS769" s="341"/>
      <c r="HT769" s="341"/>
      <c r="HU769" s="341"/>
      <c r="HV769" s="341"/>
      <c r="HW769" s="341"/>
      <c r="HX769" s="341"/>
      <c r="HY769" s="341"/>
      <c r="HZ769" s="341"/>
      <c r="IA769" s="341"/>
      <c r="IB769" s="341"/>
      <c r="IC769" s="341"/>
      <c r="ID769" s="341"/>
      <c r="IE769" s="341"/>
      <c r="IF769" s="341"/>
      <c r="IG769" s="341"/>
      <c r="IH769" s="341"/>
      <c r="II769" s="341"/>
      <c r="IJ769" s="341"/>
      <c r="IK769" s="341"/>
      <c r="IL769" s="341"/>
      <c r="IM769" s="341"/>
      <c r="IN769" s="341"/>
      <c r="IO769" s="341"/>
      <c r="IP769" s="341"/>
      <c r="IQ769" s="341"/>
      <c r="IR769" s="341"/>
      <c r="IS769" s="341"/>
      <c r="IT769" s="341"/>
      <c r="IU769" s="341"/>
      <c r="IV769" s="341"/>
      <c r="IW769" s="341"/>
      <c r="IX769" s="341"/>
      <c r="IY769" s="341"/>
      <c r="IZ769" s="341"/>
      <c r="JA769" s="341"/>
      <c r="JB769" s="341"/>
      <c r="JC769" s="341"/>
      <c r="JD769" s="341"/>
      <c r="JE769" s="341"/>
      <c r="JF769" s="341"/>
      <c r="JG769" s="341"/>
      <c r="JH769" s="341"/>
      <c r="JI769" s="341"/>
      <c r="JJ769" s="341"/>
      <c r="JK769" s="341"/>
      <c r="JL769" s="341"/>
      <c r="JM769" s="341"/>
      <c r="JN769" s="341"/>
      <c r="JO769" s="341"/>
      <c r="JP769" s="341"/>
      <c r="JQ769" s="341"/>
      <c r="JR769" s="341"/>
      <c r="JS769" s="341"/>
      <c r="JT769" s="341"/>
      <c r="JU769" s="341"/>
      <c r="JV769" s="341"/>
      <c r="JW769" s="341"/>
      <c r="JX769" s="341"/>
      <c r="JY769" s="341"/>
      <c r="JZ769" s="341"/>
      <c r="KA769" s="341"/>
      <c r="KB769" s="341"/>
      <c r="KC769" s="341"/>
      <c r="KD769" s="341"/>
      <c r="KE769" s="341"/>
      <c r="KF769" s="341"/>
      <c r="KG769" s="341"/>
      <c r="KH769" s="341"/>
      <c r="KI769" s="341"/>
      <c r="KJ769" s="341"/>
      <c r="KK769" s="341"/>
      <c r="KL769" s="341"/>
      <c r="KM769" s="341"/>
      <c r="KN769" s="341"/>
      <c r="KO769" s="341"/>
      <c r="KP769" s="341"/>
      <c r="KQ769" s="341"/>
      <c r="KR769" s="341"/>
      <c r="KS769" s="341"/>
      <c r="KT769" s="341"/>
      <c r="KU769" s="341"/>
      <c r="KV769" s="341"/>
      <c r="KW769" s="341"/>
      <c r="KX769" s="341"/>
      <c r="KY769" s="341"/>
      <c r="KZ769" s="341"/>
      <c r="LA769" s="341"/>
      <c r="LB769" s="341"/>
      <c r="LC769" s="341"/>
      <c r="LD769" s="341"/>
      <c r="LE769" s="341"/>
      <c r="LF769" s="341"/>
      <c r="LG769" s="341"/>
      <c r="LH769" s="341"/>
      <c r="LI769" s="341"/>
      <c r="LJ769" s="341"/>
      <c r="LK769" s="341"/>
      <c r="LL769" s="341"/>
      <c r="LM769" s="341"/>
      <c r="LN769" s="341"/>
      <c r="LO769" s="341"/>
      <c r="LP769" s="341"/>
      <c r="LQ769" s="341"/>
      <c r="LR769" s="341"/>
      <c r="LS769" s="341"/>
      <c r="LT769" s="341"/>
      <c r="LU769" s="341"/>
      <c r="LV769" s="341"/>
      <c r="LW769" s="341"/>
      <c r="LX769" s="341"/>
      <c r="LY769" s="341"/>
      <c r="LZ769" s="341"/>
      <c r="MA769" s="341"/>
      <c r="MB769" s="341"/>
      <c r="MC769" s="341"/>
      <c r="MD769" s="341"/>
      <c r="ME769" s="341"/>
      <c r="MF769" s="341"/>
      <c r="MG769" s="341"/>
      <c r="MH769" s="341"/>
      <c r="MI769" s="341"/>
      <c r="MJ769" s="341"/>
      <c r="MK769" s="341"/>
      <c r="ML769" s="341"/>
      <c r="MM769" s="341"/>
      <c r="MN769" s="341"/>
      <c r="MO769" s="341"/>
      <c r="MP769" s="341"/>
      <c r="MQ769" s="341"/>
      <c r="MR769" s="341"/>
      <c r="MS769" s="341"/>
      <c r="MT769" s="341"/>
      <c r="MU769" s="341"/>
      <c r="MV769" s="341"/>
      <c r="MW769" s="341"/>
      <c r="MX769" s="341"/>
      <c r="MY769" s="341"/>
      <c r="MZ769" s="341"/>
      <c r="NA769" s="341"/>
      <c r="NB769" s="341"/>
      <c r="NC769" s="341"/>
      <c r="ND769" s="341"/>
      <c r="NE769" s="341"/>
      <c r="NF769" s="341"/>
      <c r="NG769" s="341"/>
      <c r="NH769" s="341"/>
      <c r="NI769" s="341"/>
      <c r="NJ769" s="341"/>
      <c r="NK769" s="341"/>
      <c r="NL769" s="341"/>
      <c r="NM769" s="341"/>
      <c r="NN769" s="341"/>
      <c r="NO769" s="341"/>
      <c r="NP769" s="341"/>
      <c r="NQ769" s="341"/>
      <c r="NR769" s="341"/>
      <c r="NS769" s="341"/>
      <c r="NT769" s="341"/>
      <c r="NU769" s="341"/>
      <c r="NV769" s="341"/>
      <c r="NW769" s="341"/>
      <c r="NX769" s="341"/>
      <c r="NY769" s="341"/>
      <c r="NZ769" s="341"/>
      <c r="OA769" s="341"/>
      <c r="OB769" s="341"/>
      <c r="OC769" s="341"/>
      <c r="OD769" s="341"/>
      <c r="OE769" s="341"/>
      <c r="OF769" s="341"/>
      <c r="OG769" s="341"/>
      <c r="OH769" s="341"/>
      <c r="OI769" s="341"/>
      <c r="OJ769" s="341"/>
      <c r="OK769" s="341"/>
      <c r="OL769" s="341"/>
      <c r="OM769" s="341"/>
      <c r="ON769" s="341"/>
      <c r="OO769" s="341"/>
      <c r="OP769" s="341"/>
      <c r="OQ769" s="341"/>
      <c r="OR769" s="341"/>
      <c r="OS769" s="341"/>
      <c r="OT769" s="341"/>
      <c r="OU769" s="341"/>
      <c r="OV769" s="341"/>
      <c r="OW769" s="341"/>
      <c r="OX769" s="341"/>
      <c r="OY769" s="341"/>
      <c r="OZ769" s="341"/>
      <c r="PA769" s="341"/>
      <c r="PB769" s="341"/>
      <c r="PC769" s="341"/>
      <c r="PD769" s="341"/>
      <c r="PE769" s="341"/>
      <c r="PF769" s="341"/>
      <c r="PG769" s="341"/>
      <c r="PH769" s="341"/>
      <c r="PI769" s="341"/>
      <c r="PJ769" s="341"/>
      <c r="PK769" s="341"/>
      <c r="PL769" s="341"/>
      <c r="PM769" s="341"/>
      <c r="PN769" s="341"/>
      <c r="PO769" s="341"/>
      <c r="PP769" s="341"/>
      <c r="PQ769" s="341"/>
      <c r="PR769" s="341"/>
      <c r="PS769" s="341"/>
      <c r="PT769" s="341"/>
      <c r="PU769" s="341"/>
      <c r="PV769" s="341"/>
      <c r="PW769" s="341"/>
      <c r="PX769" s="341"/>
      <c r="PY769" s="341"/>
      <c r="PZ769" s="341"/>
      <c r="QA769" s="341"/>
      <c r="QB769" s="341"/>
      <c r="QC769" s="341"/>
      <c r="QD769" s="341"/>
      <c r="QE769" s="341"/>
      <c r="QF769" s="341"/>
      <c r="QG769" s="341"/>
      <c r="QH769" s="341"/>
      <c r="QI769" s="341"/>
      <c r="QJ769" s="341"/>
      <c r="QK769" s="341"/>
      <c r="QL769" s="341"/>
      <c r="QM769" s="341"/>
      <c r="QN769" s="341"/>
      <c r="QO769" s="341"/>
      <c r="QP769" s="341"/>
      <c r="QQ769" s="341"/>
      <c r="QR769" s="341"/>
      <c r="QS769" s="341"/>
      <c r="QT769" s="341"/>
      <c r="QU769" s="341"/>
      <c r="QV769" s="341"/>
      <c r="QW769" s="341"/>
      <c r="QX769" s="341"/>
      <c r="QY769" s="341"/>
      <c r="QZ769" s="341"/>
      <c r="RA769" s="341"/>
      <c r="RB769" s="341"/>
      <c r="RC769" s="341"/>
      <c r="RD769" s="341"/>
      <c r="RE769" s="341"/>
      <c r="RF769" s="341"/>
      <c r="RG769" s="341"/>
      <c r="RH769" s="341"/>
      <c r="RI769" s="341"/>
      <c r="RJ769" s="341"/>
      <c r="RK769" s="341"/>
      <c r="RL769" s="341"/>
      <c r="RM769" s="341"/>
      <c r="RN769" s="341"/>
      <c r="RO769" s="341"/>
      <c r="RP769" s="341"/>
      <c r="RQ769" s="341"/>
      <c r="RR769" s="341"/>
      <c r="RS769" s="341"/>
      <c r="RT769" s="341"/>
      <c r="RU769" s="341"/>
      <c r="RV769" s="341"/>
      <c r="RW769" s="341"/>
      <c r="RX769" s="341"/>
      <c r="RY769" s="341"/>
      <c r="RZ769" s="341"/>
      <c r="SA769" s="341"/>
      <c r="SB769" s="341"/>
      <c r="SC769" s="341"/>
      <c r="SD769" s="341"/>
      <c r="SE769" s="341"/>
      <c r="SF769" s="341"/>
      <c r="SG769" s="341"/>
      <c r="SH769" s="341"/>
      <c r="SI769" s="341"/>
      <c r="SJ769" s="341"/>
      <c r="SK769" s="341"/>
      <c r="SL769" s="341"/>
      <c r="SM769" s="341"/>
      <c r="SN769" s="341"/>
      <c r="SO769" s="341"/>
      <c r="SP769" s="341"/>
      <c r="SQ769" s="341"/>
      <c r="SR769" s="341"/>
      <c r="SS769" s="341"/>
      <c r="ST769" s="341"/>
      <c r="SU769" s="341"/>
      <c r="SV769" s="341"/>
      <c r="SW769" s="341"/>
      <c r="SX769" s="341"/>
      <c r="SY769" s="341"/>
      <c r="SZ769" s="341"/>
      <c r="TA769" s="341"/>
      <c r="TB769" s="341"/>
      <c r="TC769" s="341"/>
      <c r="TD769" s="341"/>
      <c r="TE769" s="341"/>
      <c r="TF769" s="341"/>
      <c r="TG769" s="341"/>
      <c r="TH769" s="341"/>
      <c r="TI769" s="341"/>
      <c r="TJ769" s="341"/>
      <c r="TK769" s="341"/>
      <c r="TL769" s="341"/>
      <c r="TM769" s="341"/>
      <c r="TN769" s="341"/>
      <c r="TO769" s="341"/>
      <c r="TP769" s="341"/>
      <c r="TQ769" s="341"/>
      <c r="TR769" s="341"/>
      <c r="TS769" s="341"/>
      <c r="TT769" s="341"/>
      <c r="TU769" s="341"/>
      <c r="TV769" s="341"/>
      <c r="TW769" s="341"/>
      <c r="TX769" s="341"/>
      <c r="TY769" s="341"/>
      <c r="TZ769" s="341"/>
      <c r="UA769" s="341"/>
      <c r="UB769" s="341"/>
      <c r="UC769" s="341"/>
      <c r="UD769" s="341"/>
      <c r="UE769" s="341"/>
      <c r="UF769" s="341"/>
      <c r="UG769" s="341"/>
      <c r="UH769" s="341"/>
      <c r="UI769" s="341"/>
      <c r="UJ769" s="341"/>
      <c r="UK769" s="341"/>
      <c r="UL769" s="341"/>
      <c r="UM769" s="341"/>
      <c r="UN769" s="341"/>
      <c r="UO769" s="341"/>
      <c r="UP769" s="341"/>
      <c r="UQ769" s="341"/>
      <c r="UR769" s="341"/>
      <c r="US769" s="341"/>
      <c r="UT769" s="341"/>
      <c r="UU769" s="341"/>
      <c r="UV769" s="341"/>
      <c r="UW769" s="341"/>
      <c r="UX769" s="341"/>
      <c r="UY769" s="341"/>
      <c r="UZ769" s="341"/>
      <c r="VA769" s="341"/>
      <c r="VB769" s="341"/>
      <c r="VC769" s="341"/>
      <c r="VD769" s="341"/>
      <c r="VE769" s="341"/>
      <c r="VF769" s="341"/>
      <c r="VG769" s="341"/>
      <c r="VH769" s="341"/>
      <c r="VI769" s="341"/>
      <c r="VJ769" s="341"/>
      <c r="VK769" s="341"/>
      <c r="VL769" s="341"/>
      <c r="VM769" s="341"/>
      <c r="VN769" s="341"/>
      <c r="VO769" s="341"/>
      <c r="VP769" s="341"/>
      <c r="VQ769" s="341"/>
      <c r="VR769" s="341"/>
      <c r="VS769" s="341"/>
      <c r="VT769" s="341"/>
      <c r="VU769" s="341"/>
      <c r="VV769" s="341"/>
      <c r="VW769" s="341"/>
      <c r="VX769" s="341"/>
      <c r="VY769" s="341"/>
      <c r="VZ769" s="341"/>
      <c r="WA769" s="341"/>
      <c r="WB769" s="341"/>
      <c r="WC769" s="341"/>
      <c r="WD769" s="341"/>
      <c r="WE769" s="341"/>
      <c r="WF769" s="341"/>
      <c r="WG769" s="341"/>
      <c r="WH769" s="341"/>
      <c r="WI769" s="341"/>
      <c r="WJ769" s="341"/>
      <c r="WK769" s="341"/>
      <c r="WL769" s="341"/>
      <c r="WM769" s="341"/>
      <c r="WN769" s="341"/>
      <c r="WO769" s="341"/>
      <c r="WP769" s="341"/>
      <c r="WQ769" s="341"/>
      <c r="WR769" s="341"/>
      <c r="WS769" s="341"/>
      <c r="WT769" s="341"/>
      <c r="WU769" s="341"/>
      <c r="WV769" s="341"/>
      <c r="WW769" s="341"/>
      <c r="WX769" s="341"/>
      <c r="WY769" s="341"/>
      <c r="WZ769" s="341"/>
      <c r="XA769" s="341"/>
      <c r="XB769" s="341"/>
      <c r="XC769" s="341"/>
      <c r="XD769" s="341"/>
      <c r="XE769" s="341"/>
      <c r="XF769" s="341"/>
      <c r="XG769" s="341"/>
      <c r="XH769" s="341"/>
      <c r="XI769" s="341"/>
      <c r="XJ769" s="341"/>
      <c r="XK769" s="341"/>
      <c r="XL769" s="341"/>
      <c r="XM769" s="341"/>
      <c r="XN769" s="341"/>
      <c r="XO769" s="341"/>
      <c r="XP769" s="341"/>
      <c r="XQ769" s="341"/>
      <c r="XR769" s="341"/>
      <c r="XS769" s="341"/>
      <c r="XT769" s="341"/>
      <c r="XU769" s="341"/>
      <c r="XV769" s="341"/>
      <c r="XW769" s="341"/>
      <c r="XX769" s="341"/>
      <c r="XY769" s="341"/>
      <c r="XZ769" s="341"/>
      <c r="YA769" s="341"/>
      <c r="YB769" s="341"/>
      <c r="YC769" s="341"/>
      <c r="YD769" s="341"/>
      <c r="YE769" s="341"/>
      <c r="YF769" s="341"/>
      <c r="YG769" s="341"/>
      <c r="YH769" s="341"/>
      <c r="YI769" s="341"/>
      <c r="YJ769" s="341"/>
      <c r="YK769" s="341"/>
      <c r="YL769" s="341"/>
      <c r="YM769" s="341"/>
      <c r="YN769" s="341"/>
      <c r="YO769" s="341"/>
      <c r="YP769" s="341"/>
      <c r="YQ769" s="341"/>
      <c r="YR769" s="341"/>
      <c r="YS769" s="341"/>
      <c r="YT769" s="341"/>
      <c r="YU769" s="341"/>
      <c r="YV769" s="341"/>
      <c r="YW769" s="341"/>
      <c r="YX769" s="341"/>
      <c r="YY769" s="341"/>
      <c r="YZ769" s="341"/>
      <c r="ZA769" s="341"/>
      <c r="ZB769" s="341"/>
      <c r="ZC769" s="341"/>
      <c r="ZD769" s="341"/>
      <c r="ZE769" s="341"/>
      <c r="ZF769" s="341"/>
      <c r="ZG769" s="341"/>
      <c r="ZH769" s="341"/>
      <c r="ZI769" s="341"/>
      <c r="ZJ769" s="341"/>
      <c r="ZK769" s="341"/>
      <c r="ZL769" s="341"/>
      <c r="ZM769" s="341"/>
      <c r="ZN769" s="341"/>
      <c r="ZO769" s="341"/>
      <c r="ZP769" s="341"/>
      <c r="ZQ769" s="341"/>
      <c r="ZR769" s="341"/>
      <c r="ZS769" s="341"/>
      <c r="ZT769" s="341"/>
      <c r="ZU769" s="341"/>
      <c r="ZV769" s="341"/>
      <c r="ZW769" s="341"/>
      <c r="ZX769" s="341"/>
      <c r="ZY769" s="341"/>
      <c r="ZZ769" s="341"/>
      <c r="AAA769" s="341"/>
      <c r="AAB769" s="341"/>
      <c r="AAC769" s="341"/>
      <c r="AAD769" s="341"/>
      <c r="AAE769" s="341"/>
      <c r="AAF769" s="341"/>
      <c r="AAG769" s="341"/>
      <c r="AAH769" s="341"/>
      <c r="AAI769" s="341"/>
      <c r="AAJ769" s="341"/>
      <c r="AAK769" s="341"/>
      <c r="AAL769" s="341"/>
      <c r="AAM769" s="341"/>
      <c r="AAN769" s="341"/>
      <c r="AAO769" s="341"/>
      <c r="AAP769" s="341"/>
      <c r="AAQ769" s="341"/>
      <c r="AAR769" s="341"/>
      <c r="AAS769" s="341"/>
      <c r="AAT769" s="341"/>
      <c r="AAU769" s="341"/>
      <c r="AAV769" s="341"/>
      <c r="AAW769" s="341"/>
      <c r="AAX769" s="341"/>
      <c r="AAY769" s="341"/>
      <c r="AAZ769" s="341"/>
      <c r="ABA769" s="341"/>
      <c r="ABB769" s="341"/>
      <c r="ABC769" s="341"/>
      <c r="ABD769" s="341"/>
      <c r="ABE769" s="341"/>
      <c r="ABF769" s="341"/>
      <c r="ABG769" s="341"/>
      <c r="ABH769" s="341"/>
      <c r="ABI769" s="341"/>
      <c r="ABJ769" s="341"/>
      <c r="ABK769" s="341"/>
      <c r="ABL769" s="341"/>
      <c r="ABM769" s="341"/>
      <c r="ABN769" s="341"/>
      <c r="ABO769" s="341"/>
      <c r="ABP769" s="341"/>
      <c r="ABQ769" s="341"/>
      <c r="ABR769" s="341"/>
      <c r="ABS769" s="341"/>
      <c r="ABT769" s="341"/>
      <c r="ABU769" s="341"/>
      <c r="ABV769" s="341"/>
      <c r="ABW769" s="341"/>
      <c r="ABX769" s="341"/>
      <c r="ABY769" s="341"/>
      <c r="ABZ769" s="341"/>
      <c r="ACA769" s="341"/>
      <c r="ACB769" s="341"/>
      <c r="ACC769" s="341"/>
      <c r="ACD769" s="341"/>
      <c r="ACE769" s="341"/>
      <c r="ACF769" s="341"/>
      <c r="ACG769" s="341"/>
      <c r="ACH769" s="341"/>
      <c r="ACI769" s="341"/>
      <c r="ACJ769" s="341"/>
      <c r="ACK769" s="341"/>
      <c r="ACL769" s="341"/>
      <c r="ACM769" s="341"/>
      <c r="ACN769" s="341"/>
      <c r="ACO769" s="341"/>
      <c r="ACP769" s="341"/>
      <c r="ACQ769" s="341"/>
      <c r="ACR769" s="341"/>
      <c r="ACS769" s="341"/>
      <c r="ACT769" s="341"/>
      <c r="ACU769" s="341"/>
      <c r="ACV769" s="341"/>
      <c r="ACW769" s="341"/>
      <c r="ACX769" s="341"/>
      <c r="ACY769" s="341"/>
      <c r="ACZ769" s="341"/>
      <c r="ADA769" s="341"/>
      <c r="ADB769" s="341"/>
      <c r="ADC769" s="341"/>
      <c r="ADD769" s="341"/>
      <c r="ADE769" s="341"/>
      <c r="ADF769" s="341"/>
      <c r="ADG769" s="341"/>
      <c r="ADH769" s="341"/>
      <c r="ADI769" s="341"/>
      <c r="ADJ769" s="341"/>
      <c r="ADK769" s="341"/>
      <c r="ADL769" s="341"/>
      <c r="ADM769" s="341"/>
      <c r="ADN769" s="341"/>
      <c r="ADO769" s="341"/>
      <c r="ADP769" s="341"/>
      <c r="ADQ769" s="341"/>
      <c r="ADR769" s="341"/>
      <c r="ADS769" s="341"/>
      <c r="ADT769" s="341"/>
      <c r="ADU769" s="341"/>
      <c r="ADV769" s="341"/>
      <c r="ADW769" s="341"/>
      <c r="ADX769" s="341"/>
      <c r="ADY769" s="341"/>
      <c r="ADZ769" s="341"/>
      <c r="AEA769" s="341"/>
      <c r="AEB769" s="341"/>
      <c r="AEC769" s="341"/>
      <c r="AED769" s="341"/>
      <c r="AEE769" s="341"/>
      <c r="AEF769" s="341"/>
      <c r="AEG769" s="341"/>
      <c r="AEH769" s="341"/>
      <c r="AEI769" s="341"/>
      <c r="AEJ769" s="341"/>
      <c r="AEK769" s="341"/>
      <c r="AEL769" s="341"/>
      <c r="AEM769" s="341"/>
      <c r="AEN769" s="341"/>
      <c r="AEO769" s="341"/>
      <c r="AEP769" s="341"/>
      <c r="AEQ769" s="341"/>
      <c r="AER769" s="341"/>
      <c r="AES769" s="341"/>
      <c r="AET769" s="341"/>
      <c r="AEU769" s="341"/>
      <c r="AEV769" s="341"/>
      <c r="AEW769" s="341"/>
      <c r="AEX769" s="341"/>
      <c r="AEY769" s="341"/>
      <c r="AEZ769" s="341"/>
      <c r="AFA769" s="341"/>
      <c r="AFB769" s="341"/>
      <c r="AFC769" s="341"/>
      <c r="AFD769" s="341"/>
      <c r="AFE769" s="341"/>
      <c r="AFF769" s="341"/>
      <c r="AFG769" s="341"/>
      <c r="AFH769" s="341"/>
      <c r="AFI769" s="341"/>
      <c r="AFJ769" s="341"/>
      <c r="AFK769" s="341"/>
      <c r="AFL769" s="341"/>
      <c r="AFM769" s="341"/>
      <c r="AFN769" s="341"/>
      <c r="AFO769" s="341"/>
      <c r="AFP769" s="341"/>
      <c r="AFQ769" s="341"/>
      <c r="AFR769" s="341"/>
      <c r="AFS769" s="341"/>
      <c r="AFT769" s="341"/>
      <c r="AFU769" s="341"/>
      <c r="AFV769" s="341"/>
      <c r="AFW769" s="341"/>
      <c r="AFX769" s="341"/>
      <c r="AFY769" s="341"/>
      <c r="AFZ769" s="341"/>
      <c r="AGA769" s="341"/>
    </row>
    <row r="770" spans="1:859" customFormat="1" x14ac:dyDescent="0.2">
      <c r="A770" s="16"/>
      <c r="B770" s="16"/>
      <c r="C770" s="16"/>
      <c r="D770" s="16"/>
      <c r="E770" s="328" t="s">
        <v>1889</v>
      </c>
      <c r="F770" s="328" t="s">
        <v>2949</v>
      </c>
      <c r="G770" s="218" t="s">
        <v>449</v>
      </c>
      <c r="H770" s="217" t="s">
        <v>1886</v>
      </c>
      <c r="I770" s="217" t="s">
        <v>1802</v>
      </c>
      <c r="J770" s="217" t="s">
        <v>893</v>
      </c>
      <c r="K770" s="217" t="s">
        <v>1853</v>
      </c>
      <c r="L770" s="217" t="s">
        <v>848</v>
      </c>
      <c r="M770" s="217"/>
      <c r="N770" s="218"/>
      <c r="O770" s="217"/>
      <c r="P770" s="217"/>
      <c r="Q770" s="218"/>
      <c r="R770" s="16"/>
      <c r="S770" s="16"/>
      <c r="T770" s="16"/>
      <c r="U770" s="16"/>
      <c r="V770" s="16"/>
      <c r="W770" s="16"/>
      <c r="X770" s="16"/>
      <c r="Y770" s="16"/>
      <c r="Z770" s="16"/>
      <c r="AA770" s="16"/>
      <c r="AB770" s="16"/>
      <c r="AC770" s="16"/>
      <c r="AD770" s="16"/>
      <c r="AE770" s="16"/>
      <c r="AF770" s="16"/>
      <c r="AG770" s="16"/>
      <c r="AH770" s="16"/>
      <c r="AI770" s="16"/>
      <c r="AJ770" s="16"/>
      <c r="AK770" s="16"/>
      <c r="AL770" s="16"/>
      <c r="AM770" s="16"/>
      <c r="AN770" s="16"/>
      <c r="AO770" s="16"/>
      <c r="AP770" s="16"/>
      <c r="AQ770" s="16"/>
      <c r="AR770" s="16"/>
      <c r="AS770" s="16"/>
      <c r="AT770" s="16"/>
      <c r="AU770" s="16"/>
      <c r="AV770" s="16"/>
      <c r="AW770" s="16"/>
      <c r="AX770" s="16"/>
      <c r="AY770" s="16"/>
      <c r="AZ770" s="16"/>
      <c r="BA770" s="16"/>
      <c r="BB770" s="16"/>
      <c r="BC770" s="16"/>
      <c r="BD770" s="16"/>
      <c r="BE770" s="16"/>
      <c r="BF770" s="16"/>
      <c r="BG770" s="16"/>
      <c r="BH770" s="16"/>
      <c r="BI770" s="16"/>
      <c r="BJ770" s="16"/>
      <c r="BK770" s="16"/>
      <c r="BL770" s="16"/>
      <c r="BM770" s="16"/>
      <c r="BN770" s="16"/>
      <c r="BO770" s="16"/>
      <c r="BP770" s="16"/>
      <c r="BQ770" s="16"/>
      <c r="BR770" s="16"/>
      <c r="BS770" s="16"/>
      <c r="BT770" s="16"/>
      <c r="BU770" s="16"/>
      <c r="BV770" s="16"/>
      <c r="BW770" s="16"/>
      <c r="BX770" s="16"/>
      <c r="BY770" s="16"/>
      <c r="BZ770" s="16"/>
      <c r="CA770" s="16"/>
      <c r="CB770" s="16"/>
      <c r="CC770" s="16"/>
      <c r="CD770" s="16"/>
      <c r="CE770" s="16"/>
      <c r="CF770" s="16"/>
      <c r="CG770" s="16"/>
      <c r="CH770" s="16"/>
      <c r="CI770" s="16"/>
      <c r="CJ770" s="16"/>
      <c r="CK770" s="16"/>
      <c r="CL770" s="16"/>
      <c r="CM770" s="16"/>
      <c r="CN770" s="16"/>
      <c r="CO770" s="16"/>
      <c r="CP770" s="16"/>
      <c r="CQ770" s="16"/>
      <c r="CR770" s="16"/>
      <c r="CS770" s="16"/>
      <c r="CT770" s="16"/>
      <c r="CU770" s="16"/>
      <c r="CV770" s="16"/>
      <c r="CW770" s="16"/>
      <c r="CX770" s="16"/>
      <c r="CY770" s="16"/>
      <c r="CZ770" s="16"/>
      <c r="DA770" s="16"/>
      <c r="DB770" s="16"/>
      <c r="DC770" s="16"/>
      <c r="DD770" s="16"/>
      <c r="DE770" s="16"/>
      <c r="DF770" s="16"/>
      <c r="DG770" s="16"/>
      <c r="DH770" s="16"/>
      <c r="DI770" s="16"/>
      <c r="DJ770" s="16"/>
      <c r="DK770" s="16"/>
      <c r="DL770" s="16"/>
      <c r="DM770" s="16"/>
      <c r="DN770" s="16"/>
      <c r="DO770" s="16"/>
      <c r="DP770" s="16"/>
      <c r="DQ770" s="16"/>
      <c r="DR770" s="16"/>
      <c r="DS770" s="16"/>
      <c r="DT770" s="16"/>
      <c r="DU770" s="16"/>
      <c r="DV770" s="16"/>
      <c r="DW770" s="16"/>
      <c r="DX770" s="16"/>
      <c r="DY770" s="16"/>
      <c r="DZ770" s="16"/>
      <c r="EA770" s="16"/>
      <c r="EB770" s="16"/>
      <c r="EC770" s="16"/>
      <c r="ED770" s="16"/>
      <c r="EE770" s="16"/>
      <c r="EF770" s="16"/>
      <c r="EG770" s="16"/>
      <c r="EH770" s="16"/>
      <c r="EI770" s="16"/>
      <c r="EJ770" s="16"/>
      <c r="EK770" s="16"/>
      <c r="EL770" s="16"/>
      <c r="EM770" s="16"/>
      <c r="EN770" s="16"/>
      <c r="EO770" s="16"/>
      <c r="EP770" s="16"/>
      <c r="EQ770" s="16"/>
      <c r="ER770" s="16"/>
      <c r="ES770" s="16"/>
      <c r="ET770" s="16"/>
      <c r="EU770" s="16"/>
      <c r="EV770" s="16"/>
      <c r="EW770" s="16"/>
      <c r="EX770" s="16"/>
      <c r="EY770" s="16"/>
      <c r="EZ770" s="16"/>
      <c r="FA770" s="16"/>
      <c r="FB770" s="16"/>
      <c r="FC770" s="16"/>
      <c r="FD770" s="16"/>
      <c r="FE770" s="16"/>
      <c r="FF770" s="16"/>
      <c r="FG770" s="16"/>
      <c r="FH770" s="16"/>
      <c r="FI770" s="16"/>
      <c r="FJ770" s="16"/>
      <c r="FK770" s="16"/>
      <c r="FL770" s="16"/>
      <c r="FM770" s="16"/>
      <c r="FN770" s="16"/>
      <c r="FO770" s="16"/>
      <c r="FP770" s="16"/>
      <c r="FQ770" s="16"/>
      <c r="FR770" s="16"/>
      <c r="FS770" s="16"/>
      <c r="FT770" s="16"/>
      <c r="FU770" s="16"/>
      <c r="FV770" s="16"/>
      <c r="FW770" s="16"/>
      <c r="FX770" s="16"/>
      <c r="FY770" s="16"/>
      <c r="FZ770" s="16"/>
      <c r="GA770" s="16"/>
      <c r="GB770" s="16"/>
      <c r="GC770" s="16"/>
      <c r="GD770" s="16"/>
      <c r="GE770" s="16"/>
      <c r="GF770" s="16"/>
      <c r="GG770" s="16"/>
      <c r="GH770" s="16"/>
      <c r="GI770" s="16"/>
      <c r="GJ770" s="16"/>
      <c r="GK770" s="16"/>
      <c r="GL770" s="16"/>
      <c r="GM770" s="16"/>
      <c r="GN770" s="16"/>
      <c r="GO770" s="16"/>
      <c r="GP770" s="16"/>
      <c r="GQ770" s="16"/>
      <c r="GR770" s="16"/>
      <c r="GS770" s="16"/>
      <c r="GT770" s="16"/>
      <c r="GU770" s="16"/>
      <c r="GV770" s="16"/>
      <c r="GW770" s="16"/>
      <c r="GX770" s="16"/>
      <c r="GY770" s="16"/>
      <c r="GZ770" s="16"/>
      <c r="HA770" s="16"/>
      <c r="HB770" s="16"/>
      <c r="HC770" s="16"/>
      <c r="HD770" s="16"/>
      <c r="HE770" s="16"/>
      <c r="HF770" s="16"/>
      <c r="HG770" s="16"/>
      <c r="HH770" s="16"/>
      <c r="HI770" s="16"/>
      <c r="HJ770" s="16"/>
      <c r="HK770" s="16"/>
      <c r="HL770" s="16"/>
      <c r="HM770" s="16"/>
      <c r="HN770" s="16"/>
      <c r="HO770" s="16"/>
      <c r="HP770" s="16"/>
      <c r="HQ770" s="16"/>
      <c r="HR770" s="16"/>
      <c r="HS770" s="16"/>
      <c r="HT770" s="16"/>
      <c r="HU770" s="16"/>
      <c r="HV770" s="16"/>
      <c r="HW770" s="16"/>
      <c r="HX770" s="16"/>
      <c r="HY770" s="16"/>
      <c r="HZ770" s="16"/>
      <c r="IA770" s="16"/>
      <c r="IB770" s="16"/>
      <c r="IC770" s="16"/>
      <c r="ID770" s="16"/>
      <c r="IE770" s="16"/>
      <c r="IF770" s="16"/>
      <c r="IG770" s="16"/>
      <c r="IH770" s="16"/>
      <c r="II770" s="16"/>
      <c r="IJ770" s="16"/>
      <c r="IK770" s="16"/>
      <c r="IL770" s="16"/>
      <c r="IM770" s="16"/>
      <c r="IN770" s="16"/>
      <c r="IO770" s="16"/>
      <c r="IP770" s="16"/>
      <c r="IQ770" s="16"/>
      <c r="IR770" s="16"/>
      <c r="IS770" s="16"/>
      <c r="IT770" s="16"/>
      <c r="IU770" s="16"/>
      <c r="IV770" s="16"/>
      <c r="IW770" s="16"/>
      <c r="IX770" s="16"/>
      <c r="IY770" s="16"/>
      <c r="IZ770" s="16"/>
      <c r="JA770" s="16"/>
      <c r="JB770" s="16"/>
      <c r="JC770" s="16"/>
      <c r="JD770" s="16"/>
      <c r="JE770" s="16"/>
      <c r="JF770" s="16"/>
      <c r="JG770" s="16"/>
      <c r="JH770" s="16"/>
      <c r="JI770" s="16"/>
      <c r="JJ770" s="16"/>
      <c r="JK770" s="16"/>
      <c r="JL770" s="16"/>
      <c r="JM770" s="16"/>
      <c r="JN770" s="16"/>
      <c r="JO770" s="16"/>
      <c r="JP770" s="16"/>
      <c r="JQ770" s="16"/>
      <c r="JR770" s="16"/>
      <c r="JS770" s="16"/>
      <c r="JT770" s="16"/>
      <c r="JU770" s="16"/>
      <c r="JV770" s="16"/>
      <c r="JW770" s="16"/>
      <c r="JX770" s="16"/>
      <c r="JY770" s="16"/>
      <c r="JZ770" s="16"/>
      <c r="KA770" s="16"/>
      <c r="KB770" s="16"/>
      <c r="KC770" s="16"/>
      <c r="KD770" s="16"/>
      <c r="KE770" s="16"/>
      <c r="KF770" s="16"/>
      <c r="KG770" s="16"/>
      <c r="KH770" s="16"/>
      <c r="KI770" s="16"/>
      <c r="KJ770" s="16"/>
      <c r="KK770" s="16"/>
      <c r="KL770" s="16"/>
      <c r="KM770" s="16"/>
      <c r="KN770" s="16"/>
      <c r="KO770" s="16"/>
      <c r="KP770" s="16"/>
      <c r="KQ770" s="16"/>
      <c r="KR770" s="16"/>
      <c r="KS770" s="16"/>
      <c r="KT770" s="16"/>
      <c r="KU770" s="16"/>
      <c r="KV770" s="16"/>
      <c r="KW770" s="16"/>
      <c r="KX770" s="16"/>
      <c r="KY770" s="16"/>
      <c r="KZ770" s="16"/>
      <c r="LA770" s="16"/>
      <c r="LB770" s="16"/>
      <c r="LC770" s="16"/>
      <c r="LD770" s="16"/>
      <c r="LE770" s="16"/>
      <c r="LF770" s="16"/>
      <c r="LG770" s="16"/>
      <c r="LH770" s="16"/>
      <c r="LI770" s="16"/>
      <c r="LJ770" s="16"/>
      <c r="LK770" s="16"/>
      <c r="LL770" s="16"/>
      <c r="LM770" s="16"/>
      <c r="LN770" s="16"/>
      <c r="LO770" s="16"/>
      <c r="LP770" s="16"/>
      <c r="LQ770" s="16"/>
      <c r="LR770" s="16"/>
      <c r="LS770" s="16"/>
      <c r="LT770" s="16"/>
      <c r="LU770" s="16"/>
      <c r="LV770" s="16"/>
      <c r="LW770" s="16"/>
      <c r="LX770" s="16"/>
      <c r="LY770" s="16"/>
      <c r="LZ770" s="16"/>
      <c r="MA770" s="16"/>
      <c r="MB770" s="16"/>
      <c r="MC770" s="16"/>
      <c r="MD770" s="16"/>
      <c r="ME770" s="16"/>
      <c r="MF770" s="16"/>
      <c r="MG770" s="16"/>
      <c r="MH770" s="16"/>
      <c r="MI770" s="16"/>
      <c r="MJ770" s="16"/>
      <c r="MK770" s="16"/>
      <c r="ML770" s="16"/>
      <c r="MM770" s="16"/>
      <c r="MN770" s="16"/>
      <c r="MO770" s="16"/>
      <c r="MP770" s="16"/>
      <c r="MQ770" s="16"/>
      <c r="MR770" s="16"/>
      <c r="MS770" s="16"/>
      <c r="MT770" s="16"/>
      <c r="MU770" s="16"/>
      <c r="MV770" s="16"/>
      <c r="MW770" s="16"/>
      <c r="MX770" s="16"/>
      <c r="MY770" s="16"/>
      <c r="MZ770" s="16"/>
      <c r="NA770" s="16"/>
      <c r="NB770" s="16"/>
      <c r="NC770" s="16"/>
      <c r="ND770" s="16"/>
      <c r="NE770" s="16"/>
      <c r="NF770" s="16"/>
      <c r="NG770" s="16"/>
      <c r="NH770" s="16"/>
      <c r="NI770" s="16"/>
      <c r="NJ770" s="16"/>
      <c r="NK770" s="16"/>
      <c r="NL770" s="16"/>
      <c r="NM770" s="16"/>
      <c r="NN770" s="16"/>
      <c r="NO770" s="16"/>
      <c r="NP770" s="16"/>
      <c r="NQ770" s="16"/>
      <c r="NR770" s="16"/>
      <c r="NS770" s="16"/>
      <c r="NT770" s="16"/>
      <c r="NU770" s="16"/>
      <c r="NV770" s="16"/>
      <c r="NW770" s="16"/>
      <c r="NX770" s="16"/>
      <c r="NY770" s="16"/>
      <c r="NZ770" s="16"/>
      <c r="OA770" s="16"/>
      <c r="OB770" s="16"/>
      <c r="OC770" s="16"/>
      <c r="OD770" s="16"/>
      <c r="OE770" s="16"/>
      <c r="OF770" s="16"/>
      <c r="OG770" s="16"/>
      <c r="OH770" s="16"/>
      <c r="OI770" s="16"/>
      <c r="OJ770" s="16"/>
      <c r="OK770" s="16"/>
      <c r="OL770" s="16"/>
      <c r="OM770" s="16"/>
      <c r="ON770" s="16"/>
      <c r="OO770" s="16"/>
      <c r="OP770" s="16"/>
      <c r="OQ770" s="16"/>
      <c r="OR770" s="16"/>
      <c r="OS770" s="16"/>
      <c r="OT770" s="16"/>
      <c r="OU770" s="16"/>
      <c r="OV770" s="16"/>
      <c r="OW770" s="16"/>
      <c r="OX770" s="16"/>
      <c r="OY770" s="16"/>
      <c r="OZ770" s="16"/>
      <c r="PA770" s="16"/>
      <c r="PB770" s="16"/>
      <c r="PC770" s="16"/>
      <c r="PD770" s="16"/>
      <c r="PE770" s="16"/>
      <c r="PF770" s="16"/>
      <c r="PG770" s="16"/>
      <c r="PH770" s="16"/>
      <c r="PI770" s="16"/>
      <c r="PJ770" s="16"/>
      <c r="PK770" s="16"/>
      <c r="PL770" s="16"/>
      <c r="PM770" s="16"/>
      <c r="PN770" s="16"/>
      <c r="PO770" s="16"/>
      <c r="PP770" s="16"/>
      <c r="PQ770" s="16"/>
      <c r="PR770" s="16"/>
      <c r="PS770" s="16"/>
      <c r="PT770" s="16"/>
      <c r="PU770" s="16"/>
      <c r="PV770" s="16"/>
      <c r="PW770" s="16"/>
      <c r="PX770" s="16"/>
      <c r="PY770" s="16"/>
      <c r="PZ770" s="16"/>
      <c r="QA770" s="16"/>
      <c r="QB770" s="16"/>
      <c r="QC770" s="16"/>
      <c r="QD770" s="16"/>
      <c r="QE770" s="16"/>
      <c r="QF770" s="16"/>
      <c r="QG770" s="16"/>
      <c r="QH770" s="16"/>
      <c r="QI770" s="16"/>
      <c r="QJ770" s="16"/>
      <c r="QK770" s="16"/>
      <c r="QL770" s="16"/>
      <c r="QM770" s="16"/>
      <c r="QN770" s="16"/>
      <c r="QO770" s="16"/>
      <c r="QP770" s="16"/>
      <c r="QQ770" s="16"/>
      <c r="QR770" s="16"/>
      <c r="QS770" s="16"/>
      <c r="QT770" s="16"/>
      <c r="QU770" s="16"/>
      <c r="QV770" s="16"/>
      <c r="QW770" s="16"/>
      <c r="QX770" s="16"/>
      <c r="QY770" s="16"/>
      <c r="QZ770" s="16"/>
      <c r="RA770" s="16"/>
      <c r="RB770" s="16"/>
      <c r="RC770" s="16"/>
      <c r="RD770" s="16"/>
      <c r="RE770" s="16"/>
      <c r="RF770" s="16"/>
      <c r="RG770" s="16"/>
      <c r="RH770" s="16"/>
      <c r="RI770" s="16"/>
      <c r="RJ770" s="16"/>
      <c r="RK770" s="16"/>
      <c r="RL770" s="16"/>
      <c r="RM770" s="16"/>
      <c r="RN770" s="16"/>
      <c r="RO770" s="16"/>
      <c r="RP770" s="16"/>
      <c r="RQ770" s="16"/>
      <c r="RR770" s="16"/>
      <c r="RS770" s="16"/>
      <c r="RT770" s="16"/>
      <c r="RU770" s="16"/>
      <c r="RV770" s="16"/>
      <c r="RW770" s="16"/>
      <c r="RX770" s="16"/>
      <c r="RY770" s="16"/>
      <c r="RZ770" s="16"/>
      <c r="SA770" s="16"/>
      <c r="SB770" s="16"/>
      <c r="SC770" s="16"/>
      <c r="SD770" s="16"/>
      <c r="SE770" s="16"/>
      <c r="SF770" s="16"/>
      <c r="SG770" s="16"/>
      <c r="SH770" s="16"/>
      <c r="SI770" s="16"/>
      <c r="SJ770" s="16"/>
      <c r="SK770" s="16"/>
      <c r="SL770" s="16"/>
      <c r="SM770" s="16"/>
      <c r="SN770" s="16"/>
      <c r="SO770" s="16"/>
      <c r="SP770" s="16"/>
      <c r="SQ770" s="16"/>
      <c r="SR770" s="16"/>
      <c r="SS770" s="16"/>
      <c r="ST770" s="16"/>
      <c r="SU770" s="16"/>
      <c r="SV770" s="16"/>
      <c r="SW770" s="16"/>
      <c r="SX770" s="16"/>
      <c r="SY770" s="16"/>
      <c r="SZ770" s="16"/>
      <c r="TA770" s="16"/>
      <c r="TB770" s="16"/>
      <c r="TC770" s="16"/>
      <c r="TD770" s="16"/>
      <c r="TE770" s="16"/>
      <c r="TF770" s="16"/>
      <c r="TG770" s="16"/>
      <c r="TH770" s="16"/>
      <c r="TI770" s="16"/>
      <c r="TJ770" s="16"/>
      <c r="TK770" s="16"/>
      <c r="TL770" s="16"/>
      <c r="TM770" s="16"/>
      <c r="TN770" s="16"/>
      <c r="TO770" s="16"/>
      <c r="TP770" s="16"/>
      <c r="TQ770" s="16"/>
      <c r="TR770" s="16"/>
      <c r="TS770" s="16"/>
      <c r="TT770" s="16"/>
      <c r="TU770" s="16"/>
      <c r="TV770" s="16"/>
      <c r="TW770" s="16"/>
      <c r="TX770" s="16"/>
      <c r="TY770" s="16"/>
      <c r="TZ770" s="16"/>
      <c r="UA770" s="16"/>
      <c r="UB770" s="16"/>
      <c r="UC770" s="16"/>
      <c r="UD770" s="16"/>
      <c r="UE770" s="16"/>
      <c r="UF770" s="16"/>
      <c r="UG770" s="16"/>
      <c r="UH770" s="16"/>
      <c r="UI770" s="16"/>
      <c r="UJ770" s="16"/>
      <c r="UK770" s="16"/>
      <c r="UL770" s="16"/>
      <c r="UM770" s="16"/>
      <c r="UN770" s="16"/>
      <c r="UO770" s="16"/>
      <c r="UP770" s="16"/>
      <c r="UQ770" s="16"/>
      <c r="UR770" s="16"/>
      <c r="US770" s="16"/>
      <c r="UT770" s="16"/>
      <c r="UU770" s="16"/>
      <c r="UV770" s="16"/>
      <c r="UW770" s="16"/>
      <c r="UX770" s="16"/>
      <c r="UY770" s="16"/>
      <c r="UZ770" s="16"/>
      <c r="VA770" s="16"/>
      <c r="VB770" s="16"/>
      <c r="VC770" s="16"/>
      <c r="VD770" s="16"/>
      <c r="VE770" s="16"/>
      <c r="VF770" s="16"/>
      <c r="VG770" s="16"/>
      <c r="VH770" s="16"/>
      <c r="VI770" s="16"/>
      <c r="VJ770" s="16"/>
      <c r="VK770" s="16"/>
      <c r="VL770" s="16"/>
      <c r="VM770" s="16"/>
      <c r="VN770" s="16"/>
      <c r="VO770" s="16"/>
      <c r="VP770" s="16"/>
      <c r="VQ770" s="16"/>
      <c r="VR770" s="16"/>
      <c r="VS770" s="16"/>
      <c r="VT770" s="16"/>
      <c r="VU770" s="16"/>
      <c r="VV770" s="16"/>
      <c r="VW770" s="16"/>
      <c r="VX770" s="16"/>
      <c r="VY770" s="16"/>
      <c r="VZ770" s="16"/>
      <c r="WA770" s="16"/>
      <c r="WB770" s="16"/>
      <c r="WC770" s="16"/>
      <c r="WD770" s="16"/>
      <c r="WE770" s="16"/>
      <c r="WF770" s="16"/>
      <c r="WG770" s="16"/>
      <c r="WH770" s="16"/>
      <c r="WI770" s="16"/>
      <c r="WJ770" s="16"/>
      <c r="WK770" s="16"/>
      <c r="WL770" s="16"/>
      <c r="WM770" s="16"/>
      <c r="WN770" s="16"/>
      <c r="WO770" s="16"/>
      <c r="WP770" s="16"/>
      <c r="WQ770" s="16"/>
      <c r="WR770" s="16"/>
      <c r="WS770" s="16"/>
      <c r="WT770" s="16"/>
      <c r="WU770" s="16"/>
      <c r="WV770" s="16"/>
      <c r="WW770" s="16"/>
      <c r="WX770" s="16"/>
      <c r="WY770" s="16"/>
      <c r="WZ770" s="16"/>
      <c r="XA770" s="16"/>
      <c r="XB770" s="16"/>
      <c r="XC770" s="16"/>
      <c r="XD770" s="16"/>
      <c r="XE770" s="16"/>
      <c r="XF770" s="16"/>
      <c r="XG770" s="16"/>
      <c r="XH770" s="16"/>
      <c r="XI770" s="16"/>
      <c r="XJ770" s="16"/>
      <c r="XK770" s="16"/>
      <c r="XL770" s="16"/>
      <c r="XM770" s="16"/>
      <c r="XN770" s="16"/>
      <c r="XO770" s="16"/>
      <c r="XP770" s="16"/>
      <c r="XQ770" s="16"/>
      <c r="XR770" s="16"/>
      <c r="XS770" s="16"/>
      <c r="XT770" s="16"/>
      <c r="XU770" s="16"/>
      <c r="XV770" s="16"/>
      <c r="XW770" s="16"/>
      <c r="XX770" s="16"/>
      <c r="XY770" s="16"/>
      <c r="XZ770" s="16"/>
      <c r="YA770" s="16"/>
      <c r="YB770" s="16"/>
      <c r="YC770" s="16"/>
      <c r="YD770" s="16"/>
      <c r="YE770" s="16"/>
      <c r="YF770" s="16"/>
      <c r="YG770" s="16"/>
      <c r="YH770" s="16"/>
      <c r="YI770" s="16"/>
      <c r="YJ770" s="16"/>
      <c r="YK770" s="16"/>
      <c r="YL770" s="16"/>
      <c r="YM770" s="16"/>
      <c r="YN770" s="16"/>
      <c r="YO770" s="16"/>
      <c r="YP770" s="16"/>
      <c r="YQ770" s="16"/>
      <c r="YR770" s="16"/>
      <c r="YS770" s="16"/>
      <c r="YT770" s="16"/>
      <c r="YU770" s="16"/>
      <c r="YV770" s="16"/>
      <c r="YW770" s="16"/>
      <c r="YX770" s="16"/>
      <c r="YY770" s="16"/>
      <c r="YZ770" s="16"/>
      <c r="ZA770" s="16"/>
      <c r="ZB770" s="16"/>
      <c r="ZC770" s="16"/>
      <c r="ZD770" s="16"/>
      <c r="ZE770" s="16"/>
      <c r="ZF770" s="16"/>
      <c r="ZG770" s="16"/>
      <c r="ZH770" s="16"/>
      <c r="ZI770" s="16"/>
      <c r="ZJ770" s="16"/>
      <c r="ZK770" s="16"/>
      <c r="ZL770" s="16"/>
      <c r="ZM770" s="16"/>
      <c r="ZN770" s="16"/>
      <c r="ZO770" s="16"/>
      <c r="ZP770" s="16"/>
      <c r="ZQ770" s="16"/>
      <c r="ZR770" s="16"/>
      <c r="ZS770" s="16"/>
      <c r="ZT770" s="16"/>
      <c r="ZU770" s="16"/>
      <c r="ZV770" s="16"/>
      <c r="ZW770" s="16"/>
      <c r="ZX770" s="16"/>
      <c r="ZY770" s="16"/>
      <c r="ZZ770" s="16"/>
      <c r="AAA770" s="16"/>
      <c r="AAB770" s="16"/>
      <c r="AAC770" s="16"/>
      <c r="AAD770" s="16"/>
      <c r="AAE770" s="16"/>
      <c r="AAF770" s="16"/>
      <c r="AAG770" s="16"/>
      <c r="AAH770" s="16"/>
      <c r="AAI770" s="16"/>
      <c r="AAJ770" s="16"/>
      <c r="AAK770" s="16"/>
      <c r="AAL770" s="16"/>
      <c r="AAM770" s="16"/>
      <c r="AAN770" s="16"/>
      <c r="AAO770" s="16"/>
      <c r="AAP770" s="16"/>
      <c r="AAQ770" s="16"/>
      <c r="AAR770" s="16"/>
      <c r="AAS770" s="16"/>
      <c r="AAT770" s="16"/>
      <c r="AAU770" s="16"/>
      <c r="AAV770" s="16"/>
      <c r="AAW770" s="16"/>
      <c r="AAX770" s="16"/>
      <c r="AAY770" s="16"/>
      <c r="AAZ770" s="16"/>
      <c r="ABA770" s="16"/>
      <c r="ABB770" s="16"/>
      <c r="ABC770" s="16"/>
      <c r="ABD770" s="16"/>
      <c r="ABE770" s="16"/>
      <c r="ABF770" s="16"/>
      <c r="ABG770" s="16"/>
      <c r="ABH770" s="16"/>
      <c r="ABI770" s="16"/>
      <c r="ABJ770" s="16"/>
      <c r="ABK770" s="16"/>
      <c r="ABL770" s="16"/>
      <c r="ABM770" s="16"/>
      <c r="ABN770" s="16"/>
      <c r="ABO770" s="16"/>
      <c r="ABP770" s="16"/>
      <c r="ABQ770" s="16"/>
      <c r="ABR770" s="16"/>
      <c r="ABS770" s="16"/>
      <c r="ABT770" s="16"/>
      <c r="ABU770" s="16"/>
      <c r="ABV770" s="16"/>
      <c r="ABW770" s="16"/>
      <c r="ABX770" s="16"/>
      <c r="ABY770" s="16"/>
      <c r="ABZ770" s="16"/>
      <c r="ACA770" s="16"/>
      <c r="ACB770" s="16"/>
      <c r="ACC770" s="16"/>
      <c r="ACD770" s="16"/>
      <c r="ACE770" s="16"/>
      <c r="ACF770" s="16"/>
      <c r="ACG770" s="16"/>
      <c r="ACH770" s="16"/>
      <c r="ACI770" s="16"/>
      <c r="ACJ770" s="16"/>
      <c r="ACK770" s="16"/>
      <c r="ACL770" s="16"/>
      <c r="ACM770" s="16"/>
      <c r="ACN770" s="16"/>
      <c r="ACO770" s="16"/>
      <c r="ACP770" s="16"/>
      <c r="ACQ770" s="16"/>
      <c r="ACR770" s="16"/>
      <c r="ACS770" s="16"/>
      <c r="ACT770" s="16"/>
      <c r="ACU770" s="16"/>
      <c r="ACV770" s="16"/>
      <c r="ACW770" s="16"/>
      <c r="ACX770" s="16"/>
      <c r="ACY770" s="16"/>
      <c r="ACZ770" s="16"/>
      <c r="ADA770" s="16"/>
      <c r="ADB770" s="16"/>
      <c r="ADC770" s="16"/>
      <c r="ADD770" s="16"/>
      <c r="ADE770" s="16"/>
      <c r="ADF770" s="16"/>
      <c r="ADG770" s="16"/>
      <c r="ADH770" s="16"/>
      <c r="ADI770" s="16"/>
      <c r="ADJ770" s="16"/>
      <c r="ADK770" s="16"/>
      <c r="ADL770" s="16"/>
      <c r="ADM770" s="16"/>
      <c r="ADN770" s="16"/>
      <c r="ADO770" s="16"/>
      <c r="ADP770" s="16"/>
      <c r="ADQ770" s="16"/>
      <c r="ADR770" s="16"/>
      <c r="ADS770" s="16"/>
      <c r="ADT770" s="16"/>
      <c r="ADU770" s="16"/>
      <c r="ADV770" s="16"/>
      <c r="ADW770" s="16"/>
      <c r="ADX770" s="16"/>
      <c r="ADY770" s="16"/>
      <c r="ADZ770" s="16"/>
      <c r="AEA770" s="16"/>
      <c r="AEB770" s="16"/>
      <c r="AEC770" s="16"/>
      <c r="AED770" s="16"/>
      <c r="AEE770" s="16"/>
      <c r="AEF770" s="16"/>
      <c r="AEG770" s="16"/>
      <c r="AEH770" s="16"/>
      <c r="AEI770" s="16"/>
      <c r="AEJ770" s="16"/>
      <c r="AEK770" s="16"/>
      <c r="AEL770" s="16"/>
      <c r="AEM770" s="16"/>
      <c r="AEN770" s="16"/>
      <c r="AEO770" s="16"/>
      <c r="AEP770" s="16"/>
      <c r="AEQ770" s="16"/>
      <c r="AER770" s="16"/>
      <c r="AES770" s="16"/>
      <c r="AET770" s="16"/>
      <c r="AEU770" s="16"/>
      <c r="AEV770" s="16"/>
      <c r="AEW770" s="16"/>
      <c r="AEX770" s="16"/>
      <c r="AEY770" s="16"/>
      <c r="AEZ770" s="16"/>
      <c r="AFA770" s="16"/>
      <c r="AFB770" s="16"/>
      <c r="AFC770" s="16"/>
      <c r="AFD770" s="16"/>
      <c r="AFE770" s="16"/>
      <c r="AFF770" s="16"/>
      <c r="AFG770" s="16"/>
      <c r="AFH770" s="16"/>
      <c r="AFI770" s="16"/>
      <c r="AFJ770" s="16"/>
      <c r="AFK770" s="16"/>
      <c r="AFL770" s="16"/>
      <c r="AFM770" s="16"/>
      <c r="AFN770" s="16"/>
      <c r="AFO770" s="16"/>
      <c r="AFP770" s="16"/>
      <c r="AFQ770" s="16"/>
      <c r="AFR770" s="16"/>
      <c r="AFS770" s="16"/>
      <c r="AFT770" s="16"/>
      <c r="AFU770" s="16"/>
      <c r="AFV770" s="16"/>
      <c r="AFW770" s="16"/>
      <c r="AFX770" s="16"/>
      <c r="AFY770" s="16"/>
      <c r="AFZ770" s="16"/>
      <c r="AGA770" s="16"/>
    </row>
    <row r="771" spans="1:859" s="343" customFormat="1" x14ac:dyDescent="0.2">
      <c r="A771" s="341"/>
      <c r="B771" s="341"/>
      <c r="C771" s="341"/>
      <c r="D771" s="341"/>
      <c r="E771" s="340" t="s">
        <v>1890</v>
      </c>
      <c r="F771" s="340" t="s">
        <v>2950</v>
      </c>
      <c r="G771" s="340" t="s">
        <v>449</v>
      </c>
      <c r="H771" s="329" t="s">
        <v>1888</v>
      </c>
      <c r="I771" s="329" t="s">
        <v>1802</v>
      </c>
      <c r="J771" s="329" t="s">
        <v>885</v>
      </c>
      <c r="K771" s="329" t="s">
        <v>1853</v>
      </c>
      <c r="L771" s="329" t="s">
        <v>848</v>
      </c>
      <c r="M771" s="329"/>
      <c r="N771" s="340"/>
      <c r="O771" s="329"/>
      <c r="P771" s="329"/>
      <c r="Q771" s="340"/>
      <c r="R771" s="341"/>
      <c r="S771" s="341"/>
      <c r="T771" s="341"/>
      <c r="U771" s="341"/>
      <c r="V771" s="341"/>
      <c r="W771" s="341"/>
      <c r="X771" s="341"/>
      <c r="Y771" s="341"/>
      <c r="Z771" s="341"/>
      <c r="AA771" s="341"/>
      <c r="AB771" s="341"/>
      <c r="AC771" s="341"/>
      <c r="AD771" s="341"/>
      <c r="AE771" s="341"/>
      <c r="AF771" s="341"/>
      <c r="AG771" s="341"/>
      <c r="AH771" s="341"/>
      <c r="AI771" s="341"/>
      <c r="AJ771" s="341"/>
      <c r="AK771" s="341"/>
      <c r="AL771" s="341"/>
      <c r="AM771" s="341"/>
      <c r="AN771" s="341"/>
      <c r="AO771" s="341"/>
      <c r="AP771" s="341"/>
      <c r="AQ771" s="341"/>
      <c r="AR771" s="341"/>
      <c r="AS771" s="341"/>
      <c r="AT771" s="341"/>
      <c r="AU771" s="341"/>
      <c r="AV771" s="341"/>
      <c r="AW771" s="341"/>
      <c r="AX771" s="341"/>
      <c r="AY771" s="341"/>
      <c r="AZ771" s="341"/>
      <c r="BA771" s="341"/>
      <c r="BB771" s="341"/>
      <c r="BC771" s="341"/>
      <c r="BD771" s="341"/>
      <c r="BE771" s="341"/>
      <c r="BF771" s="341"/>
      <c r="BG771" s="341"/>
      <c r="BH771" s="341"/>
      <c r="BI771" s="341"/>
      <c r="BJ771" s="341"/>
      <c r="BK771" s="341"/>
      <c r="BL771" s="341"/>
      <c r="BM771" s="341"/>
      <c r="BN771" s="341"/>
      <c r="BO771" s="341"/>
      <c r="BP771" s="341"/>
      <c r="BQ771" s="341"/>
      <c r="BR771" s="341"/>
      <c r="BS771" s="341"/>
      <c r="BT771" s="341"/>
      <c r="BU771" s="341"/>
      <c r="BV771" s="341"/>
      <c r="BW771" s="341"/>
      <c r="BX771" s="341"/>
      <c r="BY771" s="341"/>
      <c r="BZ771" s="341"/>
      <c r="CA771" s="341"/>
      <c r="CB771" s="341"/>
      <c r="CC771" s="341"/>
      <c r="CD771" s="341"/>
      <c r="CE771" s="341"/>
      <c r="CF771" s="341"/>
      <c r="CG771" s="341"/>
      <c r="CH771" s="341"/>
      <c r="CI771" s="341"/>
      <c r="CJ771" s="341"/>
      <c r="CK771" s="341"/>
      <c r="CL771" s="341"/>
      <c r="CM771" s="341"/>
      <c r="CN771" s="341"/>
      <c r="CO771" s="341"/>
      <c r="CP771" s="341"/>
      <c r="CQ771" s="341"/>
      <c r="CR771" s="341"/>
      <c r="CS771" s="341"/>
      <c r="CT771" s="341"/>
      <c r="CU771" s="341"/>
      <c r="CV771" s="341"/>
      <c r="CW771" s="341"/>
      <c r="CX771" s="341"/>
      <c r="CY771" s="341"/>
      <c r="CZ771" s="341"/>
      <c r="DA771" s="341"/>
      <c r="DB771" s="341"/>
      <c r="DC771" s="341"/>
      <c r="DD771" s="341"/>
      <c r="DE771" s="341"/>
      <c r="DF771" s="341"/>
      <c r="DG771" s="341"/>
      <c r="DH771" s="341"/>
      <c r="DI771" s="341"/>
      <c r="DJ771" s="341"/>
      <c r="DK771" s="341"/>
      <c r="DL771" s="341"/>
      <c r="DM771" s="341"/>
      <c r="DN771" s="341"/>
      <c r="DO771" s="341"/>
      <c r="DP771" s="341"/>
      <c r="DQ771" s="341"/>
      <c r="DR771" s="341"/>
      <c r="DS771" s="341"/>
      <c r="DT771" s="341"/>
      <c r="DU771" s="341"/>
      <c r="DV771" s="341"/>
      <c r="DW771" s="341"/>
      <c r="DX771" s="341"/>
      <c r="DY771" s="341"/>
      <c r="DZ771" s="341"/>
      <c r="EA771" s="341"/>
      <c r="EB771" s="341"/>
      <c r="EC771" s="341"/>
      <c r="ED771" s="341"/>
      <c r="EE771" s="341"/>
      <c r="EF771" s="341"/>
      <c r="EG771" s="341"/>
      <c r="EH771" s="341"/>
      <c r="EI771" s="341"/>
      <c r="EJ771" s="341"/>
      <c r="EK771" s="341"/>
      <c r="EL771" s="341"/>
      <c r="EM771" s="341"/>
      <c r="EN771" s="341"/>
      <c r="EO771" s="341"/>
      <c r="EP771" s="341"/>
      <c r="EQ771" s="341"/>
      <c r="ER771" s="341"/>
      <c r="ES771" s="341"/>
      <c r="ET771" s="341"/>
      <c r="EU771" s="341"/>
      <c r="EV771" s="341"/>
      <c r="EW771" s="341"/>
      <c r="EX771" s="341"/>
      <c r="EY771" s="341"/>
      <c r="EZ771" s="341"/>
      <c r="FA771" s="341"/>
      <c r="FB771" s="341"/>
      <c r="FC771" s="341"/>
      <c r="FD771" s="341"/>
      <c r="FE771" s="341"/>
      <c r="FF771" s="341"/>
      <c r="FG771" s="341"/>
      <c r="FH771" s="341"/>
      <c r="FI771" s="341"/>
      <c r="FJ771" s="341"/>
      <c r="FK771" s="341"/>
      <c r="FL771" s="341"/>
      <c r="FM771" s="341"/>
      <c r="FN771" s="341"/>
      <c r="FO771" s="341"/>
      <c r="FP771" s="341"/>
      <c r="FQ771" s="341"/>
      <c r="FR771" s="341"/>
      <c r="FS771" s="341"/>
      <c r="FT771" s="341"/>
      <c r="FU771" s="341"/>
      <c r="FV771" s="341"/>
      <c r="FW771" s="341"/>
      <c r="FX771" s="341"/>
      <c r="FY771" s="341"/>
      <c r="FZ771" s="341"/>
      <c r="GA771" s="341"/>
      <c r="GB771" s="341"/>
      <c r="GC771" s="341"/>
      <c r="GD771" s="341"/>
      <c r="GE771" s="341"/>
      <c r="GF771" s="341"/>
      <c r="GG771" s="341"/>
      <c r="GH771" s="341"/>
      <c r="GI771" s="341"/>
      <c r="GJ771" s="341"/>
      <c r="GK771" s="341"/>
      <c r="GL771" s="341"/>
      <c r="GM771" s="341"/>
      <c r="GN771" s="341"/>
      <c r="GO771" s="341"/>
      <c r="GP771" s="341"/>
      <c r="GQ771" s="341"/>
      <c r="GR771" s="341"/>
      <c r="GS771" s="341"/>
      <c r="GT771" s="341"/>
      <c r="GU771" s="341"/>
      <c r="GV771" s="341"/>
      <c r="GW771" s="341"/>
      <c r="GX771" s="341"/>
      <c r="GY771" s="341"/>
      <c r="GZ771" s="341"/>
      <c r="HA771" s="341"/>
      <c r="HB771" s="341"/>
      <c r="HC771" s="341"/>
      <c r="HD771" s="341"/>
      <c r="HE771" s="341"/>
      <c r="HF771" s="341"/>
      <c r="HG771" s="341"/>
      <c r="HH771" s="341"/>
      <c r="HI771" s="341"/>
      <c r="HJ771" s="341"/>
      <c r="HK771" s="341"/>
      <c r="HL771" s="341"/>
      <c r="HM771" s="341"/>
      <c r="HN771" s="341"/>
      <c r="HO771" s="341"/>
      <c r="HP771" s="341"/>
      <c r="HQ771" s="341"/>
      <c r="HR771" s="341"/>
      <c r="HS771" s="341"/>
      <c r="HT771" s="341"/>
      <c r="HU771" s="341"/>
      <c r="HV771" s="341"/>
      <c r="HW771" s="341"/>
      <c r="HX771" s="341"/>
      <c r="HY771" s="341"/>
      <c r="HZ771" s="341"/>
      <c r="IA771" s="341"/>
      <c r="IB771" s="341"/>
      <c r="IC771" s="341"/>
      <c r="ID771" s="341"/>
      <c r="IE771" s="341"/>
      <c r="IF771" s="341"/>
      <c r="IG771" s="341"/>
      <c r="IH771" s="341"/>
      <c r="II771" s="341"/>
      <c r="IJ771" s="341"/>
      <c r="IK771" s="341"/>
      <c r="IL771" s="341"/>
      <c r="IM771" s="341"/>
      <c r="IN771" s="341"/>
      <c r="IO771" s="341"/>
      <c r="IP771" s="341"/>
      <c r="IQ771" s="341"/>
      <c r="IR771" s="341"/>
      <c r="IS771" s="341"/>
      <c r="IT771" s="341"/>
      <c r="IU771" s="341"/>
      <c r="IV771" s="341"/>
      <c r="IW771" s="341"/>
      <c r="IX771" s="341"/>
      <c r="IY771" s="341"/>
      <c r="IZ771" s="341"/>
      <c r="JA771" s="341"/>
      <c r="JB771" s="341"/>
      <c r="JC771" s="341"/>
      <c r="JD771" s="341"/>
      <c r="JE771" s="341"/>
      <c r="JF771" s="341"/>
      <c r="JG771" s="341"/>
      <c r="JH771" s="341"/>
      <c r="JI771" s="341"/>
      <c r="JJ771" s="341"/>
      <c r="JK771" s="341"/>
      <c r="JL771" s="341"/>
      <c r="JM771" s="341"/>
      <c r="JN771" s="341"/>
      <c r="JO771" s="341"/>
      <c r="JP771" s="341"/>
      <c r="JQ771" s="341"/>
      <c r="JR771" s="341"/>
      <c r="JS771" s="341"/>
      <c r="JT771" s="341"/>
      <c r="JU771" s="341"/>
      <c r="JV771" s="341"/>
      <c r="JW771" s="341"/>
      <c r="JX771" s="341"/>
      <c r="JY771" s="341"/>
      <c r="JZ771" s="341"/>
      <c r="KA771" s="341"/>
      <c r="KB771" s="341"/>
      <c r="KC771" s="341"/>
      <c r="KD771" s="341"/>
      <c r="KE771" s="341"/>
      <c r="KF771" s="341"/>
      <c r="KG771" s="341"/>
      <c r="KH771" s="341"/>
      <c r="KI771" s="341"/>
      <c r="KJ771" s="341"/>
      <c r="KK771" s="341"/>
      <c r="KL771" s="341"/>
      <c r="KM771" s="341"/>
      <c r="KN771" s="341"/>
      <c r="KO771" s="341"/>
      <c r="KP771" s="341"/>
      <c r="KQ771" s="341"/>
      <c r="KR771" s="341"/>
      <c r="KS771" s="341"/>
      <c r="KT771" s="341"/>
      <c r="KU771" s="341"/>
      <c r="KV771" s="341"/>
      <c r="KW771" s="341"/>
      <c r="KX771" s="341"/>
      <c r="KY771" s="341"/>
      <c r="KZ771" s="341"/>
      <c r="LA771" s="341"/>
      <c r="LB771" s="341"/>
      <c r="LC771" s="341"/>
      <c r="LD771" s="341"/>
      <c r="LE771" s="341"/>
      <c r="LF771" s="341"/>
      <c r="LG771" s="341"/>
      <c r="LH771" s="341"/>
      <c r="LI771" s="341"/>
      <c r="LJ771" s="341"/>
      <c r="LK771" s="341"/>
      <c r="LL771" s="341"/>
      <c r="LM771" s="341"/>
      <c r="LN771" s="341"/>
      <c r="LO771" s="341"/>
      <c r="LP771" s="341"/>
      <c r="LQ771" s="341"/>
      <c r="LR771" s="341"/>
      <c r="LS771" s="341"/>
      <c r="LT771" s="341"/>
      <c r="LU771" s="341"/>
      <c r="LV771" s="341"/>
      <c r="LW771" s="341"/>
      <c r="LX771" s="341"/>
      <c r="LY771" s="341"/>
      <c r="LZ771" s="341"/>
      <c r="MA771" s="341"/>
      <c r="MB771" s="341"/>
      <c r="MC771" s="341"/>
      <c r="MD771" s="341"/>
      <c r="ME771" s="341"/>
      <c r="MF771" s="341"/>
      <c r="MG771" s="341"/>
      <c r="MH771" s="341"/>
      <c r="MI771" s="341"/>
      <c r="MJ771" s="341"/>
      <c r="MK771" s="341"/>
      <c r="ML771" s="341"/>
      <c r="MM771" s="341"/>
      <c r="MN771" s="341"/>
      <c r="MO771" s="341"/>
      <c r="MP771" s="341"/>
      <c r="MQ771" s="341"/>
      <c r="MR771" s="341"/>
      <c r="MS771" s="341"/>
      <c r="MT771" s="341"/>
      <c r="MU771" s="341"/>
      <c r="MV771" s="341"/>
      <c r="MW771" s="341"/>
      <c r="MX771" s="341"/>
      <c r="MY771" s="341"/>
      <c r="MZ771" s="341"/>
      <c r="NA771" s="341"/>
      <c r="NB771" s="341"/>
      <c r="NC771" s="341"/>
      <c r="ND771" s="341"/>
      <c r="NE771" s="341"/>
      <c r="NF771" s="341"/>
      <c r="NG771" s="341"/>
      <c r="NH771" s="341"/>
      <c r="NI771" s="341"/>
      <c r="NJ771" s="341"/>
      <c r="NK771" s="341"/>
      <c r="NL771" s="341"/>
      <c r="NM771" s="341"/>
      <c r="NN771" s="341"/>
      <c r="NO771" s="341"/>
      <c r="NP771" s="341"/>
      <c r="NQ771" s="341"/>
      <c r="NR771" s="341"/>
      <c r="NS771" s="341"/>
      <c r="NT771" s="341"/>
      <c r="NU771" s="341"/>
      <c r="NV771" s="341"/>
      <c r="NW771" s="341"/>
      <c r="NX771" s="341"/>
      <c r="NY771" s="341"/>
      <c r="NZ771" s="341"/>
      <c r="OA771" s="341"/>
      <c r="OB771" s="341"/>
      <c r="OC771" s="341"/>
      <c r="OD771" s="341"/>
      <c r="OE771" s="341"/>
      <c r="OF771" s="341"/>
      <c r="OG771" s="341"/>
      <c r="OH771" s="341"/>
      <c r="OI771" s="341"/>
      <c r="OJ771" s="341"/>
      <c r="OK771" s="341"/>
      <c r="OL771" s="341"/>
      <c r="OM771" s="341"/>
      <c r="ON771" s="341"/>
      <c r="OO771" s="341"/>
      <c r="OP771" s="341"/>
      <c r="OQ771" s="341"/>
      <c r="OR771" s="341"/>
      <c r="OS771" s="341"/>
      <c r="OT771" s="341"/>
      <c r="OU771" s="341"/>
      <c r="OV771" s="341"/>
      <c r="OW771" s="341"/>
      <c r="OX771" s="341"/>
      <c r="OY771" s="341"/>
      <c r="OZ771" s="341"/>
      <c r="PA771" s="341"/>
      <c r="PB771" s="341"/>
      <c r="PC771" s="341"/>
      <c r="PD771" s="341"/>
      <c r="PE771" s="341"/>
      <c r="PF771" s="341"/>
      <c r="PG771" s="341"/>
      <c r="PH771" s="341"/>
      <c r="PI771" s="341"/>
      <c r="PJ771" s="341"/>
      <c r="PK771" s="341"/>
      <c r="PL771" s="341"/>
      <c r="PM771" s="341"/>
      <c r="PN771" s="341"/>
      <c r="PO771" s="341"/>
      <c r="PP771" s="341"/>
      <c r="PQ771" s="341"/>
      <c r="PR771" s="341"/>
      <c r="PS771" s="341"/>
      <c r="PT771" s="341"/>
      <c r="PU771" s="341"/>
      <c r="PV771" s="341"/>
      <c r="PW771" s="341"/>
      <c r="PX771" s="341"/>
      <c r="PY771" s="341"/>
      <c r="PZ771" s="341"/>
      <c r="QA771" s="341"/>
      <c r="QB771" s="341"/>
      <c r="QC771" s="341"/>
      <c r="QD771" s="341"/>
      <c r="QE771" s="341"/>
      <c r="QF771" s="341"/>
      <c r="QG771" s="341"/>
      <c r="QH771" s="341"/>
      <c r="QI771" s="341"/>
      <c r="QJ771" s="341"/>
      <c r="QK771" s="341"/>
      <c r="QL771" s="341"/>
      <c r="QM771" s="341"/>
      <c r="QN771" s="341"/>
      <c r="QO771" s="341"/>
      <c r="QP771" s="341"/>
      <c r="QQ771" s="341"/>
      <c r="QR771" s="341"/>
      <c r="QS771" s="341"/>
      <c r="QT771" s="341"/>
      <c r="QU771" s="341"/>
      <c r="QV771" s="341"/>
      <c r="QW771" s="341"/>
      <c r="QX771" s="341"/>
      <c r="QY771" s="341"/>
      <c r="QZ771" s="341"/>
      <c r="RA771" s="341"/>
      <c r="RB771" s="341"/>
      <c r="RC771" s="341"/>
      <c r="RD771" s="341"/>
      <c r="RE771" s="341"/>
      <c r="RF771" s="341"/>
      <c r="RG771" s="341"/>
      <c r="RH771" s="341"/>
      <c r="RI771" s="341"/>
      <c r="RJ771" s="341"/>
      <c r="RK771" s="341"/>
      <c r="RL771" s="341"/>
      <c r="RM771" s="341"/>
      <c r="RN771" s="341"/>
      <c r="RO771" s="341"/>
      <c r="RP771" s="341"/>
      <c r="RQ771" s="341"/>
      <c r="RR771" s="341"/>
      <c r="RS771" s="341"/>
      <c r="RT771" s="341"/>
      <c r="RU771" s="341"/>
      <c r="RV771" s="341"/>
      <c r="RW771" s="341"/>
      <c r="RX771" s="341"/>
      <c r="RY771" s="341"/>
      <c r="RZ771" s="341"/>
      <c r="SA771" s="341"/>
      <c r="SB771" s="341"/>
      <c r="SC771" s="341"/>
      <c r="SD771" s="341"/>
      <c r="SE771" s="341"/>
      <c r="SF771" s="341"/>
      <c r="SG771" s="341"/>
      <c r="SH771" s="341"/>
      <c r="SI771" s="341"/>
      <c r="SJ771" s="341"/>
      <c r="SK771" s="341"/>
      <c r="SL771" s="341"/>
      <c r="SM771" s="341"/>
      <c r="SN771" s="341"/>
      <c r="SO771" s="341"/>
      <c r="SP771" s="341"/>
      <c r="SQ771" s="341"/>
      <c r="SR771" s="341"/>
      <c r="SS771" s="341"/>
      <c r="ST771" s="341"/>
      <c r="SU771" s="341"/>
      <c r="SV771" s="341"/>
      <c r="SW771" s="341"/>
      <c r="SX771" s="341"/>
      <c r="SY771" s="341"/>
      <c r="SZ771" s="341"/>
      <c r="TA771" s="341"/>
      <c r="TB771" s="341"/>
      <c r="TC771" s="341"/>
      <c r="TD771" s="341"/>
      <c r="TE771" s="341"/>
      <c r="TF771" s="341"/>
      <c r="TG771" s="341"/>
      <c r="TH771" s="341"/>
      <c r="TI771" s="341"/>
      <c r="TJ771" s="341"/>
      <c r="TK771" s="341"/>
      <c r="TL771" s="341"/>
      <c r="TM771" s="341"/>
      <c r="TN771" s="341"/>
      <c r="TO771" s="341"/>
      <c r="TP771" s="341"/>
      <c r="TQ771" s="341"/>
      <c r="TR771" s="341"/>
      <c r="TS771" s="341"/>
      <c r="TT771" s="341"/>
      <c r="TU771" s="341"/>
      <c r="TV771" s="341"/>
      <c r="TW771" s="341"/>
      <c r="TX771" s="341"/>
      <c r="TY771" s="341"/>
      <c r="TZ771" s="341"/>
      <c r="UA771" s="341"/>
      <c r="UB771" s="341"/>
      <c r="UC771" s="341"/>
      <c r="UD771" s="341"/>
      <c r="UE771" s="341"/>
      <c r="UF771" s="341"/>
      <c r="UG771" s="341"/>
      <c r="UH771" s="341"/>
      <c r="UI771" s="341"/>
      <c r="UJ771" s="341"/>
      <c r="UK771" s="341"/>
      <c r="UL771" s="341"/>
      <c r="UM771" s="341"/>
      <c r="UN771" s="341"/>
      <c r="UO771" s="341"/>
      <c r="UP771" s="341"/>
      <c r="UQ771" s="341"/>
      <c r="UR771" s="341"/>
      <c r="US771" s="341"/>
      <c r="UT771" s="341"/>
      <c r="UU771" s="341"/>
      <c r="UV771" s="341"/>
      <c r="UW771" s="341"/>
      <c r="UX771" s="341"/>
      <c r="UY771" s="341"/>
      <c r="UZ771" s="341"/>
      <c r="VA771" s="341"/>
      <c r="VB771" s="341"/>
      <c r="VC771" s="341"/>
      <c r="VD771" s="341"/>
      <c r="VE771" s="341"/>
      <c r="VF771" s="341"/>
      <c r="VG771" s="341"/>
      <c r="VH771" s="341"/>
      <c r="VI771" s="341"/>
      <c r="VJ771" s="341"/>
      <c r="VK771" s="341"/>
      <c r="VL771" s="341"/>
      <c r="VM771" s="341"/>
      <c r="VN771" s="341"/>
      <c r="VO771" s="341"/>
      <c r="VP771" s="341"/>
      <c r="VQ771" s="341"/>
      <c r="VR771" s="341"/>
      <c r="VS771" s="341"/>
      <c r="VT771" s="341"/>
      <c r="VU771" s="341"/>
      <c r="VV771" s="341"/>
      <c r="VW771" s="341"/>
      <c r="VX771" s="341"/>
      <c r="VY771" s="341"/>
      <c r="VZ771" s="341"/>
      <c r="WA771" s="341"/>
      <c r="WB771" s="341"/>
      <c r="WC771" s="341"/>
      <c r="WD771" s="341"/>
      <c r="WE771" s="341"/>
      <c r="WF771" s="341"/>
      <c r="WG771" s="341"/>
      <c r="WH771" s="341"/>
      <c r="WI771" s="341"/>
      <c r="WJ771" s="341"/>
      <c r="WK771" s="341"/>
      <c r="WL771" s="341"/>
      <c r="WM771" s="341"/>
      <c r="WN771" s="341"/>
      <c r="WO771" s="341"/>
      <c r="WP771" s="341"/>
      <c r="WQ771" s="341"/>
      <c r="WR771" s="341"/>
      <c r="WS771" s="341"/>
      <c r="WT771" s="341"/>
      <c r="WU771" s="341"/>
      <c r="WV771" s="341"/>
      <c r="WW771" s="341"/>
      <c r="WX771" s="341"/>
      <c r="WY771" s="341"/>
      <c r="WZ771" s="341"/>
      <c r="XA771" s="341"/>
      <c r="XB771" s="341"/>
      <c r="XC771" s="341"/>
      <c r="XD771" s="341"/>
      <c r="XE771" s="341"/>
      <c r="XF771" s="341"/>
      <c r="XG771" s="341"/>
      <c r="XH771" s="341"/>
      <c r="XI771" s="341"/>
      <c r="XJ771" s="341"/>
      <c r="XK771" s="341"/>
      <c r="XL771" s="341"/>
      <c r="XM771" s="341"/>
      <c r="XN771" s="341"/>
      <c r="XO771" s="341"/>
      <c r="XP771" s="341"/>
      <c r="XQ771" s="341"/>
      <c r="XR771" s="341"/>
      <c r="XS771" s="341"/>
      <c r="XT771" s="341"/>
      <c r="XU771" s="341"/>
      <c r="XV771" s="341"/>
      <c r="XW771" s="341"/>
      <c r="XX771" s="341"/>
      <c r="XY771" s="341"/>
      <c r="XZ771" s="341"/>
      <c r="YA771" s="341"/>
      <c r="YB771" s="341"/>
      <c r="YC771" s="341"/>
      <c r="YD771" s="341"/>
      <c r="YE771" s="341"/>
      <c r="YF771" s="341"/>
      <c r="YG771" s="341"/>
      <c r="YH771" s="341"/>
      <c r="YI771" s="341"/>
      <c r="YJ771" s="341"/>
      <c r="YK771" s="341"/>
      <c r="YL771" s="341"/>
      <c r="YM771" s="341"/>
      <c r="YN771" s="341"/>
      <c r="YO771" s="341"/>
      <c r="YP771" s="341"/>
      <c r="YQ771" s="341"/>
      <c r="YR771" s="341"/>
      <c r="YS771" s="341"/>
      <c r="YT771" s="341"/>
      <c r="YU771" s="341"/>
      <c r="YV771" s="341"/>
      <c r="YW771" s="341"/>
      <c r="YX771" s="341"/>
      <c r="YY771" s="341"/>
      <c r="YZ771" s="341"/>
      <c r="ZA771" s="341"/>
      <c r="ZB771" s="341"/>
      <c r="ZC771" s="341"/>
      <c r="ZD771" s="341"/>
      <c r="ZE771" s="341"/>
      <c r="ZF771" s="341"/>
      <c r="ZG771" s="341"/>
      <c r="ZH771" s="341"/>
      <c r="ZI771" s="341"/>
      <c r="ZJ771" s="341"/>
      <c r="ZK771" s="341"/>
      <c r="ZL771" s="341"/>
      <c r="ZM771" s="341"/>
      <c r="ZN771" s="341"/>
      <c r="ZO771" s="341"/>
      <c r="ZP771" s="341"/>
      <c r="ZQ771" s="341"/>
      <c r="ZR771" s="341"/>
      <c r="ZS771" s="341"/>
      <c r="ZT771" s="341"/>
      <c r="ZU771" s="341"/>
      <c r="ZV771" s="341"/>
      <c r="ZW771" s="341"/>
      <c r="ZX771" s="341"/>
      <c r="ZY771" s="341"/>
      <c r="ZZ771" s="341"/>
      <c r="AAA771" s="341"/>
      <c r="AAB771" s="341"/>
      <c r="AAC771" s="341"/>
      <c r="AAD771" s="341"/>
      <c r="AAE771" s="341"/>
      <c r="AAF771" s="341"/>
      <c r="AAG771" s="341"/>
      <c r="AAH771" s="341"/>
      <c r="AAI771" s="341"/>
      <c r="AAJ771" s="341"/>
      <c r="AAK771" s="341"/>
      <c r="AAL771" s="341"/>
      <c r="AAM771" s="341"/>
      <c r="AAN771" s="341"/>
      <c r="AAO771" s="341"/>
      <c r="AAP771" s="341"/>
      <c r="AAQ771" s="341"/>
      <c r="AAR771" s="341"/>
      <c r="AAS771" s="341"/>
      <c r="AAT771" s="341"/>
      <c r="AAU771" s="341"/>
      <c r="AAV771" s="341"/>
      <c r="AAW771" s="341"/>
      <c r="AAX771" s="341"/>
      <c r="AAY771" s="341"/>
      <c r="AAZ771" s="341"/>
      <c r="ABA771" s="341"/>
      <c r="ABB771" s="341"/>
      <c r="ABC771" s="341"/>
      <c r="ABD771" s="341"/>
      <c r="ABE771" s="341"/>
      <c r="ABF771" s="341"/>
      <c r="ABG771" s="341"/>
      <c r="ABH771" s="341"/>
      <c r="ABI771" s="341"/>
      <c r="ABJ771" s="341"/>
      <c r="ABK771" s="341"/>
      <c r="ABL771" s="341"/>
      <c r="ABM771" s="341"/>
      <c r="ABN771" s="341"/>
      <c r="ABO771" s="341"/>
      <c r="ABP771" s="341"/>
      <c r="ABQ771" s="341"/>
      <c r="ABR771" s="341"/>
      <c r="ABS771" s="341"/>
      <c r="ABT771" s="341"/>
      <c r="ABU771" s="341"/>
      <c r="ABV771" s="341"/>
      <c r="ABW771" s="341"/>
      <c r="ABX771" s="341"/>
      <c r="ABY771" s="341"/>
      <c r="ABZ771" s="341"/>
      <c r="ACA771" s="341"/>
      <c r="ACB771" s="341"/>
      <c r="ACC771" s="341"/>
      <c r="ACD771" s="341"/>
      <c r="ACE771" s="341"/>
      <c r="ACF771" s="341"/>
      <c r="ACG771" s="341"/>
      <c r="ACH771" s="341"/>
      <c r="ACI771" s="341"/>
      <c r="ACJ771" s="341"/>
      <c r="ACK771" s="341"/>
      <c r="ACL771" s="341"/>
      <c r="ACM771" s="341"/>
      <c r="ACN771" s="341"/>
      <c r="ACO771" s="341"/>
      <c r="ACP771" s="341"/>
      <c r="ACQ771" s="341"/>
      <c r="ACR771" s="341"/>
      <c r="ACS771" s="341"/>
      <c r="ACT771" s="341"/>
      <c r="ACU771" s="341"/>
      <c r="ACV771" s="341"/>
      <c r="ACW771" s="341"/>
      <c r="ACX771" s="341"/>
      <c r="ACY771" s="341"/>
      <c r="ACZ771" s="341"/>
      <c r="ADA771" s="341"/>
      <c r="ADB771" s="341"/>
      <c r="ADC771" s="341"/>
      <c r="ADD771" s="341"/>
      <c r="ADE771" s="341"/>
      <c r="ADF771" s="341"/>
      <c r="ADG771" s="341"/>
      <c r="ADH771" s="341"/>
      <c r="ADI771" s="341"/>
      <c r="ADJ771" s="341"/>
      <c r="ADK771" s="341"/>
      <c r="ADL771" s="341"/>
      <c r="ADM771" s="341"/>
      <c r="ADN771" s="341"/>
      <c r="ADO771" s="341"/>
      <c r="ADP771" s="341"/>
      <c r="ADQ771" s="341"/>
      <c r="ADR771" s="341"/>
      <c r="ADS771" s="341"/>
      <c r="ADT771" s="341"/>
      <c r="ADU771" s="341"/>
      <c r="ADV771" s="341"/>
      <c r="ADW771" s="341"/>
      <c r="ADX771" s="341"/>
      <c r="ADY771" s="341"/>
      <c r="ADZ771" s="341"/>
      <c r="AEA771" s="341"/>
      <c r="AEB771" s="341"/>
      <c r="AEC771" s="341"/>
      <c r="AED771" s="341"/>
      <c r="AEE771" s="341"/>
      <c r="AEF771" s="341"/>
      <c r="AEG771" s="341"/>
      <c r="AEH771" s="341"/>
      <c r="AEI771" s="341"/>
      <c r="AEJ771" s="341"/>
      <c r="AEK771" s="341"/>
      <c r="AEL771" s="341"/>
      <c r="AEM771" s="341"/>
      <c r="AEN771" s="341"/>
      <c r="AEO771" s="341"/>
      <c r="AEP771" s="341"/>
      <c r="AEQ771" s="341"/>
      <c r="AER771" s="341"/>
      <c r="AES771" s="341"/>
      <c r="AET771" s="341"/>
      <c r="AEU771" s="341"/>
      <c r="AEV771" s="341"/>
      <c r="AEW771" s="341"/>
      <c r="AEX771" s="341"/>
      <c r="AEY771" s="341"/>
      <c r="AEZ771" s="341"/>
      <c r="AFA771" s="341"/>
      <c r="AFB771" s="341"/>
      <c r="AFC771" s="341"/>
      <c r="AFD771" s="341"/>
      <c r="AFE771" s="341"/>
      <c r="AFF771" s="341"/>
      <c r="AFG771" s="341"/>
      <c r="AFH771" s="341"/>
      <c r="AFI771" s="341"/>
      <c r="AFJ771" s="341"/>
      <c r="AFK771" s="341"/>
      <c r="AFL771" s="341"/>
      <c r="AFM771" s="341"/>
      <c r="AFN771" s="341"/>
      <c r="AFO771" s="341"/>
      <c r="AFP771" s="341"/>
      <c r="AFQ771" s="341"/>
      <c r="AFR771" s="341"/>
      <c r="AFS771" s="341"/>
      <c r="AFT771" s="341"/>
      <c r="AFU771" s="341"/>
      <c r="AFV771" s="341"/>
      <c r="AFW771" s="341"/>
      <c r="AFX771" s="341"/>
      <c r="AFY771" s="341"/>
      <c r="AFZ771" s="341"/>
      <c r="AGA771" s="341"/>
    </row>
    <row r="772" spans="1:859" customFormat="1" x14ac:dyDescent="0.2">
      <c r="A772" s="16"/>
      <c r="B772" s="16"/>
      <c r="C772" s="16"/>
      <c r="D772" s="16"/>
      <c r="E772" s="328" t="s">
        <v>1891</v>
      </c>
      <c r="F772" s="328" t="s">
        <v>2951</v>
      </c>
      <c r="G772" s="218" t="s">
        <v>449</v>
      </c>
      <c r="H772" s="217" t="s">
        <v>1886</v>
      </c>
      <c r="I772" s="217" t="s">
        <v>1802</v>
      </c>
      <c r="J772" s="217" t="s">
        <v>893</v>
      </c>
      <c r="K772" s="217" t="s">
        <v>1853</v>
      </c>
      <c r="L772" s="217" t="s">
        <v>849</v>
      </c>
      <c r="M772" s="217"/>
      <c r="N772" s="218"/>
      <c r="O772" s="217"/>
      <c r="P772" s="217"/>
      <c r="Q772" s="218"/>
      <c r="R772" s="16"/>
      <c r="S772" s="16"/>
      <c r="T772" s="16"/>
      <c r="U772" s="16"/>
      <c r="V772" s="16"/>
      <c r="W772" s="16"/>
      <c r="X772" s="16"/>
      <c r="Y772" s="16"/>
      <c r="Z772" s="16"/>
      <c r="AA772" s="16"/>
      <c r="AB772" s="16"/>
      <c r="AC772" s="16"/>
      <c r="AD772" s="16"/>
      <c r="AE772" s="16"/>
      <c r="AF772" s="16"/>
      <c r="AG772" s="16"/>
      <c r="AH772" s="16"/>
      <c r="AI772" s="16"/>
      <c r="AJ772" s="16"/>
      <c r="AK772" s="16"/>
      <c r="AL772" s="16"/>
      <c r="AM772" s="16"/>
      <c r="AN772" s="16"/>
      <c r="AO772" s="16"/>
      <c r="AP772" s="16"/>
      <c r="AQ772" s="16"/>
      <c r="AR772" s="16"/>
      <c r="AS772" s="16"/>
      <c r="AT772" s="16"/>
      <c r="AU772" s="16"/>
      <c r="AV772" s="16"/>
      <c r="AW772" s="16"/>
      <c r="AX772" s="16"/>
      <c r="AY772" s="16"/>
      <c r="AZ772" s="16"/>
      <c r="BA772" s="16"/>
      <c r="BB772" s="16"/>
      <c r="BC772" s="16"/>
      <c r="BD772" s="16"/>
      <c r="BE772" s="16"/>
      <c r="BF772" s="16"/>
      <c r="BG772" s="16"/>
      <c r="BH772" s="16"/>
      <c r="BI772" s="16"/>
      <c r="BJ772" s="16"/>
      <c r="BK772" s="16"/>
      <c r="BL772" s="16"/>
      <c r="BM772" s="16"/>
      <c r="BN772" s="16"/>
      <c r="BO772" s="16"/>
      <c r="BP772" s="16"/>
      <c r="BQ772" s="16"/>
      <c r="BR772" s="16"/>
      <c r="BS772" s="16"/>
      <c r="BT772" s="16"/>
      <c r="BU772" s="16"/>
      <c r="BV772" s="16"/>
      <c r="BW772" s="16"/>
      <c r="BX772" s="16"/>
      <c r="BY772" s="16"/>
      <c r="BZ772" s="16"/>
      <c r="CA772" s="16"/>
      <c r="CB772" s="16"/>
      <c r="CC772" s="16"/>
      <c r="CD772" s="16"/>
      <c r="CE772" s="16"/>
      <c r="CF772" s="16"/>
      <c r="CG772" s="16"/>
      <c r="CH772" s="16"/>
      <c r="CI772" s="16"/>
      <c r="CJ772" s="16"/>
      <c r="CK772" s="16"/>
      <c r="CL772" s="16"/>
      <c r="CM772" s="16"/>
      <c r="CN772" s="16"/>
      <c r="CO772" s="16"/>
      <c r="CP772" s="16"/>
      <c r="CQ772" s="16"/>
      <c r="CR772" s="16"/>
      <c r="CS772" s="16"/>
      <c r="CT772" s="16"/>
      <c r="CU772" s="16"/>
      <c r="CV772" s="16"/>
      <c r="CW772" s="16"/>
      <c r="CX772" s="16"/>
      <c r="CY772" s="16"/>
      <c r="CZ772" s="16"/>
      <c r="DA772" s="16"/>
      <c r="DB772" s="16"/>
      <c r="DC772" s="16"/>
      <c r="DD772" s="16"/>
      <c r="DE772" s="16"/>
      <c r="DF772" s="16"/>
      <c r="DG772" s="16"/>
      <c r="DH772" s="16"/>
      <c r="DI772" s="16"/>
      <c r="DJ772" s="16"/>
      <c r="DK772" s="16"/>
      <c r="DL772" s="16"/>
      <c r="DM772" s="16"/>
      <c r="DN772" s="16"/>
      <c r="DO772" s="16"/>
      <c r="DP772" s="16"/>
      <c r="DQ772" s="16"/>
      <c r="DR772" s="16"/>
      <c r="DS772" s="16"/>
      <c r="DT772" s="16"/>
      <c r="DU772" s="16"/>
      <c r="DV772" s="16"/>
      <c r="DW772" s="16"/>
      <c r="DX772" s="16"/>
      <c r="DY772" s="16"/>
      <c r="DZ772" s="16"/>
      <c r="EA772" s="16"/>
      <c r="EB772" s="16"/>
      <c r="EC772" s="16"/>
      <c r="ED772" s="16"/>
      <c r="EE772" s="16"/>
      <c r="EF772" s="16"/>
      <c r="EG772" s="16"/>
      <c r="EH772" s="16"/>
      <c r="EI772" s="16"/>
      <c r="EJ772" s="16"/>
      <c r="EK772" s="16"/>
      <c r="EL772" s="16"/>
      <c r="EM772" s="16"/>
      <c r="EN772" s="16"/>
      <c r="EO772" s="16"/>
      <c r="EP772" s="16"/>
      <c r="EQ772" s="16"/>
      <c r="ER772" s="16"/>
      <c r="ES772" s="16"/>
      <c r="ET772" s="16"/>
      <c r="EU772" s="16"/>
      <c r="EV772" s="16"/>
      <c r="EW772" s="16"/>
      <c r="EX772" s="16"/>
      <c r="EY772" s="16"/>
      <c r="EZ772" s="16"/>
      <c r="FA772" s="16"/>
      <c r="FB772" s="16"/>
      <c r="FC772" s="16"/>
      <c r="FD772" s="16"/>
      <c r="FE772" s="16"/>
      <c r="FF772" s="16"/>
      <c r="FG772" s="16"/>
      <c r="FH772" s="16"/>
      <c r="FI772" s="16"/>
      <c r="FJ772" s="16"/>
      <c r="FK772" s="16"/>
      <c r="FL772" s="16"/>
      <c r="FM772" s="16"/>
      <c r="FN772" s="16"/>
      <c r="FO772" s="16"/>
      <c r="FP772" s="16"/>
      <c r="FQ772" s="16"/>
      <c r="FR772" s="16"/>
      <c r="FS772" s="16"/>
      <c r="FT772" s="16"/>
      <c r="FU772" s="16"/>
      <c r="FV772" s="16"/>
      <c r="FW772" s="16"/>
      <c r="FX772" s="16"/>
      <c r="FY772" s="16"/>
      <c r="FZ772" s="16"/>
      <c r="GA772" s="16"/>
      <c r="GB772" s="16"/>
      <c r="GC772" s="16"/>
      <c r="GD772" s="16"/>
      <c r="GE772" s="16"/>
      <c r="GF772" s="16"/>
      <c r="GG772" s="16"/>
      <c r="GH772" s="16"/>
      <c r="GI772" s="16"/>
      <c r="GJ772" s="16"/>
      <c r="GK772" s="16"/>
      <c r="GL772" s="16"/>
      <c r="GM772" s="16"/>
      <c r="GN772" s="16"/>
      <c r="GO772" s="16"/>
      <c r="GP772" s="16"/>
      <c r="GQ772" s="16"/>
      <c r="GR772" s="16"/>
      <c r="GS772" s="16"/>
      <c r="GT772" s="16"/>
      <c r="GU772" s="16"/>
      <c r="GV772" s="16"/>
      <c r="GW772" s="16"/>
      <c r="GX772" s="16"/>
      <c r="GY772" s="16"/>
      <c r="GZ772" s="16"/>
      <c r="HA772" s="16"/>
      <c r="HB772" s="16"/>
      <c r="HC772" s="16"/>
      <c r="HD772" s="16"/>
      <c r="HE772" s="16"/>
      <c r="HF772" s="16"/>
      <c r="HG772" s="16"/>
      <c r="HH772" s="16"/>
      <c r="HI772" s="16"/>
      <c r="HJ772" s="16"/>
      <c r="HK772" s="16"/>
      <c r="HL772" s="16"/>
      <c r="HM772" s="16"/>
      <c r="HN772" s="16"/>
      <c r="HO772" s="16"/>
      <c r="HP772" s="16"/>
      <c r="HQ772" s="16"/>
      <c r="HR772" s="16"/>
      <c r="HS772" s="16"/>
      <c r="HT772" s="16"/>
      <c r="HU772" s="16"/>
      <c r="HV772" s="16"/>
      <c r="HW772" s="16"/>
      <c r="HX772" s="16"/>
      <c r="HY772" s="16"/>
      <c r="HZ772" s="16"/>
      <c r="IA772" s="16"/>
      <c r="IB772" s="16"/>
      <c r="IC772" s="16"/>
      <c r="ID772" s="16"/>
      <c r="IE772" s="16"/>
      <c r="IF772" s="16"/>
      <c r="IG772" s="16"/>
      <c r="IH772" s="16"/>
      <c r="II772" s="16"/>
      <c r="IJ772" s="16"/>
      <c r="IK772" s="16"/>
      <c r="IL772" s="16"/>
      <c r="IM772" s="16"/>
      <c r="IN772" s="16"/>
      <c r="IO772" s="16"/>
      <c r="IP772" s="16"/>
      <c r="IQ772" s="16"/>
      <c r="IR772" s="16"/>
      <c r="IS772" s="16"/>
      <c r="IT772" s="16"/>
      <c r="IU772" s="16"/>
      <c r="IV772" s="16"/>
      <c r="IW772" s="16"/>
      <c r="IX772" s="16"/>
      <c r="IY772" s="16"/>
      <c r="IZ772" s="16"/>
      <c r="JA772" s="16"/>
      <c r="JB772" s="16"/>
      <c r="JC772" s="16"/>
      <c r="JD772" s="16"/>
      <c r="JE772" s="16"/>
      <c r="JF772" s="16"/>
      <c r="JG772" s="16"/>
      <c r="JH772" s="16"/>
      <c r="JI772" s="16"/>
      <c r="JJ772" s="16"/>
      <c r="JK772" s="16"/>
      <c r="JL772" s="16"/>
      <c r="JM772" s="16"/>
      <c r="JN772" s="16"/>
      <c r="JO772" s="16"/>
      <c r="JP772" s="16"/>
      <c r="JQ772" s="16"/>
      <c r="JR772" s="16"/>
      <c r="JS772" s="16"/>
      <c r="JT772" s="16"/>
      <c r="JU772" s="16"/>
      <c r="JV772" s="16"/>
      <c r="JW772" s="16"/>
      <c r="JX772" s="16"/>
      <c r="JY772" s="16"/>
      <c r="JZ772" s="16"/>
      <c r="KA772" s="16"/>
      <c r="KB772" s="16"/>
      <c r="KC772" s="16"/>
      <c r="KD772" s="16"/>
      <c r="KE772" s="16"/>
      <c r="KF772" s="16"/>
      <c r="KG772" s="16"/>
      <c r="KH772" s="16"/>
      <c r="KI772" s="16"/>
      <c r="KJ772" s="16"/>
      <c r="KK772" s="16"/>
      <c r="KL772" s="16"/>
      <c r="KM772" s="16"/>
      <c r="KN772" s="16"/>
      <c r="KO772" s="16"/>
      <c r="KP772" s="16"/>
      <c r="KQ772" s="16"/>
      <c r="KR772" s="16"/>
      <c r="KS772" s="16"/>
      <c r="KT772" s="16"/>
      <c r="KU772" s="16"/>
      <c r="KV772" s="16"/>
      <c r="KW772" s="16"/>
      <c r="KX772" s="16"/>
      <c r="KY772" s="16"/>
      <c r="KZ772" s="16"/>
      <c r="LA772" s="16"/>
      <c r="LB772" s="16"/>
      <c r="LC772" s="16"/>
      <c r="LD772" s="16"/>
      <c r="LE772" s="16"/>
      <c r="LF772" s="16"/>
      <c r="LG772" s="16"/>
      <c r="LH772" s="16"/>
      <c r="LI772" s="16"/>
      <c r="LJ772" s="16"/>
      <c r="LK772" s="16"/>
      <c r="LL772" s="16"/>
      <c r="LM772" s="16"/>
      <c r="LN772" s="16"/>
      <c r="LO772" s="16"/>
      <c r="LP772" s="16"/>
      <c r="LQ772" s="16"/>
      <c r="LR772" s="16"/>
      <c r="LS772" s="16"/>
      <c r="LT772" s="16"/>
      <c r="LU772" s="16"/>
      <c r="LV772" s="16"/>
      <c r="LW772" s="16"/>
      <c r="LX772" s="16"/>
      <c r="LY772" s="16"/>
      <c r="LZ772" s="16"/>
      <c r="MA772" s="16"/>
      <c r="MB772" s="16"/>
      <c r="MC772" s="16"/>
      <c r="MD772" s="16"/>
      <c r="ME772" s="16"/>
      <c r="MF772" s="16"/>
      <c r="MG772" s="16"/>
      <c r="MH772" s="16"/>
      <c r="MI772" s="16"/>
      <c r="MJ772" s="16"/>
      <c r="MK772" s="16"/>
      <c r="ML772" s="16"/>
      <c r="MM772" s="16"/>
      <c r="MN772" s="16"/>
      <c r="MO772" s="16"/>
      <c r="MP772" s="16"/>
      <c r="MQ772" s="16"/>
      <c r="MR772" s="16"/>
      <c r="MS772" s="16"/>
      <c r="MT772" s="16"/>
      <c r="MU772" s="16"/>
      <c r="MV772" s="16"/>
      <c r="MW772" s="16"/>
      <c r="MX772" s="16"/>
      <c r="MY772" s="16"/>
      <c r="MZ772" s="16"/>
      <c r="NA772" s="16"/>
      <c r="NB772" s="16"/>
      <c r="NC772" s="16"/>
      <c r="ND772" s="16"/>
      <c r="NE772" s="16"/>
      <c r="NF772" s="16"/>
      <c r="NG772" s="16"/>
      <c r="NH772" s="16"/>
      <c r="NI772" s="16"/>
      <c r="NJ772" s="16"/>
      <c r="NK772" s="16"/>
      <c r="NL772" s="16"/>
      <c r="NM772" s="16"/>
      <c r="NN772" s="16"/>
      <c r="NO772" s="16"/>
      <c r="NP772" s="16"/>
      <c r="NQ772" s="16"/>
      <c r="NR772" s="16"/>
      <c r="NS772" s="16"/>
      <c r="NT772" s="16"/>
      <c r="NU772" s="16"/>
      <c r="NV772" s="16"/>
      <c r="NW772" s="16"/>
      <c r="NX772" s="16"/>
      <c r="NY772" s="16"/>
      <c r="NZ772" s="16"/>
      <c r="OA772" s="16"/>
      <c r="OB772" s="16"/>
      <c r="OC772" s="16"/>
      <c r="OD772" s="16"/>
      <c r="OE772" s="16"/>
      <c r="OF772" s="16"/>
      <c r="OG772" s="16"/>
      <c r="OH772" s="16"/>
      <c r="OI772" s="16"/>
      <c r="OJ772" s="16"/>
      <c r="OK772" s="16"/>
      <c r="OL772" s="16"/>
      <c r="OM772" s="16"/>
      <c r="ON772" s="16"/>
      <c r="OO772" s="16"/>
      <c r="OP772" s="16"/>
      <c r="OQ772" s="16"/>
      <c r="OR772" s="16"/>
      <c r="OS772" s="16"/>
      <c r="OT772" s="16"/>
      <c r="OU772" s="16"/>
      <c r="OV772" s="16"/>
      <c r="OW772" s="16"/>
      <c r="OX772" s="16"/>
      <c r="OY772" s="16"/>
      <c r="OZ772" s="16"/>
      <c r="PA772" s="16"/>
      <c r="PB772" s="16"/>
      <c r="PC772" s="16"/>
      <c r="PD772" s="16"/>
      <c r="PE772" s="16"/>
      <c r="PF772" s="16"/>
      <c r="PG772" s="16"/>
      <c r="PH772" s="16"/>
      <c r="PI772" s="16"/>
      <c r="PJ772" s="16"/>
      <c r="PK772" s="16"/>
      <c r="PL772" s="16"/>
      <c r="PM772" s="16"/>
      <c r="PN772" s="16"/>
      <c r="PO772" s="16"/>
      <c r="PP772" s="16"/>
      <c r="PQ772" s="16"/>
      <c r="PR772" s="16"/>
      <c r="PS772" s="16"/>
      <c r="PT772" s="16"/>
      <c r="PU772" s="16"/>
      <c r="PV772" s="16"/>
      <c r="PW772" s="16"/>
      <c r="PX772" s="16"/>
      <c r="PY772" s="16"/>
      <c r="PZ772" s="16"/>
      <c r="QA772" s="16"/>
      <c r="QB772" s="16"/>
      <c r="QC772" s="16"/>
      <c r="QD772" s="16"/>
      <c r="QE772" s="16"/>
      <c r="QF772" s="16"/>
      <c r="QG772" s="16"/>
      <c r="QH772" s="16"/>
      <c r="QI772" s="16"/>
      <c r="QJ772" s="16"/>
      <c r="QK772" s="16"/>
      <c r="QL772" s="16"/>
      <c r="QM772" s="16"/>
      <c r="QN772" s="16"/>
      <c r="QO772" s="16"/>
      <c r="QP772" s="16"/>
      <c r="QQ772" s="16"/>
      <c r="QR772" s="16"/>
      <c r="QS772" s="16"/>
      <c r="QT772" s="16"/>
      <c r="QU772" s="16"/>
      <c r="QV772" s="16"/>
      <c r="QW772" s="16"/>
      <c r="QX772" s="16"/>
      <c r="QY772" s="16"/>
      <c r="QZ772" s="16"/>
      <c r="RA772" s="16"/>
      <c r="RB772" s="16"/>
      <c r="RC772" s="16"/>
      <c r="RD772" s="16"/>
      <c r="RE772" s="16"/>
      <c r="RF772" s="16"/>
      <c r="RG772" s="16"/>
      <c r="RH772" s="16"/>
      <c r="RI772" s="16"/>
      <c r="RJ772" s="16"/>
      <c r="RK772" s="16"/>
      <c r="RL772" s="16"/>
      <c r="RM772" s="16"/>
      <c r="RN772" s="16"/>
      <c r="RO772" s="16"/>
      <c r="RP772" s="16"/>
      <c r="RQ772" s="16"/>
      <c r="RR772" s="16"/>
      <c r="RS772" s="16"/>
      <c r="RT772" s="16"/>
      <c r="RU772" s="16"/>
      <c r="RV772" s="16"/>
      <c r="RW772" s="16"/>
      <c r="RX772" s="16"/>
      <c r="RY772" s="16"/>
      <c r="RZ772" s="16"/>
      <c r="SA772" s="16"/>
      <c r="SB772" s="16"/>
      <c r="SC772" s="16"/>
      <c r="SD772" s="16"/>
      <c r="SE772" s="16"/>
      <c r="SF772" s="16"/>
      <c r="SG772" s="16"/>
      <c r="SH772" s="16"/>
      <c r="SI772" s="16"/>
      <c r="SJ772" s="16"/>
      <c r="SK772" s="16"/>
      <c r="SL772" s="16"/>
      <c r="SM772" s="16"/>
      <c r="SN772" s="16"/>
      <c r="SO772" s="16"/>
      <c r="SP772" s="16"/>
      <c r="SQ772" s="16"/>
      <c r="SR772" s="16"/>
      <c r="SS772" s="16"/>
      <c r="ST772" s="16"/>
      <c r="SU772" s="16"/>
      <c r="SV772" s="16"/>
      <c r="SW772" s="16"/>
      <c r="SX772" s="16"/>
      <c r="SY772" s="16"/>
      <c r="SZ772" s="16"/>
      <c r="TA772" s="16"/>
      <c r="TB772" s="16"/>
      <c r="TC772" s="16"/>
      <c r="TD772" s="16"/>
      <c r="TE772" s="16"/>
      <c r="TF772" s="16"/>
      <c r="TG772" s="16"/>
      <c r="TH772" s="16"/>
      <c r="TI772" s="16"/>
      <c r="TJ772" s="16"/>
      <c r="TK772" s="16"/>
      <c r="TL772" s="16"/>
      <c r="TM772" s="16"/>
      <c r="TN772" s="16"/>
      <c r="TO772" s="16"/>
      <c r="TP772" s="16"/>
      <c r="TQ772" s="16"/>
      <c r="TR772" s="16"/>
      <c r="TS772" s="16"/>
      <c r="TT772" s="16"/>
      <c r="TU772" s="16"/>
      <c r="TV772" s="16"/>
      <c r="TW772" s="16"/>
      <c r="TX772" s="16"/>
      <c r="TY772" s="16"/>
      <c r="TZ772" s="16"/>
      <c r="UA772" s="16"/>
      <c r="UB772" s="16"/>
      <c r="UC772" s="16"/>
      <c r="UD772" s="16"/>
      <c r="UE772" s="16"/>
      <c r="UF772" s="16"/>
      <c r="UG772" s="16"/>
      <c r="UH772" s="16"/>
      <c r="UI772" s="16"/>
      <c r="UJ772" s="16"/>
      <c r="UK772" s="16"/>
      <c r="UL772" s="16"/>
      <c r="UM772" s="16"/>
      <c r="UN772" s="16"/>
      <c r="UO772" s="16"/>
      <c r="UP772" s="16"/>
      <c r="UQ772" s="16"/>
      <c r="UR772" s="16"/>
      <c r="US772" s="16"/>
      <c r="UT772" s="16"/>
      <c r="UU772" s="16"/>
      <c r="UV772" s="16"/>
      <c r="UW772" s="16"/>
      <c r="UX772" s="16"/>
      <c r="UY772" s="16"/>
      <c r="UZ772" s="16"/>
      <c r="VA772" s="16"/>
      <c r="VB772" s="16"/>
      <c r="VC772" s="16"/>
      <c r="VD772" s="16"/>
      <c r="VE772" s="16"/>
      <c r="VF772" s="16"/>
      <c r="VG772" s="16"/>
      <c r="VH772" s="16"/>
      <c r="VI772" s="16"/>
      <c r="VJ772" s="16"/>
      <c r="VK772" s="16"/>
      <c r="VL772" s="16"/>
      <c r="VM772" s="16"/>
      <c r="VN772" s="16"/>
      <c r="VO772" s="16"/>
      <c r="VP772" s="16"/>
      <c r="VQ772" s="16"/>
      <c r="VR772" s="16"/>
      <c r="VS772" s="16"/>
      <c r="VT772" s="16"/>
      <c r="VU772" s="16"/>
      <c r="VV772" s="16"/>
      <c r="VW772" s="16"/>
      <c r="VX772" s="16"/>
      <c r="VY772" s="16"/>
      <c r="VZ772" s="16"/>
      <c r="WA772" s="16"/>
      <c r="WB772" s="16"/>
      <c r="WC772" s="16"/>
      <c r="WD772" s="16"/>
      <c r="WE772" s="16"/>
      <c r="WF772" s="16"/>
      <c r="WG772" s="16"/>
      <c r="WH772" s="16"/>
      <c r="WI772" s="16"/>
      <c r="WJ772" s="16"/>
      <c r="WK772" s="16"/>
      <c r="WL772" s="16"/>
      <c r="WM772" s="16"/>
      <c r="WN772" s="16"/>
      <c r="WO772" s="16"/>
      <c r="WP772" s="16"/>
      <c r="WQ772" s="16"/>
      <c r="WR772" s="16"/>
      <c r="WS772" s="16"/>
      <c r="WT772" s="16"/>
      <c r="WU772" s="16"/>
      <c r="WV772" s="16"/>
      <c r="WW772" s="16"/>
      <c r="WX772" s="16"/>
      <c r="WY772" s="16"/>
      <c r="WZ772" s="16"/>
      <c r="XA772" s="16"/>
      <c r="XB772" s="16"/>
      <c r="XC772" s="16"/>
      <c r="XD772" s="16"/>
      <c r="XE772" s="16"/>
      <c r="XF772" s="16"/>
      <c r="XG772" s="16"/>
      <c r="XH772" s="16"/>
      <c r="XI772" s="16"/>
      <c r="XJ772" s="16"/>
      <c r="XK772" s="16"/>
      <c r="XL772" s="16"/>
      <c r="XM772" s="16"/>
      <c r="XN772" s="16"/>
      <c r="XO772" s="16"/>
      <c r="XP772" s="16"/>
      <c r="XQ772" s="16"/>
      <c r="XR772" s="16"/>
      <c r="XS772" s="16"/>
      <c r="XT772" s="16"/>
      <c r="XU772" s="16"/>
      <c r="XV772" s="16"/>
      <c r="XW772" s="16"/>
      <c r="XX772" s="16"/>
      <c r="XY772" s="16"/>
      <c r="XZ772" s="16"/>
      <c r="YA772" s="16"/>
      <c r="YB772" s="16"/>
      <c r="YC772" s="16"/>
      <c r="YD772" s="16"/>
      <c r="YE772" s="16"/>
      <c r="YF772" s="16"/>
      <c r="YG772" s="16"/>
      <c r="YH772" s="16"/>
      <c r="YI772" s="16"/>
      <c r="YJ772" s="16"/>
      <c r="YK772" s="16"/>
      <c r="YL772" s="16"/>
      <c r="YM772" s="16"/>
      <c r="YN772" s="16"/>
      <c r="YO772" s="16"/>
      <c r="YP772" s="16"/>
      <c r="YQ772" s="16"/>
      <c r="YR772" s="16"/>
      <c r="YS772" s="16"/>
      <c r="YT772" s="16"/>
      <c r="YU772" s="16"/>
      <c r="YV772" s="16"/>
      <c r="YW772" s="16"/>
      <c r="YX772" s="16"/>
      <c r="YY772" s="16"/>
      <c r="YZ772" s="16"/>
      <c r="ZA772" s="16"/>
      <c r="ZB772" s="16"/>
      <c r="ZC772" s="16"/>
      <c r="ZD772" s="16"/>
      <c r="ZE772" s="16"/>
      <c r="ZF772" s="16"/>
      <c r="ZG772" s="16"/>
      <c r="ZH772" s="16"/>
      <c r="ZI772" s="16"/>
      <c r="ZJ772" s="16"/>
      <c r="ZK772" s="16"/>
      <c r="ZL772" s="16"/>
      <c r="ZM772" s="16"/>
      <c r="ZN772" s="16"/>
      <c r="ZO772" s="16"/>
      <c r="ZP772" s="16"/>
      <c r="ZQ772" s="16"/>
      <c r="ZR772" s="16"/>
      <c r="ZS772" s="16"/>
      <c r="ZT772" s="16"/>
      <c r="ZU772" s="16"/>
      <c r="ZV772" s="16"/>
      <c r="ZW772" s="16"/>
      <c r="ZX772" s="16"/>
      <c r="ZY772" s="16"/>
      <c r="ZZ772" s="16"/>
      <c r="AAA772" s="16"/>
      <c r="AAB772" s="16"/>
      <c r="AAC772" s="16"/>
      <c r="AAD772" s="16"/>
      <c r="AAE772" s="16"/>
      <c r="AAF772" s="16"/>
      <c r="AAG772" s="16"/>
      <c r="AAH772" s="16"/>
      <c r="AAI772" s="16"/>
      <c r="AAJ772" s="16"/>
      <c r="AAK772" s="16"/>
      <c r="AAL772" s="16"/>
      <c r="AAM772" s="16"/>
      <c r="AAN772" s="16"/>
      <c r="AAO772" s="16"/>
      <c r="AAP772" s="16"/>
      <c r="AAQ772" s="16"/>
      <c r="AAR772" s="16"/>
      <c r="AAS772" s="16"/>
      <c r="AAT772" s="16"/>
      <c r="AAU772" s="16"/>
      <c r="AAV772" s="16"/>
      <c r="AAW772" s="16"/>
      <c r="AAX772" s="16"/>
      <c r="AAY772" s="16"/>
      <c r="AAZ772" s="16"/>
      <c r="ABA772" s="16"/>
      <c r="ABB772" s="16"/>
      <c r="ABC772" s="16"/>
      <c r="ABD772" s="16"/>
      <c r="ABE772" s="16"/>
      <c r="ABF772" s="16"/>
      <c r="ABG772" s="16"/>
      <c r="ABH772" s="16"/>
      <c r="ABI772" s="16"/>
      <c r="ABJ772" s="16"/>
      <c r="ABK772" s="16"/>
      <c r="ABL772" s="16"/>
      <c r="ABM772" s="16"/>
      <c r="ABN772" s="16"/>
      <c r="ABO772" s="16"/>
      <c r="ABP772" s="16"/>
      <c r="ABQ772" s="16"/>
      <c r="ABR772" s="16"/>
      <c r="ABS772" s="16"/>
      <c r="ABT772" s="16"/>
      <c r="ABU772" s="16"/>
      <c r="ABV772" s="16"/>
      <c r="ABW772" s="16"/>
      <c r="ABX772" s="16"/>
      <c r="ABY772" s="16"/>
      <c r="ABZ772" s="16"/>
      <c r="ACA772" s="16"/>
      <c r="ACB772" s="16"/>
      <c r="ACC772" s="16"/>
      <c r="ACD772" s="16"/>
      <c r="ACE772" s="16"/>
      <c r="ACF772" s="16"/>
      <c r="ACG772" s="16"/>
      <c r="ACH772" s="16"/>
      <c r="ACI772" s="16"/>
      <c r="ACJ772" s="16"/>
      <c r="ACK772" s="16"/>
      <c r="ACL772" s="16"/>
      <c r="ACM772" s="16"/>
      <c r="ACN772" s="16"/>
      <c r="ACO772" s="16"/>
      <c r="ACP772" s="16"/>
      <c r="ACQ772" s="16"/>
      <c r="ACR772" s="16"/>
      <c r="ACS772" s="16"/>
      <c r="ACT772" s="16"/>
      <c r="ACU772" s="16"/>
      <c r="ACV772" s="16"/>
      <c r="ACW772" s="16"/>
      <c r="ACX772" s="16"/>
      <c r="ACY772" s="16"/>
      <c r="ACZ772" s="16"/>
      <c r="ADA772" s="16"/>
      <c r="ADB772" s="16"/>
      <c r="ADC772" s="16"/>
      <c r="ADD772" s="16"/>
      <c r="ADE772" s="16"/>
      <c r="ADF772" s="16"/>
      <c r="ADG772" s="16"/>
      <c r="ADH772" s="16"/>
      <c r="ADI772" s="16"/>
      <c r="ADJ772" s="16"/>
      <c r="ADK772" s="16"/>
      <c r="ADL772" s="16"/>
      <c r="ADM772" s="16"/>
      <c r="ADN772" s="16"/>
      <c r="ADO772" s="16"/>
      <c r="ADP772" s="16"/>
      <c r="ADQ772" s="16"/>
      <c r="ADR772" s="16"/>
      <c r="ADS772" s="16"/>
      <c r="ADT772" s="16"/>
      <c r="ADU772" s="16"/>
      <c r="ADV772" s="16"/>
      <c r="ADW772" s="16"/>
      <c r="ADX772" s="16"/>
      <c r="ADY772" s="16"/>
      <c r="ADZ772" s="16"/>
      <c r="AEA772" s="16"/>
      <c r="AEB772" s="16"/>
      <c r="AEC772" s="16"/>
      <c r="AED772" s="16"/>
      <c r="AEE772" s="16"/>
      <c r="AEF772" s="16"/>
      <c r="AEG772" s="16"/>
      <c r="AEH772" s="16"/>
      <c r="AEI772" s="16"/>
      <c r="AEJ772" s="16"/>
      <c r="AEK772" s="16"/>
      <c r="AEL772" s="16"/>
      <c r="AEM772" s="16"/>
      <c r="AEN772" s="16"/>
      <c r="AEO772" s="16"/>
      <c r="AEP772" s="16"/>
      <c r="AEQ772" s="16"/>
      <c r="AER772" s="16"/>
      <c r="AES772" s="16"/>
      <c r="AET772" s="16"/>
      <c r="AEU772" s="16"/>
      <c r="AEV772" s="16"/>
      <c r="AEW772" s="16"/>
      <c r="AEX772" s="16"/>
      <c r="AEY772" s="16"/>
      <c r="AEZ772" s="16"/>
      <c r="AFA772" s="16"/>
      <c r="AFB772" s="16"/>
      <c r="AFC772" s="16"/>
      <c r="AFD772" s="16"/>
      <c r="AFE772" s="16"/>
      <c r="AFF772" s="16"/>
      <c r="AFG772" s="16"/>
      <c r="AFH772" s="16"/>
      <c r="AFI772" s="16"/>
      <c r="AFJ772" s="16"/>
      <c r="AFK772" s="16"/>
      <c r="AFL772" s="16"/>
      <c r="AFM772" s="16"/>
      <c r="AFN772" s="16"/>
      <c r="AFO772" s="16"/>
      <c r="AFP772" s="16"/>
      <c r="AFQ772" s="16"/>
      <c r="AFR772" s="16"/>
      <c r="AFS772" s="16"/>
      <c r="AFT772" s="16"/>
      <c r="AFU772" s="16"/>
      <c r="AFV772" s="16"/>
      <c r="AFW772" s="16"/>
      <c r="AFX772" s="16"/>
      <c r="AFY772" s="16"/>
      <c r="AFZ772" s="16"/>
      <c r="AGA772" s="16"/>
    </row>
    <row r="773" spans="1:859" s="343" customFormat="1" x14ac:dyDescent="0.2">
      <c r="A773" s="341"/>
      <c r="B773" s="341"/>
      <c r="C773" s="341"/>
      <c r="D773" s="341"/>
      <c r="E773" s="340" t="s">
        <v>1892</v>
      </c>
      <c r="F773" s="340" t="s">
        <v>2952</v>
      </c>
      <c r="G773" s="340" t="s">
        <v>449</v>
      </c>
      <c r="H773" s="329" t="s">
        <v>1888</v>
      </c>
      <c r="I773" s="329" t="s">
        <v>1802</v>
      </c>
      <c r="J773" s="329" t="s">
        <v>885</v>
      </c>
      <c r="K773" s="329" t="s">
        <v>1853</v>
      </c>
      <c r="L773" s="329" t="s">
        <v>849</v>
      </c>
      <c r="M773" s="329"/>
      <c r="N773" s="340"/>
      <c r="O773" s="329"/>
      <c r="P773" s="329"/>
      <c r="Q773" s="340"/>
      <c r="R773" s="341"/>
      <c r="S773" s="341"/>
      <c r="T773" s="341"/>
      <c r="U773" s="341"/>
      <c r="V773" s="341"/>
      <c r="W773" s="341"/>
      <c r="X773" s="341"/>
      <c r="Y773" s="341"/>
      <c r="Z773" s="341"/>
      <c r="AA773" s="341"/>
      <c r="AB773" s="341"/>
      <c r="AC773" s="341"/>
      <c r="AD773" s="341"/>
      <c r="AE773" s="341"/>
      <c r="AF773" s="341"/>
      <c r="AG773" s="341"/>
      <c r="AH773" s="341"/>
      <c r="AI773" s="341"/>
      <c r="AJ773" s="341"/>
      <c r="AK773" s="341"/>
      <c r="AL773" s="341"/>
      <c r="AM773" s="341"/>
      <c r="AN773" s="341"/>
      <c r="AO773" s="341"/>
      <c r="AP773" s="341"/>
      <c r="AQ773" s="341"/>
      <c r="AR773" s="341"/>
      <c r="AS773" s="341"/>
      <c r="AT773" s="341"/>
      <c r="AU773" s="341"/>
      <c r="AV773" s="341"/>
      <c r="AW773" s="341"/>
      <c r="AX773" s="341"/>
      <c r="AY773" s="341"/>
      <c r="AZ773" s="341"/>
      <c r="BA773" s="341"/>
      <c r="BB773" s="341"/>
      <c r="BC773" s="341"/>
      <c r="BD773" s="341"/>
      <c r="BE773" s="341"/>
      <c r="BF773" s="341"/>
      <c r="BG773" s="341"/>
      <c r="BH773" s="341"/>
      <c r="BI773" s="341"/>
      <c r="BJ773" s="341"/>
      <c r="BK773" s="341"/>
      <c r="BL773" s="341"/>
      <c r="BM773" s="341"/>
      <c r="BN773" s="341"/>
      <c r="BO773" s="341"/>
      <c r="BP773" s="341"/>
      <c r="BQ773" s="341"/>
      <c r="BR773" s="341"/>
      <c r="BS773" s="341"/>
      <c r="BT773" s="341"/>
      <c r="BU773" s="341"/>
      <c r="BV773" s="341"/>
      <c r="BW773" s="341"/>
      <c r="BX773" s="341"/>
      <c r="BY773" s="341"/>
      <c r="BZ773" s="341"/>
      <c r="CA773" s="341"/>
      <c r="CB773" s="341"/>
      <c r="CC773" s="341"/>
      <c r="CD773" s="341"/>
      <c r="CE773" s="341"/>
      <c r="CF773" s="341"/>
      <c r="CG773" s="341"/>
      <c r="CH773" s="341"/>
      <c r="CI773" s="341"/>
      <c r="CJ773" s="341"/>
      <c r="CK773" s="341"/>
      <c r="CL773" s="341"/>
      <c r="CM773" s="341"/>
      <c r="CN773" s="341"/>
      <c r="CO773" s="341"/>
      <c r="CP773" s="341"/>
      <c r="CQ773" s="341"/>
      <c r="CR773" s="341"/>
      <c r="CS773" s="341"/>
      <c r="CT773" s="341"/>
      <c r="CU773" s="341"/>
      <c r="CV773" s="341"/>
      <c r="CW773" s="341"/>
      <c r="CX773" s="341"/>
      <c r="CY773" s="341"/>
      <c r="CZ773" s="341"/>
      <c r="DA773" s="341"/>
      <c r="DB773" s="341"/>
      <c r="DC773" s="341"/>
      <c r="DD773" s="341"/>
      <c r="DE773" s="341"/>
      <c r="DF773" s="341"/>
      <c r="DG773" s="341"/>
      <c r="DH773" s="341"/>
      <c r="DI773" s="341"/>
      <c r="DJ773" s="341"/>
      <c r="DK773" s="341"/>
      <c r="DL773" s="341"/>
      <c r="DM773" s="341"/>
      <c r="DN773" s="341"/>
      <c r="DO773" s="341"/>
      <c r="DP773" s="341"/>
      <c r="DQ773" s="341"/>
      <c r="DR773" s="341"/>
      <c r="DS773" s="341"/>
      <c r="DT773" s="341"/>
      <c r="DU773" s="341"/>
      <c r="DV773" s="341"/>
      <c r="DW773" s="341"/>
      <c r="DX773" s="341"/>
      <c r="DY773" s="341"/>
      <c r="DZ773" s="341"/>
      <c r="EA773" s="341"/>
      <c r="EB773" s="341"/>
      <c r="EC773" s="341"/>
      <c r="ED773" s="341"/>
      <c r="EE773" s="341"/>
      <c r="EF773" s="341"/>
      <c r="EG773" s="341"/>
      <c r="EH773" s="341"/>
      <c r="EI773" s="341"/>
      <c r="EJ773" s="341"/>
      <c r="EK773" s="341"/>
      <c r="EL773" s="341"/>
      <c r="EM773" s="341"/>
      <c r="EN773" s="341"/>
      <c r="EO773" s="341"/>
      <c r="EP773" s="341"/>
      <c r="EQ773" s="341"/>
      <c r="ER773" s="341"/>
      <c r="ES773" s="341"/>
      <c r="ET773" s="341"/>
      <c r="EU773" s="341"/>
      <c r="EV773" s="341"/>
      <c r="EW773" s="341"/>
      <c r="EX773" s="341"/>
      <c r="EY773" s="341"/>
      <c r="EZ773" s="341"/>
      <c r="FA773" s="341"/>
      <c r="FB773" s="341"/>
      <c r="FC773" s="341"/>
      <c r="FD773" s="341"/>
      <c r="FE773" s="341"/>
      <c r="FF773" s="341"/>
      <c r="FG773" s="341"/>
      <c r="FH773" s="341"/>
      <c r="FI773" s="341"/>
      <c r="FJ773" s="341"/>
      <c r="FK773" s="341"/>
      <c r="FL773" s="341"/>
      <c r="FM773" s="341"/>
      <c r="FN773" s="341"/>
      <c r="FO773" s="341"/>
      <c r="FP773" s="341"/>
      <c r="FQ773" s="341"/>
      <c r="FR773" s="341"/>
      <c r="FS773" s="341"/>
      <c r="FT773" s="341"/>
      <c r="FU773" s="341"/>
      <c r="FV773" s="341"/>
      <c r="FW773" s="341"/>
      <c r="FX773" s="341"/>
      <c r="FY773" s="341"/>
      <c r="FZ773" s="341"/>
      <c r="GA773" s="341"/>
      <c r="GB773" s="341"/>
      <c r="GC773" s="341"/>
      <c r="GD773" s="341"/>
      <c r="GE773" s="341"/>
      <c r="GF773" s="341"/>
      <c r="GG773" s="341"/>
      <c r="GH773" s="341"/>
      <c r="GI773" s="341"/>
      <c r="GJ773" s="341"/>
      <c r="GK773" s="341"/>
      <c r="GL773" s="341"/>
      <c r="GM773" s="341"/>
      <c r="GN773" s="341"/>
      <c r="GO773" s="341"/>
      <c r="GP773" s="341"/>
      <c r="GQ773" s="341"/>
      <c r="GR773" s="341"/>
      <c r="GS773" s="341"/>
      <c r="GT773" s="341"/>
      <c r="GU773" s="341"/>
      <c r="GV773" s="341"/>
      <c r="GW773" s="341"/>
      <c r="GX773" s="341"/>
      <c r="GY773" s="341"/>
      <c r="GZ773" s="341"/>
      <c r="HA773" s="341"/>
      <c r="HB773" s="341"/>
      <c r="HC773" s="341"/>
      <c r="HD773" s="341"/>
      <c r="HE773" s="341"/>
      <c r="HF773" s="341"/>
      <c r="HG773" s="341"/>
      <c r="HH773" s="341"/>
      <c r="HI773" s="341"/>
      <c r="HJ773" s="341"/>
      <c r="HK773" s="341"/>
      <c r="HL773" s="341"/>
      <c r="HM773" s="341"/>
      <c r="HN773" s="341"/>
      <c r="HO773" s="341"/>
      <c r="HP773" s="341"/>
      <c r="HQ773" s="341"/>
      <c r="HR773" s="341"/>
      <c r="HS773" s="341"/>
      <c r="HT773" s="341"/>
      <c r="HU773" s="341"/>
      <c r="HV773" s="341"/>
      <c r="HW773" s="341"/>
      <c r="HX773" s="341"/>
      <c r="HY773" s="341"/>
      <c r="HZ773" s="341"/>
      <c r="IA773" s="341"/>
      <c r="IB773" s="341"/>
      <c r="IC773" s="341"/>
      <c r="ID773" s="341"/>
      <c r="IE773" s="341"/>
      <c r="IF773" s="341"/>
      <c r="IG773" s="341"/>
      <c r="IH773" s="341"/>
      <c r="II773" s="341"/>
      <c r="IJ773" s="341"/>
      <c r="IK773" s="341"/>
      <c r="IL773" s="341"/>
      <c r="IM773" s="341"/>
      <c r="IN773" s="341"/>
      <c r="IO773" s="341"/>
      <c r="IP773" s="341"/>
      <c r="IQ773" s="341"/>
      <c r="IR773" s="341"/>
      <c r="IS773" s="341"/>
      <c r="IT773" s="341"/>
      <c r="IU773" s="341"/>
      <c r="IV773" s="341"/>
      <c r="IW773" s="341"/>
      <c r="IX773" s="341"/>
      <c r="IY773" s="341"/>
      <c r="IZ773" s="341"/>
      <c r="JA773" s="341"/>
      <c r="JB773" s="341"/>
      <c r="JC773" s="341"/>
      <c r="JD773" s="341"/>
      <c r="JE773" s="341"/>
      <c r="JF773" s="341"/>
      <c r="JG773" s="341"/>
      <c r="JH773" s="341"/>
      <c r="JI773" s="341"/>
      <c r="JJ773" s="341"/>
      <c r="JK773" s="341"/>
      <c r="JL773" s="341"/>
      <c r="JM773" s="341"/>
      <c r="JN773" s="341"/>
      <c r="JO773" s="341"/>
      <c r="JP773" s="341"/>
      <c r="JQ773" s="341"/>
      <c r="JR773" s="341"/>
      <c r="JS773" s="341"/>
      <c r="JT773" s="341"/>
      <c r="JU773" s="341"/>
      <c r="JV773" s="341"/>
      <c r="JW773" s="341"/>
      <c r="JX773" s="341"/>
      <c r="JY773" s="341"/>
      <c r="JZ773" s="341"/>
      <c r="KA773" s="341"/>
      <c r="KB773" s="341"/>
      <c r="KC773" s="341"/>
      <c r="KD773" s="341"/>
      <c r="KE773" s="341"/>
      <c r="KF773" s="341"/>
      <c r="KG773" s="341"/>
      <c r="KH773" s="341"/>
      <c r="KI773" s="341"/>
      <c r="KJ773" s="341"/>
      <c r="KK773" s="341"/>
      <c r="KL773" s="341"/>
      <c r="KM773" s="341"/>
      <c r="KN773" s="341"/>
      <c r="KO773" s="341"/>
      <c r="KP773" s="341"/>
      <c r="KQ773" s="341"/>
      <c r="KR773" s="341"/>
      <c r="KS773" s="341"/>
      <c r="KT773" s="341"/>
      <c r="KU773" s="341"/>
      <c r="KV773" s="341"/>
      <c r="KW773" s="341"/>
      <c r="KX773" s="341"/>
      <c r="KY773" s="341"/>
      <c r="KZ773" s="341"/>
      <c r="LA773" s="341"/>
      <c r="LB773" s="341"/>
      <c r="LC773" s="341"/>
      <c r="LD773" s="341"/>
      <c r="LE773" s="341"/>
      <c r="LF773" s="341"/>
      <c r="LG773" s="341"/>
      <c r="LH773" s="341"/>
      <c r="LI773" s="341"/>
      <c r="LJ773" s="341"/>
      <c r="LK773" s="341"/>
      <c r="LL773" s="341"/>
      <c r="LM773" s="341"/>
      <c r="LN773" s="341"/>
      <c r="LO773" s="341"/>
      <c r="LP773" s="341"/>
      <c r="LQ773" s="341"/>
      <c r="LR773" s="341"/>
      <c r="LS773" s="341"/>
      <c r="LT773" s="341"/>
      <c r="LU773" s="341"/>
      <c r="LV773" s="341"/>
      <c r="LW773" s="341"/>
      <c r="LX773" s="341"/>
      <c r="LY773" s="341"/>
      <c r="LZ773" s="341"/>
      <c r="MA773" s="341"/>
      <c r="MB773" s="341"/>
      <c r="MC773" s="341"/>
      <c r="MD773" s="341"/>
      <c r="ME773" s="341"/>
      <c r="MF773" s="341"/>
      <c r="MG773" s="341"/>
      <c r="MH773" s="341"/>
      <c r="MI773" s="341"/>
      <c r="MJ773" s="341"/>
      <c r="MK773" s="341"/>
      <c r="ML773" s="341"/>
      <c r="MM773" s="341"/>
      <c r="MN773" s="341"/>
      <c r="MO773" s="341"/>
      <c r="MP773" s="341"/>
      <c r="MQ773" s="341"/>
      <c r="MR773" s="341"/>
      <c r="MS773" s="341"/>
      <c r="MT773" s="341"/>
      <c r="MU773" s="341"/>
      <c r="MV773" s="341"/>
      <c r="MW773" s="341"/>
      <c r="MX773" s="341"/>
      <c r="MY773" s="341"/>
      <c r="MZ773" s="341"/>
      <c r="NA773" s="341"/>
      <c r="NB773" s="341"/>
      <c r="NC773" s="341"/>
      <c r="ND773" s="341"/>
      <c r="NE773" s="341"/>
      <c r="NF773" s="341"/>
      <c r="NG773" s="341"/>
      <c r="NH773" s="341"/>
      <c r="NI773" s="341"/>
      <c r="NJ773" s="341"/>
      <c r="NK773" s="341"/>
      <c r="NL773" s="341"/>
      <c r="NM773" s="341"/>
      <c r="NN773" s="341"/>
      <c r="NO773" s="341"/>
      <c r="NP773" s="341"/>
      <c r="NQ773" s="341"/>
      <c r="NR773" s="341"/>
      <c r="NS773" s="341"/>
      <c r="NT773" s="341"/>
      <c r="NU773" s="341"/>
      <c r="NV773" s="341"/>
      <c r="NW773" s="341"/>
      <c r="NX773" s="341"/>
      <c r="NY773" s="341"/>
      <c r="NZ773" s="341"/>
      <c r="OA773" s="341"/>
      <c r="OB773" s="341"/>
      <c r="OC773" s="341"/>
      <c r="OD773" s="341"/>
      <c r="OE773" s="341"/>
      <c r="OF773" s="341"/>
      <c r="OG773" s="341"/>
      <c r="OH773" s="341"/>
      <c r="OI773" s="341"/>
      <c r="OJ773" s="341"/>
      <c r="OK773" s="341"/>
      <c r="OL773" s="341"/>
      <c r="OM773" s="341"/>
      <c r="ON773" s="341"/>
      <c r="OO773" s="341"/>
      <c r="OP773" s="341"/>
      <c r="OQ773" s="341"/>
      <c r="OR773" s="341"/>
      <c r="OS773" s="341"/>
      <c r="OT773" s="341"/>
      <c r="OU773" s="341"/>
      <c r="OV773" s="341"/>
      <c r="OW773" s="341"/>
      <c r="OX773" s="341"/>
      <c r="OY773" s="341"/>
      <c r="OZ773" s="341"/>
      <c r="PA773" s="341"/>
      <c r="PB773" s="341"/>
      <c r="PC773" s="341"/>
      <c r="PD773" s="341"/>
      <c r="PE773" s="341"/>
      <c r="PF773" s="341"/>
      <c r="PG773" s="341"/>
      <c r="PH773" s="341"/>
      <c r="PI773" s="341"/>
      <c r="PJ773" s="341"/>
      <c r="PK773" s="341"/>
      <c r="PL773" s="341"/>
      <c r="PM773" s="341"/>
      <c r="PN773" s="341"/>
      <c r="PO773" s="341"/>
      <c r="PP773" s="341"/>
      <c r="PQ773" s="341"/>
      <c r="PR773" s="341"/>
      <c r="PS773" s="341"/>
      <c r="PT773" s="341"/>
      <c r="PU773" s="341"/>
      <c r="PV773" s="341"/>
      <c r="PW773" s="341"/>
      <c r="PX773" s="341"/>
      <c r="PY773" s="341"/>
      <c r="PZ773" s="341"/>
      <c r="QA773" s="341"/>
      <c r="QB773" s="341"/>
      <c r="QC773" s="341"/>
      <c r="QD773" s="341"/>
      <c r="QE773" s="341"/>
      <c r="QF773" s="341"/>
      <c r="QG773" s="341"/>
      <c r="QH773" s="341"/>
      <c r="QI773" s="341"/>
      <c r="QJ773" s="341"/>
      <c r="QK773" s="341"/>
      <c r="QL773" s="341"/>
      <c r="QM773" s="341"/>
      <c r="QN773" s="341"/>
      <c r="QO773" s="341"/>
      <c r="QP773" s="341"/>
      <c r="QQ773" s="341"/>
      <c r="QR773" s="341"/>
      <c r="QS773" s="341"/>
      <c r="QT773" s="341"/>
      <c r="QU773" s="341"/>
      <c r="QV773" s="341"/>
      <c r="QW773" s="341"/>
      <c r="QX773" s="341"/>
      <c r="QY773" s="341"/>
      <c r="QZ773" s="341"/>
      <c r="RA773" s="341"/>
      <c r="RB773" s="341"/>
      <c r="RC773" s="341"/>
      <c r="RD773" s="341"/>
      <c r="RE773" s="341"/>
      <c r="RF773" s="341"/>
      <c r="RG773" s="341"/>
      <c r="RH773" s="341"/>
      <c r="RI773" s="341"/>
      <c r="RJ773" s="341"/>
      <c r="RK773" s="341"/>
      <c r="RL773" s="341"/>
      <c r="RM773" s="341"/>
      <c r="RN773" s="341"/>
      <c r="RO773" s="341"/>
      <c r="RP773" s="341"/>
      <c r="RQ773" s="341"/>
      <c r="RR773" s="341"/>
      <c r="RS773" s="341"/>
      <c r="RT773" s="341"/>
      <c r="RU773" s="341"/>
      <c r="RV773" s="341"/>
      <c r="RW773" s="341"/>
      <c r="RX773" s="341"/>
      <c r="RY773" s="341"/>
      <c r="RZ773" s="341"/>
      <c r="SA773" s="341"/>
      <c r="SB773" s="341"/>
      <c r="SC773" s="341"/>
      <c r="SD773" s="341"/>
      <c r="SE773" s="341"/>
      <c r="SF773" s="341"/>
      <c r="SG773" s="341"/>
      <c r="SH773" s="341"/>
      <c r="SI773" s="341"/>
      <c r="SJ773" s="341"/>
      <c r="SK773" s="341"/>
      <c r="SL773" s="341"/>
      <c r="SM773" s="341"/>
      <c r="SN773" s="341"/>
      <c r="SO773" s="341"/>
      <c r="SP773" s="341"/>
      <c r="SQ773" s="341"/>
      <c r="SR773" s="341"/>
      <c r="SS773" s="341"/>
      <c r="ST773" s="341"/>
      <c r="SU773" s="341"/>
      <c r="SV773" s="341"/>
      <c r="SW773" s="341"/>
      <c r="SX773" s="341"/>
      <c r="SY773" s="341"/>
      <c r="SZ773" s="341"/>
      <c r="TA773" s="341"/>
      <c r="TB773" s="341"/>
      <c r="TC773" s="341"/>
      <c r="TD773" s="341"/>
      <c r="TE773" s="341"/>
      <c r="TF773" s="341"/>
      <c r="TG773" s="341"/>
      <c r="TH773" s="341"/>
      <c r="TI773" s="341"/>
      <c r="TJ773" s="341"/>
      <c r="TK773" s="341"/>
      <c r="TL773" s="341"/>
      <c r="TM773" s="341"/>
      <c r="TN773" s="341"/>
      <c r="TO773" s="341"/>
      <c r="TP773" s="341"/>
      <c r="TQ773" s="341"/>
      <c r="TR773" s="341"/>
      <c r="TS773" s="341"/>
      <c r="TT773" s="341"/>
      <c r="TU773" s="341"/>
      <c r="TV773" s="341"/>
      <c r="TW773" s="341"/>
      <c r="TX773" s="341"/>
      <c r="TY773" s="341"/>
      <c r="TZ773" s="341"/>
      <c r="UA773" s="341"/>
      <c r="UB773" s="341"/>
      <c r="UC773" s="341"/>
      <c r="UD773" s="341"/>
      <c r="UE773" s="341"/>
      <c r="UF773" s="341"/>
      <c r="UG773" s="341"/>
      <c r="UH773" s="341"/>
      <c r="UI773" s="341"/>
      <c r="UJ773" s="341"/>
      <c r="UK773" s="341"/>
      <c r="UL773" s="341"/>
      <c r="UM773" s="341"/>
      <c r="UN773" s="341"/>
      <c r="UO773" s="341"/>
      <c r="UP773" s="341"/>
      <c r="UQ773" s="341"/>
      <c r="UR773" s="341"/>
      <c r="US773" s="341"/>
      <c r="UT773" s="341"/>
      <c r="UU773" s="341"/>
      <c r="UV773" s="341"/>
      <c r="UW773" s="341"/>
      <c r="UX773" s="341"/>
      <c r="UY773" s="341"/>
      <c r="UZ773" s="341"/>
      <c r="VA773" s="341"/>
      <c r="VB773" s="341"/>
      <c r="VC773" s="341"/>
      <c r="VD773" s="341"/>
      <c r="VE773" s="341"/>
      <c r="VF773" s="341"/>
      <c r="VG773" s="341"/>
      <c r="VH773" s="341"/>
      <c r="VI773" s="341"/>
      <c r="VJ773" s="341"/>
      <c r="VK773" s="341"/>
      <c r="VL773" s="341"/>
      <c r="VM773" s="341"/>
      <c r="VN773" s="341"/>
      <c r="VO773" s="341"/>
      <c r="VP773" s="341"/>
      <c r="VQ773" s="341"/>
      <c r="VR773" s="341"/>
      <c r="VS773" s="341"/>
      <c r="VT773" s="341"/>
      <c r="VU773" s="341"/>
      <c r="VV773" s="341"/>
      <c r="VW773" s="341"/>
      <c r="VX773" s="341"/>
      <c r="VY773" s="341"/>
      <c r="VZ773" s="341"/>
      <c r="WA773" s="341"/>
      <c r="WB773" s="341"/>
      <c r="WC773" s="341"/>
      <c r="WD773" s="341"/>
      <c r="WE773" s="341"/>
      <c r="WF773" s="341"/>
      <c r="WG773" s="341"/>
      <c r="WH773" s="341"/>
      <c r="WI773" s="341"/>
      <c r="WJ773" s="341"/>
      <c r="WK773" s="341"/>
      <c r="WL773" s="341"/>
      <c r="WM773" s="341"/>
      <c r="WN773" s="341"/>
      <c r="WO773" s="341"/>
      <c r="WP773" s="341"/>
      <c r="WQ773" s="341"/>
      <c r="WR773" s="341"/>
      <c r="WS773" s="341"/>
      <c r="WT773" s="341"/>
      <c r="WU773" s="341"/>
      <c r="WV773" s="341"/>
      <c r="WW773" s="341"/>
      <c r="WX773" s="341"/>
      <c r="WY773" s="341"/>
      <c r="WZ773" s="341"/>
      <c r="XA773" s="341"/>
      <c r="XB773" s="341"/>
      <c r="XC773" s="341"/>
      <c r="XD773" s="341"/>
      <c r="XE773" s="341"/>
      <c r="XF773" s="341"/>
      <c r="XG773" s="341"/>
      <c r="XH773" s="341"/>
      <c r="XI773" s="341"/>
      <c r="XJ773" s="341"/>
      <c r="XK773" s="341"/>
      <c r="XL773" s="341"/>
      <c r="XM773" s="341"/>
      <c r="XN773" s="341"/>
      <c r="XO773" s="341"/>
      <c r="XP773" s="341"/>
      <c r="XQ773" s="341"/>
      <c r="XR773" s="341"/>
      <c r="XS773" s="341"/>
      <c r="XT773" s="341"/>
      <c r="XU773" s="341"/>
      <c r="XV773" s="341"/>
      <c r="XW773" s="341"/>
      <c r="XX773" s="341"/>
      <c r="XY773" s="341"/>
      <c r="XZ773" s="341"/>
      <c r="YA773" s="341"/>
      <c r="YB773" s="341"/>
      <c r="YC773" s="341"/>
      <c r="YD773" s="341"/>
      <c r="YE773" s="341"/>
      <c r="YF773" s="341"/>
      <c r="YG773" s="341"/>
      <c r="YH773" s="341"/>
      <c r="YI773" s="341"/>
      <c r="YJ773" s="341"/>
      <c r="YK773" s="341"/>
      <c r="YL773" s="341"/>
      <c r="YM773" s="341"/>
      <c r="YN773" s="341"/>
      <c r="YO773" s="341"/>
      <c r="YP773" s="341"/>
      <c r="YQ773" s="341"/>
      <c r="YR773" s="341"/>
      <c r="YS773" s="341"/>
      <c r="YT773" s="341"/>
      <c r="YU773" s="341"/>
      <c r="YV773" s="341"/>
      <c r="YW773" s="341"/>
      <c r="YX773" s="341"/>
      <c r="YY773" s="341"/>
      <c r="YZ773" s="341"/>
      <c r="ZA773" s="341"/>
      <c r="ZB773" s="341"/>
      <c r="ZC773" s="341"/>
      <c r="ZD773" s="341"/>
      <c r="ZE773" s="341"/>
      <c r="ZF773" s="341"/>
      <c r="ZG773" s="341"/>
      <c r="ZH773" s="341"/>
      <c r="ZI773" s="341"/>
      <c r="ZJ773" s="341"/>
      <c r="ZK773" s="341"/>
      <c r="ZL773" s="341"/>
      <c r="ZM773" s="341"/>
      <c r="ZN773" s="341"/>
      <c r="ZO773" s="341"/>
      <c r="ZP773" s="341"/>
      <c r="ZQ773" s="341"/>
      <c r="ZR773" s="341"/>
      <c r="ZS773" s="341"/>
      <c r="ZT773" s="341"/>
      <c r="ZU773" s="341"/>
      <c r="ZV773" s="341"/>
      <c r="ZW773" s="341"/>
      <c r="ZX773" s="341"/>
      <c r="ZY773" s="341"/>
      <c r="ZZ773" s="341"/>
      <c r="AAA773" s="341"/>
      <c r="AAB773" s="341"/>
      <c r="AAC773" s="341"/>
      <c r="AAD773" s="341"/>
      <c r="AAE773" s="341"/>
      <c r="AAF773" s="341"/>
      <c r="AAG773" s="341"/>
      <c r="AAH773" s="341"/>
      <c r="AAI773" s="341"/>
      <c r="AAJ773" s="341"/>
      <c r="AAK773" s="341"/>
      <c r="AAL773" s="341"/>
      <c r="AAM773" s="341"/>
      <c r="AAN773" s="341"/>
      <c r="AAO773" s="341"/>
      <c r="AAP773" s="341"/>
      <c r="AAQ773" s="341"/>
      <c r="AAR773" s="341"/>
      <c r="AAS773" s="341"/>
      <c r="AAT773" s="341"/>
      <c r="AAU773" s="341"/>
      <c r="AAV773" s="341"/>
      <c r="AAW773" s="341"/>
      <c r="AAX773" s="341"/>
      <c r="AAY773" s="341"/>
      <c r="AAZ773" s="341"/>
      <c r="ABA773" s="341"/>
      <c r="ABB773" s="341"/>
      <c r="ABC773" s="341"/>
      <c r="ABD773" s="341"/>
      <c r="ABE773" s="341"/>
      <c r="ABF773" s="341"/>
      <c r="ABG773" s="341"/>
      <c r="ABH773" s="341"/>
      <c r="ABI773" s="341"/>
      <c r="ABJ773" s="341"/>
      <c r="ABK773" s="341"/>
      <c r="ABL773" s="341"/>
      <c r="ABM773" s="341"/>
      <c r="ABN773" s="341"/>
      <c r="ABO773" s="341"/>
      <c r="ABP773" s="341"/>
      <c r="ABQ773" s="341"/>
      <c r="ABR773" s="341"/>
      <c r="ABS773" s="341"/>
      <c r="ABT773" s="341"/>
      <c r="ABU773" s="341"/>
      <c r="ABV773" s="341"/>
      <c r="ABW773" s="341"/>
      <c r="ABX773" s="341"/>
      <c r="ABY773" s="341"/>
      <c r="ABZ773" s="341"/>
      <c r="ACA773" s="341"/>
      <c r="ACB773" s="341"/>
      <c r="ACC773" s="341"/>
      <c r="ACD773" s="341"/>
      <c r="ACE773" s="341"/>
      <c r="ACF773" s="341"/>
      <c r="ACG773" s="341"/>
      <c r="ACH773" s="341"/>
      <c r="ACI773" s="341"/>
      <c r="ACJ773" s="341"/>
      <c r="ACK773" s="341"/>
      <c r="ACL773" s="341"/>
      <c r="ACM773" s="341"/>
      <c r="ACN773" s="341"/>
      <c r="ACO773" s="341"/>
      <c r="ACP773" s="341"/>
      <c r="ACQ773" s="341"/>
      <c r="ACR773" s="341"/>
      <c r="ACS773" s="341"/>
      <c r="ACT773" s="341"/>
      <c r="ACU773" s="341"/>
      <c r="ACV773" s="341"/>
      <c r="ACW773" s="341"/>
      <c r="ACX773" s="341"/>
      <c r="ACY773" s="341"/>
      <c r="ACZ773" s="341"/>
      <c r="ADA773" s="341"/>
      <c r="ADB773" s="341"/>
      <c r="ADC773" s="341"/>
      <c r="ADD773" s="341"/>
      <c r="ADE773" s="341"/>
      <c r="ADF773" s="341"/>
      <c r="ADG773" s="341"/>
      <c r="ADH773" s="341"/>
      <c r="ADI773" s="341"/>
      <c r="ADJ773" s="341"/>
      <c r="ADK773" s="341"/>
      <c r="ADL773" s="341"/>
      <c r="ADM773" s="341"/>
      <c r="ADN773" s="341"/>
      <c r="ADO773" s="341"/>
      <c r="ADP773" s="341"/>
      <c r="ADQ773" s="341"/>
      <c r="ADR773" s="341"/>
      <c r="ADS773" s="341"/>
      <c r="ADT773" s="341"/>
      <c r="ADU773" s="341"/>
      <c r="ADV773" s="341"/>
      <c r="ADW773" s="341"/>
      <c r="ADX773" s="341"/>
      <c r="ADY773" s="341"/>
      <c r="ADZ773" s="341"/>
      <c r="AEA773" s="341"/>
      <c r="AEB773" s="341"/>
      <c r="AEC773" s="341"/>
      <c r="AED773" s="341"/>
      <c r="AEE773" s="341"/>
      <c r="AEF773" s="341"/>
      <c r="AEG773" s="341"/>
      <c r="AEH773" s="341"/>
      <c r="AEI773" s="341"/>
      <c r="AEJ773" s="341"/>
      <c r="AEK773" s="341"/>
      <c r="AEL773" s="341"/>
      <c r="AEM773" s="341"/>
      <c r="AEN773" s="341"/>
      <c r="AEO773" s="341"/>
      <c r="AEP773" s="341"/>
      <c r="AEQ773" s="341"/>
      <c r="AER773" s="341"/>
      <c r="AES773" s="341"/>
      <c r="AET773" s="341"/>
      <c r="AEU773" s="341"/>
      <c r="AEV773" s="341"/>
      <c r="AEW773" s="341"/>
      <c r="AEX773" s="341"/>
      <c r="AEY773" s="341"/>
      <c r="AEZ773" s="341"/>
      <c r="AFA773" s="341"/>
      <c r="AFB773" s="341"/>
      <c r="AFC773" s="341"/>
      <c r="AFD773" s="341"/>
      <c r="AFE773" s="341"/>
      <c r="AFF773" s="341"/>
      <c r="AFG773" s="341"/>
      <c r="AFH773" s="341"/>
      <c r="AFI773" s="341"/>
      <c r="AFJ773" s="341"/>
      <c r="AFK773" s="341"/>
      <c r="AFL773" s="341"/>
      <c r="AFM773" s="341"/>
      <c r="AFN773" s="341"/>
      <c r="AFO773" s="341"/>
      <c r="AFP773" s="341"/>
      <c r="AFQ773" s="341"/>
      <c r="AFR773" s="341"/>
      <c r="AFS773" s="341"/>
      <c r="AFT773" s="341"/>
      <c r="AFU773" s="341"/>
      <c r="AFV773" s="341"/>
      <c r="AFW773" s="341"/>
      <c r="AFX773" s="341"/>
      <c r="AFY773" s="341"/>
      <c r="AFZ773" s="341"/>
      <c r="AGA773" s="341"/>
    </row>
    <row r="774" spans="1:859" customFormat="1" x14ac:dyDescent="0.2">
      <c r="A774" s="16"/>
      <c r="B774" s="16"/>
      <c r="C774" s="16"/>
      <c r="D774" s="16"/>
      <c r="E774" s="328" t="s">
        <v>1893</v>
      </c>
      <c r="F774" s="328" t="s">
        <v>2953</v>
      </c>
      <c r="G774" s="218" t="s">
        <v>449</v>
      </c>
      <c r="H774" s="217" t="s">
        <v>1894</v>
      </c>
      <c r="I774" s="217" t="s">
        <v>1802</v>
      </c>
      <c r="J774" s="217" t="s">
        <v>893</v>
      </c>
      <c r="K774" s="217" t="s">
        <v>1862</v>
      </c>
      <c r="L774" s="217" t="s">
        <v>847</v>
      </c>
      <c r="M774" s="217"/>
      <c r="N774" s="218"/>
      <c r="O774" s="217"/>
      <c r="P774" s="217"/>
      <c r="Q774" s="218"/>
      <c r="R774" s="16"/>
      <c r="S774" s="16"/>
      <c r="T774" s="16"/>
      <c r="U774" s="16"/>
      <c r="V774" s="16"/>
      <c r="W774" s="16"/>
      <c r="X774" s="16"/>
      <c r="Y774" s="16"/>
      <c r="Z774" s="16"/>
      <c r="AA774" s="16"/>
      <c r="AB774" s="16"/>
      <c r="AC774" s="16"/>
      <c r="AD774" s="16"/>
      <c r="AE774" s="16"/>
      <c r="AF774" s="16"/>
      <c r="AG774" s="16"/>
      <c r="AH774" s="16"/>
      <c r="AI774" s="16"/>
      <c r="AJ774" s="16"/>
      <c r="AK774" s="16"/>
      <c r="AL774" s="16"/>
      <c r="AM774" s="16"/>
      <c r="AN774" s="16"/>
      <c r="AO774" s="16"/>
      <c r="AP774" s="16"/>
      <c r="AQ774" s="16"/>
      <c r="AR774" s="16"/>
      <c r="AS774" s="16"/>
      <c r="AT774" s="16"/>
      <c r="AU774" s="16"/>
      <c r="AV774" s="16"/>
      <c r="AW774" s="16"/>
      <c r="AX774" s="16"/>
      <c r="AY774" s="16"/>
      <c r="AZ774" s="16"/>
      <c r="BA774" s="16"/>
      <c r="BB774" s="16"/>
      <c r="BC774" s="16"/>
      <c r="BD774" s="16"/>
      <c r="BE774" s="16"/>
      <c r="BF774" s="16"/>
      <c r="BG774" s="16"/>
      <c r="BH774" s="16"/>
      <c r="BI774" s="16"/>
      <c r="BJ774" s="16"/>
      <c r="BK774" s="16"/>
      <c r="BL774" s="16"/>
      <c r="BM774" s="16"/>
      <c r="BN774" s="16"/>
      <c r="BO774" s="16"/>
      <c r="BP774" s="16"/>
      <c r="BQ774" s="16"/>
      <c r="BR774" s="16"/>
      <c r="BS774" s="16"/>
      <c r="BT774" s="16"/>
      <c r="BU774" s="16"/>
      <c r="BV774" s="16"/>
      <c r="BW774" s="16"/>
      <c r="BX774" s="16"/>
      <c r="BY774" s="16"/>
      <c r="BZ774" s="16"/>
      <c r="CA774" s="16"/>
      <c r="CB774" s="16"/>
      <c r="CC774" s="16"/>
      <c r="CD774" s="16"/>
      <c r="CE774" s="16"/>
      <c r="CF774" s="16"/>
      <c r="CG774" s="16"/>
      <c r="CH774" s="16"/>
      <c r="CI774" s="16"/>
      <c r="CJ774" s="16"/>
      <c r="CK774" s="16"/>
      <c r="CL774" s="16"/>
      <c r="CM774" s="16"/>
      <c r="CN774" s="16"/>
      <c r="CO774" s="16"/>
      <c r="CP774" s="16"/>
      <c r="CQ774" s="16"/>
      <c r="CR774" s="16"/>
      <c r="CS774" s="16"/>
      <c r="CT774" s="16"/>
      <c r="CU774" s="16"/>
      <c r="CV774" s="16"/>
      <c r="CW774" s="16"/>
      <c r="CX774" s="16"/>
      <c r="CY774" s="16"/>
      <c r="CZ774" s="16"/>
      <c r="DA774" s="16"/>
      <c r="DB774" s="16"/>
      <c r="DC774" s="16"/>
      <c r="DD774" s="16"/>
      <c r="DE774" s="16"/>
      <c r="DF774" s="16"/>
      <c r="DG774" s="16"/>
      <c r="DH774" s="16"/>
      <c r="DI774" s="16"/>
      <c r="DJ774" s="16"/>
      <c r="DK774" s="16"/>
      <c r="DL774" s="16"/>
      <c r="DM774" s="16"/>
      <c r="DN774" s="16"/>
      <c r="DO774" s="16"/>
      <c r="DP774" s="16"/>
      <c r="DQ774" s="16"/>
      <c r="DR774" s="16"/>
      <c r="DS774" s="16"/>
      <c r="DT774" s="16"/>
      <c r="DU774" s="16"/>
      <c r="DV774" s="16"/>
      <c r="DW774" s="16"/>
      <c r="DX774" s="16"/>
      <c r="DY774" s="16"/>
      <c r="DZ774" s="16"/>
      <c r="EA774" s="16"/>
      <c r="EB774" s="16"/>
      <c r="EC774" s="16"/>
      <c r="ED774" s="16"/>
      <c r="EE774" s="16"/>
      <c r="EF774" s="16"/>
      <c r="EG774" s="16"/>
      <c r="EH774" s="16"/>
      <c r="EI774" s="16"/>
      <c r="EJ774" s="16"/>
      <c r="EK774" s="16"/>
      <c r="EL774" s="16"/>
      <c r="EM774" s="16"/>
      <c r="EN774" s="16"/>
      <c r="EO774" s="16"/>
      <c r="EP774" s="16"/>
      <c r="EQ774" s="16"/>
      <c r="ER774" s="16"/>
      <c r="ES774" s="16"/>
      <c r="ET774" s="16"/>
      <c r="EU774" s="16"/>
      <c r="EV774" s="16"/>
      <c r="EW774" s="16"/>
      <c r="EX774" s="16"/>
      <c r="EY774" s="16"/>
      <c r="EZ774" s="16"/>
      <c r="FA774" s="16"/>
      <c r="FB774" s="16"/>
      <c r="FC774" s="16"/>
      <c r="FD774" s="16"/>
      <c r="FE774" s="16"/>
      <c r="FF774" s="16"/>
      <c r="FG774" s="16"/>
      <c r="FH774" s="16"/>
      <c r="FI774" s="16"/>
      <c r="FJ774" s="16"/>
      <c r="FK774" s="16"/>
      <c r="FL774" s="16"/>
      <c r="FM774" s="16"/>
      <c r="FN774" s="16"/>
      <c r="FO774" s="16"/>
      <c r="FP774" s="16"/>
      <c r="FQ774" s="16"/>
      <c r="FR774" s="16"/>
      <c r="FS774" s="16"/>
      <c r="FT774" s="16"/>
      <c r="FU774" s="16"/>
      <c r="FV774" s="16"/>
      <c r="FW774" s="16"/>
      <c r="FX774" s="16"/>
      <c r="FY774" s="16"/>
      <c r="FZ774" s="16"/>
      <c r="GA774" s="16"/>
      <c r="GB774" s="16"/>
      <c r="GC774" s="16"/>
      <c r="GD774" s="16"/>
      <c r="GE774" s="16"/>
      <c r="GF774" s="16"/>
      <c r="GG774" s="16"/>
      <c r="GH774" s="16"/>
      <c r="GI774" s="16"/>
      <c r="GJ774" s="16"/>
      <c r="GK774" s="16"/>
      <c r="GL774" s="16"/>
      <c r="GM774" s="16"/>
      <c r="GN774" s="16"/>
      <c r="GO774" s="16"/>
      <c r="GP774" s="16"/>
      <c r="GQ774" s="16"/>
      <c r="GR774" s="16"/>
      <c r="GS774" s="16"/>
      <c r="GT774" s="16"/>
      <c r="GU774" s="16"/>
      <c r="GV774" s="16"/>
      <c r="GW774" s="16"/>
      <c r="GX774" s="16"/>
      <c r="GY774" s="16"/>
      <c r="GZ774" s="16"/>
      <c r="HA774" s="16"/>
      <c r="HB774" s="16"/>
      <c r="HC774" s="16"/>
      <c r="HD774" s="16"/>
      <c r="HE774" s="16"/>
      <c r="HF774" s="16"/>
      <c r="HG774" s="16"/>
      <c r="HH774" s="16"/>
      <c r="HI774" s="16"/>
      <c r="HJ774" s="16"/>
      <c r="HK774" s="16"/>
      <c r="HL774" s="16"/>
      <c r="HM774" s="16"/>
      <c r="HN774" s="16"/>
      <c r="HO774" s="16"/>
      <c r="HP774" s="16"/>
      <c r="HQ774" s="16"/>
      <c r="HR774" s="16"/>
      <c r="HS774" s="16"/>
      <c r="HT774" s="16"/>
      <c r="HU774" s="16"/>
      <c r="HV774" s="16"/>
      <c r="HW774" s="16"/>
      <c r="HX774" s="16"/>
      <c r="HY774" s="16"/>
      <c r="HZ774" s="16"/>
      <c r="IA774" s="16"/>
      <c r="IB774" s="16"/>
      <c r="IC774" s="16"/>
      <c r="ID774" s="16"/>
      <c r="IE774" s="16"/>
      <c r="IF774" s="16"/>
      <c r="IG774" s="16"/>
      <c r="IH774" s="16"/>
      <c r="II774" s="16"/>
      <c r="IJ774" s="16"/>
      <c r="IK774" s="16"/>
      <c r="IL774" s="16"/>
      <c r="IM774" s="16"/>
      <c r="IN774" s="16"/>
      <c r="IO774" s="16"/>
      <c r="IP774" s="16"/>
      <c r="IQ774" s="16"/>
      <c r="IR774" s="16"/>
      <c r="IS774" s="16"/>
      <c r="IT774" s="16"/>
      <c r="IU774" s="16"/>
      <c r="IV774" s="16"/>
      <c r="IW774" s="16"/>
      <c r="IX774" s="16"/>
      <c r="IY774" s="16"/>
      <c r="IZ774" s="16"/>
      <c r="JA774" s="16"/>
      <c r="JB774" s="16"/>
      <c r="JC774" s="16"/>
      <c r="JD774" s="16"/>
      <c r="JE774" s="16"/>
      <c r="JF774" s="16"/>
      <c r="JG774" s="16"/>
      <c r="JH774" s="16"/>
      <c r="JI774" s="16"/>
      <c r="JJ774" s="16"/>
      <c r="JK774" s="16"/>
      <c r="JL774" s="16"/>
      <c r="JM774" s="16"/>
      <c r="JN774" s="16"/>
      <c r="JO774" s="16"/>
      <c r="JP774" s="16"/>
      <c r="JQ774" s="16"/>
      <c r="JR774" s="16"/>
      <c r="JS774" s="16"/>
      <c r="JT774" s="16"/>
      <c r="JU774" s="16"/>
      <c r="JV774" s="16"/>
      <c r="JW774" s="16"/>
      <c r="JX774" s="16"/>
      <c r="JY774" s="16"/>
      <c r="JZ774" s="16"/>
      <c r="KA774" s="16"/>
      <c r="KB774" s="16"/>
      <c r="KC774" s="16"/>
      <c r="KD774" s="16"/>
      <c r="KE774" s="16"/>
      <c r="KF774" s="16"/>
      <c r="KG774" s="16"/>
      <c r="KH774" s="16"/>
      <c r="KI774" s="16"/>
      <c r="KJ774" s="16"/>
      <c r="KK774" s="16"/>
      <c r="KL774" s="16"/>
      <c r="KM774" s="16"/>
      <c r="KN774" s="16"/>
      <c r="KO774" s="16"/>
      <c r="KP774" s="16"/>
      <c r="KQ774" s="16"/>
      <c r="KR774" s="16"/>
      <c r="KS774" s="16"/>
      <c r="KT774" s="16"/>
      <c r="KU774" s="16"/>
      <c r="KV774" s="16"/>
      <c r="KW774" s="16"/>
      <c r="KX774" s="16"/>
      <c r="KY774" s="16"/>
      <c r="KZ774" s="16"/>
      <c r="LA774" s="16"/>
      <c r="LB774" s="16"/>
      <c r="LC774" s="16"/>
      <c r="LD774" s="16"/>
      <c r="LE774" s="16"/>
      <c r="LF774" s="16"/>
      <c r="LG774" s="16"/>
      <c r="LH774" s="16"/>
      <c r="LI774" s="16"/>
      <c r="LJ774" s="16"/>
      <c r="LK774" s="16"/>
      <c r="LL774" s="16"/>
      <c r="LM774" s="16"/>
      <c r="LN774" s="16"/>
      <c r="LO774" s="16"/>
      <c r="LP774" s="16"/>
      <c r="LQ774" s="16"/>
      <c r="LR774" s="16"/>
      <c r="LS774" s="16"/>
      <c r="LT774" s="16"/>
      <c r="LU774" s="16"/>
      <c r="LV774" s="16"/>
      <c r="LW774" s="16"/>
      <c r="LX774" s="16"/>
      <c r="LY774" s="16"/>
      <c r="LZ774" s="16"/>
      <c r="MA774" s="16"/>
      <c r="MB774" s="16"/>
      <c r="MC774" s="16"/>
      <c r="MD774" s="16"/>
      <c r="ME774" s="16"/>
      <c r="MF774" s="16"/>
      <c r="MG774" s="16"/>
      <c r="MH774" s="16"/>
      <c r="MI774" s="16"/>
      <c r="MJ774" s="16"/>
      <c r="MK774" s="16"/>
      <c r="ML774" s="16"/>
      <c r="MM774" s="16"/>
      <c r="MN774" s="16"/>
      <c r="MO774" s="16"/>
      <c r="MP774" s="16"/>
      <c r="MQ774" s="16"/>
      <c r="MR774" s="16"/>
      <c r="MS774" s="16"/>
      <c r="MT774" s="16"/>
      <c r="MU774" s="16"/>
      <c r="MV774" s="16"/>
      <c r="MW774" s="16"/>
      <c r="MX774" s="16"/>
      <c r="MY774" s="16"/>
      <c r="MZ774" s="16"/>
      <c r="NA774" s="16"/>
      <c r="NB774" s="16"/>
      <c r="NC774" s="16"/>
      <c r="ND774" s="16"/>
      <c r="NE774" s="16"/>
      <c r="NF774" s="16"/>
      <c r="NG774" s="16"/>
      <c r="NH774" s="16"/>
      <c r="NI774" s="16"/>
      <c r="NJ774" s="16"/>
      <c r="NK774" s="16"/>
      <c r="NL774" s="16"/>
      <c r="NM774" s="16"/>
      <c r="NN774" s="16"/>
      <c r="NO774" s="16"/>
      <c r="NP774" s="16"/>
      <c r="NQ774" s="16"/>
      <c r="NR774" s="16"/>
      <c r="NS774" s="16"/>
      <c r="NT774" s="16"/>
      <c r="NU774" s="16"/>
      <c r="NV774" s="16"/>
      <c r="NW774" s="16"/>
      <c r="NX774" s="16"/>
      <c r="NY774" s="16"/>
      <c r="NZ774" s="16"/>
      <c r="OA774" s="16"/>
      <c r="OB774" s="16"/>
      <c r="OC774" s="16"/>
      <c r="OD774" s="16"/>
      <c r="OE774" s="16"/>
      <c r="OF774" s="16"/>
      <c r="OG774" s="16"/>
      <c r="OH774" s="16"/>
      <c r="OI774" s="16"/>
      <c r="OJ774" s="16"/>
      <c r="OK774" s="16"/>
      <c r="OL774" s="16"/>
      <c r="OM774" s="16"/>
      <c r="ON774" s="16"/>
      <c r="OO774" s="16"/>
      <c r="OP774" s="16"/>
      <c r="OQ774" s="16"/>
      <c r="OR774" s="16"/>
      <c r="OS774" s="16"/>
      <c r="OT774" s="16"/>
      <c r="OU774" s="16"/>
      <c r="OV774" s="16"/>
      <c r="OW774" s="16"/>
      <c r="OX774" s="16"/>
      <c r="OY774" s="16"/>
      <c r="OZ774" s="16"/>
      <c r="PA774" s="16"/>
      <c r="PB774" s="16"/>
      <c r="PC774" s="16"/>
      <c r="PD774" s="16"/>
      <c r="PE774" s="16"/>
      <c r="PF774" s="16"/>
      <c r="PG774" s="16"/>
      <c r="PH774" s="16"/>
      <c r="PI774" s="16"/>
      <c r="PJ774" s="16"/>
      <c r="PK774" s="16"/>
      <c r="PL774" s="16"/>
      <c r="PM774" s="16"/>
      <c r="PN774" s="16"/>
      <c r="PO774" s="16"/>
      <c r="PP774" s="16"/>
      <c r="PQ774" s="16"/>
      <c r="PR774" s="16"/>
      <c r="PS774" s="16"/>
      <c r="PT774" s="16"/>
      <c r="PU774" s="16"/>
      <c r="PV774" s="16"/>
      <c r="PW774" s="16"/>
      <c r="PX774" s="16"/>
      <c r="PY774" s="16"/>
      <c r="PZ774" s="16"/>
      <c r="QA774" s="16"/>
      <c r="QB774" s="16"/>
      <c r="QC774" s="16"/>
      <c r="QD774" s="16"/>
      <c r="QE774" s="16"/>
      <c r="QF774" s="16"/>
      <c r="QG774" s="16"/>
      <c r="QH774" s="16"/>
      <c r="QI774" s="16"/>
      <c r="QJ774" s="16"/>
      <c r="QK774" s="16"/>
      <c r="QL774" s="16"/>
      <c r="QM774" s="16"/>
      <c r="QN774" s="16"/>
      <c r="QO774" s="16"/>
      <c r="QP774" s="16"/>
      <c r="QQ774" s="16"/>
      <c r="QR774" s="16"/>
      <c r="QS774" s="16"/>
      <c r="QT774" s="16"/>
      <c r="QU774" s="16"/>
      <c r="QV774" s="16"/>
      <c r="QW774" s="16"/>
      <c r="QX774" s="16"/>
      <c r="QY774" s="16"/>
      <c r="QZ774" s="16"/>
      <c r="RA774" s="16"/>
      <c r="RB774" s="16"/>
      <c r="RC774" s="16"/>
      <c r="RD774" s="16"/>
      <c r="RE774" s="16"/>
      <c r="RF774" s="16"/>
      <c r="RG774" s="16"/>
      <c r="RH774" s="16"/>
      <c r="RI774" s="16"/>
      <c r="RJ774" s="16"/>
      <c r="RK774" s="16"/>
      <c r="RL774" s="16"/>
      <c r="RM774" s="16"/>
      <c r="RN774" s="16"/>
      <c r="RO774" s="16"/>
      <c r="RP774" s="16"/>
      <c r="RQ774" s="16"/>
      <c r="RR774" s="16"/>
      <c r="RS774" s="16"/>
      <c r="RT774" s="16"/>
      <c r="RU774" s="16"/>
      <c r="RV774" s="16"/>
      <c r="RW774" s="16"/>
      <c r="RX774" s="16"/>
      <c r="RY774" s="16"/>
      <c r="RZ774" s="16"/>
      <c r="SA774" s="16"/>
      <c r="SB774" s="16"/>
      <c r="SC774" s="16"/>
      <c r="SD774" s="16"/>
      <c r="SE774" s="16"/>
      <c r="SF774" s="16"/>
      <c r="SG774" s="16"/>
      <c r="SH774" s="16"/>
      <c r="SI774" s="16"/>
      <c r="SJ774" s="16"/>
      <c r="SK774" s="16"/>
      <c r="SL774" s="16"/>
      <c r="SM774" s="16"/>
      <c r="SN774" s="16"/>
      <c r="SO774" s="16"/>
      <c r="SP774" s="16"/>
      <c r="SQ774" s="16"/>
      <c r="SR774" s="16"/>
      <c r="SS774" s="16"/>
      <c r="ST774" s="16"/>
      <c r="SU774" s="16"/>
      <c r="SV774" s="16"/>
      <c r="SW774" s="16"/>
      <c r="SX774" s="16"/>
      <c r="SY774" s="16"/>
      <c r="SZ774" s="16"/>
      <c r="TA774" s="16"/>
      <c r="TB774" s="16"/>
      <c r="TC774" s="16"/>
      <c r="TD774" s="16"/>
      <c r="TE774" s="16"/>
      <c r="TF774" s="16"/>
      <c r="TG774" s="16"/>
      <c r="TH774" s="16"/>
      <c r="TI774" s="16"/>
      <c r="TJ774" s="16"/>
      <c r="TK774" s="16"/>
      <c r="TL774" s="16"/>
      <c r="TM774" s="16"/>
      <c r="TN774" s="16"/>
      <c r="TO774" s="16"/>
      <c r="TP774" s="16"/>
      <c r="TQ774" s="16"/>
      <c r="TR774" s="16"/>
      <c r="TS774" s="16"/>
      <c r="TT774" s="16"/>
      <c r="TU774" s="16"/>
      <c r="TV774" s="16"/>
      <c r="TW774" s="16"/>
      <c r="TX774" s="16"/>
      <c r="TY774" s="16"/>
      <c r="TZ774" s="16"/>
      <c r="UA774" s="16"/>
      <c r="UB774" s="16"/>
      <c r="UC774" s="16"/>
      <c r="UD774" s="16"/>
      <c r="UE774" s="16"/>
      <c r="UF774" s="16"/>
      <c r="UG774" s="16"/>
      <c r="UH774" s="16"/>
      <c r="UI774" s="16"/>
      <c r="UJ774" s="16"/>
      <c r="UK774" s="16"/>
      <c r="UL774" s="16"/>
      <c r="UM774" s="16"/>
      <c r="UN774" s="16"/>
      <c r="UO774" s="16"/>
      <c r="UP774" s="16"/>
      <c r="UQ774" s="16"/>
      <c r="UR774" s="16"/>
      <c r="US774" s="16"/>
      <c r="UT774" s="16"/>
      <c r="UU774" s="16"/>
      <c r="UV774" s="16"/>
      <c r="UW774" s="16"/>
      <c r="UX774" s="16"/>
      <c r="UY774" s="16"/>
      <c r="UZ774" s="16"/>
      <c r="VA774" s="16"/>
      <c r="VB774" s="16"/>
      <c r="VC774" s="16"/>
      <c r="VD774" s="16"/>
      <c r="VE774" s="16"/>
      <c r="VF774" s="16"/>
      <c r="VG774" s="16"/>
      <c r="VH774" s="16"/>
      <c r="VI774" s="16"/>
      <c r="VJ774" s="16"/>
      <c r="VK774" s="16"/>
      <c r="VL774" s="16"/>
      <c r="VM774" s="16"/>
      <c r="VN774" s="16"/>
      <c r="VO774" s="16"/>
      <c r="VP774" s="16"/>
      <c r="VQ774" s="16"/>
      <c r="VR774" s="16"/>
      <c r="VS774" s="16"/>
      <c r="VT774" s="16"/>
      <c r="VU774" s="16"/>
      <c r="VV774" s="16"/>
      <c r="VW774" s="16"/>
      <c r="VX774" s="16"/>
      <c r="VY774" s="16"/>
      <c r="VZ774" s="16"/>
      <c r="WA774" s="16"/>
      <c r="WB774" s="16"/>
      <c r="WC774" s="16"/>
      <c r="WD774" s="16"/>
      <c r="WE774" s="16"/>
      <c r="WF774" s="16"/>
      <c r="WG774" s="16"/>
      <c r="WH774" s="16"/>
      <c r="WI774" s="16"/>
      <c r="WJ774" s="16"/>
      <c r="WK774" s="16"/>
      <c r="WL774" s="16"/>
      <c r="WM774" s="16"/>
      <c r="WN774" s="16"/>
      <c r="WO774" s="16"/>
      <c r="WP774" s="16"/>
      <c r="WQ774" s="16"/>
      <c r="WR774" s="16"/>
      <c r="WS774" s="16"/>
      <c r="WT774" s="16"/>
      <c r="WU774" s="16"/>
      <c r="WV774" s="16"/>
      <c r="WW774" s="16"/>
      <c r="WX774" s="16"/>
      <c r="WY774" s="16"/>
      <c r="WZ774" s="16"/>
      <c r="XA774" s="16"/>
      <c r="XB774" s="16"/>
      <c r="XC774" s="16"/>
      <c r="XD774" s="16"/>
      <c r="XE774" s="16"/>
      <c r="XF774" s="16"/>
      <c r="XG774" s="16"/>
      <c r="XH774" s="16"/>
      <c r="XI774" s="16"/>
      <c r="XJ774" s="16"/>
      <c r="XK774" s="16"/>
      <c r="XL774" s="16"/>
      <c r="XM774" s="16"/>
      <c r="XN774" s="16"/>
      <c r="XO774" s="16"/>
      <c r="XP774" s="16"/>
      <c r="XQ774" s="16"/>
      <c r="XR774" s="16"/>
      <c r="XS774" s="16"/>
      <c r="XT774" s="16"/>
      <c r="XU774" s="16"/>
      <c r="XV774" s="16"/>
      <c r="XW774" s="16"/>
      <c r="XX774" s="16"/>
      <c r="XY774" s="16"/>
      <c r="XZ774" s="16"/>
      <c r="YA774" s="16"/>
      <c r="YB774" s="16"/>
      <c r="YC774" s="16"/>
      <c r="YD774" s="16"/>
      <c r="YE774" s="16"/>
      <c r="YF774" s="16"/>
      <c r="YG774" s="16"/>
      <c r="YH774" s="16"/>
      <c r="YI774" s="16"/>
      <c r="YJ774" s="16"/>
      <c r="YK774" s="16"/>
      <c r="YL774" s="16"/>
      <c r="YM774" s="16"/>
      <c r="YN774" s="16"/>
      <c r="YO774" s="16"/>
      <c r="YP774" s="16"/>
      <c r="YQ774" s="16"/>
      <c r="YR774" s="16"/>
      <c r="YS774" s="16"/>
      <c r="YT774" s="16"/>
      <c r="YU774" s="16"/>
      <c r="YV774" s="16"/>
      <c r="YW774" s="16"/>
      <c r="YX774" s="16"/>
      <c r="YY774" s="16"/>
      <c r="YZ774" s="16"/>
      <c r="ZA774" s="16"/>
      <c r="ZB774" s="16"/>
      <c r="ZC774" s="16"/>
      <c r="ZD774" s="16"/>
      <c r="ZE774" s="16"/>
      <c r="ZF774" s="16"/>
      <c r="ZG774" s="16"/>
      <c r="ZH774" s="16"/>
      <c r="ZI774" s="16"/>
      <c r="ZJ774" s="16"/>
      <c r="ZK774" s="16"/>
      <c r="ZL774" s="16"/>
      <c r="ZM774" s="16"/>
      <c r="ZN774" s="16"/>
      <c r="ZO774" s="16"/>
      <c r="ZP774" s="16"/>
      <c r="ZQ774" s="16"/>
      <c r="ZR774" s="16"/>
      <c r="ZS774" s="16"/>
      <c r="ZT774" s="16"/>
      <c r="ZU774" s="16"/>
      <c r="ZV774" s="16"/>
      <c r="ZW774" s="16"/>
      <c r="ZX774" s="16"/>
      <c r="ZY774" s="16"/>
      <c r="ZZ774" s="16"/>
      <c r="AAA774" s="16"/>
      <c r="AAB774" s="16"/>
      <c r="AAC774" s="16"/>
      <c r="AAD774" s="16"/>
      <c r="AAE774" s="16"/>
      <c r="AAF774" s="16"/>
      <c r="AAG774" s="16"/>
      <c r="AAH774" s="16"/>
      <c r="AAI774" s="16"/>
      <c r="AAJ774" s="16"/>
      <c r="AAK774" s="16"/>
      <c r="AAL774" s="16"/>
      <c r="AAM774" s="16"/>
      <c r="AAN774" s="16"/>
      <c r="AAO774" s="16"/>
      <c r="AAP774" s="16"/>
      <c r="AAQ774" s="16"/>
      <c r="AAR774" s="16"/>
      <c r="AAS774" s="16"/>
      <c r="AAT774" s="16"/>
      <c r="AAU774" s="16"/>
      <c r="AAV774" s="16"/>
      <c r="AAW774" s="16"/>
      <c r="AAX774" s="16"/>
      <c r="AAY774" s="16"/>
      <c r="AAZ774" s="16"/>
      <c r="ABA774" s="16"/>
      <c r="ABB774" s="16"/>
      <c r="ABC774" s="16"/>
      <c r="ABD774" s="16"/>
      <c r="ABE774" s="16"/>
      <c r="ABF774" s="16"/>
      <c r="ABG774" s="16"/>
      <c r="ABH774" s="16"/>
      <c r="ABI774" s="16"/>
      <c r="ABJ774" s="16"/>
      <c r="ABK774" s="16"/>
      <c r="ABL774" s="16"/>
      <c r="ABM774" s="16"/>
      <c r="ABN774" s="16"/>
      <c r="ABO774" s="16"/>
      <c r="ABP774" s="16"/>
      <c r="ABQ774" s="16"/>
      <c r="ABR774" s="16"/>
      <c r="ABS774" s="16"/>
      <c r="ABT774" s="16"/>
      <c r="ABU774" s="16"/>
      <c r="ABV774" s="16"/>
      <c r="ABW774" s="16"/>
      <c r="ABX774" s="16"/>
      <c r="ABY774" s="16"/>
      <c r="ABZ774" s="16"/>
      <c r="ACA774" s="16"/>
      <c r="ACB774" s="16"/>
      <c r="ACC774" s="16"/>
      <c r="ACD774" s="16"/>
      <c r="ACE774" s="16"/>
      <c r="ACF774" s="16"/>
      <c r="ACG774" s="16"/>
      <c r="ACH774" s="16"/>
      <c r="ACI774" s="16"/>
      <c r="ACJ774" s="16"/>
      <c r="ACK774" s="16"/>
      <c r="ACL774" s="16"/>
      <c r="ACM774" s="16"/>
      <c r="ACN774" s="16"/>
      <c r="ACO774" s="16"/>
      <c r="ACP774" s="16"/>
      <c r="ACQ774" s="16"/>
      <c r="ACR774" s="16"/>
      <c r="ACS774" s="16"/>
      <c r="ACT774" s="16"/>
      <c r="ACU774" s="16"/>
      <c r="ACV774" s="16"/>
      <c r="ACW774" s="16"/>
      <c r="ACX774" s="16"/>
      <c r="ACY774" s="16"/>
      <c r="ACZ774" s="16"/>
      <c r="ADA774" s="16"/>
      <c r="ADB774" s="16"/>
      <c r="ADC774" s="16"/>
      <c r="ADD774" s="16"/>
      <c r="ADE774" s="16"/>
      <c r="ADF774" s="16"/>
      <c r="ADG774" s="16"/>
      <c r="ADH774" s="16"/>
      <c r="ADI774" s="16"/>
      <c r="ADJ774" s="16"/>
      <c r="ADK774" s="16"/>
      <c r="ADL774" s="16"/>
      <c r="ADM774" s="16"/>
      <c r="ADN774" s="16"/>
      <c r="ADO774" s="16"/>
      <c r="ADP774" s="16"/>
      <c r="ADQ774" s="16"/>
      <c r="ADR774" s="16"/>
      <c r="ADS774" s="16"/>
      <c r="ADT774" s="16"/>
      <c r="ADU774" s="16"/>
      <c r="ADV774" s="16"/>
      <c r="ADW774" s="16"/>
      <c r="ADX774" s="16"/>
      <c r="ADY774" s="16"/>
      <c r="ADZ774" s="16"/>
      <c r="AEA774" s="16"/>
      <c r="AEB774" s="16"/>
      <c r="AEC774" s="16"/>
      <c r="AED774" s="16"/>
      <c r="AEE774" s="16"/>
      <c r="AEF774" s="16"/>
      <c r="AEG774" s="16"/>
      <c r="AEH774" s="16"/>
      <c r="AEI774" s="16"/>
      <c r="AEJ774" s="16"/>
      <c r="AEK774" s="16"/>
      <c r="AEL774" s="16"/>
      <c r="AEM774" s="16"/>
      <c r="AEN774" s="16"/>
      <c r="AEO774" s="16"/>
      <c r="AEP774" s="16"/>
      <c r="AEQ774" s="16"/>
      <c r="AER774" s="16"/>
      <c r="AES774" s="16"/>
      <c r="AET774" s="16"/>
      <c r="AEU774" s="16"/>
      <c r="AEV774" s="16"/>
      <c r="AEW774" s="16"/>
      <c r="AEX774" s="16"/>
      <c r="AEY774" s="16"/>
      <c r="AEZ774" s="16"/>
      <c r="AFA774" s="16"/>
      <c r="AFB774" s="16"/>
      <c r="AFC774" s="16"/>
      <c r="AFD774" s="16"/>
      <c r="AFE774" s="16"/>
      <c r="AFF774" s="16"/>
      <c r="AFG774" s="16"/>
      <c r="AFH774" s="16"/>
      <c r="AFI774" s="16"/>
      <c r="AFJ774" s="16"/>
      <c r="AFK774" s="16"/>
      <c r="AFL774" s="16"/>
      <c r="AFM774" s="16"/>
      <c r="AFN774" s="16"/>
      <c r="AFO774" s="16"/>
      <c r="AFP774" s="16"/>
      <c r="AFQ774" s="16"/>
      <c r="AFR774" s="16"/>
      <c r="AFS774" s="16"/>
      <c r="AFT774" s="16"/>
      <c r="AFU774" s="16"/>
      <c r="AFV774" s="16"/>
      <c r="AFW774" s="16"/>
      <c r="AFX774" s="16"/>
      <c r="AFY774" s="16"/>
      <c r="AFZ774" s="16"/>
      <c r="AGA774" s="16"/>
    </row>
    <row r="775" spans="1:859" s="343" customFormat="1" x14ac:dyDescent="0.2">
      <c r="A775" s="341"/>
      <c r="B775" s="341"/>
      <c r="C775" s="341"/>
      <c r="D775" s="341"/>
      <c r="E775" s="338" t="s">
        <v>1895</v>
      </c>
      <c r="F775" s="338" t="s">
        <v>2954</v>
      </c>
      <c r="G775" s="340" t="s">
        <v>449</v>
      </c>
      <c r="H775" s="329" t="s">
        <v>1896</v>
      </c>
      <c r="I775" s="329" t="s">
        <v>1802</v>
      </c>
      <c r="J775" s="329" t="s">
        <v>885</v>
      </c>
      <c r="K775" s="329" t="s">
        <v>1862</v>
      </c>
      <c r="L775" s="329" t="s">
        <v>847</v>
      </c>
      <c r="M775" s="329"/>
      <c r="N775" s="340"/>
      <c r="O775" s="329"/>
      <c r="P775" s="329"/>
      <c r="Q775" s="340"/>
      <c r="R775" s="341"/>
      <c r="S775" s="341"/>
      <c r="T775" s="341"/>
      <c r="U775" s="341"/>
      <c r="V775" s="341"/>
      <c r="W775" s="341"/>
      <c r="X775" s="341"/>
      <c r="Y775" s="341"/>
      <c r="Z775" s="341"/>
      <c r="AA775" s="341"/>
      <c r="AB775" s="341"/>
      <c r="AC775" s="341"/>
      <c r="AD775" s="341"/>
      <c r="AE775" s="341"/>
      <c r="AF775" s="341"/>
      <c r="AG775" s="341"/>
      <c r="AH775" s="341"/>
      <c r="AI775" s="341"/>
      <c r="AJ775" s="341"/>
      <c r="AK775" s="341"/>
      <c r="AL775" s="341"/>
      <c r="AM775" s="341"/>
      <c r="AN775" s="341"/>
      <c r="AO775" s="341"/>
      <c r="AP775" s="341"/>
      <c r="AQ775" s="341"/>
      <c r="AR775" s="341"/>
      <c r="AS775" s="341"/>
      <c r="AT775" s="341"/>
      <c r="AU775" s="341"/>
      <c r="AV775" s="341"/>
      <c r="AW775" s="341"/>
      <c r="AX775" s="341"/>
      <c r="AY775" s="341"/>
      <c r="AZ775" s="341"/>
      <c r="BA775" s="341"/>
      <c r="BB775" s="341"/>
      <c r="BC775" s="341"/>
      <c r="BD775" s="341"/>
      <c r="BE775" s="341"/>
      <c r="BF775" s="341"/>
      <c r="BG775" s="341"/>
      <c r="BH775" s="341"/>
      <c r="BI775" s="341"/>
      <c r="BJ775" s="341"/>
      <c r="BK775" s="341"/>
      <c r="BL775" s="341"/>
      <c r="BM775" s="341"/>
      <c r="BN775" s="341"/>
      <c r="BO775" s="341"/>
      <c r="BP775" s="341"/>
      <c r="BQ775" s="341"/>
      <c r="BR775" s="341"/>
      <c r="BS775" s="341"/>
      <c r="BT775" s="341"/>
      <c r="BU775" s="341"/>
      <c r="BV775" s="341"/>
      <c r="BW775" s="341"/>
      <c r="BX775" s="341"/>
      <c r="BY775" s="341"/>
      <c r="BZ775" s="341"/>
      <c r="CA775" s="341"/>
      <c r="CB775" s="341"/>
      <c r="CC775" s="341"/>
      <c r="CD775" s="341"/>
      <c r="CE775" s="341"/>
      <c r="CF775" s="341"/>
      <c r="CG775" s="341"/>
      <c r="CH775" s="341"/>
      <c r="CI775" s="341"/>
      <c r="CJ775" s="341"/>
      <c r="CK775" s="341"/>
      <c r="CL775" s="341"/>
      <c r="CM775" s="341"/>
      <c r="CN775" s="341"/>
      <c r="CO775" s="341"/>
      <c r="CP775" s="341"/>
      <c r="CQ775" s="341"/>
      <c r="CR775" s="341"/>
      <c r="CS775" s="341"/>
      <c r="CT775" s="341"/>
      <c r="CU775" s="341"/>
      <c r="CV775" s="341"/>
      <c r="CW775" s="341"/>
      <c r="CX775" s="341"/>
      <c r="CY775" s="341"/>
      <c r="CZ775" s="341"/>
      <c r="DA775" s="341"/>
      <c r="DB775" s="341"/>
      <c r="DC775" s="341"/>
      <c r="DD775" s="341"/>
      <c r="DE775" s="341"/>
      <c r="DF775" s="341"/>
      <c r="DG775" s="341"/>
      <c r="DH775" s="341"/>
      <c r="DI775" s="341"/>
      <c r="DJ775" s="341"/>
      <c r="DK775" s="341"/>
      <c r="DL775" s="341"/>
      <c r="DM775" s="341"/>
      <c r="DN775" s="341"/>
      <c r="DO775" s="341"/>
      <c r="DP775" s="341"/>
      <c r="DQ775" s="341"/>
      <c r="DR775" s="341"/>
      <c r="DS775" s="341"/>
      <c r="DT775" s="341"/>
      <c r="DU775" s="341"/>
      <c r="DV775" s="341"/>
      <c r="DW775" s="341"/>
      <c r="DX775" s="341"/>
      <c r="DY775" s="341"/>
      <c r="DZ775" s="341"/>
      <c r="EA775" s="341"/>
      <c r="EB775" s="341"/>
      <c r="EC775" s="341"/>
      <c r="ED775" s="341"/>
      <c r="EE775" s="341"/>
      <c r="EF775" s="341"/>
      <c r="EG775" s="341"/>
      <c r="EH775" s="341"/>
      <c r="EI775" s="341"/>
      <c r="EJ775" s="341"/>
      <c r="EK775" s="341"/>
      <c r="EL775" s="341"/>
      <c r="EM775" s="341"/>
      <c r="EN775" s="341"/>
      <c r="EO775" s="341"/>
      <c r="EP775" s="341"/>
      <c r="EQ775" s="341"/>
      <c r="ER775" s="341"/>
      <c r="ES775" s="341"/>
      <c r="ET775" s="341"/>
      <c r="EU775" s="341"/>
      <c r="EV775" s="341"/>
      <c r="EW775" s="341"/>
      <c r="EX775" s="341"/>
      <c r="EY775" s="341"/>
      <c r="EZ775" s="341"/>
      <c r="FA775" s="341"/>
      <c r="FB775" s="341"/>
      <c r="FC775" s="341"/>
      <c r="FD775" s="341"/>
      <c r="FE775" s="341"/>
      <c r="FF775" s="341"/>
      <c r="FG775" s="341"/>
      <c r="FH775" s="341"/>
      <c r="FI775" s="341"/>
      <c r="FJ775" s="341"/>
      <c r="FK775" s="341"/>
      <c r="FL775" s="341"/>
      <c r="FM775" s="341"/>
      <c r="FN775" s="341"/>
      <c r="FO775" s="341"/>
      <c r="FP775" s="341"/>
      <c r="FQ775" s="341"/>
      <c r="FR775" s="341"/>
      <c r="FS775" s="341"/>
      <c r="FT775" s="341"/>
      <c r="FU775" s="341"/>
      <c r="FV775" s="341"/>
      <c r="FW775" s="341"/>
      <c r="FX775" s="341"/>
      <c r="FY775" s="341"/>
      <c r="FZ775" s="341"/>
      <c r="GA775" s="341"/>
      <c r="GB775" s="341"/>
      <c r="GC775" s="341"/>
      <c r="GD775" s="341"/>
      <c r="GE775" s="341"/>
      <c r="GF775" s="341"/>
      <c r="GG775" s="341"/>
      <c r="GH775" s="341"/>
      <c r="GI775" s="341"/>
      <c r="GJ775" s="341"/>
      <c r="GK775" s="341"/>
      <c r="GL775" s="341"/>
      <c r="GM775" s="341"/>
      <c r="GN775" s="341"/>
      <c r="GO775" s="341"/>
      <c r="GP775" s="341"/>
      <c r="GQ775" s="341"/>
      <c r="GR775" s="341"/>
      <c r="GS775" s="341"/>
      <c r="GT775" s="341"/>
      <c r="GU775" s="341"/>
      <c r="GV775" s="341"/>
      <c r="GW775" s="341"/>
      <c r="GX775" s="341"/>
      <c r="GY775" s="341"/>
      <c r="GZ775" s="341"/>
      <c r="HA775" s="341"/>
      <c r="HB775" s="341"/>
      <c r="HC775" s="341"/>
      <c r="HD775" s="341"/>
      <c r="HE775" s="341"/>
      <c r="HF775" s="341"/>
      <c r="HG775" s="341"/>
      <c r="HH775" s="341"/>
      <c r="HI775" s="341"/>
      <c r="HJ775" s="341"/>
      <c r="HK775" s="341"/>
      <c r="HL775" s="341"/>
      <c r="HM775" s="341"/>
      <c r="HN775" s="341"/>
      <c r="HO775" s="341"/>
      <c r="HP775" s="341"/>
      <c r="HQ775" s="341"/>
      <c r="HR775" s="341"/>
      <c r="HS775" s="341"/>
      <c r="HT775" s="341"/>
      <c r="HU775" s="341"/>
      <c r="HV775" s="341"/>
      <c r="HW775" s="341"/>
      <c r="HX775" s="341"/>
      <c r="HY775" s="341"/>
      <c r="HZ775" s="341"/>
      <c r="IA775" s="341"/>
      <c r="IB775" s="341"/>
      <c r="IC775" s="341"/>
      <c r="ID775" s="341"/>
      <c r="IE775" s="341"/>
      <c r="IF775" s="341"/>
      <c r="IG775" s="341"/>
      <c r="IH775" s="341"/>
      <c r="II775" s="341"/>
      <c r="IJ775" s="341"/>
      <c r="IK775" s="341"/>
      <c r="IL775" s="341"/>
      <c r="IM775" s="341"/>
      <c r="IN775" s="341"/>
      <c r="IO775" s="341"/>
      <c r="IP775" s="341"/>
      <c r="IQ775" s="341"/>
      <c r="IR775" s="341"/>
      <c r="IS775" s="341"/>
      <c r="IT775" s="341"/>
      <c r="IU775" s="341"/>
      <c r="IV775" s="341"/>
      <c r="IW775" s="341"/>
      <c r="IX775" s="341"/>
      <c r="IY775" s="341"/>
      <c r="IZ775" s="341"/>
      <c r="JA775" s="341"/>
      <c r="JB775" s="341"/>
      <c r="JC775" s="341"/>
      <c r="JD775" s="341"/>
      <c r="JE775" s="341"/>
      <c r="JF775" s="341"/>
      <c r="JG775" s="341"/>
      <c r="JH775" s="341"/>
      <c r="JI775" s="341"/>
      <c r="JJ775" s="341"/>
      <c r="JK775" s="341"/>
      <c r="JL775" s="341"/>
      <c r="JM775" s="341"/>
      <c r="JN775" s="341"/>
      <c r="JO775" s="341"/>
      <c r="JP775" s="341"/>
      <c r="JQ775" s="341"/>
      <c r="JR775" s="341"/>
      <c r="JS775" s="341"/>
      <c r="JT775" s="341"/>
      <c r="JU775" s="341"/>
      <c r="JV775" s="341"/>
      <c r="JW775" s="341"/>
      <c r="JX775" s="341"/>
      <c r="JY775" s="341"/>
      <c r="JZ775" s="341"/>
      <c r="KA775" s="341"/>
      <c r="KB775" s="341"/>
      <c r="KC775" s="341"/>
      <c r="KD775" s="341"/>
      <c r="KE775" s="341"/>
      <c r="KF775" s="341"/>
      <c r="KG775" s="341"/>
      <c r="KH775" s="341"/>
      <c r="KI775" s="341"/>
      <c r="KJ775" s="341"/>
      <c r="KK775" s="341"/>
      <c r="KL775" s="341"/>
      <c r="KM775" s="341"/>
      <c r="KN775" s="341"/>
      <c r="KO775" s="341"/>
      <c r="KP775" s="341"/>
      <c r="KQ775" s="341"/>
      <c r="KR775" s="341"/>
      <c r="KS775" s="341"/>
      <c r="KT775" s="341"/>
      <c r="KU775" s="341"/>
      <c r="KV775" s="341"/>
      <c r="KW775" s="341"/>
      <c r="KX775" s="341"/>
      <c r="KY775" s="341"/>
      <c r="KZ775" s="341"/>
      <c r="LA775" s="341"/>
      <c r="LB775" s="341"/>
      <c r="LC775" s="341"/>
      <c r="LD775" s="341"/>
      <c r="LE775" s="341"/>
      <c r="LF775" s="341"/>
      <c r="LG775" s="341"/>
      <c r="LH775" s="341"/>
      <c r="LI775" s="341"/>
      <c r="LJ775" s="341"/>
      <c r="LK775" s="341"/>
      <c r="LL775" s="341"/>
      <c r="LM775" s="341"/>
      <c r="LN775" s="341"/>
      <c r="LO775" s="341"/>
      <c r="LP775" s="341"/>
      <c r="LQ775" s="341"/>
      <c r="LR775" s="341"/>
      <c r="LS775" s="341"/>
      <c r="LT775" s="341"/>
      <c r="LU775" s="341"/>
      <c r="LV775" s="341"/>
      <c r="LW775" s="341"/>
      <c r="LX775" s="341"/>
      <c r="LY775" s="341"/>
      <c r="LZ775" s="341"/>
      <c r="MA775" s="341"/>
      <c r="MB775" s="341"/>
      <c r="MC775" s="341"/>
      <c r="MD775" s="341"/>
      <c r="ME775" s="341"/>
      <c r="MF775" s="341"/>
      <c r="MG775" s="341"/>
      <c r="MH775" s="341"/>
      <c r="MI775" s="341"/>
      <c r="MJ775" s="341"/>
      <c r="MK775" s="341"/>
      <c r="ML775" s="341"/>
      <c r="MM775" s="341"/>
      <c r="MN775" s="341"/>
      <c r="MO775" s="341"/>
      <c r="MP775" s="341"/>
      <c r="MQ775" s="341"/>
      <c r="MR775" s="341"/>
      <c r="MS775" s="341"/>
      <c r="MT775" s="341"/>
      <c r="MU775" s="341"/>
      <c r="MV775" s="341"/>
      <c r="MW775" s="341"/>
      <c r="MX775" s="341"/>
      <c r="MY775" s="341"/>
      <c r="MZ775" s="341"/>
      <c r="NA775" s="341"/>
      <c r="NB775" s="341"/>
      <c r="NC775" s="341"/>
      <c r="ND775" s="341"/>
      <c r="NE775" s="341"/>
      <c r="NF775" s="341"/>
      <c r="NG775" s="341"/>
      <c r="NH775" s="341"/>
      <c r="NI775" s="341"/>
      <c r="NJ775" s="341"/>
      <c r="NK775" s="341"/>
      <c r="NL775" s="341"/>
      <c r="NM775" s="341"/>
      <c r="NN775" s="341"/>
      <c r="NO775" s="341"/>
      <c r="NP775" s="341"/>
      <c r="NQ775" s="341"/>
      <c r="NR775" s="341"/>
      <c r="NS775" s="341"/>
      <c r="NT775" s="341"/>
      <c r="NU775" s="341"/>
      <c r="NV775" s="341"/>
      <c r="NW775" s="341"/>
      <c r="NX775" s="341"/>
      <c r="NY775" s="341"/>
      <c r="NZ775" s="341"/>
      <c r="OA775" s="341"/>
      <c r="OB775" s="341"/>
      <c r="OC775" s="341"/>
      <c r="OD775" s="341"/>
      <c r="OE775" s="341"/>
      <c r="OF775" s="341"/>
      <c r="OG775" s="341"/>
      <c r="OH775" s="341"/>
      <c r="OI775" s="341"/>
      <c r="OJ775" s="341"/>
      <c r="OK775" s="341"/>
      <c r="OL775" s="341"/>
      <c r="OM775" s="341"/>
      <c r="ON775" s="341"/>
      <c r="OO775" s="341"/>
      <c r="OP775" s="341"/>
      <c r="OQ775" s="341"/>
      <c r="OR775" s="341"/>
      <c r="OS775" s="341"/>
      <c r="OT775" s="341"/>
      <c r="OU775" s="341"/>
      <c r="OV775" s="341"/>
      <c r="OW775" s="341"/>
      <c r="OX775" s="341"/>
      <c r="OY775" s="341"/>
      <c r="OZ775" s="341"/>
      <c r="PA775" s="341"/>
      <c r="PB775" s="341"/>
      <c r="PC775" s="341"/>
      <c r="PD775" s="341"/>
      <c r="PE775" s="341"/>
      <c r="PF775" s="341"/>
      <c r="PG775" s="341"/>
      <c r="PH775" s="341"/>
      <c r="PI775" s="341"/>
      <c r="PJ775" s="341"/>
      <c r="PK775" s="341"/>
      <c r="PL775" s="341"/>
      <c r="PM775" s="341"/>
      <c r="PN775" s="341"/>
      <c r="PO775" s="341"/>
      <c r="PP775" s="341"/>
      <c r="PQ775" s="341"/>
      <c r="PR775" s="341"/>
      <c r="PS775" s="341"/>
      <c r="PT775" s="341"/>
      <c r="PU775" s="341"/>
      <c r="PV775" s="341"/>
      <c r="PW775" s="341"/>
      <c r="PX775" s="341"/>
      <c r="PY775" s="341"/>
      <c r="PZ775" s="341"/>
      <c r="QA775" s="341"/>
      <c r="QB775" s="341"/>
      <c r="QC775" s="341"/>
      <c r="QD775" s="341"/>
      <c r="QE775" s="341"/>
      <c r="QF775" s="341"/>
      <c r="QG775" s="341"/>
      <c r="QH775" s="341"/>
      <c r="QI775" s="341"/>
      <c r="QJ775" s="341"/>
      <c r="QK775" s="341"/>
      <c r="QL775" s="341"/>
      <c r="QM775" s="341"/>
      <c r="QN775" s="341"/>
      <c r="QO775" s="341"/>
      <c r="QP775" s="341"/>
      <c r="QQ775" s="341"/>
      <c r="QR775" s="341"/>
      <c r="QS775" s="341"/>
      <c r="QT775" s="341"/>
      <c r="QU775" s="341"/>
      <c r="QV775" s="341"/>
      <c r="QW775" s="341"/>
      <c r="QX775" s="341"/>
      <c r="QY775" s="341"/>
      <c r="QZ775" s="341"/>
      <c r="RA775" s="341"/>
      <c r="RB775" s="341"/>
      <c r="RC775" s="341"/>
      <c r="RD775" s="341"/>
      <c r="RE775" s="341"/>
      <c r="RF775" s="341"/>
      <c r="RG775" s="341"/>
      <c r="RH775" s="341"/>
      <c r="RI775" s="341"/>
      <c r="RJ775" s="341"/>
      <c r="RK775" s="341"/>
      <c r="RL775" s="341"/>
      <c r="RM775" s="341"/>
      <c r="RN775" s="341"/>
      <c r="RO775" s="341"/>
      <c r="RP775" s="341"/>
      <c r="RQ775" s="341"/>
      <c r="RR775" s="341"/>
      <c r="RS775" s="341"/>
      <c r="RT775" s="341"/>
      <c r="RU775" s="341"/>
      <c r="RV775" s="341"/>
      <c r="RW775" s="341"/>
      <c r="RX775" s="341"/>
      <c r="RY775" s="341"/>
      <c r="RZ775" s="341"/>
      <c r="SA775" s="341"/>
      <c r="SB775" s="341"/>
      <c r="SC775" s="341"/>
      <c r="SD775" s="341"/>
      <c r="SE775" s="341"/>
      <c r="SF775" s="341"/>
      <c r="SG775" s="341"/>
      <c r="SH775" s="341"/>
      <c r="SI775" s="341"/>
      <c r="SJ775" s="341"/>
      <c r="SK775" s="341"/>
      <c r="SL775" s="341"/>
      <c r="SM775" s="341"/>
      <c r="SN775" s="341"/>
      <c r="SO775" s="341"/>
      <c r="SP775" s="341"/>
      <c r="SQ775" s="341"/>
      <c r="SR775" s="341"/>
      <c r="SS775" s="341"/>
      <c r="ST775" s="341"/>
      <c r="SU775" s="341"/>
      <c r="SV775" s="341"/>
      <c r="SW775" s="341"/>
      <c r="SX775" s="341"/>
      <c r="SY775" s="341"/>
      <c r="SZ775" s="341"/>
      <c r="TA775" s="341"/>
      <c r="TB775" s="341"/>
      <c r="TC775" s="341"/>
      <c r="TD775" s="341"/>
      <c r="TE775" s="341"/>
      <c r="TF775" s="341"/>
      <c r="TG775" s="341"/>
      <c r="TH775" s="341"/>
      <c r="TI775" s="341"/>
      <c r="TJ775" s="341"/>
      <c r="TK775" s="341"/>
      <c r="TL775" s="341"/>
      <c r="TM775" s="341"/>
      <c r="TN775" s="341"/>
      <c r="TO775" s="341"/>
      <c r="TP775" s="341"/>
      <c r="TQ775" s="341"/>
      <c r="TR775" s="341"/>
      <c r="TS775" s="341"/>
      <c r="TT775" s="341"/>
      <c r="TU775" s="341"/>
      <c r="TV775" s="341"/>
      <c r="TW775" s="341"/>
      <c r="TX775" s="341"/>
      <c r="TY775" s="341"/>
      <c r="TZ775" s="341"/>
      <c r="UA775" s="341"/>
      <c r="UB775" s="341"/>
      <c r="UC775" s="341"/>
      <c r="UD775" s="341"/>
      <c r="UE775" s="341"/>
      <c r="UF775" s="341"/>
      <c r="UG775" s="341"/>
      <c r="UH775" s="341"/>
      <c r="UI775" s="341"/>
      <c r="UJ775" s="341"/>
      <c r="UK775" s="341"/>
      <c r="UL775" s="341"/>
      <c r="UM775" s="341"/>
      <c r="UN775" s="341"/>
      <c r="UO775" s="341"/>
      <c r="UP775" s="341"/>
      <c r="UQ775" s="341"/>
      <c r="UR775" s="341"/>
      <c r="US775" s="341"/>
      <c r="UT775" s="341"/>
      <c r="UU775" s="341"/>
      <c r="UV775" s="341"/>
      <c r="UW775" s="341"/>
      <c r="UX775" s="341"/>
      <c r="UY775" s="341"/>
      <c r="UZ775" s="341"/>
      <c r="VA775" s="341"/>
      <c r="VB775" s="341"/>
      <c r="VC775" s="341"/>
      <c r="VD775" s="341"/>
      <c r="VE775" s="341"/>
      <c r="VF775" s="341"/>
      <c r="VG775" s="341"/>
      <c r="VH775" s="341"/>
      <c r="VI775" s="341"/>
      <c r="VJ775" s="341"/>
      <c r="VK775" s="341"/>
      <c r="VL775" s="341"/>
      <c r="VM775" s="341"/>
      <c r="VN775" s="341"/>
      <c r="VO775" s="341"/>
      <c r="VP775" s="341"/>
      <c r="VQ775" s="341"/>
      <c r="VR775" s="341"/>
      <c r="VS775" s="341"/>
      <c r="VT775" s="341"/>
      <c r="VU775" s="341"/>
      <c r="VV775" s="341"/>
      <c r="VW775" s="341"/>
      <c r="VX775" s="341"/>
      <c r="VY775" s="341"/>
      <c r="VZ775" s="341"/>
      <c r="WA775" s="341"/>
      <c r="WB775" s="341"/>
      <c r="WC775" s="341"/>
      <c r="WD775" s="341"/>
      <c r="WE775" s="341"/>
      <c r="WF775" s="341"/>
      <c r="WG775" s="341"/>
      <c r="WH775" s="341"/>
      <c r="WI775" s="341"/>
      <c r="WJ775" s="341"/>
      <c r="WK775" s="341"/>
      <c r="WL775" s="341"/>
      <c r="WM775" s="341"/>
      <c r="WN775" s="341"/>
      <c r="WO775" s="341"/>
      <c r="WP775" s="341"/>
      <c r="WQ775" s="341"/>
      <c r="WR775" s="341"/>
      <c r="WS775" s="341"/>
      <c r="WT775" s="341"/>
      <c r="WU775" s="341"/>
      <c r="WV775" s="341"/>
      <c r="WW775" s="341"/>
      <c r="WX775" s="341"/>
      <c r="WY775" s="341"/>
      <c r="WZ775" s="341"/>
      <c r="XA775" s="341"/>
      <c r="XB775" s="341"/>
      <c r="XC775" s="341"/>
      <c r="XD775" s="341"/>
      <c r="XE775" s="341"/>
      <c r="XF775" s="341"/>
      <c r="XG775" s="341"/>
      <c r="XH775" s="341"/>
      <c r="XI775" s="341"/>
      <c r="XJ775" s="341"/>
      <c r="XK775" s="341"/>
      <c r="XL775" s="341"/>
      <c r="XM775" s="341"/>
      <c r="XN775" s="341"/>
      <c r="XO775" s="341"/>
      <c r="XP775" s="341"/>
      <c r="XQ775" s="341"/>
      <c r="XR775" s="341"/>
      <c r="XS775" s="341"/>
      <c r="XT775" s="341"/>
      <c r="XU775" s="341"/>
      <c r="XV775" s="341"/>
      <c r="XW775" s="341"/>
      <c r="XX775" s="341"/>
      <c r="XY775" s="341"/>
      <c r="XZ775" s="341"/>
      <c r="YA775" s="341"/>
      <c r="YB775" s="341"/>
      <c r="YC775" s="341"/>
      <c r="YD775" s="341"/>
      <c r="YE775" s="341"/>
      <c r="YF775" s="341"/>
      <c r="YG775" s="341"/>
      <c r="YH775" s="341"/>
      <c r="YI775" s="341"/>
      <c r="YJ775" s="341"/>
      <c r="YK775" s="341"/>
      <c r="YL775" s="341"/>
      <c r="YM775" s="341"/>
      <c r="YN775" s="341"/>
      <c r="YO775" s="341"/>
      <c r="YP775" s="341"/>
      <c r="YQ775" s="341"/>
      <c r="YR775" s="341"/>
      <c r="YS775" s="341"/>
      <c r="YT775" s="341"/>
      <c r="YU775" s="341"/>
      <c r="YV775" s="341"/>
      <c r="YW775" s="341"/>
      <c r="YX775" s="341"/>
      <c r="YY775" s="341"/>
      <c r="YZ775" s="341"/>
      <c r="ZA775" s="341"/>
      <c r="ZB775" s="341"/>
      <c r="ZC775" s="341"/>
      <c r="ZD775" s="341"/>
      <c r="ZE775" s="341"/>
      <c r="ZF775" s="341"/>
      <c r="ZG775" s="341"/>
      <c r="ZH775" s="341"/>
      <c r="ZI775" s="341"/>
      <c r="ZJ775" s="341"/>
      <c r="ZK775" s="341"/>
      <c r="ZL775" s="341"/>
      <c r="ZM775" s="341"/>
      <c r="ZN775" s="341"/>
      <c r="ZO775" s="341"/>
      <c r="ZP775" s="341"/>
      <c r="ZQ775" s="341"/>
      <c r="ZR775" s="341"/>
      <c r="ZS775" s="341"/>
      <c r="ZT775" s="341"/>
      <c r="ZU775" s="341"/>
      <c r="ZV775" s="341"/>
      <c r="ZW775" s="341"/>
      <c r="ZX775" s="341"/>
      <c r="ZY775" s="341"/>
      <c r="ZZ775" s="341"/>
      <c r="AAA775" s="341"/>
      <c r="AAB775" s="341"/>
      <c r="AAC775" s="341"/>
      <c r="AAD775" s="341"/>
      <c r="AAE775" s="341"/>
      <c r="AAF775" s="341"/>
      <c r="AAG775" s="341"/>
      <c r="AAH775" s="341"/>
      <c r="AAI775" s="341"/>
      <c r="AAJ775" s="341"/>
      <c r="AAK775" s="341"/>
      <c r="AAL775" s="341"/>
      <c r="AAM775" s="341"/>
      <c r="AAN775" s="341"/>
      <c r="AAO775" s="341"/>
      <c r="AAP775" s="341"/>
      <c r="AAQ775" s="341"/>
      <c r="AAR775" s="341"/>
      <c r="AAS775" s="341"/>
      <c r="AAT775" s="341"/>
      <c r="AAU775" s="341"/>
      <c r="AAV775" s="341"/>
      <c r="AAW775" s="341"/>
      <c r="AAX775" s="341"/>
      <c r="AAY775" s="341"/>
      <c r="AAZ775" s="341"/>
      <c r="ABA775" s="341"/>
      <c r="ABB775" s="341"/>
      <c r="ABC775" s="341"/>
      <c r="ABD775" s="341"/>
      <c r="ABE775" s="341"/>
      <c r="ABF775" s="341"/>
      <c r="ABG775" s="341"/>
      <c r="ABH775" s="341"/>
      <c r="ABI775" s="341"/>
      <c r="ABJ775" s="341"/>
      <c r="ABK775" s="341"/>
      <c r="ABL775" s="341"/>
      <c r="ABM775" s="341"/>
      <c r="ABN775" s="341"/>
      <c r="ABO775" s="341"/>
      <c r="ABP775" s="341"/>
      <c r="ABQ775" s="341"/>
      <c r="ABR775" s="341"/>
      <c r="ABS775" s="341"/>
      <c r="ABT775" s="341"/>
      <c r="ABU775" s="341"/>
      <c r="ABV775" s="341"/>
      <c r="ABW775" s="341"/>
      <c r="ABX775" s="341"/>
      <c r="ABY775" s="341"/>
      <c r="ABZ775" s="341"/>
      <c r="ACA775" s="341"/>
      <c r="ACB775" s="341"/>
      <c r="ACC775" s="341"/>
      <c r="ACD775" s="341"/>
      <c r="ACE775" s="341"/>
      <c r="ACF775" s="341"/>
      <c r="ACG775" s="341"/>
      <c r="ACH775" s="341"/>
      <c r="ACI775" s="341"/>
      <c r="ACJ775" s="341"/>
      <c r="ACK775" s="341"/>
      <c r="ACL775" s="341"/>
      <c r="ACM775" s="341"/>
      <c r="ACN775" s="341"/>
      <c r="ACO775" s="341"/>
      <c r="ACP775" s="341"/>
      <c r="ACQ775" s="341"/>
      <c r="ACR775" s="341"/>
      <c r="ACS775" s="341"/>
      <c r="ACT775" s="341"/>
      <c r="ACU775" s="341"/>
      <c r="ACV775" s="341"/>
      <c r="ACW775" s="341"/>
      <c r="ACX775" s="341"/>
      <c r="ACY775" s="341"/>
      <c r="ACZ775" s="341"/>
      <c r="ADA775" s="341"/>
      <c r="ADB775" s="341"/>
      <c r="ADC775" s="341"/>
      <c r="ADD775" s="341"/>
      <c r="ADE775" s="341"/>
      <c r="ADF775" s="341"/>
      <c r="ADG775" s="341"/>
      <c r="ADH775" s="341"/>
      <c r="ADI775" s="341"/>
      <c r="ADJ775" s="341"/>
      <c r="ADK775" s="341"/>
      <c r="ADL775" s="341"/>
      <c r="ADM775" s="341"/>
      <c r="ADN775" s="341"/>
      <c r="ADO775" s="341"/>
      <c r="ADP775" s="341"/>
      <c r="ADQ775" s="341"/>
      <c r="ADR775" s="341"/>
      <c r="ADS775" s="341"/>
      <c r="ADT775" s="341"/>
      <c r="ADU775" s="341"/>
      <c r="ADV775" s="341"/>
      <c r="ADW775" s="341"/>
      <c r="ADX775" s="341"/>
      <c r="ADY775" s="341"/>
      <c r="ADZ775" s="341"/>
      <c r="AEA775" s="341"/>
      <c r="AEB775" s="341"/>
      <c r="AEC775" s="341"/>
      <c r="AED775" s="341"/>
      <c r="AEE775" s="341"/>
      <c r="AEF775" s="341"/>
      <c r="AEG775" s="341"/>
      <c r="AEH775" s="341"/>
      <c r="AEI775" s="341"/>
      <c r="AEJ775" s="341"/>
      <c r="AEK775" s="341"/>
      <c r="AEL775" s="341"/>
      <c r="AEM775" s="341"/>
      <c r="AEN775" s="341"/>
      <c r="AEO775" s="341"/>
      <c r="AEP775" s="341"/>
      <c r="AEQ775" s="341"/>
      <c r="AER775" s="341"/>
      <c r="AES775" s="341"/>
      <c r="AET775" s="341"/>
      <c r="AEU775" s="341"/>
      <c r="AEV775" s="341"/>
      <c r="AEW775" s="341"/>
      <c r="AEX775" s="341"/>
      <c r="AEY775" s="341"/>
      <c r="AEZ775" s="341"/>
      <c r="AFA775" s="341"/>
      <c r="AFB775" s="341"/>
      <c r="AFC775" s="341"/>
      <c r="AFD775" s="341"/>
      <c r="AFE775" s="341"/>
      <c r="AFF775" s="341"/>
      <c r="AFG775" s="341"/>
      <c r="AFH775" s="341"/>
      <c r="AFI775" s="341"/>
      <c r="AFJ775" s="341"/>
      <c r="AFK775" s="341"/>
      <c r="AFL775" s="341"/>
      <c r="AFM775" s="341"/>
      <c r="AFN775" s="341"/>
      <c r="AFO775" s="341"/>
      <c r="AFP775" s="341"/>
      <c r="AFQ775" s="341"/>
      <c r="AFR775" s="341"/>
      <c r="AFS775" s="341"/>
      <c r="AFT775" s="341"/>
      <c r="AFU775" s="341"/>
      <c r="AFV775" s="341"/>
      <c r="AFW775" s="341"/>
      <c r="AFX775" s="341"/>
      <c r="AFY775" s="341"/>
      <c r="AFZ775" s="341"/>
      <c r="AGA775" s="341"/>
    </row>
    <row r="776" spans="1:859" customFormat="1" x14ac:dyDescent="0.2">
      <c r="A776" s="16"/>
      <c r="B776" s="16"/>
      <c r="C776" s="16"/>
      <c r="D776" s="16"/>
      <c r="E776" s="328" t="s">
        <v>1897</v>
      </c>
      <c r="F776" s="328" t="s">
        <v>2955</v>
      </c>
      <c r="G776" s="218" t="s">
        <v>449</v>
      </c>
      <c r="H776" s="217" t="s">
        <v>1894</v>
      </c>
      <c r="I776" s="217" t="s">
        <v>1802</v>
      </c>
      <c r="J776" s="217" t="s">
        <v>893</v>
      </c>
      <c r="K776" s="217" t="s">
        <v>1862</v>
      </c>
      <c r="L776" s="217" t="s">
        <v>848</v>
      </c>
      <c r="M776" s="217"/>
      <c r="N776" s="218"/>
      <c r="O776" s="217"/>
      <c r="P776" s="217"/>
      <c r="Q776" s="218"/>
      <c r="R776" s="16"/>
      <c r="S776" s="16"/>
      <c r="T776" s="16"/>
      <c r="U776" s="16"/>
      <c r="V776" s="16"/>
      <c r="W776" s="16"/>
      <c r="X776" s="16"/>
      <c r="Y776" s="16"/>
      <c r="Z776" s="16"/>
      <c r="AA776" s="16"/>
      <c r="AB776" s="16"/>
      <c r="AC776" s="16"/>
      <c r="AD776" s="16"/>
      <c r="AE776" s="16"/>
      <c r="AF776" s="16"/>
      <c r="AG776" s="16"/>
      <c r="AH776" s="16"/>
      <c r="AI776" s="16"/>
      <c r="AJ776" s="16"/>
      <c r="AK776" s="16"/>
      <c r="AL776" s="16"/>
      <c r="AM776" s="16"/>
      <c r="AN776" s="16"/>
      <c r="AO776" s="16"/>
      <c r="AP776" s="16"/>
      <c r="AQ776" s="16"/>
      <c r="AR776" s="16"/>
      <c r="AS776" s="16"/>
      <c r="AT776" s="16"/>
      <c r="AU776" s="16"/>
      <c r="AV776" s="16"/>
      <c r="AW776" s="16"/>
      <c r="AX776" s="16"/>
      <c r="AY776" s="16"/>
      <c r="AZ776" s="16"/>
      <c r="BA776" s="16"/>
      <c r="BB776" s="16"/>
      <c r="BC776" s="16"/>
      <c r="BD776" s="16"/>
      <c r="BE776" s="16"/>
      <c r="BF776" s="16"/>
      <c r="BG776" s="16"/>
      <c r="BH776" s="16"/>
      <c r="BI776" s="16"/>
      <c r="BJ776" s="16"/>
      <c r="BK776" s="16"/>
      <c r="BL776" s="16"/>
      <c r="BM776" s="16"/>
      <c r="BN776" s="16"/>
      <c r="BO776" s="16"/>
      <c r="BP776" s="16"/>
      <c r="BQ776" s="16"/>
      <c r="BR776" s="16"/>
      <c r="BS776" s="16"/>
      <c r="BT776" s="16"/>
      <c r="BU776" s="16"/>
      <c r="BV776" s="16"/>
      <c r="BW776" s="16"/>
      <c r="BX776" s="16"/>
      <c r="BY776" s="16"/>
      <c r="BZ776" s="16"/>
      <c r="CA776" s="16"/>
      <c r="CB776" s="16"/>
      <c r="CC776" s="16"/>
      <c r="CD776" s="16"/>
      <c r="CE776" s="16"/>
      <c r="CF776" s="16"/>
      <c r="CG776" s="16"/>
      <c r="CH776" s="16"/>
      <c r="CI776" s="16"/>
      <c r="CJ776" s="16"/>
      <c r="CK776" s="16"/>
      <c r="CL776" s="16"/>
      <c r="CM776" s="16"/>
      <c r="CN776" s="16"/>
      <c r="CO776" s="16"/>
      <c r="CP776" s="16"/>
      <c r="CQ776" s="16"/>
      <c r="CR776" s="16"/>
      <c r="CS776" s="16"/>
      <c r="CT776" s="16"/>
      <c r="CU776" s="16"/>
      <c r="CV776" s="16"/>
      <c r="CW776" s="16"/>
      <c r="CX776" s="16"/>
      <c r="CY776" s="16"/>
      <c r="CZ776" s="16"/>
      <c r="DA776" s="16"/>
      <c r="DB776" s="16"/>
      <c r="DC776" s="16"/>
      <c r="DD776" s="16"/>
      <c r="DE776" s="16"/>
      <c r="DF776" s="16"/>
      <c r="DG776" s="16"/>
      <c r="DH776" s="16"/>
      <c r="DI776" s="16"/>
      <c r="DJ776" s="16"/>
      <c r="DK776" s="16"/>
      <c r="DL776" s="16"/>
      <c r="DM776" s="16"/>
      <c r="DN776" s="16"/>
      <c r="DO776" s="16"/>
      <c r="DP776" s="16"/>
      <c r="DQ776" s="16"/>
      <c r="DR776" s="16"/>
      <c r="DS776" s="16"/>
      <c r="DT776" s="16"/>
      <c r="DU776" s="16"/>
      <c r="DV776" s="16"/>
      <c r="DW776" s="16"/>
      <c r="DX776" s="16"/>
      <c r="DY776" s="16"/>
      <c r="DZ776" s="16"/>
      <c r="EA776" s="16"/>
      <c r="EB776" s="16"/>
      <c r="EC776" s="16"/>
      <c r="ED776" s="16"/>
      <c r="EE776" s="16"/>
      <c r="EF776" s="16"/>
      <c r="EG776" s="16"/>
      <c r="EH776" s="16"/>
      <c r="EI776" s="16"/>
      <c r="EJ776" s="16"/>
      <c r="EK776" s="16"/>
      <c r="EL776" s="16"/>
      <c r="EM776" s="16"/>
      <c r="EN776" s="16"/>
      <c r="EO776" s="16"/>
      <c r="EP776" s="16"/>
      <c r="EQ776" s="16"/>
      <c r="ER776" s="16"/>
      <c r="ES776" s="16"/>
      <c r="ET776" s="16"/>
      <c r="EU776" s="16"/>
      <c r="EV776" s="16"/>
      <c r="EW776" s="16"/>
      <c r="EX776" s="16"/>
      <c r="EY776" s="16"/>
      <c r="EZ776" s="16"/>
      <c r="FA776" s="16"/>
      <c r="FB776" s="16"/>
      <c r="FC776" s="16"/>
      <c r="FD776" s="16"/>
      <c r="FE776" s="16"/>
      <c r="FF776" s="16"/>
      <c r="FG776" s="16"/>
      <c r="FH776" s="16"/>
      <c r="FI776" s="16"/>
      <c r="FJ776" s="16"/>
      <c r="FK776" s="16"/>
      <c r="FL776" s="16"/>
      <c r="FM776" s="16"/>
      <c r="FN776" s="16"/>
      <c r="FO776" s="16"/>
      <c r="FP776" s="16"/>
      <c r="FQ776" s="16"/>
      <c r="FR776" s="16"/>
      <c r="FS776" s="16"/>
      <c r="FT776" s="16"/>
      <c r="FU776" s="16"/>
      <c r="FV776" s="16"/>
      <c r="FW776" s="16"/>
      <c r="FX776" s="16"/>
      <c r="FY776" s="16"/>
      <c r="FZ776" s="16"/>
      <c r="GA776" s="16"/>
      <c r="GB776" s="16"/>
      <c r="GC776" s="16"/>
      <c r="GD776" s="16"/>
      <c r="GE776" s="16"/>
      <c r="GF776" s="16"/>
      <c r="GG776" s="16"/>
      <c r="GH776" s="16"/>
      <c r="GI776" s="16"/>
      <c r="GJ776" s="16"/>
      <c r="GK776" s="16"/>
      <c r="GL776" s="16"/>
      <c r="GM776" s="16"/>
      <c r="GN776" s="16"/>
      <c r="GO776" s="16"/>
      <c r="GP776" s="16"/>
      <c r="GQ776" s="16"/>
      <c r="GR776" s="16"/>
      <c r="GS776" s="16"/>
      <c r="GT776" s="16"/>
      <c r="GU776" s="16"/>
      <c r="GV776" s="16"/>
      <c r="GW776" s="16"/>
      <c r="GX776" s="16"/>
      <c r="GY776" s="16"/>
      <c r="GZ776" s="16"/>
      <c r="HA776" s="16"/>
      <c r="HB776" s="16"/>
      <c r="HC776" s="16"/>
      <c r="HD776" s="16"/>
      <c r="HE776" s="16"/>
      <c r="HF776" s="16"/>
      <c r="HG776" s="16"/>
      <c r="HH776" s="16"/>
      <c r="HI776" s="16"/>
      <c r="HJ776" s="16"/>
      <c r="HK776" s="16"/>
      <c r="HL776" s="16"/>
      <c r="HM776" s="16"/>
      <c r="HN776" s="16"/>
      <c r="HO776" s="16"/>
      <c r="HP776" s="16"/>
      <c r="HQ776" s="16"/>
      <c r="HR776" s="16"/>
      <c r="HS776" s="16"/>
      <c r="HT776" s="16"/>
      <c r="HU776" s="16"/>
      <c r="HV776" s="16"/>
      <c r="HW776" s="16"/>
      <c r="HX776" s="16"/>
      <c r="HY776" s="16"/>
      <c r="HZ776" s="16"/>
      <c r="IA776" s="16"/>
      <c r="IB776" s="16"/>
      <c r="IC776" s="16"/>
      <c r="ID776" s="16"/>
      <c r="IE776" s="16"/>
      <c r="IF776" s="16"/>
      <c r="IG776" s="16"/>
      <c r="IH776" s="16"/>
      <c r="II776" s="16"/>
      <c r="IJ776" s="16"/>
      <c r="IK776" s="16"/>
      <c r="IL776" s="16"/>
      <c r="IM776" s="16"/>
      <c r="IN776" s="16"/>
      <c r="IO776" s="16"/>
      <c r="IP776" s="16"/>
      <c r="IQ776" s="16"/>
      <c r="IR776" s="16"/>
      <c r="IS776" s="16"/>
      <c r="IT776" s="16"/>
      <c r="IU776" s="16"/>
      <c r="IV776" s="16"/>
      <c r="IW776" s="16"/>
      <c r="IX776" s="16"/>
      <c r="IY776" s="16"/>
      <c r="IZ776" s="16"/>
      <c r="JA776" s="16"/>
      <c r="JB776" s="16"/>
      <c r="JC776" s="16"/>
      <c r="JD776" s="16"/>
      <c r="JE776" s="16"/>
      <c r="JF776" s="16"/>
      <c r="JG776" s="16"/>
      <c r="JH776" s="16"/>
      <c r="JI776" s="16"/>
      <c r="JJ776" s="16"/>
      <c r="JK776" s="16"/>
      <c r="JL776" s="16"/>
      <c r="JM776" s="16"/>
      <c r="JN776" s="16"/>
      <c r="JO776" s="16"/>
      <c r="JP776" s="16"/>
      <c r="JQ776" s="16"/>
      <c r="JR776" s="16"/>
      <c r="JS776" s="16"/>
      <c r="JT776" s="16"/>
      <c r="JU776" s="16"/>
      <c r="JV776" s="16"/>
      <c r="JW776" s="16"/>
      <c r="JX776" s="16"/>
      <c r="JY776" s="16"/>
      <c r="JZ776" s="16"/>
      <c r="KA776" s="16"/>
      <c r="KB776" s="16"/>
      <c r="KC776" s="16"/>
      <c r="KD776" s="16"/>
      <c r="KE776" s="16"/>
      <c r="KF776" s="16"/>
      <c r="KG776" s="16"/>
      <c r="KH776" s="16"/>
      <c r="KI776" s="16"/>
      <c r="KJ776" s="16"/>
      <c r="KK776" s="16"/>
      <c r="KL776" s="16"/>
      <c r="KM776" s="16"/>
      <c r="KN776" s="16"/>
      <c r="KO776" s="16"/>
      <c r="KP776" s="16"/>
      <c r="KQ776" s="16"/>
      <c r="KR776" s="16"/>
      <c r="KS776" s="16"/>
      <c r="KT776" s="16"/>
      <c r="KU776" s="16"/>
      <c r="KV776" s="16"/>
      <c r="KW776" s="16"/>
      <c r="KX776" s="16"/>
      <c r="KY776" s="16"/>
      <c r="KZ776" s="16"/>
      <c r="LA776" s="16"/>
      <c r="LB776" s="16"/>
      <c r="LC776" s="16"/>
      <c r="LD776" s="16"/>
      <c r="LE776" s="16"/>
      <c r="LF776" s="16"/>
      <c r="LG776" s="16"/>
      <c r="LH776" s="16"/>
      <c r="LI776" s="16"/>
      <c r="LJ776" s="16"/>
      <c r="LK776" s="16"/>
      <c r="LL776" s="16"/>
      <c r="LM776" s="16"/>
      <c r="LN776" s="16"/>
      <c r="LO776" s="16"/>
      <c r="LP776" s="16"/>
      <c r="LQ776" s="16"/>
      <c r="LR776" s="16"/>
      <c r="LS776" s="16"/>
      <c r="LT776" s="16"/>
      <c r="LU776" s="16"/>
      <c r="LV776" s="16"/>
      <c r="LW776" s="16"/>
      <c r="LX776" s="16"/>
      <c r="LY776" s="16"/>
      <c r="LZ776" s="16"/>
      <c r="MA776" s="16"/>
      <c r="MB776" s="16"/>
      <c r="MC776" s="16"/>
      <c r="MD776" s="16"/>
      <c r="ME776" s="16"/>
      <c r="MF776" s="16"/>
      <c r="MG776" s="16"/>
      <c r="MH776" s="16"/>
      <c r="MI776" s="16"/>
      <c r="MJ776" s="16"/>
      <c r="MK776" s="16"/>
      <c r="ML776" s="16"/>
      <c r="MM776" s="16"/>
      <c r="MN776" s="16"/>
      <c r="MO776" s="16"/>
      <c r="MP776" s="16"/>
      <c r="MQ776" s="16"/>
      <c r="MR776" s="16"/>
      <c r="MS776" s="16"/>
      <c r="MT776" s="16"/>
      <c r="MU776" s="16"/>
      <c r="MV776" s="16"/>
      <c r="MW776" s="16"/>
      <c r="MX776" s="16"/>
      <c r="MY776" s="16"/>
      <c r="MZ776" s="16"/>
      <c r="NA776" s="16"/>
      <c r="NB776" s="16"/>
      <c r="NC776" s="16"/>
      <c r="ND776" s="16"/>
      <c r="NE776" s="16"/>
      <c r="NF776" s="16"/>
      <c r="NG776" s="16"/>
      <c r="NH776" s="16"/>
      <c r="NI776" s="16"/>
      <c r="NJ776" s="16"/>
      <c r="NK776" s="16"/>
      <c r="NL776" s="16"/>
      <c r="NM776" s="16"/>
      <c r="NN776" s="16"/>
      <c r="NO776" s="16"/>
      <c r="NP776" s="16"/>
      <c r="NQ776" s="16"/>
      <c r="NR776" s="16"/>
      <c r="NS776" s="16"/>
      <c r="NT776" s="16"/>
      <c r="NU776" s="16"/>
      <c r="NV776" s="16"/>
      <c r="NW776" s="16"/>
      <c r="NX776" s="16"/>
      <c r="NY776" s="16"/>
      <c r="NZ776" s="16"/>
      <c r="OA776" s="16"/>
      <c r="OB776" s="16"/>
      <c r="OC776" s="16"/>
      <c r="OD776" s="16"/>
      <c r="OE776" s="16"/>
      <c r="OF776" s="16"/>
      <c r="OG776" s="16"/>
      <c r="OH776" s="16"/>
      <c r="OI776" s="16"/>
      <c r="OJ776" s="16"/>
      <c r="OK776" s="16"/>
      <c r="OL776" s="16"/>
      <c r="OM776" s="16"/>
      <c r="ON776" s="16"/>
      <c r="OO776" s="16"/>
      <c r="OP776" s="16"/>
      <c r="OQ776" s="16"/>
      <c r="OR776" s="16"/>
      <c r="OS776" s="16"/>
      <c r="OT776" s="16"/>
      <c r="OU776" s="16"/>
      <c r="OV776" s="16"/>
      <c r="OW776" s="16"/>
      <c r="OX776" s="16"/>
      <c r="OY776" s="16"/>
      <c r="OZ776" s="16"/>
      <c r="PA776" s="16"/>
      <c r="PB776" s="16"/>
      <c r="PC776" s="16"/>
      <c r="PD776" s="16"/>
      <c r="PE776" s="16"/>
      <c r="PF776" s="16"/>
      <c r="PG776" s="16"/>
      <c r="PH776" s="16"/>
      <c r="PI776" s="16"/>
      <c r="PJ776" s="16"/>
      <c r="PK776" s="16"/>
      <c r="PL776" s="16"/>
      <c r="PM776" s="16"/>
      <c r="PN776" s="16"/>
      <c r="PO776" s="16"/>
      <c r="PP776" s="16"/>
      <c r="PQ776" s="16"/>
      <c r="PR776" s="16"/>
      <c r="PS776" s="16"/>
      <c r="PT776" s="16"/>
      <c r="PU776" s="16"/>
      <c r="PV776" s="16"/>
      <c r="PW776" s="16"/>
      <c r="PX776" s="16"/>
      <c r="PY776" s="16"/>
      <c r="PZ776" s="16"/>
      <c r="QA776" s="16"/>
      <c r="QB776" s="16"/>
      <c r="QC776" s="16"/>
      <c r="QD776" s="16"/>
      <c r="QE776" s="16"/>
      <c r="QF776" s="16"/>
      <c r="QG776" s="16"/>
      <c r="QH776" s="16"/>
      <c r="QI776" s="16"/>
      <c r="QJ776" s="16"/>
      <c r="QK776" s="16"/>
      <c r="QL776" s="16"/>
      <c r="QM776" s="16"/>
      <c r="QN776" s="16"/>
      <c r="QO776" s="16"/>
      <c r="QP776" s="16"/>
      <c r="QQ776" s="16"/>
      <c r="QR776" s="16"/>
      <c r="QS776" s="16"/>
      <c r="QT776" s="16"/>
      <c r="QU776" s="16"/>
      <c r="QV776" s="16"/>
      <c r="QW776" s="16"/>
      <c r="QX776" s="16"/>
      <c r="QY776" s="16"/>
      <c r="QZ776" s="16"/>
      <c r="RA776" s="16"/>
      <c r="RB776" s="16"/>
      <c r="RC776" s="16"/>
      <c r="RD776" s="16"/>
      <c r="RE776" s="16"/>
      <c r="RF776" s="16"/>
      <c r="RG776" s="16"/>
      <c r="RH776" s="16"/>
      <c r="RI776" s="16"/>
      <c r="RJ776" s="16"/>
      <c r="RK776" s="16"/>
      <c r="RL776" s="16"/>
      <c r="RM776" s="16"/>
      <c r="RN776" s="16"/>
      <c r="RO776" s="16"/>
      <c r="RP776" s="16"/>
      <c r="RQ776" s="16"/>
      <c r="RR776" s="16"/>
      <c r="RS776" s="16"/>
      <c r="RT776" s="16"/>
      <c r="RU776" s="16"/>
      <c r="RV776" s="16"/>
      <c r="RW776" s="16"/>
      <c r="RX776" s="16"/>
      <c r="RY776" s="16"/>
      <c r="RZ776" s="16"/>
      <c r="SA776" s="16"/>
      <c r="SB776" s="16"/>
      <c r="SC776" s="16"/>
      <c r="SD776" s="16"/>
      <c r="SE776" s="16"/>
      <c r="SF776" s="16"/>
      <c r="SG776" s="16"/>
      <c r="SH776" s="16"/>
      <c r="SI776" s="16"/>
      <c r="SJ776" s="16"/>
      <c r="SK776" s="16"/>
      <c r="SL776" s="16"/>
      <c r="SM776" s="16"/>
      <c r="SN776" s="16"/>
      <c r="SO776" s="16"/>
      <c r="SP776" s="16"/>
      <c r="SQ776" s="16"/>
      <c r="SR776" s="16"/>
      <c r="SS776" s="16"/>
      <c r="ST776" s="16"/>
      <c r="SU776" s="16"/>
      <c r="SV776" s="16"/>
      <c r="SW776" s="16"/>
      <c r="SX776" s="16"/>
      <c r="SY776" s="16"/>
      <c r="SZ776" s="16"/>
      <c r="TA776" s="16"/>
      <c r="TB776" s="16"/>
      <c r="TC776" s="16"/>
      <c r="TD776" s="16"/>
      <c r="TE776" s="16"/>
      <c r="TF776" s="16"/>
      <c r="TG776" s="16"/>
      <c r="TH776" s="16"/>
      <c r="TI776" s="16"/>
      <c r="TJ776" s="16"/>
      <c r="TK776" s="16"/>
      <c r="TL776" s="16"/>
      <c r="TM776" s="16"/>
      <c r="TN776" s="16"/>
      <c r="TO776" s="16"/>
      <c r="TP776" s="16"/>
      <c r="TQ776" s="16"/>
      <c r="TR776" s="16"/>
      <c r="TS776" s="16"/>
      <c r="TT776" s="16"/>
      <c r="TU776" s="16"/>
      <c r="TV776" s="16"/>
      <c r="TW776" s="16"/>
      <c r="TX776" s="16"/>
      <c r="TY776" s="16"/>
      <c r="TZ776" s="16"/>
      <c r="UA776" s="16"/>
      <c r="UB776" s="16"/>
      <c r="UC776" s="16"/>
      <c r="UD776" s="16"/>
      <c r="UE776" s="16"/>
      <c r="UF776" s="16"/>
      <c r="UG776" s="16"/>
      <c r="UH776" s="16"/>
      <c r="UI776" s="16"/>
      <c r="UJ776" s="16"/>
      <c r="UK776" s="16"/>
      <c r="UL776" s="16"/>
      <c r="UM776" s="16"/>
      <c r="UN776" s="16"/>
      <c r="UO776" s="16"/>
      <c r="UP776" s="16"/>
      <c r="UQ776" s="16"/>
      <c r="UR776" s="16"/>
      <c r="US776" s="16"/>
      <c r="UT776" s="16"/>
      <c r="UU776" s="16"/>
      <c r="UV776" s="16"/>
      <c r="UW776" s="16"/>
      <c r="UX776" s="16"/>
      <c r="UY776" s="16"/>
      <c r="UZ776" s="16"/>
      <c r="VA776" s="16"/>
      <c r="VB776" s="16"/>
      <c r="VC776" s="16"/>
      <c r="VD776" s="16"/>
      <c r="VE776" s="16"/>
      <c r="VF776" s="16"/>
      <c r="VG776" s="16"/>
      <c r="VH776" s="16"/>
      <c r="VI776" s="16"/>
      <c r="VJ776" s="16"/>
      <c r="VK776" s="16"/>
      <c r="VL776" s="16"/>
      <c r="VM776" s="16"/>
      <c r="VN776" s="16"/>
      <c r="VO776" s="16"/>
      <c r="VP776" s="16"/>
      <c r="VQ776" s="16"/>
      <c r="VR776" s="16"/>
      <c r="VS776" s="16"/>
      <c r="VT776" s="16"/>
      <c r="VU776" s="16"/>
      <c r="VV776" s="16"/>
      <c r="VW776" s="16"/>
      <c r="VX776" s="16"/>
      <c r="VY776" s="16"/>
      <c r="VZ776" s="16"/>
      <c r="WA776" s="16"/>
      <c r="WB776" s="16"/>
      <c r="WC776" s="16"/>
      <c r="WD776" s="16"/>
      <c r="WE776" s="16"/>
      <c r="WF776" s="16"/>
      <c r="WG776" s="16"/>
      <c r="WH776" s="16"/>
      <c r="WI776" s="16"/>
      <c r="WJ776" s="16"/>
      <c r="WK776" s="16"/>
      <c r="WL776" s="16"/>
      <c r="WM776" s="16"/>
      <c r="WN776" s="16"/>
      <c r="WO776" s="16"/>
      <c r="WP776" s="16"/>
      <c r="WQ776" s="16"/>
      <c r="WR776" s="16"/>
      <c r="WS776" s="16"/>
      <c r="WT776" s="16"/>
      <c r="WU776" s="16"/>
      <c r="WV776" s="16"/>
      <c r="WW776" s="16"/>
      <c r="WX776" s="16"/>
      <c r="WY776" s="16"/>
      <c r="WZ776" s="16"/>
      <c r="XA776" s="16"/>
      <c r="XB776" s="16"/>
      <c r="XC776" s="16"/>
      <c r="XD776" s="16"/>
      <c r="XE776" s="16"/>
      <c r="XF776" s="16"/>
      <c r="XG776" s="16"/>
      <c r="XH776" s="16"/>
      <c r="XI776" s="16"/>
      <c r="XJ776" s="16"/>
      <c r="XK776" s="16"/>
      <c r="XL776" s="16"/>
      <c r="XM776" s="16"/>
      <c r="XN776" s="16"/>
      <c r="XO776" s="16"/>
      <c r="XP776" s="16"/>
      <c r="XQ776" s="16"/>
      <c r="XR776" s="16"/>
      <c r="XS776" s="16"/>
      <c r="XT776" s="16"/>
      <c r="XU776" s="16"/>
      <c r="XV776" s="16"/>
      <c r="XW776" s="16"/>
      <c r="XX776" s="16"/>
      <c r="XY776" s="16"/>
      <c r="XZ776" s="16"/>
      <c r="YA776" s="16"/>
      <c r="YB776" s="16"/>
      <c r="YC776" s="16"/>
      <c r="YD776" s="16"/>
      <c r="YE776" s="16"/>
      <c r="YF776" s="16"/>
      <c r="YG776" s="16"/>
      <c r="YH776" s="16"/>
      <c r="YI776" s="16"/>
      <c r="YJ776" s="16"/>
      <c r="YK776" s="16"/>
      <c r="YL776" s="16"/>
      <c r="YM776" s="16"/>
      <c r="YN776" s="16"/>
      <c r="YO776" s="16"/>
      <c r="YP776" s="16"/>
      <c r="YQ776" s="16"/>
      <c r="YR776" s="16"/>
      <c r="YS776" s="16"/>
      <c r="YT776" s="16"/>
      <c r="YU776" s="16"/>
      <c r="YV776" s="16"/>
      <c r="YW776" s="16"/>
      <c r="YX776" s="16"/>
      <c r="YY776" s="16"/>
      <c r="YZ776" s="16"/>
      <c r="ZA776" s="16"/>
      <c r="ZB776" s="16"/>
      <c r="ZC776" s="16"/>
      <c r="ZD776" s="16"/>
      <c r="ZE776" s="16"/>
      <c r="ZF776" s="16"/>
      <c r="ZG776" s="16"/>
      <c r="ZH776" s="16"/>
      <c r="ZI776" s="16"/>
      <c r="ZJ776" s="16"/>
      <c r="ZK776" s="16"/>
      <c r="ZL776" s="16"/>
      <c r="ZM776" s="16"/>
      <c r="ZN776" s="16"/>
      <c r="ZO776" s="16"/>
      <c r="ZP776" s="16"/>
      <c r="ZQ776" s="16"/>
      <c r="ZR776" s="16"/>
      <c r="ZS776" s="16"/>
      <c r="ZT776" s="16"/>
      <c r="ZU776" s="16"/>
      <c r="ZV776" s="16"/>
      <c r="ZW776" s="16"/>
      <c r="ZX776" s="16"/>
      <c r="ZY776" s="16"/>
      <c r="ZZ776" s="16"/>
      <c r="AAA776" s="16"/>
      <c r="AAB776" s="16"/>
      <c r="AAC776" s="16"/>
      <c r="AAD776" s="16"/>
      <c r="AAE776" s="16"/>
      <c r="AAF776" s="16"/>
      <c r="AAG776" s="16"/>
      <c r="AAH776" s="16"/>
      <c r="AAI776" s="16"/>
      <c r="AAJ776" s="16"/>
      <c r="AAK776" s="16"/>
      <c r="AAL776" s="16"/>
      <c r="AAM776" s="16"/>
      <c r="AAN776" s="16"/>
      <c r="AAO776" s="16"/>
      <c r="AAP776" s="16"/>
      <c r="AAQ776" s="16"/>
      <c r="AAR776" s="16"/>
      <c r="AAS776" s="16"/>
      <c r="AAT776" s="16"/>
      <c r="AAU776" s="16"/>
      <c r="AAV776" s="16"/>
      <c r="AAW776" s="16"/>
      <c r="AAX776" s="16"/>
      <c r="AAY776" s="16"/>
      <c r="AAZ776" s="16"/>
      <c r="ABA776" s="16"/>
      <c r="ABB776" s="16"/>
      <c r="ABC776" s="16"/>
      <c r="ABD776" s="16"/>
      <c r="ABE776" s="16"/>
      <c r="ABF776" s="16"/>
      <c r="ABG776" s="16"/>
      <c r="ABH776" s="16"/>
      <c r="ABI776" s="16"/>
      <c r="ABJ776" s="16"/>
      <c r="ABK776" s="16"/>
      <c r="ABL776" s="16"/>
      <c r="ABM776" s="16"/>
      <c r="ABN776" s="16"/>
      <c r="ABO776" s="16"/>
      <c r="ABP776" s="16"/>
      <c r="ABQ776" s="16"/>
      <c r="ABR776" s="16"/>
      <c r="ABS776" s="16"/>
      <c r="ABT776" s="16"/>
      <c r="ABU776" s="16"/>
      <c r="ABV776" s="16"/>
      <c r="ABW776" s="16"/>
      <c r="ABX776" s="16"/>
      <c r="ABY776" s="16"/>
      <c r="ABZ776" s="16"/>
      <c r="ACA776" s="16"/>
      <c r="ACB776" s="16"/>
      <c r="ACC776" s="16"/>
      <c r="ACD776" s="16"/>
      <c r="ACE776" s="16"/>
      <c r="ACF776" s="16"/>
      <c r="ACG776" s="16"/>
      <c r="ACH776" s="16"/>
      <c r="ACI776" s="16"/>
      <c r="ACJ776" s="16"/>
      <c r="ACK776" s="16"/>
      <c r="ACL776" s="16"/>
      <c r="ACM776" s="16"/>
      <c r="ACN776" s="16"/>
      <c r="ACO776" s="16"/>
      <c r="ACP776" s="16"/>
      <c r="ACQ776" s="16"/>
      <c r="ACR776" s="16"/>
      <c r="ACS776" s="16"/>
      <c r="ACT776" s="16"/>
      <c r="ACU776" s="16"/>
      <c r="ACV776" s="16"/>
      <c r="ACW776" s="16"/>
      <c r="ACX776" s="16"/>
      <c r="ACY776" s="16"/>
      <c r="ACZ776" s="16"/>
      <c r="ADA776" s="16"/>
      <c r="ADB776" s="16"/>
      <c r="ADC776" s="16"/>
      <c r="ADD776" s="16"/>
      <c r="ADE776" s="16"/>
      <c r="ADF776" s="16"/>
      <c r="ADG776" s="16"/>
      <c r="ADH776" s="16"/>
      <c r="ADI776" s="16"/>
      <c r="ADJ776" s="16"/>
      <c r="ADK776" s="16"/>
      <c r="ADL776" s="16"/>
      <c r="ADM776" s="16"/>
      <c r="ADN776" s="16"/>
      <c r="ADO776" s="16"/>
      <c r="ADP776" s="16"/>
      <c r="ADQ776" s="16"/>
      <c r="ADR776" s="16"/>
      <c r="ADS776" s="16"/>
      <c r="ADT776" s="16"/>
      <c r="ADU776" s="16"/>
      <c r="ADV776" s="16"/>
      <c r="ADW776" s="16"/>
      <c r="ADX776" s="16"/>
      <c r="ADY776" s="16"/>
      <c r="ADZ776" s="16"/>
      <c r="AEA776" s="16"/>
      <c r="AEB776" s="16"/>
      <c r="AEC776" s="16"/>
      <c r="AED776" s="16"/>
      <c r="AEE776" s="16"/>
      <c r="AEF776" s="16"/>
      <c r="AEG776" s="16"/>
      <c r="AEH776" s="16"/>
      <c r="AEI776" s="16"/>
      <c r="AEJ776" s="16"/>
      <c r="AEK776" s="16"/>
      <c r="AEL776" s="16"/>
      <c r="AEM776" s="16"/>
      <c r="AEN776" s="16"/>
      <c r="AEO776" s="16"/>
      <c r="AEP776" s="16"/>
      <c r="AEQ776" s="16"/>
      <c r="AER776" s="16"/>
      <c r="AES776" s="16"/>
      <c r="AET776" s="16"/>
      <c r="AEU776" s="16"/>
      <c r="AEV776" s="16"/>
      <c r="AEW776" s="16"/>
      <c r="AEX776" s="16"/>
      <c r="AEY776" s="16"/>
      <c r="AEZ776" s="16"/>
      <c r="AFA776" s="16"/>
      <c r="AFB776" s="16"/>
      <c r="AFC776" s="16"/>
      <c r="AFD776" s="16"/>
      <c r="AFE776" s="16"/>
      <c r="AFF776" s="16"/>
      <c r="AFG776" s="16"/>
      <c r="AFH776" s="16"/>
      <c r="AFI776" s="16"/>
      <c r="AFJ776" s="16"/>
      <c r="AFK776" s="16"/>
      <c r="AFL776" s="16"/>
      <c r="AFM776" s="16"/>
      <c r="AFN776" s="16"/>
      <c r="AFO776" s="16"/>
      <c r="AFP776" s="16"/>
      <c r="AFQ776" s="16"/>
      <c r="AFR776" s="16"/>
      <c r="AFS776" s="16"/>
      <c r="AFT776" s="16"/>
      <c r="AFU776" s="16"/>
      <c r="AFV776" s="16"/>
      <c r="AFW776" s="16"/>
      <c r="AFX776" s="16"/>
      <c r="AFY776" s="16"/>
      <c r="AFZ776" s="16"/>
      <c r="AGA776" s="16"/>
    </row>
    <row r="777" spans="1:859" s="343" customFormat="1" x14ac:dyDescent="0.2">
      <c r="A777" s="341"/>
      <c r="B777" s="341"/>
      <c r="C777" s="341"/>
      <c r="D777" s="341"/>
      <c r="E777" s="340" t="s">
        <v>1898</v>
      </c>
      <c r="F777" s="340" t="s">
        <v>2956</v>
      </c>
      <c r="G777" s="340" t="s">
        <v>449</v>
      </c>
      <c r="H777" s="329" t="s">
        <v>1896</v>
      </c>
      <c r="I777" s="329" t="s">
        <v>1802</v>
      </c>
      <c r="J777" s="329" t="s">
        <v>885</v>
      </c>
      <c r="K777" s="329" t="s">
        <v>1862</v>
      </c>
      <c r="L777" s="329" t="s">
        <v>848</v>
      </c>
      <c r="M777" s="329"/>
      <c r="N777" s="340"/>
      <c r="O777" s="329"/>
      <c r="P777" s="329"/>
      <c r="Q777" s="340"/>
      <c r="R777" s="341"/>
      <c r="S777" s="341"/>
      <c r="T777" s="341"/>
      <c r="U777" s="341"/>
      <c r="V777" s="341"/>
      <c r="W777" s="341"/>
      <c r="X777" s="341"/>
      <c r="Y777" s="341"/>
      <c r="Z777" s="341"/>
      <c r="AA777" s="341"/>
      <c r="AB777" s="341"/>
      <c r="AC777" s="341"/>
      <c r="AD777" s="341"/>
      <c r="AE777" s="341"/>
      <c r="AF777" s="341"/>
      <c r="AG777" s="341"/>
      <c r="AH777" s="341"/>
      <c r="AI777" s="341"/>
      <c r="AJ777" s="341"/>
      <c r="AK777" s="341"/>
      <c r="AL777" s="341"/>
      <c r="AM777" s="341"/>
      <c r="AN777" s="341"/>
      <c r="AO777" s="341"/>
      <c r="AP777" s="341"/>
      <c r="AQ777" s="341"/>
      <c r="AR777" s="341"/>
      <c r="AS777" s="341"/>
      <c r="AT777" s="341"/>
      <c r="AU777" s="341"/>
      <c r="AV777" s="341"/>
      <c r="AW777" s="341"/>
      <c r="AX777" s="341"/>
      <c r="AY777" s="341"/>
      <c r="AZ777" s="341"/>
      <c r="BA777" s="341"/>
      <c r="BB777" s="341"/>
      <c r="BC777" s="341"/>
      <c r="BD777" s="341"/>
      <c r="BE777" s="341"/>
      <c r="BF777" s="341"/>
      <c r="BG777" s="341"/>
      <c r="BH777" s="341"/>
      <c r="BI777" s="341"/>
      <c r="BJ777" s="341"/>
      <c r="BK777" s="341"/>
      <c r="BL777" s="341"/>
      <c r="BM777" s="341"/>
      <c r="BN777" s="341"/>
      <c r="BO777" s="341"/>
      <c r="BP777" s="341"/>
      <c r="BQ777" s="341"/>
      <c r="BR777" s="341"/>
      <c r="BS777" s="341"/>
      <c r="BT777" s="341"/>
      <c r="BU777" s="341"/>
      <c r="BV777" s="341"/>
      <c r="BW777" s="341"/>
      <c r="BX777" s="341"/>
      <c r="BY777" s="341"/>
      <c r="BZ777" s="341"/>
      <c r="CA777" s="341"/>
      <c r="CB777" s="341"/>
      <c r="CC777" s="341"/>
      <c r="CD777" s="341"/>
      <c r="CE777" s="341"/>
      <c r="CF777" s="341"/>
      <c r="CG777" s="341"/>
      <c r="CH777" s="341"/>
      <c r="CI777" s="341"/>
      <c r="CJ777" s="341"/>
      <c r="CK777" s="341"/>
      <c r="CL777" s="341"/>
      <c r="CM777" s="341"/>
      <c r="CN777" s="341"/>
      <c r="CO777" s="341"/>
      <c r="CP777" s="341"/>
      <c r="CQ777" s="341"/>
      <c r="CR777" s="341"/>
      <c r="CS777" s="341"/>
      <c r="CT777" s="341"/>
      <c r="CU777" s="341"/>
      <c r="CV777" s="341"/>
      <c r="CW777" s="341"/>
      <c r="CX777" s="341"/>
      <c r="CY777" s="341"/>
      <c r="CZ777" s="341"/>
      <c r="DA777" s="341"/>
      <c r="DB777" s="341"/>
      <c r="DC777" s="341"/>
      <c r="DD777" s="341"/>
      <c r="DE777" s="341"/>
      <c r="DF777" s="341"/>
      <c r="DG777" s="341"/>
      <c r="DH777" s="341"/>
      <c r="DI777" s="341"/>
      <c r="DJ777" s="341"/>
      <c r="DK777" s="341"/>
      <c r="DL777" s="341"/>
      <c r="DM777" s="341"/>
      <c r="DN777" s="341"/>
      <c r="DO777" s="341"/>
      <c r="DP777" s="341"/>
      <c r="DQ777" s="341"/>
      <c r="DR777" s="341"/>
      <c r="DS777" s="341"/>
      <c r="DT777" s="341"/>
      <c r="DU777" s="341"/>
      <c r="DV777" s="341"/>
      <c r="DW777" s="341"/>
      <c r="DX777" s="341"/>
      <c r="DY777" s="341"/>
      <c r="DZ777" s="341"/>
      <c r="EA777" s="341"/>
      <c r="EB777" s="341"/>
      <c r="EC777" s="341"/>
      <c r="ED777" s="341"/>
      <c r="EE777" s="341"/>
      <c r="EF777" s="341"/>
      <c r="EG777" s="341"/>
      <c r="EH777" s="341"/>
      <c r="EI777" s="341"/>
      <c r="EJ777" s="341"/>
      <c r="EK777" s="341"/>
      <c r="EL777" s="341"/>
      <c r="EM777" s="341"/>
      <c r="EN777" s="341"/>
      <c r="EO777" s="341"/>
      <c r="EP777" s="341"/>
      <c r="EQ777" s="341"/>
      <c r="ER777" s="341"/>
      <c r="ES777" s="341"/>
      <c r="ET777" s="341"/>
      <c r="EU777" s="341"/>
      <c r="EV777" s="341"/>
      <c r="EW777" s="341"/>
      <c r="EX777" s="341"/>
      <c r="EY777" s="341"/>
      <c r="EZ777" s="341"/>
      <c r="FA777" s="341"/>
      <c r="FB777" s="341"/>
      <c r="FC777" s="341"/>
      <c r="FD777" s="341"/>
      <c r="FE777" s="341"/>
      <c r="FF777" s="341"/>
      <c r="FG777" s="341"/>
      <c r="FH777" s="341"/>
      <c r="FI777" s="341"/>
      <c r="FJ777" s="341"/>
      <c r="FK777" s="341"/>
      <c r="FL777" s="341"/>
      <c r="FM777" s="341"/>
      <c r="FN777" s="341"/>
      <c r="FO777" s="341"/>
      <c r="FP777" s="341"/>
      <c r="FQ777" s="341"/>
      <c r="FR777" s="341"/>
      <c r="FS777" s="341"/>
      <c r="FT777" s="341"/>
      <c r="FU777" s="341"/>
      <c r="FV777" s="341"/>
      <c r="FW777" s="341"/>
      <c r="FX777" s="341"/>
      <c r="FY777" s="341"/>
      <c r="FZ777" s="341"/>
      <c r="GA777" s="341"/>
      <c r="GB777" s="341"/>
      <c r="GC777" s="341"/>
      <c r="GD777" s="341"/>
      <c r="GE777" s="341"/>
      <c r="GF777" s="341"/>
      <c r="GG777" s="341"/>
      <c r="GH777" s="341"/>
      <c r="GI777" s="341"/>
      <c r="GJ777" s="341"/>
      <c r="GK777" s="341"/>
      <c r="GL777" s="341"/>
      <c r="GM777" s="341"/>
      <c r="GN777" s="341"/>
      <c r="GO777" s="341"/>
      <c r="GP777" s="341"/>
      <c r="GQ777" s="341"/>
      <c r="GR777" s="341"/>
      <c r="GS777" s="341"/>
      <c r="GT777" s="341"/>
      <c r="GU777" s="341"/>
      <c r="GV777" s="341"/>
      <c r="GW777" s="341"/>
      <c r="GX777" s="341"/>
      <c r="GY777" s="341"/>
      <c r="GZ777" s="341"/>
      <c r="HA777" s="341"/>
      <c r="HB777" s="341"/>
      <c r="HC777" s="341"/>
      <c r="HD777" s="341"/>
      <c r="HE777" s="341"/>
      <c r="HF777" s="341"/>
      <c r="HG777" s="341"/>
      <c r="HH777" s="341"/>
      <c r="HI777" s="341"/>
      <c r="HJ777" s="341"/>
      <c r="HK777" s="341"/>
      <c r="HL777" s="341"/>
      <c r="HM777" s="341"/>
      <c r="HN777" s="341"/>
      <c r="HO777" s="341"/>
      <c r="HP777" s="341"/>
      <c r="HQ777" s="341"/>
      <c r="HR777" s="341"/>
      <c r="HS777" s="341"/>
      <c r="HT777" s="341"/>
      <c r="HU777" s="341"/>
      <c r="HV777" s="341"/>
      <c r="HW777" s="341"/>
      <c r="HX777" s="341"/>
      <c r="HY777" s="341"/>
      <c r="HZ777" s="341"/>
      <c r="IA777" s="341"/>
      <c r="IB777" s="341"/>
      <c r="IC777" s="341"/>
      <c r="ID777" s="341"/>
      <c r="IE777" s="341"/>
      <c r="IF777" s="341"/>
      <c r="IG777" s="341"/>
      <c r="IH777" s="341"/>
      <c r="II777" s="341"/>
      <c r="IJ777" s="341"/>
      <c r="IK777" s="341"/>
      <c r="IL777" s="341"/>
      <c r="IM777" s="341"/>
      <c r="IN777" s="341"/>
      <c r="IO777" s="341"/>
      <c r="IP777" s="341"/>
      <c r="IQ777" s="341"/>
      <c r="IR777" s="341"/>
      <c r="IS777" s="341"/>
      <c r="IT777" s="341"/>
      <c r="IU777" s="341"/>
      <c r="IV777" s="341"/>
      <c r="IW777" s="341"/>
      <c r="IX777" s="341"/>
      <c r="IY777" s="341"/>
      <c r="IZ777" s="341"/>
      <c r="JA777" s="341"/>
      <c r="JB777" s="341"/>
      <c r="JC777" s="341"/>
      <c r="JD777" s="341"/>
      <c r="JE777" s="341"/>
      <c r="JF777" s="341"/>
      <c r="JG777" s="341"/>
      <c r="JH777" s="341"/>
      <c r="JI777" s="341"/>
      <c r="JJ777" s="341"/>
      <c r="JK777" s="341"/>
      <c r="JL777" s="341"/>
      <c r="JM777" s="341"/>
      <c r="JN777" s="341"/>
      <c r="JO777" s="341"/>
      <c r="JP777" s="341"/>
      <c r="JQ777" s="341"/>
      <c r="JR777" s="341"/>
      <c r="JS777" s="341"/>
      <c r="JT777" s="341"/>
      <c r="JU777" s="341"/>
      <c r="JV777" s="341"/>
      <c r="JW777" s="341"/>
      <c r="JX777" s="341"/>
      <c r="JY777" s="341"/>
      <c r="JZ777" s="341"/>
      <c r="KA777" s="341"/>
      <c r="KB777" s="341"/>
      <c r="KC777" s="341"/>
      <c r="KD777" s="341"/>
      <c r="KE777" s="341"/>
      <c r="KF777" s="341"/>
      <c r="KG777" s="341"/>
      <c r="KH777" s="341"/>
      <c r="KI777" s="341"/>
      <c r="KJ777" s="341"/>
      <c r="KK777" s="341"/>
      <c r="KL777" s="341"/>
      <c r="KM777" s="341"/>
      <c r="KN777" s="341"/>
      <c r="KO777" s="341"/>
      <c r="KP777" s="341"/>
      <c r="KQ777" s="341"/>
      <c r="KR777" s="341"/>
      <c r="KS777" s="341"/>
      <c r="KT777" s="341"/>
      <c r="KU777" s="341"/>
      <c r="KV777" s="341"/>
      <c r="KW777" s="341"/>
      <c r="KX777" s="341"/>
      <c r="KY777" s="341"/>
      <c r="KZ777" s="341"/>
      <c r="LA777" s="341"/>
      <c r="LB777" s="341"/>
      <c r="LC777" s="341"/>
      <c r="LD777" s="341"/>
      <c r="LE777" s="341"/>
      <c r="LF777" s="341"/>
      <c r="LG777" s="341"/>
      <c r="LH777" s="341"/>
      <c r="LI777" s="341"/>
      <c r="LJ777" s="341"/>
      <c r="LK777" s="341"/>
      <c r="LL777" s="341"/>
      <c r="LM777" s="341"/>
      <c r="LN777" s="341"/>
      <c r="LO777" s="341"/>
      <c r="LP777" s="341"/>
      <c r="LQ777" s="341"/>
      <c r="LR777" s="341"/>
      <c r="LS777" s="341"/>
      <c r="LT777" s="341"/>
      <c r="LU777" s="341"/>
      <c r="LV777" s="341"/>
      <c r="LW777" s="341"/>
      <c r="LX777" s="341"/>
      <c r="LY777" s="341"/>
      <c r="LZ777" s="341"/>
      <c r="MA777" s="341"/>
      <c r="MB777" s="341"/>
      <c r="MC777" s="341"/>
      <c r="MD777" s="341"/>
      <c r="ME777" s="341"/>
      <c r="MF777" s="341"/>
      <c r="MG777" s="341"/>
      <c r="MH777" s="341"/>
      <c r="MI777" s="341"/>
      <c r="MJ777" s="341"/>
      <c r="MK777" s="341"/>
      <c r="ML777" s="341"/>
      <c r="MM777" s="341"/>
      <c r="MN777" s="341"/>
      <c r="MO777" s="341"/>
      <c r="MP777" s="341"/>
      <c r="MQ777" s="341"/>
      <c r="MR777" s="341"/>
      <c r="MS777" s="341"/>
      <c r="MT777" s="341"/>
      <c r="MU777" s="341"/>
      <c r="MV777" s="341"/>
      <c r="MW777" s="341"/>
      <c r="MX777" s="341"/>
      <c r="MY777" s="341"/>
      <c r="MZ777" s="341"/>
      <c r="NA777" s="341"/>
      <c r="NB777" s="341"/>
      <c r="NC777" s="341"/>
      <c r="ND777" s="341"/>
      <c r="NE777" s="341"/>
      <c r="NF777" s="341"/>
      <c r="NG777" s="341"/>
      <c r="NH777" s="341"/>
      <c r="NI777" s="341"/>
      <c r="NJ777" s="341"/>
      <c r="NK777" s="341"/>
      <c r="NL777" s="341"/>
      <c r="NM777" s="341"/>
      <c r="NN777" s="341"/>
      <c r="NO777" s="341"/>
      <c r="NP777" s="341"/>
      <c r="NQ777" s="341"/>
      <c r="NR777" s="341"/>
      <c r="NS777" s="341"/>
      <c r="NT777" s="341"/>
      <c r="NU777" s="341"/>
      <c r="NV777" s="341"/>
      <c r="NW777" s="341"/>
      <c r="NX777" s="341"/>
      <c r="NY777" s="341"/>
      <c r="NZ777" s="341"/>
      <c r="OA777" s="341"/>
      <c r="OB777" s="341"/>
      <c r="OC777" s="341"/>
      <c r="OD777" s="341"/>
      <c r="OE777" s="341"/>
      <c r="OF777" s="341"/>
      <c r="OG777" s="341"/>
      <c r="OH777" s="341"/>
      <c r="OI777" s="341"/>
      <c r="OJ777" s="341"/>
      <c r="OK777" s="341"/>
      <c r="OL777" s="341"/>
      <c r="OM777" s="341"/>
      <c r="ON777" s="341"/>
      <c r="OO777" s="341"/>
      <c r="OP777" s="341"/>
      <c r="OQ777" s="341"/>
      <c r="OR777" s="341"/>
      <c r="OS777" s="341"/>
      <c r="OT777" s="341"/>
      <c r="OU777" s="341"/>
      <c r="OV777" s="341"/>
      <c r="OW777" s="341"/>
      <c r="OX777" s="341"/>
      <c r="OY777" s="341"/>
      <c r="OZ777" s="341"/>
      <c r="PA777" s="341"/>
      <c r="PB777" s="341"/>
      <c r="PC777" s="341"/>
      <c r="PD777" s="341"/>
      <c r="PE777" s="341"/>
      <c r="PF777" s="341"/>
      <c r="PG777" s="341"/>
      <c r="PH777" s="341"/>
      <c r="PI777" s="341"/>
      <c r="PJ777" s="341"/>
      <c r="PK777" s="341"/>
      <c r="PL777" s="341"/>
      <c r="PM777" s="341"/>
      <c r="PN777" s="341"/>
      <c r="PO777" s="341"/>
      <c r="PP777" s="341"/>
      <c r="PQ777" s="341"/>
      <c r="PR777" s="341"/>
      <c r="PS777" s="341"/>
      <c r="PT777" s="341"/>
      <c r="PU777" s="341"/>
      <c r="PV777" s="341"/>
      <c r="PW777" s="341"/>
      <c r="PX777" s="341"/>
      <c r="PY777" s="341"/>
      <c r="PZ777" s="341"/>
      <c r="QA777" s="341"/>
      <c r="QB777" s="341"/>
      <c r="QC777" s="341"/>
      <c r="QD777" s="341"/>
      <c r="QE777" s="341"/>
      <c r="QF777" s="341"/>
      <c r="QG777" s="341"/>
      <c r="QH777" s="341"/>
      <c r="QI777" s="341"/>
      <c r="QJ777" s="341"/>
      <c r="QK777" s="341"/>
      <c r="QL777" s="341"/>
      <c r="QM777" s="341"/>
      <c r="QN777" s="341"/>
      <c r="QO777" s="341"/>
      <c r="QP777" s="341"/>
      <c r="QQ777" s="341"/>
      <c r="QR777" s="341"/>
      <c r="QS777" s="341"/>
      <c r="QT777" s="341"/>
      <c r="QU777" s="341"/>
      <c r="QV777" s="341"/>
      <c r="QW777" s="341"/>
      <c r="QX777" s="341"/>
      <c r="QY777" s="341"/>
      <c r="QZ777" s="341"/>
      <c r="RA777" s="341"/>
      <c r="RB777" s="341"/>
      <c r="RC777" s="341"/>
      <c r="RD777" s="341"/>
      <c r="RE777" s="341"/>
      <c r="RF777" s="341"/>
      <c r="RG777" s="341"/>
      <c r="RH777" s="341"/>
      <c r="RI777" s="341"/>
      <c r="RJ777" s="341"/>
      <c r="RK777" s="341"/>
      <c r="RL777" s="341"/>
      <c r="RM777" s="341"/>
      <c r="RN777" s="341"/>
      <c r="RO777" s="341"/>
      <c r="RP777" s="341"/>
      <c r="RQ777" s="341"/>
      <c r="RR777" s="341"/>
      <c r="RS777" s="341"/>
      <c r="RT777" s="341"/>
      <c r="RU777" s="341"/>
      <c r="RV777" s="341"/>
      <c r="RW777" s="341"/>
      <c r="RX777" s="341"/>
      <c r="RY777" s="341"/>
      <c r="RZ777" s="341"/>
      <c r="SA777" s="341"/>
      <c r="SB777" s="341"/>
      <c r="SC777" s="341"/>
      <c r="SD777" s="341"/>
      <c r="SE777" s="341"/>
      <c r="SF777" s="341"/>
      <c r="SG777" s="341"/>
      <c r="SH777" s="341"/>
      <c r="SI777" s="341"/>
      <c r="SJ777" s="341"/>
      <c r="SK777" s="341"/>
      <c r="SL777" s="341"/>
      <c r="SM777" s="341"/>
      <c r="SN777" s="341"/>
      <c r="SO777" s="341"/>
      <c r="SP777" s="341"/>
      <c r="SQ777" s="341"/>
      <c r="SR777" s="341"/>
      <c r="SS777" s="341"/>
      <c r="ST777" s="341"/>
      <c r="SU777" s="341"/>
      <c r="SV777" s="341"/>
      <c r="SW777" s="341"/>
      <c r="SX777" s="341"/>
      <c r="SY777" s="341"/>
      <c r="SZ777" s="341"/>
      <c r="TA777" s="341"/>
      <c r="TB777" s="341"/>
      <c r="TC777" s="341"/>
      <c r="TD777" s="341"/>
      <c r="TE777" s="341"/>
      <c r="TF777" s="341"/>
      <c r="TG777" s="341"/>
      <c r="TH777" s="341"/>
      <c r="TI777" s="341"/>
      <c r="TJ777" s="341"/>
      <c r="TK777" s="341"/>
      <c r="TL777" s="341"/>
      <c r="TM777" s="341"/>
      <c r="TN777" s="341"/>
      <c r="TO777" s="341"/>
      <c r="TP777" s="341"/>
      <c r="TQ777" s="341"/>
      <c r="TR777" s="341"/>
      <c r="TS777" s="341"/>
      <c r="TT777" s="341"/>
      <c r="TU777" s="341"/>
      <c r="TV777" s="341"/>
      <c r="TW777" s="341"/>
      <c r="TX777" s="341"/>
      <c r="TY777" s="341"/>
      <c r="TZ777" s="341"/>
      <c r="UA777" s="341"/>
      <c r="UB777" s="341"/>
      <c r="UC777" s="341"/>
      <c r="UD777" s="341"/>
      <c r="UE777" s="341"/>
      <c r="UF777" s="341"/>
      <c r="UG777" s="341"/>
      <c r="UH777" s="341"/>
      <c r="UI777" s="341"/>
      <c r="UJ777" s="341"/>
      <c r="UK777" s="341"/>
      <c r="UL777" s="341"/>
      <c r="UM777" s="341"/>
      <c r="UN777" s="341"/>
      <c r="UO777" s="341"/>
      <c r="UP777" s="341"/>
      <c r="UQ777" s="341"/>
      <c r="UR777" s="341"/>
      <c r="US777" s="341"/>
      <c r="UT777" s="341"/>
      <c r="UU777" s="341"/>
      <c r="UV777" s="341"/>
      <c r="UW777" s="341"/>
      <c r="UX777" s="341"/>
      <c r="UY777" s="341"/>
      <c r="UZ777" s="341"/>
      <c r="VA777" s="341"/>
      <c r="VB777" s="341"/>
      <c r="VC777" s="341"/>
      <c r="VD777" s="341"/>
      <c r="VE777" s="341"/>
      <c r="VF777" s="341"/>
      <c r="VG777" s="341"/>
      <c r="VH777" s="341"/>
      <c r="VI777" s="341"/>
      <c r="VJ777" s="341"/>
      <c r="VK777" s="341"/>
      <c r="VL777" s="341"/>
      <c r="VM777" s="341"/>
      <c r="VN777" s="341"/>
      <c r="VO777" s="341"/>
      <c r="VP777" s="341"/>
      <c r="VQ777" s="341"/>
      <c r="VR777" s="341"/>
      <c r="VS777" s="341"/>
      <c r="VT777" s="341"/>
      <c r="VU777" s="341"/>
      <c r="VV777" s="341"/>
      <c r="VW777" s="341"/>
      <c r="VX777" s="341"/>
      <c r="VY777" s="341"/>
      <c r="VZ777" s="341"/>
      <c r="WA777" s="341"/>
      <c r="WB777" s="341"/>
      <c r="WC777" s="341"/>
      <c r="WD777" s="341"/>
      <c r="WE777" s="341"/>
      <c r="WF777" s="341"/>
      <c r="WG777" s="341"/>
      <c r="WH777" s="341"/>
      <c r="WI777" s="341"/>
      <c r="WJ777" s="341"/>
      <c r="WK777" s="341"/>
      <c r="WL777" s="341"/>
      <c r="WM777" s="341"/>
      <c r="WN777" s="341"/>
      <c r="WO777" s="341"/>
      <c r="WP777" s="341"/>
      <c r="WQ777" s="341"/>
      <c r="WR777" s="341"/>
      <c r="WS777" s="341"/>
      <c r="WT777" s="341"/>
      <c r="WU777" s="341"/>
      <c r="WV777" s="341"/>
      <c r="WW777" s="341"/>
      <c r="WX777" s="341"/>
      <c r="WY777" s="341"/>
      <c r="WZ777" s="341"/>
      <c r="XA777" s="341"/>
      <c r="XB777" s="341"/>
      <c r="XC777" s="341"/>
      <c r="XD777" s="341"/>
      <c r="XE777" s="341"/>
      <c r="XF777" s="341"/>
      <c r="XG777" s="341"/>
      <c r="XH777" s="341"/>
      <c r="XI777" s="341"/>
      <c r="XJ777" s="341"/>
      <c r="XK777" s="341"/>
      <c r="XL777" s="341"/>
      <c r="XM777" s="341"/>
      <c r="XN777" s="341"/>
      <c r="XO777" s="341"/>
      <c r="XP777" s="341"/>
      <c r="XQ777" s="341"/>
      <c r="XR777" s="341"/>
      <c r="XS777" s="341"/>
      <c r="XT777" s="341"/>
      <c r="XU777" s="341"/>
      <c r="XV777" s="341"/>
      <c r="XW777" s="341"/>
      <c r="XX777" s="341"/>
      <c r="XY777" s="341"/>
      <c r="XZ777" s="341"/>
      <c r="YA777" s="341"/>
      <c r="YB777" s="341"/>
      <c r="YC777" s="341"/>
      <c r="YD777" s="341"/>
      <c r="YE777" s="341"/>
      <c r="YF777" s="341"/>
      <c r="YG777" s="341"/>
      <c r="YH777" s="341"/>
      <c r="YI777" s="341"/>
      <c r="YJ777" s="341"/>
      <c r="YK777" s="341"/>
      <c r="YL777" s="341"/>
      <c r="YM777" s="341"/>
      <c r="YN777" s="341"/>
      <c r="YO777" s="341"/>
      <c r="YP777" s="341"/>
      <c r="YQ777" s="341"/>
      <c r="YR777" s="341"/>
      <c r="YS777" s="341"/>
      <c r="YT777" s="341"/>
      <c r="YU777" s="341"/>
      <c r="YV777" s="341"/>
      <c r="YW777" s="341"/>
      <c r="YX777" s="341"/>
      <c r="YY777" s="341"/>
      <c r="YZ777" s="341"/>
      <c r="ZA777" s="341"/>
      <c r="ZB777" s="341"/>
      <c r="ZC777" s="341"/>
      <c r="ZD777" s="341"/>
      <c r="ZE777" s="341"/>
      <c r="ZF777" s="341"/>
      <c r="ZG777" s="341"/>
      <c r="ZH777" s="341"/>
      <c r="ZI777" s="341"/>
      <c r="ZJ777" s="341"/>
      <c r="ZK777" s="341"/>
      <c r="ZL777" s="341"/>
      <c r="ZM777" s="341"/>
      <c r="ZN777" s="341"/>
      <c r="ZO777" s="341"/>
      <c r="ZP777" s="341"/>
      <c r="ZQ777" s="341"/>
      <c r="ZR777" s="341"/>
      <c r="ZS777" s="341"/>
      <c r="ZT777" s="341"/>
      <c r="ZU777" s="341"/>
      <c r="ZV777" s="341"/>
      <c r="ZW777" s="341"/>
      <c r="ZX777" s="341"/>
      <c r="ZY777" s="341"/>
      <c r="ZZ777" s="341"/>
      <c r="AAA777" s="341"/>
      <c r="AAB777" s="341"/>
      <c r="AAC777" s="341"/>
      <c r="AAD777" s="341"/>
      <c r="AAE777" s="341"/>
      <c r="AAF777" s="341"/>
      <c r="AAG777" s="341"/>
      <c r="AAH777" s="341"/>
      <c r="AAI777" s="341"/>
      <c r="AAJ777" s="341"/>
      <c r="AAK777" s="341"/>
      <c r="AAL777" s="341"/>
      <c r="AAM777" s="341"/>
      <c r="AAN777" s="341"/>
      <c r="AAO777" s="341"/>
      <c r="AAP777" s="341"/>
      <c r="AAQ777" s="341"/>
      <c r="AAR777" s="341"/>
      <c r="AAS777" s="341"/>
      <c r="AAT777" s="341"/>
      <c r="AAU777" s="341"/>
      <c r="AAV777" s="341"/>
      <c r="AAW777" s="341"/>
      <c r="AAX777" s="341"/>
      <c r="AAY777" s="341"/>
      <c r="AAZ777" s="341"/>
      <c r="ABA777" s="341"/>
      <c r="ABB777" s="341"/>
      <c r="ABC777" s="341"/>
      <c r="ABD777" s="341"/>
      <c r="ABE777" s="341"/>
      <c r="ABF777" s="341"/>
      <c r="ABG777" s="341"/>
      <c r="ABH777" s="341"/>
      <c r="ABI777" s="341"/>
      <c r="ABJ777" s="341"/>
      <c r="ABK777" s="341"/>
      <c r="ABL777" s="341"/>
      <c r="ABM777" s="341"/>
      <c r="ABN777" s="341"/>
      <c r="ABO777" s="341"/>
      <c r="ABP777" s="341"/>
      <c r="ABQ777" s="341"/>
      <c r="ABR777" s="341"/>
      <c r="ABS777" s="341"/>
      <c r="ABT777" s="341"/>
      <c r="ABU777" s="341"/>
      <c r="ABV777" s="341"/>
      <c r="ABW777" s="341"/>
      <c r="ABX777" s="341"/>
      <c r="ABY777" s="341"/>
      <c r="ABZ777" s="341"/>
      <c r="ACA777" s="341"/>
      <c r="ACB777" s="341"/>
      <c r="ACC777" s="341"/>
      <c r="ACD777" s="341"/>
      <c r="ACE777" s="341"/>
      <c r="ACF777" s="341"/>
      <c r="ACG777" s="341"/>
      <c r="ACH777" s="341"/>
      <c r="ACI777" s="341"/>
      <c r="ACJ777" s="341"/>
      <c r="ACK777" s="341"/>
      <c r="ACL777" s="341"/>
      <c r="ACM777" s="341"/>
      <c r="ACN777" s="341"/>
      <c r="ACO777" s="341"/>
      <c r="ACP777" s="341"/>
      <c r="ACQ777" s="341"/>
      <c r="ACR777" s="341"/>
      <c r="ACS777" s="341"/>
      <c r="ACT777" s="341"/>
      <c r="ACU777" s="341"/>
      <c r="ACV777" s="341"/>
      <c r="ACW777" s="341"/>
      <c r="ACX777" s="341"/>
      <c r="ACY777" s="341"/>
      <c r="ACZ777" s="341"/>
      <c r="ADA777" s="341"/>
      <c r="ADB777" s="341"/>
      <c r="ADC777" s="341"/>
      <c r="ADD777" s="341"/>
      <c r="ADE777" s="341"/>
      <c r="ADF777" s="341"/>
      <c r="ADG777" s="341"/>
      <c r="ADH777" s="341"/>
      <c r="ADI777" s="341"/>
      <c r="ADJ777" s="341"/>
      <c r="ADK777" s="341"/>
      <c r="ADL777" s="341"/>
      <c r="ADM777" s="341"/>
      <c r="ADN777" s="341"/>
      <c r="ADO777" s="341"/>
      <c r="ADP777" s="341"/>
      <c r="ADQ777" s="341"/>
      <c r="ADR777" s="341"/>
      <c r="ADS777" s="341"/>
      <c r="ADT777" s="341"/>
      <c r="ADU777" s="341"/>
      <c r="ADV777" s="341"/>
      <c r="ADW777" s="341"/>
      <c r="ADX777" s="341"/>
      <c r="ADY777" s="341"/>
      <c r="ADZ777" s="341"/>
      <c r="AEA777" s="341"/>
      <c r="AEB777" s="341"/>
      <c r="AEC777" s="341"/>
      <c r="AED777" s="341"/>
      <c r="AEE777" s="341"/>
      <c r="AEF777" s="341"/>
      <c r="AEG777" s="341"/>
      <c r="AEH777" s="341"/>
      <c r="AEI777" s="341"/>
      <c r="AEJ777" s="341"/>
      <c r="AEK777" s="341"/>
      <c r="AEL777" s="341"/>
      <c r="AEM777" s="341"/>
      <c r="AEN777" s="341"/>
      <c r="AEO777" s="341"/>
      <c r="AEP777" s="341"/>
      <c r="AEQ777" s="341"/>
      <c r="AER777" s="341"/>
      <c r="AES777" s="341"/>
      <c r="AET777" s="341"/>
      <c r="AEU777" s="341"/>
      <c r="AEV777" s="341"/>
      <c r="AEW777" s="341"/>
      <c r="AEX777" s="341"/>
      <c r="AEY777" s="341"/>
      <c r="AEZ777" s="341"/>
      <c r="AFA777" s="341"/>
      <c r="AFB777" s="341"/>
      <c r="AFC777" s="341"/>
      <c r="AFD777" s="341"/>
      <c r="AFE777" s="341"/>
      <c r="AFF777" s="341"/>
      <c r="AFG777" s="341"/>
      <c r="AFH777" s="341"/>
      <c r="AFI777" s="341"/>
      <c r="AFJ777" s="341"/>
      <c r="AFK777" s="341"/>
      <c r="AFL777" s="341"/>
      <c r="AFM777" s="341"/>
      <c r="AFN777" s="341"/>
      <c r="AFO777" s="341"/>
      <c r="AFP777" s="341"/>
      <c r="AFQ777" s="341"/>
      <c r="AFR777" s="341"/>
      <c r="AFS777" s="341"/>
      <c r="AFT777" s="341"/>
      <c r="AFU777" s="341"/>
      <c r="AFV777" s="341"/>
      <c r="AFW777" s="341"/>
      <c r="AFX777" s="341"/>
      <c r="AFY777" s="341"/>
      <c r="AFZ777" s="341"/>
      <c r="AGA777" s="341"/>
    </row>
    <row r="778" spans="1:859" customFormat="1" x14ac:dyDescent="0.2">
      <c r="A778" s="16"/>
      <c r="B778" s="16"/>
      <c r="C778" s="16"/>
      <c r="D778" s="16"/>
      <c r="E778" s="328" t="s">
        <v>1899</v>
      </c>
      <c r="F778" s="328" t="s">
        <v>2957</v>
      </c>
      <c r="G778" s="218" t="s">
        <v>449</v>
      </c>
      <c r="H778" s="217" t="s">
        <v>1894</v>
      </c>
      <c r="I778" s="217" t="s">
        <v>1802</v>
      </c>
      <c r="J778" s="217" t="s">
        <v>893</v>
      </c>
      <c r="K778" s="217" t="s">
        <v>1862</v>
      </c>
      <c r="L778" s="217" t="s">
        <v>849</v>
      </c>
      <c r="M778" s="217"/>
      <c r="N778" s="218"/>
      <c r="O778" s="217"/>
      <c r="P778" s="217"/>
      <c r="Q778" s="218"/>
      <c r="R778" s="16"/>
      <c r="S778" s="16"/>
      <c r="T778" s="16"/>
      <c r="U778" s="16"/>
      <c r="V778" s="16"/>
      <c r="W778" s="16"/>
      <c r="X778" s="16"/>
      <c r="Y778" s="16"/>
      <c r="Z778" s="16"/>
      <c r="AA778" s="16"/>
      <c r="AB778" s="16"/>
      <c r="AC778" s="16"/>
      <c r="AD778" s="16"/>
      <c r="AE778" s="16"/>
      <c r="AF778" s="16"/>
      <c r="AG778" s="16"/>
      <c r="AH778" s="16"/>
      <c r="AI778" s="16"/>
      <c r="AJ778" s="16"/>
      <c r="AK778" s="16"/>
      <c r="AL778" s="16"/>
      <c r="AM778" s="16"/>
      <c r="AN778" s="16"/>
      <c r="AO778" s="16"/>
      <c r="AP778" s="16"/>
      <c r="AQ778" s="16"/>
      <c r="AR778" s="16"/>
      <c r="AS778" s="16"/>
      <c r="AT778" s="16"/>
      <c r="AU778" s="16"/>
      <c r="AV778" s="16"/>
      <c r="AW778" s="16"/>
      <c r="AX778" s="16"/>
      <c r="AY778" s="16"/>
      <c r="AZ778" s="16"/>
      <c r="BA778" s="16"/>
      <c r="BB778" s="16"/>
      <c r="BC778" s="16"/>
      <c r="BD778" s="16"/>
      <c r="BE778" s="16"/>
      <c r="BF778" s="16"/>
      <c r="BG778" s="16"/>
      <c r="BH778" s="16"/>
      <c r="BI778" s="16"/>
      <c r="BJ778" s="16"/>
      <c r="BK778" s="16"/>
      <c r="BL778" s="16"/>
      <c r="BM778" s="16"/>
      <c r="BN778" s="16"/>
      <c r="BO778" s="16"/>
      <c r="BP778" s="16"/>
      <c r="BQ778" s="16"/>
      <c r="BR778" s="16"/>
      <c r="BS778" s="16"/>
      <c r="BT778" s="16"/>
      <c r="BU778" s="16"/>
      <c r="BV778" s="16"/>
      <c r="BW778" s="16"/>
      <c r="BX778" s="16"/>
      <c r="BY778" s="16"/>
      <c r="BZ778" s="16"/>
      <c r="CA778" s="16"/>
      <c r="CB778" s="16"/>
      <c r="CC778" s="16"/>
      <c r="CD778" s="16"/>
      <c r="CE778" s="16"/>
      <c r="CF778" s="16"/>
      <c r="CG778" s="16"/>
      <c r="CH778" s="16"/>
      <c r="CI778" s="16"/>
      <c r="CJ778" s="16"/>
      <c r="CK778" s="16"/>
      <c r="CL778" s="16"/>
      <c r="CM778" s="16"/>
      <c r="CN778" s="16"/>
      <c r="CO778" s="16"/>
      <c r="CP778" s="16"/>
      <c r="CQ778" s="16"/>
      <c r="CR778" s="16"/>
      <c r="CS778" s="16"/>
      <c r="CT778" s="16"/>
      <c r="CU778" s="16"/>
      <c r="CV778" s="16"/>
      <c r="CW778" s="16"/>
      <c r="CX778" s="16"/>
      <c r="CY778" s="16"/>
      <c r="CZ778" s="16"/>
      <c r="DA778" s="16"/>
      <c r="DB778" s="16"/>
      <c r="DC778" s="16"/>
      <c r="DD778" s="16"/>
      <c r="DE778" s="16"/>
      <c r="DF778" s="16"/>
      <c r="DG778" s="16"/>
      <c r="DH778" s="16"/>
      <c r="DI778" s="16"/>
      <c r="DJ778" s="16"/>
      <c r="DK778" s="16"/>
      <c r="DL778" s="16"/>
      <c r="DM778" s="16"/>
      <c r="DN778" s="16"/>
      <c r="DO778" s="16"/>
      <c r="DP778" s="16"/>
      <c r="DQ778" s="16"/>
      <c r="DR778" s="16"/>
      <c r="DS778" s="16"/>
      <c r="DT778" s="16"/>
      <c r="DU778" s="16"/>
      <c r="DV778" s="16"/>
      <c r="DW778" s="16"/>
      <c r="DX778" s="16"/>
      <c r="DY778" s="16"/>
      <c r="DZ778" s="16"/>
      <c r="EA778" s="16"/>
      <c r="EB778" s="16"/>
      <c r="EC778" s="16"/>
      <c r="ED778" s="16"/>
      <c r="EE778" s="16"/>
      <c r="EF778" s="16"/>
      <c r="EG778" s="16"/>
      <c r="EH778" s="16"/>
      <c r="EI778" s="16"/>
      <c r="EJ778" s="16"/>
      <c r="EK778" s="16"/>
      <c r="EL778" s="16"/>
      <c r="EM778" s="16"/>
      <c r="EN778" s="16"/>
      <c r="EO778" s="16"/>
      <c r="EP778" s="16"/>
      <c r="EQ778" s="16"/>
      <c r="ER778" s="16"/>
      <c r="ES778" s="16"/>
      <c r="ET778" s="16"/>
      <c r="EU778" s="16"/>
      <c r="EV778" s="16"/>
      <c r="EW778" s="16"/>
      <c r="EX778" s="16"/>
      <c r="EY778" s="16"/>
      <c r="EZ778" s="16"/>
      <c r="FA778" s="16"/>
      <c r="FB778" s="16"/>
      <c r="FC778" s="16"/>
      <c r="FD778" s="16"/>
      <c r="FE778" s="16"/>
      <c r="FF778" s="16"/>
      <c r="FG778" s="16"/>
      <c r="FH778" s="16"/>
      <c r="FI778" s="16"/>
      <c r="FJ778" s="16"/>
      <c r="FK778" s="16"/>
      <c r="FL778" s="16"/>
      <c r="FM778" s="16"/>
      <c r="FN778" s="16"/>
      <c r="FO778" s="16"/>
      <c r="FP778" s="16"/>
      <c r="FQ778" s="16"/>
      <c r="FR778" s="16"/>
      <c r="FS778" s="16"/>
      <c r="FT778" s="16"/>
      <c r="FU778" s="16"/>
      <c r="FV778" s="16"/>
      <c r="FW778" s="16"/>
      <c r="FX778" s="16"/>
      <c r="FY778" s="16"/>
      <c r="FZ778" s="16"/>
      <c r="GA778" s="16"/>
      <c r="GB778" s="16"/>
      <c r="GC778" s="16"/>
      <c r="GD778" s="16"/>
      <c r="GE778" s="16"/>
      <c r="GF778" s="16"/>
      <c r="GG778" s="16"/>
      <c r="GH778" s="16"/>
      <c r="GI778" s="16"/>
      <c r="GJ778" s="16"/>
      <c r="GK778" s="16"/>
      <c r="GL778" s="16"/>
      <c r="GM778" s="16"/>
      <c r="GN778" s="16"/>
      <c r="GO778" s="16"/>
      <c r="GP778" s="16"/>
      <c r="GQ778" s="16"/>
      <c r="GR778" s="16"/>
      <c r="GS778" s="16"/>
      <c r="GT778" s="16"/>
      <c r="GU778" s="16"/>
      <c r="GV778" s="16"/>
      <c r="GW778" s="16"/>
      <c r="GX778" s="16"/>
      <c r="GY778" s="16"/>
      <c r="GZ778" s="16"/>
      <c r="HA778" s="16"/>
      <c r="HB778" s="16"/>
      <c r="HC778" s="16"/>
      <c r="HD778" s="16"/>
      <c r="HE778" s="16"/>
      <c r="HF778" s="16"/>
      <c r="HG778" s="16"/>
      <c r="HH778" s="16"/>
      <c r="HI778" s="16"/>
      <c r="HJ778" s="16"/>
      <c r="HK778" s="16"/>
      <c r="HL778" s="16"/>
      <c r="HM778" s="16"/>
      <c r="HN778" s="16"/>
      <c r="HO778" s="16"/>
      <c r="HP778" s="16"/>
      <c r="HQ778" s="16"/>
      <c r="HR778" s="16"/>
      <c r="HS778" s="16"/>
      <c r="HT778" s="16"/>
      <c r="HU778" s="16"/>
      <c r="HV778" s="16"/>
      <c r="HW778" s="16"/>
      <c r="HX778" s="16"/>
      <c r="HY778" s="16"/>
      <c r="HZ778" s="16"/>
      <c r="IA778" s="16"/>
      <c r="IB778" s="16"/>
      <c r="IC778" s="16"/>
      <c r="ID778" s="16"/>
      <c r="IE778" s="16"/>
      <c r="IF778" s="16"/>
      <c r="IG778" s="16"/>
      <c r="IH778" s="16"/>
      <c r="II778" s="16"/>
      <c r="IJ778" s="16"/>
      <c r="IK778" s="16"/>
      <c r="IL778" s="16"/>
      <c r="IM778" s="16"/>
      <c r="IN778" s="16"/>
      <c r="IO778" s="16"/>
      <c r="IP778" s="16"/>
      <c r="IQ778" s="16"/>
      <c r="IR778" s="16"/>
      <c r="IS778" s="16"/>
      <c r="IT778" s="16"/>
      <c r="IU778" s="16"/>
      <c r="IV778" s="16"/>
      <c r="IW778" s="16"/>
      <c r="IX778" s="16"/>
      <c r="IY778" s="16"/>
      <c r="IZ778" s="16"/>
      <c r="JA778" s="16"/>
      <c r="JB778" s="16"/>
      <c r="JC778" s="16"/>
      <c r="JD778" s="16"/>
      <c r="JE778" s="16"/>
      <c r="JF778" s="16"/>
      <c r="JG778" s="16"/>
      <c r="JH778" s="16"/>
      <c r="JI778" s="16"/>
      <c r="JJ778" s="16"/>
      <c r="JK778" s="16"/>
      <c r="JL778" s="16"/>
      <c r="JM778" s="16"/>
      <c r="JN778" s="16"/>
      <c r="JO778" s="16"/>
      <c r="JP778" s="16"/>
      <c r="JQ778" s="16"/>
      <c r="JR778" s="16"/>
      <c r="JS778" s="16"/>
      <c r="JT778" s="16"/>
      <c r="JU778" s="16"/>
      <c r="JV778" s="16"/>
      <c r="JW778" s="16"/>
      <c r="JX778" s="16"/>
      <c r="JY778" s="16"/>
      <c r="JZ778" s="16"/>
      <c r="KA778" s="16"/>
      <c r="KB778" s="16"/>
      <c r="KC778" s="16"/>
      <c r="KD778" s="16"/>
      <c r="KE778" s="16"/>
      <c r="KF778" s="16"/>
      <c r="KG778" s="16"/>
      <c r="KH778" s="16"/>
      <c r="KI778" s="16"/>
      <c r="KJ778" s="16"/>
      <c r="KK778" s="16"/>
      <c r="KL778" s="16"/>
      <c r="KM778" s="16"/>
      <c r="KN778" s="16"/>
      <c r="KO778" s="16"/>
      <c r="KP778" s="16"/>
      <c r="KQ778" s="16"/>
      <c r="KR778" s="16"/>
      <c r="KS778" s="16"/>
      <c r="KT778" s="16"/>
      <c r="KU778" s="16"/>
      <c r="KV778" s="16"/>
      <c r="KW778" s="16"/>
      <c r="KX778" s="16"/>
      <c r="KY778" s="16"/>
      <c r="KZ778" s="16"/>
      <c r="LA778" s="16"/>
      <c r="LB778" s="16"/>
      <c r="LC778" s="16"/>
      <c r="LD778" s="16"/>
      <c r="LE778" s="16"/>
      <c r="LF778" s="16"/>
      <c r="LG778" s="16"/>
      <c r="LH778" s="16"/>
      <c r="LI778" s="16"/>
      <c r="LJ778" s="16"/>
      <c r="LK778" s="16"/>
      <c r="LL778" s="16"/>
      <c r="LM778" s="16"/>
      <c r="LN778" s="16"/>
      <c r="LO778" s="16"/>
      <c r="LP778" s="16"/>
      <c r="LQ778" s="16"/>
      <c r="LR778" s="16"/>
      <c r="LS778" s="16"/>
      <c r="LT778" s="16"/>
      <c r="LU778" s="16"/>
      <c r="LV778" s="16"/>
      <c r="LW778" s="16"/>
      <c r="LX778" s="16"/>
      <c r="LY778" s="16"/>
      <c r="LZ778" s="16"/>
      <c r="MA778" s="16"/>
      <c r="MB778" s="16"/>
      <c r="MC778" s="16"/>
      <c r="MD778" s="16"/>
      <c r="ME778" s="16"/>
      <c r="MF778" s="16"/>
      <c r="MG778" s="16"/>
      <c r="MH778" s="16"/>
      <c r="MI778" s="16"/>
      <c r="MJ778" s="16"/>
      <c r="MK778" s="16"/>
      <c r="ML778" s="16"/>
      <c r="MM778" s="16"/>
      <c r="MN778" s="16"/>
      <c r="MO778" s="16"/>
      <c r="MP778" s="16"/>
      <c r="MQ778" s="16"/>
      <c r="MR778" s="16"/>
      <c r="MS778" s="16"/>
      <c r="MT778" s="16"/>
      <c r="MU778" s="16"/>
      <c r="MV778" s="16"/>
      <c r="MW778" s="16"/>
      <c r="MX778" s="16"/>
      <c r="MY778" s="16"/>
      <c r="MZ778" s="16"/>
      <c r="NA778" s="16"/>
      <c r="NB778" s="16"/>
      <c r="NC778" s="16"/>
      <c r="ND778" s="16"/>
      <c r="NE778" s="16"/>
      <c r="NF778" s="16"/>
      <c r="NG778" s="16"/>
      <c r="NH778" s="16"/>
      <c r="NI778" s="16"/>
      <c r="NJ778" s="16"/>
      <c r="NK778" s="16"/>
      <c r="NL778" s="16"/>
      <c r="NM778" s="16"/>
      <c r="NN778" s="16"/>
      <c r="NO778" s="16"/>
      <c r="NP778" s="16"/>
      <c r="NQ778" s="16"/>
      <c r="NR778" s="16"/>
      <c r="NS778" s="16"/>
      <c r="NT778" s="16"/>
      <c r="NU778" s="16"/>
      <c r="NV778" s="16"/>
      <c r="NW778" s="16"/>
      <c r="NX778" s="16"/>
      <c r="NY778" s="16"/>
      <c r="NZ778" s="16"/>
      <c r="OA778" s="16"/>
      <c r="OB778" s="16"/>
      <c r="OC778" s="16"/>
      <c r="OD778" s="16"/>
      <c r="OE778" s="16"/>
      <c r="OF778" s="16"/>
      <c r="OG778" s="16"/>
      <c r="OH778" s="16"/>
      <c r="OI778" s="16"/>
      <c r="OJ778" s="16"/>
      <c r="OK778" s="16"/>
      <c r="OL778" s="16"/>
      <c r="OM778" s="16"/>
      <c r="ON778" s="16"/>
      <c r="OO778" s="16"/>
      <c r="OP778" s="16"/>
      <c r="OQ778" s="16"/>
      <c r="OR778" s="16"/>
      <c r="OS778" s="16"/>
      <c r="OT778" s="16"/>
      <c r="OU778" s="16"/>
      <c r="OV778" s="16"/>
      <c r="OW778" s="16"/>
      <c r="OX778" s="16"/>
      <c r="OY778" s="16"/>
      <c r="OZ778" s="16"/>
      <c r="PA778" s="16"/>
      <c r="PB778" s="16"/>
      <c r="PC778" s="16"/>
      <c r="PD778" s="16"/>
      <c r="PE778" s="16"/>
      <c r="PF778" s="16"/>
      <c r="PG778" s="16"/>
      <c r="PH778" s="16"/>
      <c r="PI778" s="16"/>
      <c r="PJ778" s="16"/>
      <c r="PK778" s="16"/>
      <c r="PL778" s="16"/>
      <c r="PM778" s="16"/>
      <c r="PN778" s="16"/>
      <c r="PO778" s="16"/>
      <c r="PP778" s="16"/>
      <c r="PQ778" s="16"/>
      <c r="PR778" s="16"/>
      <c r="PS778" s="16"/>
      <c r="PT778" s="16"/>
      <c r="PU778" s="16"/>
      <c r="PV778" s="16"/>
      <c r="PW778" s="16"/>
      <c r="PX778" s="16"/>
      <c r="PY778" s="16"/>
      <c r="PZ778" s="16"/>
      <c r="QA778" s="16"/>
      <c r="QB778" s="16"/>
      <c r="QC778" s="16"/>
      <c r="QD778" s="16"/>
      <c r="QE778" s="16"/>
      <c r="QF778" s="16"/>
      <c r="QG778" s="16"/>
      <c r="QH778" s="16"/>
      <c r="QI778" s="16"/>
      <c r="QJ778" s="16"/>
      <c r="QK778" s="16"/>
      <c r="QL778" s="16"/>
      <c r="QM778" s="16"/>
      <c r="QN778" s="16"/>
      <c r="QO778" s="16"/>
      <c r="QP778" s="16"/>
      <c r="QQ778" s="16"/>
      <c r="QR778" s="16"/>
      <c r="QS778" s="16"/>
      <c r="QT778" s="16"/>
      <c r="QU778" s="16"/>
      <c r="QV778" s="16"/>
      <c r="QW778" s="16"/>
      <c r="QX778" s="16"/>
      <c r="QY778" s="16"/>
      <c r="QZ778" s="16"/>
      <c r="RA778" s="16"/>
      <c r="RB778" s="16"/>
      <c r="RC778" s="16"/>
      <c r="RD778" s="16"/>
      <c r="RE778" s="16"/>
      <c r="RF778" s="16"/>
      <c r="RG778" s="16"/>
      <c r="RH778" s="16"/>
      <c r="RI778" s="16"/>
      <c r="RJ778" s="16"/>
      <c r="RK778" s="16"/>
      <c r="RL778" s="16"/>
      <c r="RM778" s="16"/>
      <c r="RN778" s="16"/>
      <c r="RO778" s="16"/>
      <c r="RP778" s="16"/>
      <c r="RQ778" s="16"/>
      <c r="RR778" s="16"/>
      <c r="RS778" s="16"/>
      <c r="RT778" s="16"/>
      <c r="RU778" s="16"/>
      <c r="RV778" s="16"/>
      <c r="RW778" s="16"/>
      <c r="RX778" s="16"/>
      <c r="RY778" s="16"/>
      <c r="RZ778" s="16"/>
      <c r="SA778" s="16"/>
      <c r="SB778" s="16"/>
      <c r="SC778" s="16"/>
      <c r="SD778" s="16"/>
      <c r="SE778" s="16"/>
      <c r="SF778" s="16"/>
      <c r="SG778" s="16"/>
      <c r="SH778" s="16"/>
      <c r="SI778" s="16"/>
      <c r="SJ778" s="16"/>
      <c r="SK778" s="16"/>
      <c r="SL778" s="16"/>
      <c r="SM778" s="16"/>
      <c r="SN778" s="16"/>
      <c r="SO778" s="16"/>
      <c r="SP778" s="16"/>
      <c r="SQ778" s="16"/>
      <c r="SR778" s="16"/>
      <c r="SS778" s="16"/>
      <c r="ST778" s="16"/>
      <c r="SU778" s="16"/>
      <c r="SV778" s="16"/>
      <c r="SW778" s="16"/>
      <c r="SX778" s="16"/>
      <c r="SY778" s="16"/>
      <c r="SZ778" s="16"/>
      <c r="TA778" s="16"/>
      <c r="TB778" s="16"/>
      <c r="TC778" s="16"/>
      <c r="TD778" s="16"/>
      <c r="TE778" s="16"/>
      <c r="TF778" s="16"/>
      <c r="TG778" s="16"/>
      <c r="TH778" s="16"/>
      <c r="TI778" s="16"/>
      <c r="TJ778" s="16"/>
      <c r="TK778" s="16"/>
      <c r="TL778" s="16"/>
      <c r="TM778" s="16"/>
      <c r="TN778" s="16"/>
      <c r="TO778" s="16"/>
      <c r="TP778" s="16"/>
      <c r="TQ778" s="16"/>
      <c r="TR778" s="16"/>
      <c r="TS778" s="16"/>
      <c r="TT778" s="16"/>
      <c r="TU778" s="16"/>
      <c r="TV778" s="16"/>
      <c r="TW778" s="16"/>
      <c r="TX778" s="16"/>
      <c r="TY778" s="16"/>
      <c r="TZ778" s="16"/>
      <c r="UA778" s="16"/>
      <c r="UB778" s="16"/>
      <c r="UC778" s="16"/>
      <c r="UD778" s="16"/>
      <c r="UE778" s="16"/>
      <c r="UF778" s="16"/>
      <c r="UG778" s="16"/>
      <c r="UH778" s="16"/>
      <c r="UI778" s="16"/>
      <c r="UJ778" s="16"/>
      <c r="UK778" s="16"/>
      <c r="UL778" s="16"/>
      <c r="UM778" s="16"/>
      <c r="UN778" s="16"/>
      <c r="UO778" s="16"/>
      <c r="UP778" s="16"/>
      <c r="UQ778" s="16"/>
      <c r="UR778" s="16"/>
      <c r="US778" s="16"/>
      <c r="UT778" s="16"/>
      <c r="UU778" s="16"/>
      <c r="UV778" s="16"/>
      <c r="UW778" s="16"/>
      <c r="UX778" s="16"/>
      <c r="UY778" s="16"/>
      <c r="UZ778" s="16"/>
      <c r="VA778" s="16"/>
      <c r="VB778" s="16"/>
      <c r="VC778" s="16"/>
      <c r="VD778" s="16"/>
      <c r="VE778" s="16"/>
      <c r="VF778" s="16"/>
      <c r="VG778" s="16"/>
      <c r="VH778" s="16"/>
      <c r="VI778" s="16"/>
      <c r="VJ778" s="16"/>
      <c r="VK778" s="16"/>
      <c r="VL778" s="16"/>
      <c r="VM778" s="16"/>
      <c r="VN778" s="16"/>
      <c r="VO778" s="16"/>
      <c r="VP778" s="16"/>
      <c r="VQ778" s="16"/>
      <c r="VR778" s="16"/>
      <c r="VS778" s="16"/>
      <c r="VT778" s="16"/>
      <c r="VU778" s="16"/>
      <c r="VV778" s="16"/>
      <c r="VW778" s="16"/>
      <c r="VX778" s="16"/>
      <c r="VY778" s="16"/>
      <c r="VZ778" s="16"/>
      <c r="WA778" s="16"/>
      <c r="WB778" s="16"/>
      <c r="WC778" s="16"/>
      <c r="WD778" s="16"/>
      <c r="WE778" s="16"/>
      <c r="WF778" s="16"/>
      <c r="WG778" s="16"/>
      <c r="WH778" s="16"/>
      <c r="WI778" s="16"/>
      <c r="WJ778" s="16"/>
      <c r="WK778" s="16"/>
      <c r="WL778" s="16"/>
      <c r="WM778" s="16"/>
      <c r="WN778" s="16"/>
      <c r="WO778" s="16"/>
      <c r="WP778" s="16"/>
      <c r="WQ778" s="16"/>
      <c r="WR778" s="16"/>
      <c r="WS778" s="16"/>
      <c r="WT778" s="16"/>
      <c r="WU778" s="16"/>
      <c r="WV778" s="16"/>
      <c r="WW778" s="16"/>
      <c r="WX778" s="16"/>
      <c r="WY778" s="16"/>
      <c r="WZ778" s="16"/>
      <c r="XA778" s="16"/>
      <c r="XB778" s="16"/>
      <c r="XC778" s="16"/>
      <c r="XD778" s="16"/>
      <c r="XE778" s="16"/>
      <c r="XF778" s="16"/>
      <c r="XG778" s="16"/>
      <c r="XH778" s="16"/>
      <c r="XI778" s="16"/>
      <c r="XJ778" s="16"/>
      <c r="XK778" s="16"/>
      <c r="XL778" s="16"/>
      <c r="XM778" s="16"/>
      <c r="XN778" s="16"/>
      <c r="XO778" s="16"/>
      <c r="XP778" s="16"/>
      <c r="XQ778" s="16"/>
      <c r="XR778" s="16"/>
      <c r="XS778" s="16"/>
      <c r="XT778" s="16"/>
      <c r="XU778" s="16"/>
      <c r="XV778" s="16"/>
      <c r="XW778" s="16"/>
      <c r="XX778" s="16"/>
      <c r="XY778" s="16"/>
      <c r="XZ778" s="16"/>
      <c r="YA778" s="16"/>
      <c r="YB778" s="16"/>
      <c r="YC778" s="16"/>
      <c r="YD778" s="16"/>
      <c r="YE778" s="16"/>
      <c r="YF778" s="16"/>
      <c r="YG778" s="16"/>
      <c r="YH778" s="16"/>
      <c r="YI778" s="16"/>
      <c r="YJ778" s="16"/>
      <c r="YK778" s="16"/>
      <c r="YL778" s="16"/>
      <c r="YM778" s="16"/>
      <c r="YN778" s="16"/>
      <c r="YO778" s="16"/>
      <c r="YP778" s="16"/>
      <c r="YQ778" s="16"/>
      <c r="YR778" s="16"/>
      <c r="YS778" s="16"/>
      <c r="YT778" s="16"/>
      <c r="YU778" s="16"/>
      <c r="YV778" s="16"/>
      <c r="YW778" s="16"/>
      <c r="YX778" s="16"/>
      <c r="YY778" s="16"/>
      <c r="YZ778" s="16"/>
      <c r="ZA778" s="16"/>
      <c r="ZB778" s="16"/>
      <c r="ZC778" s="16"/>
      <c r="ZD778" s="16"/>
      <c r="ZE778" s="16"/>
      <c r="ZF778" s="16"/>
      <c r="ZG778" s="16"/>
      <c r="ZH778" s="16"/>
      <c r="ZI778" s="16"/>
      <c r="ZJ778" s="16"/>
      <c r="ZK778" s="16"/>
      <c r="ZL778" s="16"/>
      <c r="ZM778" s="16"/>
      <c r="ZN778" s="16"/>
      <c r="ZO778" s="16"/>
      <c r="ZP778" s="16"/>
      <c r="ZQ778" s="16"/>
      <c r="ZR778" s="16"/>
      <c r="ZS778" s="16"/>
      <c r="ZT778" s="16"/>
      <c r="ZU778" s="16"/>
      <c r="ZV778" s="16"/>
      <c r="ZW778" s="16"/>
      <c r="ZX778" s="16"/>
      <c r="ZY778" s="16"/>
      <c r="ZZ778" s="16"/>
      <c r="AAA778" s="16"/>
      <c r="AAB778" s="16"/>
      <c r="AAC778" s="16"/>
      <c r="AAD778" s="16"/>
      <c r="AAE778" s="16"/>
      <c r="AAF778" s="16"/>
      <c r="AAG778" s="16"/>
      <c r="AAH778" s="16"/>
      <c r="AAI778" s="16"/>
      <c r="AAJ778" s="16"/>
      <c r="AAK778" s="16"/>
      <c r="AAL778" s="16"/>
      <c r="AAM778" s="16"/>
      <c r="AAN778" s="16"/>
      <c r="AAO778" s="16"/>
      <c r="AAP778" s="16"/>
      <c r="AAQ778" s="16"/>
      <c r="AAR778" s="16"/>
      <c r="AAS778" s="16"/>
      <c r="AAT778" s="16"/>
      <c r="AAU778" s="16"/>
      <c r="AAV778" s="16"/>
      <c r="AAW778" s="16"/>
      <c r="AAX778" s="16"/>
      <c r="AAY778" s="16"/>
      <c r="AAZ778" s="16"/>
      <c r="ABA778" s="16"/>
      <c r="ABB778" s="16"/>
      <c r="ABC778" s="16"/>
      <c r="ABD778" s="16"/>
      <c r="ABE778" s="16"/>
      <c r="ABF778" s="16"/>
      <c r="ABG778" s="16"/>
      <c r="ABH778" s="16"/>
      <c r="ABI778" s="16"/>
      <c r="ABJ778" s="16"/>
      <c r="ABK778" s="16"/>
      <c r="ABL778" s="16"/>
      <c r="ABM778" s="16"/>
      <c r="ABN778" s="16"/>
      <c r="ABO778" s="16"/>
      <c r="ABP778" s="16"/>
      <c r="ABQ778" s="16"/>
      <c r="ABR778" s="16"/>
      <c r="ABS778" s="16"/>
      <c r="ABT778" s="16"/>
      <c r="ABU778" s="16"/>
      <c r="ABV778" s="16"/>
      <c r="ABW778" s="16"/>
      <c r="ABX778" s="16"/>
      <c r="ABY778" s="16"/>
      <c r="ABZ778" s="16"/>
      <c r="ACA778" s="16"/>
      <c r="ACB778" s="16"/>
      <c r="ACC778" s="16"/>
      <c r="ACD778" s="16"/>
      <c r="ACE778" s="16"/>
      <c r="ACF778" s="16"/>
      <c r="ACG778" s="16"/>
      <c r="ACH778" s="16"/>
      <c r="ACI778" s="16"/>
      <c r="ACJ778" s="16"/>
      <c r="ACK778" s="16"/>
      <c r="ACL778" s="16"/>
      <c r="ACM778" s="16"/>
      <c r="ACN778" s="16"/>
      <c r="ACO778" s="16"/>
      <c r="ACP778" s="16"/>
      <c r="ACQ778" s="16"/>
      <c r="ACR778" s="16"/>
      <c r="ACS778" s="16"/>
      <c r="ACT778" s="16"/>
      <c r="ACU778" s="16"/>
      <c r="ACV778" s="16"/>
      <c r="ACW778" s="16"/>
      <c r="ACX778" s="16"/>
      <c r="ACY778" s="16"/>
      <c r="ACZ778" s="16"/>
      <c r="ADA778" s="16"/>
      <c r="ADB778" s="16"/>
      <c r="ADC778" s="16"/>
      <c r="ADD778" s="16"/>
      <c r="ADE778" s="16"/>
      <c r="ADF778" s="16"/>
      <c r="ADG778" s="16"/>
      <c r="ADH778" s="16"/>
      <c r="ADI778" s="16"/>
      <c r="ADJ778" s="16"/>
      <c r="ADK778" s="16"/>
      <c r="ADL778" s="16"/>
      <c r="ADM778" s="16"/>
      <c r="ADN778" s="16"/>
      <c r="ADO778" s="16"/>
      <c r="ADP778" s="16"/>
      <c r="ADQ778" s="16"/>
      <c r="ADR778" s="16"/>
      <c r="ADS778" s="16"/>
      <c r="ADT778" s="16"/>
      <c r="ADU778" s="16"/>
      <c r="ADV778" s="16"/>
      <c r="ADW778" s="16"/>
      <c r="ADX778" s="16"/>
      <c r="ADY778" s="16"/>
      <c r="ADZ778" s="16"/>
      <c r="AEA778" s="16"/>
      <c r="AEB778" s="16"/>
      <c r="AEC778" s="16"/>
      <c r="AED778" s="16"/>
      <c r="AEE778" s="16"/>
      <c r="AEF778" s="16"/>
      <c r="AEG778" s="16"/>
      <c r="AEH778" s="16"/>
      <c r="AEI778" s="16"/>
      <c r="AEJ778" s="16"/>
      <c r="AEK778" s="16"/>
      <c r="AEL778" s="16"/>
      <c r="AEM778" s="16"/>
      <c r="AEN778" s="16"/>
      <c r="AEO778" s="16"/>
      <c r="AEP778" s="16"/>
      <c r="AEQ778" s="16"/>
      <c r="AER778" s="16"/>
      <c r="AES778" s="16"/>
      <c r="AET778" s="16"/>
      <c r="AEU778" s="16"/>
      <c r="AEV778" s="16"/>
      <c r="AEW778" s="16"/>
      <c r="AEX778" s="16"/>
      <c r="AEY778" s="16"/>
      <c r="AEZ778" s="16"/>
      <c r="AFA778" s="16"/>
      <c r="AFB778" s="16"/>
      <c r="AFC778" s="16"/>
      <c r="AFD778" s="16"/>
      <c r="AFE778" s="16"/>
      <c r="AFF778" s="16"/>
      <c r="AFG778" s="16"/>
      <c r="AFH778" s="16"/>
      <c r="AFI778" s="16"/>
      <c r="AFJ778" s="16"/>
      <c r="AFK778" s="16"/>
      <c r="AFL778" s="16"/>
      <c r="AFM778" s="16"/>
      <c r="AFN778" s="16"/>
      <c r="AFO778" s="16"/>
      <c r="AFP778" s="16"/>
      <c r="AFQ778" s="16"/>
      <c r="AFR778" s="16"/>
      <c r="AFS778" s="16"/>
      <c r="AFT778" s="16"/>
      <c r="AFU778" s="16"/>
      <c r="AFV778" s="16"/>
      <c r="AFW778" s="16"/>
      <c r="AFX778" s="16"/>
      <c r="AFY778" s="16"/>
      <c r="AFZ778" s="16"/>
      <c r="AGA778" s="16"/>
    </row>
    <row r="779" spans="1:859" s="343" customFormat="1" x14ac:dyDescent="0.2">
      <c r="A779" s="341"/>
      <c r="B779" s="341"/>
      <c r="C779" s="341"/>
      <c r="D779" s="341"/>
      <c r="E779" s="340" t="s">
        <v>1900</v>
      </c>
      <c r="F779" s="340" t="s">
        <v>2958</v>
      </c>
      <c r="G779" s="340" t="s">
        <v>449</v>
      </c>
      <c r="H779" s="329" t="s">
        <v>1896</v>
      </c>
      <c r="I779" s="329" t="s">
        <v>1802</v>
      </c>
      <c r="J779" s="329" t="s">
        <v>885</v>
      </c>
      <c r="K779" s="329" t="s">
        <v>1862</v>
      </c>
      <c r="L779" s="329" t="s">
        <v>849</v>
      </c>
      <c r="M779" s="329"/>
      <c r="N779" s="340"/>
      <c r="O779" s="329"/>
      <c r="P779" s="329"/>
      <c r="Q779" s="340"/>
      <c r="R779" s="341"/>
      <c r="S779" s="341"/>
      <c r="T779" s="341"/>
      <c r="U779" s="341"/>
      <c r="V779" s="341"/>
      <c r="W779" s="341"/>
      <c r="X779" s="341"/>
      <c r="Y779" s="341"/>
      <c r="Z779" s="341"/>
      <c r="AA779" s="341"/>
      <c r="AB779" s="341"/>
      <c r="AC779" s="341"/>
      <c r="AD779" s="341"/>
      <c r="AE779" s="341"/>
      <c r="AF779" s="341"/>
      <c r="AG779" s="341"/>
      <c r="AH779" s="341"/>
      <c r="AI779" s="341"/>
      <c r="AJ779" s="341"/>
      <c r="AK779" s="341"/>
      <c r="AL779" s="341"/>
      <c r="AM779" s="341"/>
      <c r="AN779" s="341"/>
      <c r="AO779" s="341"/>
      <c r="AP779" s="341"/>
      <c r="AQ779" s="341"/>
      <c r="AR779" s="341"/>
      <c r="AS779" s="341"/>
      <c r="AT779" s="341"/>
      <c r="AU779" s="341"/>
      <c r="AV779" s="341"/>
      <c r="AW779" s="341"/>
      <c r="AX779" s="341"/>
      <c r="AY779" s="341"/>
      <c r="AZ779" s="341"/>
      <c r="BA779" s="341"/>
      <c r="BB779" s="341"/>
      <c r="BC779" s="341"/>
      <c r="BD779" s="341"/>
      <c r="BE779" s="341"/>
      <c r="BF779" s="341"/>
      <c r="BG779" s="341"/>
      <c r="BH779" s="341"/>
      <c r="BI779" s="341"/>
      <c r="BJ779" s="341"/>
      <c r="BK779" s="341"/>
      <c r="BL779" s="341"/>
      <c r="BM779" s="341"/>
      <c r="BN779" s="341"/>
      <c r="BO779" s="341"/>
      <c r="BP779" s="341"/>
      <c r="BQ779" s="341"/>
      <c r="BR779" s="341"/>
      <c r="BS779" s="341"/>
      <c r="BT779" s="341"/>
      <c r="BU779" s="341"/>
      <c r="BV779" s="341"/>
      <c r="BW779" s="341"/>
      <c r="BX779" s="341"/>
      <c r="BY779" s="341"/>
      <c r="BZ779" s="341"/>
      <c r="CA779" s="341"/>
      <c r="CB779" s="341"/>
      <c r="CC779" s="341"/>
      <c r="CD779" s="341"/>
      <c r="CE779" s="341"/>
      <c r="CF779" s="341"/>
      <c r="CG779" s="341"/>
      <c r="CH779" s="341"/>
      <c r="CI779" s="341"/>
      <c r="CJ779" s="341"/>
      <c r="CK779" s="341"/>
      <c r="CL779" s="341"/>
      <c r="CM779" s="341"/>
      <c r="CN779" s="341"/>
      <c r="CO779" s="341"/>
      <c r="CP779" s="341"/>
      <c r="CQ779" s="341"/>
      <c r="CR779" s="341"/>
      <c r="CS779" s="341"/>
      <c r="CT779" s="341"/>
      <c r="CU779" s="341"/>
      <c r="CV779" s="341"/>
      <c r="CW779" s="341"/>
      <c r="CX779" s="341"/>
      <c r="CY779" s="341"/>
      <c r="CZ779" s="341"/>
      <c r="DA779" s="341"/>
      <c r="DB779" s="341"/>
      <c r="DC779" s="341"/>
      <c r="DD779" s="341"/>
      <c r="DE779" s="341"/>
      <c r="DF779" s="341"/>
      <c r="DG779" s="341"/>
      <c r="DH779" s="341"/>
      <c r="DI779" s="341"/>
      <c r="DJ779" s="341"/>
      <c r="DK779" s="341"/>
      <c r="DL779" s="341"/>
      <c r="DM779" s="341"/>
      <c r="DN779" s="341"/>
      <c r="DO779" s="341"/>
      <c r="DP779" s="341"/>
      <c r="DQ779" s="341"/>
      <c r="DR779" s="341"/>
      <c r="DS779" s="341"/>
      <c r="DT779" s="341"/>
      <c r="DU779" s="341"/>
      <c r="DV779" s="341"/>
      <c r="DW779" s="341"/>
      <c r="DX779" s="341"/>
      <c r="DY779" s="341"/>
      <c r="DZ779" s="341"/>
      <c r="EA779" s="341"/>
      <c r="EB779" s="341"/>
      <c r="EC779" s="341"/>
      <c r="ED779" s="341"/>
      <c r="EE779" s="341"/>
      <c r="EF779" s="341"/>
      <c r="EG779" s="341"/>
      <c r="EH779" s="341"/>
      <c r="EI779" s="341"/>
      <c r="EJ779" s="341"/>
      <c r="EK779" s="341"/>
      <c r="EL779" s="341"/>
      <c r="EM779" s="341"/>
      <c r="EN779" s="341"/>
      <c r="EO779" s="341"/>
      <c r="EP779" s="341"/>
      <c r="EQ779" s="341"/>
      <c r="ER779" s="341"/>
      <c r="ES779" s="341"/>
      <c r="ET779" s="341"/>
      <c r="EU779" s="341"/>
      <c r="EV779" s="341"/>
      <c r="EW779" s="341"/>
      <c r="EX779" s="341"/>
      <c r="EY779" s="341"/>
      <c r="EZ779" s="341"/>
      <c r="FA779" s="341"/>
      <c r="FB779" s="341"/>
      <c r="FC779" s="341"/>
      <c r="FD779" s="341"/>
      <c r="FE779" s="341"/>
      <c r="FF779" s="341"/>
      <c r="FG779" s="341"/>
      <c r="FH779" s="341"/>
      <c r="FI779" s="341"/>
      <c r="FJ779" s="341"/>
      <c r="FK779" s="341"/>
      <c r="FL779" s="341"/>
      <c r="FM779" s="341"/>
      <c r="FN779" s="341"/>
      <c r="FO779" s="341"/>
      <c r="FP779" s="341"/>
      <c r="FQ779" s="341"/>
      <c r="FR779" s="341"/>
      <c r="FS779" s="341"/>
      <c r="FT779" s="341"/>
      <c r="FU779" s="341"/>
      <c r="FV779" s="341"/>
      <c r="FW779" s="341"/>
      <c r="FX779" s="341"/>
      <c r="FY779" s="341"/>
      <c r="FZ779" s="341"/>
      <c r="GA779" s="341"/>
      <c r="GB779" s="341"/>
      <c r="GC779" s="341"/>
      <c r="GD779" s="341"/>
      <c r="GE779" s="341"/>
      <c r="GF779" s="341"/>
      <c r="GG779" s="341"/>
      <c r="GH779" s="341"/>
      <c r="GI779" s="341"/>
      <c r="GJ779" s="341"/>
      <c r="GK779" s="341"/>
      <c r="GL779" s="341"/>
      <c r="GM779" s="341"/>
      <c r="GN779" s="341"/>
      <c r="GO779" s="341"/>
      <c r="GP779" s="341"/>
      <c r="GQ779" s="341"/>
      <c r="GR779" s="341"/>
      <c r="GS779" s="341"/>
      <c r="GT779" s="341"/>
      <c r="GU779" s="341"/>
      <c r="GV779" s="341"/>
      <c r="GW779" s="341"/>
      <c r="GX779" s="341"/>
      <c r="GY779" s="341"/>
      <c r="GZ779" s="341"/>
      <c r="HA779" s="341"/>
      <c r="HB779" s="341"/>
      <c r="HC779" s="341"/>
      <c r="HD779" s="341"/>
      <c r="HE779" s="341"/>
      <c r="HF779" s="341"/>
      <c r="HG779" s="341"/>
      <c r="HH779" s="341"/>
      <c r="HI779" s="341"/>
      <c r="HJ779" s="341"/>
      <c r="HK779" s="341"/>
      <c r="HL779" s="341"/>
      <c r="HM779" s="341"/>
      <c r="HN779" s="341"/>
      <c r="HO779" s="341"/>
      <c r="HP779" s="341"/>
      <c r="HQ779" s="341"/>
      <c r="HR779" s="341"/>
      <c r="HS779" s="341"/>
      <c r="HT779" s="341"/>
      <c r="HU779" s="341"/>
      <c r="HV779" s="341"/>
      <c r="HW779" s="341"/>
      <c r="HX779" s="341"/>
      <c r="HY779" s="341"/>
      <c r="HZ779" s="341"/>
      <c r="IA779" s="341"/>
      <c r="IB779" s="341"/>
      <c r="IC779" s="341"/>
      <c r="ID779" s="341"/>
      <c r="IE779" s="341"/>
      <c r="IF779" s="341"/>
      <c r="IG779" s="341"/>
      <c r="IH779" s="341"/>
      <c r="II779" s="341"/>
      <c r="IJ779" s="341"/>
      <c r="IK779" s="341"/>
      <c r="IL779" s="341"/>
      <c r="IM779" s="341"/>
      <c r="IN779" s="341"/>
      <c r="IO779" s="341"/>
      <c r="IP779" s="341"/>
      <c r="IQ779" s="341"/>
      <c r="IR779" s="341"/>
      <c r="IS779" s="341"/>
      <c r="IT779" s="341"/>
      <c r="IU779" s="341"/>
      <c r="IV779" s="341"/>
      <c r="IW779" s="341"/>
      <c r="IX779" s="341"/>
      <c r="IY779" s="341"/>
      <c r="IZ779" s="341"/>
      <c r="JA779" s="341"/>
      <c r="JB779" s="341"/>
      <c r="JC779" s="341"/>
      <c r="JD779" s="341"/>
      <c r="JE779" s="341"/>
      <c r="JF779" s="341"/>
      <c r="JG779" s="341"/>
      <c r="JH779" s="341"/>
      <c r="JI779" s="341"/>
      <c r="JJ779" s="341"/>
      <c r="JK779" s="341"/>
      <c r="JL779" s="341"/>
      <c r="JM779" s="341"/>
      <c r="JN779" s="341"/>
      <c r="JO779" s="341"/>
      <c r="JP779" s="341"/>
      <c r="JQ779" s="341"/>
      <c r="JR779" s="341"/>
      <c r="JS779" s="341"/>
      <c r="JT779" s="341"/>
      <c r="JU779" s="341"/>
      <c r="JV779" s="341"/>
      <c r="JW779" s="341"/>
      <c r="JX779" s="341"/>
      <c r="JY779" s="341"/>
      <c r="JZ779" s="341"/>
      <c r="KA779" s="341"/>
      <c r="KB779" s="341"/>
      <c r="KC779" s="341"/>
      <c r="KD779" s="341"/>
      <c r="KE779" s="341"/>
      <c r="KF779" s="341"/>
      <c r="KG779" s="341"/>
      <c r="KH779" s="341"/>
      <c r="KI779" s="341"/>
      <c r="KJ779" s="341"/>
      <c r="KK779" s="341"/>
      <c r="KL779" s="341"/>
      <c r="KM779" s="341"/>
      <c r="KN779" s="341"/>
      <c r="KO779" s="341"/>
      <c r="KP779" s="341"/>
      <c r="KQ779" s="341"/>
      <c r="KR779" s="341"/>
      <c r="KS779" s="341"/>
      <c r="KT779" s="341"/>
      <c r="KU779" s="341"/>
      <c r="KV779" s="341"/>
      <c r="KW779" s="341"/>
      <c r="KX779" s="341"/>
      <c r="KY779" s="341"/>
      <c r="KZ779" s="341"/>
      <c r="LA779" s="341"/>
      <c r="LB779" s="341"/>
      <c r="LC779" s="341"/>
      <c r="LD779" s="341"/>
      <c r="LE779" s="341"/>
      <c r="LF779" s="341"/>
      <c r="LG779" s="341"/>
      <c r="LH779" s="341"/>
      <c r="LI779" s="341"/>
      <c r="LJ779" s="341"/>
      <c r="LK779" s="341"/>
      <c r="LL779" s="341"/>
      <c r="LM779" s="341"/>
      <c r="LN779" s="341"/>
      <c r="LO779" s="341"/>
      <c r="LP779" s="341"/>
      <c r="LQ779" s="341"/>
      <c r="LR779" s="341"/>
      <c r="LS779" s="341"/>
      <c r="LT779" s="341"/>
      <c r="LU779" s="341"/>
      <c r="LV779" s="341"/>
      <c r="LW779" s="341"/>
      <c r="LX779" s="341"/>
      <c r="LY779" s="341"/>
      <c r="LZ779" s="341"/>
      <c r="MA779" s="341"/>
      <c r="MB779" s="341"/>
      <c r="MC779" s="341"/>
      <c r="MD779" s="341"/>
      <c r="ME779" s="341"/>
      <c r="MF779" s="341"/>
      <c r="MG779" s="341"/>
      <c r="MH779" s="341"/>
      <c r="MI779" s="341"/>
      <c r="MJ779" s="341"/>
      <c r="MK779" s="341"/>
      <c r="ML779" s="341"/>
      <c r="MM779" s="341"/>
      <c r="MN779" s="341"/>
      <c r="MO779" s="341"/>
      <c r="MP779" s="341"/>
      <c r="MQ779" s="341"/>
      <c r="MR779" s="341"/>
      <c r="MS779" s="341"/>
      <c r="MT779" s="341"/>
      <c r="MU779" s="341"/>
      <c r="MV779" s="341"/>
      <c r="MW779" s="341"/>
      <c r="MX779" s="341"/>
      <c r="MY779" s="341"/>
      <c r="MZ779" s="341"/>
      <c r="NA779" s="341"/>
      <c r="NB779" s="341"/>
      <c r="NC779" s="341"/>
      <c r="ND779" s="341"/>
      <c r="NE779" s="341"/>
      <c r="NF779" s="341"/>
      <c r="NG779" s="341"/>
      <c r="NH779" s="341"/>
      <c r="NI779" s="341"/>
      <c r="NJ779" s="341"/>
      <c r="NK779" s="341"/>
      <c r="NL779" s="341"/>
      <c r="NM779" s="341"/>
      <c r="NN779" s="341"/>
      <c r="NO779" s="341"/>
      <c r="NP779" s="341"/>
      <c r="NQ779" s="341"/>
      <c r="NR779" s="341"/>
      <c r="NS779" s="341"/>
      <c r="NT779" s="341"/>
      <c r="NU779" s="341"/>
      <c r="NV779" s="341"/>
      <c r="NW779" s="341"/>
      <c r="NX779" s="341"/>
      <c r="NY779" s="341"/>
      <c r="NZ779" s="341"/>
      <c r="OA779" s="341"/>
      <c r="OB779" s="341"/>
      <c r="OC779" s="341"/>
      <c r="OD779" s="341"/>
      <c r="OE779" s="341"/>
      <c r="OF779" s="341"/>
      <c r="OG779" s="341"/>
      <c r="OH779" s="341"/>
      <c r="OI779" s="341"/>
      <c r="OJ779" s="341"/>
      <c r="OK779" s="341"/>
      <c r="OL779" s="341"/>
      <c r="OM779" s="341"/>
      <c r="ON779" s="341"/>
      <c r="OO779" s="341"/>
      <c r="OP779" s="341"/>
      <c r="OQ779" s="341"/>
      <c r="OR779" s="341"/>
      <c r="OS779" s="341"/>
      <c r="OT779" s="341"/>
      <c r="OU779" s="341"/>
      <c r="OV779" s="341"/>
      <c r="OW779" s="341"/>
      <c r="OX779" s="341"/>
      <c r="OY779" s="341"/>
      <c r="OZ779" s="341"/>
      <c r="PA779" s="341"/>
      <c r="PB779" s="341"/>
      <c r="PC779" s="341"/>
      <c r="PD779" s="341"/>
      <c r="PE779" s="341"/>
      <c r="PF779" s="341"/>
      <c r="PG779" s="341"/>
      <c r="PH779" s="341"/>
      <c r="PI779" s="341"/>
      <c r="PJ779" s="341"/>
      <c r="PK779" s="341"/>
      <c r="PL779" s="341"/>
      <c r="PM779" s="341"/>
      <c r="PN779" s="341"/>
      <c r="PO779" s="341"/>
      <c r="PP779" s="341"/>
      <c r="PQ779" s="341"/>
      <c r="PR779" s="341"/>
      <c r="PS779" s="341"/>
      <c r="PT779" s="341"/>
      <c r="PU779" s="341"/>
      <c r="PV779" s="341"/>
      <c r="PW779" s="341"/>
      <c r="PX779" s="341"/>
      <c r="PY779" s="341"/>
      <c r="PZ779" s="341"/>
      <c r="QA779" s="341"/>
      <c r="QB779" s="341"/>
      <c r="QC779" s="341"/>
      <c r="QD779" s="341"/>
      <c r="QE779" s="341"/>
      <c r="QF779" s="341"/>
      <c r="QG779" s="341"/>
      <c r="QH779" s="341"/>
      <c r="QI779" s="341"/>
      <c r="QJ779" s="341"/>
      <c r="QK779" s="341"/>
      <c r="QL779" s="341"/>
      <c r="QM779" s="341"/>
      <c r="QN779" s="341"/>
      <c r="QO779" s="341"/>
      <c r="QP779" s="341"/>
      <c r="QQ779" s="341"/>
      <c r="QR779" s="341"/>
      <c r="QS779" s="341"/>
      <c r="QT779" s="341"/>
      <c r="QU779" s="341"/>
      <c r="QV779" s="341"/>
      <c r="QW779" s="341"/>
      <c r="QX779" s="341"/>
      <c r="QY779" s="341"/>
      <c r="QZ779" s="341"/>
      <c r="RA779" s="341"/>
      <c r="RB779" s="341"/>
      <c r="RC779" s="341"/>
      <c r="RD779" s="341"/>
      <c r="RE779" s="341"/>
      <c r="RF779" s="341"/>
      <c r="RG779" s="341"/>
      <c r="RH779" s="341"/>
      <c r="RI779" s="341"/>
      <c r="RJ779" s="341"/>
      <c r="RK779" s="341"/>
      <c r="RL779" s="341"/>
      <c r="RM779" s="341"/>
      <c r="RN779" s="341"/>
      <c r="RO779" s="341"/>
      <c r="RP779" s="341"/>
      <c r="RQ779" s="341"/>
      <c r="RR779" s="341"/>
      <c r="RS779" s="341"/>
      <c r="RT779" s="341"/>
      <c r="RU779" s="341"/>
      <c r="RV779" s="341"/>
      <c r="RW779" s="341"/>
      <c r="RX779" s="341"/>
      <c r="RY779" s="341"/>
      <c r="RZ779" s="341"/>
      <c r="SA779" s="341"/>
      <c r="SB779" s="341"/>
      <c r="SC779" s="341"/>
      <c r="SD779" s="341"/>
      <c r="SE779" s="341"/>
      <c r="SF779" s="341"/>
      <c r="SG779" s="341"/>
      <c r="SH779" s="341"/>
      <c r="SI779" s="341"/>
      <c r="SJ779" s="341"/>
      <c r="SK779" s="341"/>
      <c r="SL779" s="341"/>
      <c r="SM779" s="341"/>
      <c r="SN779" s="341"/>
      <c r="SO779" s="341"/>
      <c r="SP779" s="341"/>
      <c r="SQ779" s="341"/>
      <c r="SR779" s="341"/>
      <c r="SS779" s="341"/>
      <c r="ST779" s="341"/>
      <c r="SU779" s="341"/>
      <c r="SV779" s="341"/>
      <c r="SW779" s="341"/>
      <c r="SX779" s="341"/>
      <c r="SY779" s="341"/>
      <c r="SZ779" s="341"/>
      <c r="TA779" s="341"/>
      <c r="TB779" s="341"/>
      <c r="TC779" s="341"/>
      <c r="TD779" s="341"/>
      <c r="TE779" s="341"/>
      <c r="TF779" s="341"/>
      <c r="TG779" s="341"/>
      <c r="TH779" s="341"/>
      <c r="TI779" s="341"/>
      <c r="TJ779" s="341"/>
      <c r="TK779" s="341"/>
      <c r="TL779" s="341"/>
      <c r="TM779" s="341"/>
      <c r="TN779" s="341"/>
      <c r="TO779" s="341"/>
      <c r="TP779" s="341"/>
      <c r="TQ779" s="341"/>
      <c r="TR779" s="341"/>
      <c r="TS779" s="341"/>
      <c r="TT779" s="341"/>
      <c r="TU779" s="341"/>
      <c r="TV779" s="341"/>
      <c r="TW779" s="341"/>
      <c r="TX779" s="341"/>
      <c r="TY779" s="341"/>
      <c r="TZ779" s="341"/>
      <c r="UA779" s="341"/>
      <c r="UB779" s="341"/>
      <c r="UC779" s="341"/>
      <c r="UD779" s="341"/>
      <c r="UE779" s="341"/>
      <c r="UF779" s="341"/>
      <c r="UG779" s="341"/>
      <c r="UH779" s="341"/>
      <c r="UI779" s="341"/>
      <c r="UJ779" s="341"/>
      <c r="UK779" s="341"/>
      <c r="UL779" s="341"/>
      <c r="UM779" s="341"/>
      <c r="UN779" s="341"/>
      <c r="UO779" s="341"/>
      <c r="UP779" s="341"/>
      <c r="UQ779" s="341"/>
      <c r="UR779" s="341"/>
      <c r="US779" s="341"/>
      <c r="UT779" s="341"/>
      <c r="UU779" s="341"/>
      <c r="UV779" s="341"/>
      <c r="UW779" s="341"/>
      <c r="UX779" s="341"/>
      <c r="UY779" s="341"/>
      <c r="UZ779" s="341"/>
      <c r="VA779" s="341"/>
      <c r="VB779" s="341"/>
      <c r="VC779" s="341"/>
      <c r="VD779" s="341"/>
      <c r="VE779" s="341"/>
      <c r="VF779" s="341"/>
      <c r="VG779" s="341"/>
      <c r="VH779" s="341"/>
      <c r="VI779" s="341"/>
      <c r="VJ779" s="341"/>
      <c r="VK779" s="341"/>
      <c r="VL779" s="341"/>
      <c r="VM779" s="341"/>
      <c r="VN779" s="341"/>
      <c r="VO779" s="341"/>
      <c r="VP779" s="341"/>
      <c r="VQ779" s="341"/>
      <c r="VR779" s="341"/>
      <c r="VS779" s="341"/>
      <c r="VT779" s="341"/>
      <c r="VU779" s="341"/>
      <c r="VV779" s="341"/>
      <c r="VW779" s="341"/>
      <c r="VX779" s="341"/>
      <c r="VY779" s="341"/>
      <c r="VZ779" s="341"/>
      <c r="WA779" s="341"/>
      <c r="WB779" s="341"/>
      <c r="WC779" s="341"/>
      <c r="WD779" s="341"/>
      <c r="WE779" s="341"/>
      <c r="WF779" s="341"/>
      <c r="WG779" s="341"/>
      <c r="WH779" s="341"/>
      <c r="WI779" s="341"/>
      <c r="WJ779" s="341"/>
      <c r="WK779" s="341"/>
      <c r="WL779" s="341"/>
      <c r="WM779" s="341"/>
      <c r="WN779" s="341"/>
      <c r="WO779" s="341"/>
      <c r="WP779" s="341"/>
      <c r="WQ779" s="341"/>
      <c r="WR779" s="341"/>
      <c r="WS779" s="341"/>
      <c r="WT779" s="341"/>
      <c r="WU779" s="341"/>
      <c r="WV779" s="341"/>
      <c r="WW779" s="341"/>
      <c r="WX779" s="341"/>
      <c r="WY779" s="341"/>
      <c r="WZ779" s="341"/>
      <c r="XA779" s="341"/>
      <c r="XB779" s="341"/>
      <c r="XC779" s="341"/>
      <c r="XD779" s="341"/>
      <c r="XE779" s="341"/>
      <c r="XF779" s="341"/>
      <c r="XG779" s="341"/>
      <c r="XH779" s="341"/>
      <c r="XI779" s="341"/>
      <c r="XJ779" s="341"/>
      <c r="XK779" s="341"/>
      <c r="XL779" s="341"/>
      <c r="XM779" s="341"/>
      <c r="XN779" s="341"/>
      <c r="XO779" s="341"/>
      <c r="XP779" s="341"/>
      <c r="XQ779" s="341"/>
      <c r="XR779" s="341"/>
      <c r="XS779" s="341"/>
      <c r="XT779" s="341"/>
      <c r="XU779" s="341"/>
      <c r="XV779" s="341"/>
      <c r="XW779" s="341"/>
      <c r="XX779" s="341"/>
      <c r="XY779" s="341"/>
      <c r="XZ779" s="341"/>
      <c r="YA779" s="341"/>
      <c r="YB779" s="341"/>
      <c r="YC779" s="341"/>
      <c r="YD779" s="341"/>
      <c r="YE779" s="341"/>
      <c r="YF779" s="341"/>
      <c r="YG779" s="341"/>
      <c r="YH779" s="341"/>
      <c r="YI779" s="341"/>
      <c r="YJ779" s="341"/>
      <c r="YK779" s="341"/>
      <c r="YL779" s="341"/>
      <c r="YM779" s="341"/>
      <c r="YN779" s="341"/>
      <c r="YO779" s="341"/>
      <c r="YP779" s="341"/>
      <c r="YQ779" s="341"/>
      <c r="YR779" s="341"/>
      <c r="YS779" s="341"/>
      <c r="YT779" s="341"/>
      <c r="YU779" s="341"/>
      <c r="YV779" s="341"/>
      <c r="YW779" s="341"/>
      <c r="YX779" s="341"/>
      <c r="YY779" s="341"/>
      <c r="YZ779" s="341"/>
      <c r="ZA779" s="341"/>
      <c r="ZB779" s="341"/>
      <c r="ZC779" s="341"/>
      <c r="ZD779" s="341"/>
      <c r="ZE779" s="341"/>
      <c r="ZF779" s="341"/>
      <c r="ZG779" s="341"/>
      <c r="ZH779" s="341"/>
      <c r="ZI779" s="341"/>
      <c r="ZJ779" s="341"/>
      <c r="ZK779" s="341"/>
      <c r="ZL779" s="341"/>
      <c r="ZM779" s="341"/>
      <c r="ZN779" s="341"/>
      <c r="ZO779" s="341"/>
      <c r="ZP779" s="341"/>
      <c r="ZQ779" s="341"/>
      <c r="ZR779" s="341"/>
      <c r="ZS779" s="341"/>
      <c r="ZT779" s="341"/>
      <c r="ZU779" s="341"/>
      <c r="ZV779" s="341"/>
      <c r="ZW779" s="341"/>
      <c r="ZX779" s="341"/>
      <c r="ZY779" s="341"/>
      <c r="ZZ779" s="341"/>
      <c r="AAA779" s="341"/>
      <c r="AAB779" s="341"/>
      <c r="AAC779" s="341"/>
      <c r="AAD779" s="341"/>
      <c r="AAE779" s="341"/>
      <c r="AAF779" s="341"/>
      <c r="AAG779" s="341"/>
      <c r="AAH779" s="341"/>
      <c r="AAI779" s="341"/>
      <c r="AAJ779" s="341"/>
      <c r="AAK779" s="341"/>
      <c r="AAL779" s="341"/>
      <c r="AAM779" s="341"/>
      <c r="AAN779" s="341"/>
      <c r="AAO779" s="341"/>
      <c r="AAP779" s="341"/>
      <c r="AAQ779" s="341"/>
      <c r="AAR779" s="341"/>
      <c r="AAS779" s="341"/>
      <c r="AAT779" s="341"/>
      <c r="AAU779" s="341"/>
      <c r="AAV779" s="341"/>
      <c r="AAW779" s="341"/>
      <c r="AAX779" s="341"/>
      <c r="AAY779" s="341"/>
      <c r="AAZ779" s="341"/>
      <c r="ABA779" s="341"/>
      <c r="ABB779" s="341"/>
      <c r="ABC779" s="341"/>
      <c r="ABD779" s="341"/>
      <c r="ABE779" s="341"/>
      <c r="ABF779" s="341"/>
      <c r="ABG779" s="341"/>
      <c r="ABH779" s="341"/>
      <c r="ABI779" s="341"/>
      <c r="ABJ779" s="341"/>
      <c r="ABK779" s="341"/>
      <c r="ABL779" s="341"/>
      <c r="ABM779" s="341"/>
      <c r="ABN779" s="341"/>
      <c r="ABO779" s="341"/>
      <c r="ABP779" s="341"/>
      <c r="ABQ779" s="341"/>
      <c r="ABR779" s="341"/>
      <c r="ABS779" s="341"/>
      <c r="ABT779" s="341"/>
      <c r="ABU779" s="341"/>
      <c r="ABV779" s="341"/>
      <c r="ABW779" s="341"/>
      <c r="ABX779" s="341"/>
      <c r="ABY779" s="341"/>
      <c r="ABZ779" s="341"/>
      <c r="ACA779" s="341"/>
      <c r="ACB779" s="341"/>
      <c r="ACC779" s="341"/>
      <c r="ACD779" s="341"/>
      <c r="ACE779" s="341"/>
      <c r="ACF779" s="341"/>
      <c r="ACG779" s="341"/>
      <c r="ACH779" s="341"/>
      <c r="ACI779" s="341"/>
      <c r="ACJ779" s="341"/>
      <c r="ACK779" s="341"/>
      <c r="ACL779" s="341"/>
      <c r="ACM779" s="341"/>
      <c r="ACN779" s="341"/>
      <c r="ACO779" s="341"/>
      <c r="ACP779" s="341"/>
      <c r="ACQ779" s="341"/>
      <c r="ACR779" s="341"/>
      <c r="ACS779" s="341"/>
      <c r="ACT779" s="341"/>
      <c r="ACU779" s="341"/>
      <c r="ACV779" s="341"/>
      <c r="ACW779" s="341"/>
      <c r="ACX779" s="341"/>
      <c r="ACY779" s="341"/>
      <c r="ACZ779" s="341"/>
      <c r="ADA779" s="341"/>
      <c r="ADB779" s="341"/>
      <c r="ADC779" s="341"/>
      <c r="ADD779" s="341"/>
      <c r="ADE779" s="341"/>
      <c r="ADF779" s="341"/>
      <c r="ADG779" s="341"/>
      <c r="ADH779" s="341"/>
      <c r="ADI779" s="341"/>
      <c r="ADJ779" s="341"/>
      <c r="ADK779" s="341"/>
      <c r="ADL779" s="341"/>
      <c r="ADM779" s="341"/>
      <c r="ADN779" s="341"/>
      <c r="ADO779" s="341"/>
      <c r="ADP779" s="341"/>
      <c r="ADQ779" s="341"/>
      <c r="ADR779" s="341"/>
      <c r="ADS779" s="341"/>
      <c r="ADT779" s="341"/>
      <c r="ADU779" s="341"/>
      <c r="ADV779" s="341"/>
      <c r="ADW779" s="341"/>
      <c r="ADX779" s="341"/>
      <c r="ADY779" s="341"/>
      <c r="ADZ779" s="341"/>
      <c r="AEA779" s="341"/>
      <c r="AEB779" s="341"/>
      <c r="AEC779" s="341"/>
      <c r="AED779" s="341"/>
      <c r="AEE779" s="341"/>
      <c r="AEF779" s="341"/>
      <c r="AEG779" s="341"/>
      <c r="AEH779" s="341"/>
      <c r="AEI779" s="341"/>
      <c r="AEJ779" s="341"/>
      <c r="AEK779" s="341"/>
      <c r="AEL779" s="341"/>
      <c r="AEM779" s="341"/>
      <c r="AEN779" s="341"/>
      <c r="AEO779" s="341"/>
      <c r="AEP779" s="341"/>
      <c r="AEQ779" s="341"/>
      <c r="AER779" s="341"/>
      <c r="AES779" s="341"/>
      <c r="AET779" s="341"/>
      <c r="AEU779" s="341"/>
      <c r="AEV779" s="341"/>
      <c r="AEW779" s="341"/>
      <c r="AEX779" s="341"/>
      <c r="AEY779" s="341"/>
      <c r="AEZ779" s="341"/>
      <c r="AFA779" s="341"/>
      <c r="AFB779" s="341"/>
      <c r="AFC779" s="341"/>
      <c r="AFD779" s="341"/>
      <c r="AFE779" s="341"/>
      <c r="AFF779" s="341"/>
      <c r="AFG779" s="341"/>
      <c r="AFH779" s="341"/>
      <c r="AFI779" s="341"/>
      <c r="AFJ779" s="341"/>
      <c r="AFK779" s="341"/>
      <c r="AFL779" s="341"/>
      <c r="AFM779" s="341"/>
      <c r="AFN779" s="341"/>
      <c r="AFO779" s="341"/>
      <c r="AFP779" s="341"/>
      <c r="AFQ779" s="341"/>
      <c r="AFR779" s="341"/>
      <c r="AFS779" s="341"/>
      <c r="AFT779" s="341"/>
      <c r="AFU779" s="341"/>
      <c r="AFV779" s="341"/>
      <c r="AFW779" s="341"/>
      <c r="AFX779" s="341"/>
      <c r="AFY779" s="341"/>
      <c r="AFZ779" s="341"/>
      <c r="AGA779" s="341"/>
    </row>
    <row r="780" spans="1:859" s="343" customFormat="1" x14ac:dyDescent="0.2">
      <c r="A780" s="341"/>
      <c r="B780" s="341"/>
      <c r="C780" s="341"/>
      <c r="D780" s="341"/>
      <c r="E780" s="328" t="s">
        <v>1901</v>
      </c>
      <c r="F780" s="328" t="s">
        <v>2959</v>
      </c>
      <c r="G780" s="218" t="s">
        <v>449</v>
      </c>
      <c r="H780" s="217" t="s">
        <v>1902</v>
      </c>
      <c r="I780" s="217" t="s">
        <v>1802</v>
      </c>
      <c r="J780" s="217" t="s">
        <v>894</v>
      </c>
      <c r="K780" s="217" t="s">
        <v>1835</v>
      </c>
      <c r="L780" s="217" t="s">
        <v>847</v>
      </c>
      <c r="M780" s="217"/>
      <c r="N780" s="218"/>
      <c r="O780" s="217"/>
      <c r="P780" s="217"/>
      <c r="Q780" s="218"/>
      <c r="R780" s="341"/>
      <c r="S780" s="341"/>
      <c r="T780" s="341"/>
      <c r="U780" s="341"/>
      <c r="V780" s="341"/>
      <c r="W780" s="341"/>
      <c r="X780" s="341"/>
      <c r="Y780" s="341"/>
      <c r="Z780" s="341"/>
      <c r="AA780" s="341"/>
      <c r="AB780" s="341"/>
      <c r="AC780" s="341"/>
      <c r="AD780" s="341"/>
      <c r="AE780" s="341"/>
      <c r="AF780" s="341"/>
      <c r="AG780" s="341"/>
      <c r="AH780" s="341"/>
      <c r="AI780" s="341"/>
      <c r="AJ780" s="341"/>
      <c r="AK780" s="341"/>
      <c r="AL780" s="341"/>
      <c r="AM780" s="341"/>
      <c r="AN780" s="341"/>
      <c r="AO780" s="341"/>
      <c r="AP780" s="341"/>
      <c r="AQ780" s="341"/>
      <c r="AR780" s="341"/>
      <c r="AS780" s="341"/>
      <c r="AT780" s="341"/>
      <c r="AU780" s="341"/>
      <c r="AV780" s="341"/>
      <c r="AW780" s="341"/>
      <c r="AX780" s="341"/>
      <c r="AY780" s="341"/>
      <c r="AZ780" s="341"/>
      <c r="BA780" s="341"/>
      <c r="BB780" s="341"/>
      <c r="BC780" s="341"/>
      <c r="BD780" s="341"/>
      <c r="BE780" s="341"/>
      <c r="BF780" s="341"/>
      <c r="BG780" s="341"/>
      <c r="BH780" s="341"/>
      <c r="BI780" s="341"/>
      <c r="BJ780" s="341"/>
      <c r="BK780" s="341"/>
      <c r="BL780" s="341"/>
      <c r="BM780" s="341"/>
      <c r="BN780" s="341"/>
      <c r="BO780" s="341"/>
      <c r="BP780" s="341"/>
      <c r="BQ780" s="341"/>
      <c r="BR780" s="341"/>
      <c r="BS780" s="341"/>
      <c r="BT780" s="341"/>
      <c r="BU780" s="341"/>
      <c r="BV780" s="341"/>
      <c r="BW780" s="341"/>
      <c r="BX780" s="341"/>
      <c r="BY780" s="341"/>
      <c r="BZ780" s="341"/>
      <c r="CA780" s="341"/>
      <c r="CB780" s="341"/>
      <c r="CC780" s="341"/>
      <c r="CD780" s="341"/>
      <c r="CE780" s="341"/>
      <c r="CF780" s="341"/>
      <c r="CG780" s="341"/>
      <c r="CH780" s="341"/>
      <c r="CI780" s="341"/>
      <c r="CJ780" s="341"/>
      <c r="CK780" s="341"/>
      <c r="CL780" s="341"/>
      <c r="CM780" s="341"/>
      <c r="CN780" s="341"/>
      <c r="CO780" s="341"/>
      <c r="CP780" s="341"/>
      <c r="CQ780" s="341"/>
      <c r="CR780" s="341"/>
      <c r="CS780" s="341"/>
      <c r="CT780" s="341"/>
      <c r="CU780" s="341"/>
      <c r="CV780" s="341"/>
      <c r="CW780" s="341"/>
      <c r="CX780" s="341"/>
      <c r="CY780" s="341"/>
      <c r="CZ780" s="341"/>
      <c r="DA780" s="341"/>
      <c r="DB780" s="341"/>
      <c r="DC780" s="341"/>
      <c r="DD780" s="341"/>
      <c r="DE780" s="341"/>
      <c r="DF780" s="341"/>
      <c r="DG780" s="341"/>
      <c r="DH780" s="341"/>
      <c r="DI780" s="341"/>
      <c r="DJ780" s="341"/>
      <c r="DK780" s="341"/>
      <c r="DL780" s="341"/>
      <c r="DM780" s="341"/>
      <c r="DN780" s="341"/>
      <c r="DO780" s="341"/>
      <c r="DP780" s="341"/>
      <c r="DQ780" s="341"/>
      <c r="DR780" s="341"/>
      <c r="DS780" s="341"/>
      <c r="DT780" s="341"/>
      <c r="DU780" s="341"/>
      <c r="DV780" s="341"/>
      <c r="DW780" s="341"/>
      <c r="DX780" s="341"/>
      <c r="DY780" s="341"/>
      <c r="DZ780" s="341"/>
      <c r="EA780" s="341"/>
      <c r="EB780" s="341"/>
      <c r="EC780" s="341"/>
      <c r="ED780" s="341"/>
      <c r="EE780" s="341"/>
      <c r="EF780" s="341"/>
      <c r="EG780" s="341"/>
      <c r="EH780" s="341"/>
      <c r="EI780" s="341"/>
      <c r="EJ780" s="341"/>
      <c r="EK780" s="341"/>
      <c r="EL780" s="341"/>
      <c r="EM780" s="341"/>
      <c r="EN780" s="341"/>
      <c r="EO780" s="341"/>
      <c r="EP780" s="341"/>
      <c r="EQ780" s="341"/>
      <c r="ER780" s="341"/>
      <c r="ES780" s="341"/>
      <c r="ET780" s="341"/>
      <c r="EU780" s="341"/>
      <c r="EV780" s="341"/>
      <c r="EW780" s="341"/>
      <c r="EX780" s="341"/>
      <c r="EY780" s="341"/>
      <c r="EZ780" s="341"/>
      <c r="FA780" s="341"/>
      <c r="FB780" s="341"/>
      <c r="FC780" s="341"/>
      <c r="FD780" s="341"/>
      <c r="FE780" s="341"/>
      <c r="FF780" s="341"/>
      <c r="FG780" s="341"/>
      <c r="FH780" s="341"/>
      <c r="FI780" s="341"/>
      <c r="FJ780" s="341"/>
      <c r="FK780" s="341"/>
      <c r="FL780" s="341"/>
      <c r="FM780" s="341"/>
      <c r="FN780" s="341"/>
      <c r="FO780" s="341"/>
      <c r="FP780" s="341"/>
      <c r="FQ780" s="341"/>
      <c r="FR780" s="341"/>
      <c r="FS780" s="341"/>
      <c r="FT780" s="341"/>
      <c r="FU780" s="341"/>
      <c r="FV780" s="341"/>
      <c r="FW780" s="341"/>
      <c r="FX780" s="341"/>
      <c r="FY780" s="341"/>
      <c r="FZ780" s="341"/>
      <c r="GA780" s="341"/>
      <c r="GB780" s="341"/>
      <c r="GC780" s="341"/>
      <c r="GD780" s="341"/>
      <c r="GE780" s="341"/>
      <c r="GF780" s="341"/>
      <c r="GG780" s="341"/>
      <c r="GH780" s="341"/>
      <c r="GI780" s="341"/>
      <c r="GJ780" s="341"/>
      <c r="GK780" s="341"/>
      <c r="GL780" s="341"/>
      <c r="GM780" s="341"/>
      <c r="GN780" s="341"/>
      <c r="GO780" s="341"/>
      <c r="GP780" s="341"/>
      <c r="GQ780" s="341"/>
      <c r="GR780" s="341"/>
      <c r="GS780" s="341"/>
      <c r="GT780" s="341"/>
      <c r="GU780" s="341"/>
      <c r="GV780" s="341"/>
      <c r="GW780" s="341"/>
      <c r="GX780" s="341"/>
      <c r="GY780" s="341"/>
      <c r="GZ780" s="341"/>
      <c r="HA780" s="341"/>
      <c r="HB780" s="341"/>
      <c r="HC780" s="341"/>
      <c r="HD780" s="341"/>
      <c r="HE780" s="341"/>
      <c r="HF780" s="341"/>
      <c r="HG780" s="341"/>
      <c r="HH780" s="341"/>
      <c r="HI780" s="341"/>
      <c r="HJ780" s="341"/>
      <c r="HK780" s="341"/>
      <c r="HL780" s="341"/>
      <c r="HM780" s="341"/>
      <c r="HN780" s="341"/>
      <c r="HO780" s="341"/>
      <c r="HP780" s="341"/>
      <c r="HQ780" s="341"/>
      <c r="HR780" s="341"/>
      <c r="HS780" s="341"/>
      <c r="HT780" s="341"/>
      <c r="HU780" s="341"/>
      <c r="HV780" s="341"/>
      <c r="HW780" s="341"/>
      <c r="HX780" s="341"/>
      <c r="HY780" s="341"/>
      <c r="HZ780" s="341"/>
      <c r="IA780" s="341"/>
      <c r="IB780" s="341"/>
      <c r="IC780" s="341"/>
      <c r="ID780" s="341"/>
      <c r="IE780" s="341"/>
      <c r="IF780" s="341"/>
      <c r="IG780" s="341"/>
      <c r="IH780" s="341"/>
      <c r="II780" s="341"/>
      <c r="IJ780" s="341"/>
      <c r="IK780" s="341"/>
      <c r="IL780" s="341"/>
      <c r="IM780" s="341"/>
      <c r="IN780" s="341"/>
      <c r="IO780" s="341"/>
      <c r="IP780" s="341"/>
      <c r="IQ780" s="341"/>
      <c r="IR780" s="341"/>
      <c r="IS780" s="341"/>
      <c r="IT780" s="341"/>
      <c r="IU780" s="341"/>
      <c r="IV780" s="341"/>
      <c r="IW780" s="341"/>
      <c r="IX780" s="341"/>
      <c r="IY780" s="341"/>
      <c r="IZ780" s="341"/>
      <c r="JA780" s="341"/>
      <c r="JB780" s="341"/>
      <c r="JC780" s="341"/>
      <c r="JD780" s="341"/>
      <c r="JE780" s="341"/>
      <c r="JF780" s="341"/>
      <c r="JG780" s="341"/>
      <c r="JH780" s="341"/>
      <c r="JI780" s="341"/>
      <c r="JJ780" s="341"/>
      <c r="JK780" s="341"/>
      <c r="JL780" s="341"/>
      <c r="JM780" s="341"/>
      <c r="JN780" s="341"/>
      <c r="JO780" s="341"/>
      <c r="JP780" s="341"/>
      <c r="JQ780" s="341"/>
      <c r="JR780" s="341"/>
      <c r="JS780" s="341"/>
      <c r="JT780" s="341"/>
      <c r="JU780" s="341"/>
      <c r="JV780" s="341"/>
      <c r="JW780" s="341"/>
      <c r="JX780" s="341"/>
      <c r="JY780" s="341"/>
      <c r="JZ780" s="341"/>
      <c r="KA780" s="341"/>
      <c r="KB780" s="341"/>
      <c r="KC780" s="341"/>
      <c r="KD780" s="341"/>
      <c r="KE780" s="341"/>
      <c r="KF780" s="341"/>
      <c r="KG780" s="341"/>
      <c r="KH780" s="341"/>
      <c r="KI780" s="341"/>
      <c r="KJ780" s="341"/>
      <c r="KK780" s="341"/>
      <c r="KL780" s="341"/>
      <c r="KM780" s="341"/>
      <c r="KN780" s="341"/>
      <c r="KO780" s="341"/>
      <c r="KP780" s="341"/>
      <c r="KQ780" s="341"/>
      <c r="KR780" s="341"/>
      <c r="KS780" s="341"/>
      <c r="KT780" s="341"/>
      <c r="KU780" s="341"/>
      <c r="KV780" s="341"/>
      <c r="KW780" s="341"/>
      <c r="KX780" s="341"/>
      <c r="KY780" s="341"/>
      <c r="KZ780" s="341"/>
      <c r="LA780" s="341"/>
      <c r="LB780" s="341"/>
      <c r="LC780" s="341"/>
      <c r="LD780" s="341"/>
      <c r="LE780" s="341"/>
      <c r="LF780" s="341"/>
      <c r="LG780" s="341"/>
      <c r="LH780" s="341"/>
      <c r="LI780" s="341"/>
      <c r="LJ780" s="341"/>
      <c r="LK780" s="341"/>
      <c r="LL780" s="341"/>
      <c r="LM780" s="341"/>
      <c r="LN780" s="341"/>
      <c r="LO780" s="341"/>
      <c r="LP780" s="341"/>
      <c r="LQ780" s="341"/>
      <c r="LR780" s="341"/>
      <c r="LS780" s="341"/>
      <c r="LT780" s="341"/>
      <c r="LU780" s="341"/>
      <c r="LV780" s="341"/>
      <c r="LW780" s="341"/>
      <c r="LX780" s="341"/>
      <c r="LY780" s="341"/>
      <c r="LZ780" s="341"/>
      <c r="MA780" s="341"/>
      <c r="MB780" s="341"/>
      <c r="MC780" s="341"/>
      <c r="MD780" s="341"/>
      <c r="ME780" s="341"/>
      <c r="MF780" s="341"/>
      <c r="MG780" s="341"/>
      <c r="MH780" s="341"/>
      <c r="MI780" s="341"/>
      <c r="MJ780" s="341"/>
      <c r="MK780" s="341"/>
      <c r="ML780" s="341"/>
      <c r="MM780" s="341"/>
      <c r="MN780" s="341"/>
      <c r="MO780" s="341"/>
      <c r="MP780" s="341"/>
      <c r="MQ780" s="341"/>
      <c r="MR780" s="341"/>
      <c r="MS780" s="341"/>
      <c r="MT780" s="341"/>
      <c r="MU780" s="341"/>
      <c r="MV780" s="341"/>
      <c r="MW780" s="341"/>
      <c r="MX780" s="341"/>
      <c r="MY780" s="341"/>
      <c r="MZ780" s="341"/>
      <c r="NA780" s="341"/>
      <c r="NB780" s="341"/>
      <c r="NC780" s="341"/>
      <c r="ND780" s="341"/>
      <c r="NE780" s="341"/>
      <c r="NF780" s="341"/>
      <c r="NG780" s="341"/>
      <c r="NH780" s="341"/>
      <c r="NI780" s="341"/>
      <c r="NJ780" s="341"/>
      <c r="NK780" s="341"/>
      <c r="NL780" s="341"/>
      <c r="NM780" s="341"/>
      <c r="NN780" s="341"/>
      <c r="NO780" s="341"/>
      <c r="NP780" s="341"/>
      <c r="NQ780" s="341"/>
      <c r="NR780" s="341"/>
      <c r="NS780" s="341"/>
      <c r="NT780" s="341"/>
      <c r="NU780" s="341"/>
      <c r="NV780" s="341"/>
      <c r="NW780" s="341"/>
      <c r="NX780" s="341"/>
      <c r="NY780" s="341"/>
      <c r="NZ780" s="341"/>
      <c r="OA780" s="341"/>
      <c r="OB780" s="341"/>
      <c r="OC780" s="341"/>
      <c r="OD780" s="341"/>
      <c r="OE780" s="341"/>
      <c r="OF780" s="341"/>
      <c r="OG780" s="341"/>
      <c r="OH780" s="341"/>
      <c r="OI780" s="341"/>
      <c r="OJ780" s="341"/>
      <c r="OK780" s="341"/>
      <c r="OL780" s="341"/>
      <c r="OM780" s="341"/>
      <c r="ON780" s="341"/>
      <c r="OO780" s="341"/>
      <c r="OP780" s="341"/>
      <c r="OQ780" s="341"/>
      <c r="OR780" s="341"/>
      <c r="OS780" s="341"/>
      <c r="OT780" s="341"/>
      <c r="OU780" s="341"/>
      <c r="OV780" s="341"/>
      <c r="OW780" s="341"/>
      <c r="OX780" s="341"/>
      <c r="OY780" s="341"/>
      <c r="OZ780" s="341"/>
      <c r="PA780" s="341"/>
      <c r="PB780" s="341"/>
      <c r="PC780" s="341"/>
      <c r="PD780" s="341"/>
      <c r="PE780" s="341"/>
      <c r="PF780" s="341"/>
      <c r="PG780" s="341"/>
      <c r="PH780" s="341"/>
      <c r="PI780" s="341"/>
      <c r="PJ780" s="341"/>
      <c r="PK780" s="341"/>
      <c r="PL780" s="341"/>
      <c r="PM780" s="341"/>
      <c r="PN780" s="341"/>
      <c r="PO780" s="341"/>
      <c r="PP780" s="341"/>
      <c r="PQ780" s="341"/>
      <c r="PR780" s="341"/>
      <c r="PS780" s="341"/>
      <c r="PT780" s="341"/>
      <c r="PU780" s="341"/>
      <c r="PV780" s="341"/>
      <c r="PW780" s="341"/>
      <c r="PX780" s="341"/>
      <c r="PY780" s="341"/>
      <c r="PZ780" s="341"/>
      <c r="QA780" s="341"/>
      <c r="QB780" s="341"/>
      <c r="QC780" s="341"/>
      <c r="QD780" s="341"/>
      <c r="QE780" s="341"/>
      <c r="QF780" s="341"/>
      <c r="QG780" s="341"/>
      <c r="QH780" s="341"/>
      <c r="QI780" s="341"/>
      <c r="QJ780" s="341"/>
      <c r="QK780" s="341"/>
      <c r="QL780" s="341"/>
      <c r="QM780" s="341"/>
      <c r="QN780" s="341"/>
      <c r="QO780" s="341"/>
      <c r="QP780" s="341"/>
      <c r="QQ780" s="341"/>
      <c r="QR780" s="341"/>
      <c r="QS780" s="341"/>
      <c r="QT780" s="341"/>
      <c r="QU780" s="341"/>
      <c r="QV780" s="341"/>
      <c r="QW780" s="341"/>
      <c r="QX780" s="341"/>
      <c r="QY780" s="341"/>
      <c r="QZ780" s="341"/>
      <c r="RA780" s="341"/>
      <c r="RB780" s="341"/>
      <c r="RC780" s="341"/>
      <c r="RD780" s="341"/>
      <c r="RE780" s="341"/>
      <c r="RF780" s="341"/>
      <c r="RG780" s="341"/>
      <c r="RH780" s="341"/>
      <c r="RI780" s="341"/>
      <c r="RJ780" s="341"/>
      <c r="RK780" s="341"/>
      <c r="RL780" s="341"/>
      <c r="RM780" s="341"/>
      <c r="RN780" s="341"/>
      <c r="RO780" s="341"/>
      <c r="RP780" s="341"/>
      <c r="RQ780" s="341"/>
      <c r="RR780" s="341"/>
      <c r="RS780" s="341"/>
      <c r="RT780" s="341"/>
      <c r="RU780" s="341"/>
      <c r="RV780" s="341"/>
      <c r="RW780" s="341"/>
      <c r="RX780" s="341"/>
      <c r="RY780" s="341"/>
      <c r="RZ780" s="341"/>
      <c r="SA780" s="341"/>
      <c r="SB780" s="341"/>
      <c r="SC780" s="341"/>
      <c r="SD780" s="341"/>
      <c r="SE780" s="341"/>
      <c r="SF780" s="341"/>
      <c r="SG780" s="341"/>
      <c r="SH780" s="341"/>
      <c r="SI780" s="341"/>
      <c r="SJ780" s="341"/>
      <c r="SK780" s="341"/>
      <c r="SL780" s="341"/>
      <c r="SM780" s="341"/>
      <c r="SN780" s="341"/>
      <c r="SO780" s="341"/>
      <c r="SP780" s="341"/>
      <c r="SQ780" s="341"/>
      <c r="SR780" s="341"/>
      <c r="SS780" s="341"/>
      <c r="ST780" s="341"/>
      <c r="SU780" s="341"/>
      <c r="SV780" s="341"/>
      <c r="SW780" s="341"/>
      <c r="SX780" s="341"/>
      <c r="SY780" s="341"/>
      <c r="SZ780" s="341"/>
      <c r="TA780" s="341"/>
      <c r="TB780" s="341"/>
      <c r="TC780" s="341"/>
      <c r="TD780" s="341"/>
      <c r="TE780" s="341"/>
      <c r="TF780" s="341"/>
      <c r="TG780" s="341"/>
      <c r="TH780" s="341"/>
      <c r="TI780" s="341"/>
      <c r="TJ780" s="341"/>
      <c r="TK780" s="341"/>
      <c r="TL780" s="341"/>
      <c r="TM780" s="341"/>
      <c r="TN780" s="341"/>
      <c r="TO780" s="341"/>
      <c r="TP780" s="341"/>
      <c r="TQ780" s="341"/>
      <c r="TR780" s="341"/>
      <c r="TS780" s="341"/>
      <c r="TT780" s="341"/>
      <c r="TU780" s="341"/>
      <c r="TV780" s="341"/>
      <c r="TW780" s="341"/>
      <c r="TX780" s="341"/>
      <c r="TY780" s="341"/>
      <c r="TZ780" s="341"/>
      <c r="UA780" s="341"/>
      <c r="UB780" s="341"/>
      <c r="UC780" s="341"/>
      <c r="UD780" s="341"/>
      <c r="UE780" s="341"/>
      <c r="UF780" s="341"/>
      <c r="UG780" s="341"/>
      <c r="UH780" s="341"/>
      <c r="UI780" s="341"/>
      <c r="UJ780" s="341"/>
      <c r="UK780" s="341"/>
      <c r="UL780" s="341"/>
      <c r="UM780" s="341"/>
      <c r="UN780" s="341"/>
      <c r="UO780" s="341"/>
      <c r="UP780" s="341"/>
      <c r="UQ780" s="341"/>
      <c r="UR780" s="341"/>
      <c r="US780" s="341"/>
      <c r="UT780" s="341"/>
      <c r="UU780" s="341"/>
      <c r="UV780" s="341"/>
      <c r="UW780" s="341"/>
      <c r="UX780" s="341"/>
      <c r="UY780" s="341"/>
      <c r="UZ780" s="341"/>
      <c r="VA780" s="341"/>
      <c r="VB780" s="341"/>
      <c r="VC780" s="341"/>
      <c r="VD780" s="341"/>
      <c r="VE780" s="341"/>
      <c r="VF780" s="341"/>
      <c r="VG780" s="341"/>
      <c r="VH780" s="341"/>
      <c r="VI780" s="341"/>
      <c r="VJ780" s="341"/>
      <c r="VK780" s="341"/>
      <c r="VL780" s="341"/>
      <c r="VM780" s="341"/>
      <c r="VN780" s="341"/>
      <c r="VO780" s="341"/>
      <c r="VP780" s="341"/>
      <c r="VQ780" s="341"/>
      <c r="VR780" s="341"/>
      <c r="VS780" s="341"/>
      <c r="VT780" s="341"/>
      <c r="VU780" s="341"/>
      <c r="VV780" s="341"/>
      <c r="VW780" s="341"/>
      <c r="VX780" s="341"/>
      <c r="VY780" s="341"/>
      <c r="VZ780" s="341"/>
      <c r="WA780" s="341"/>
      <c r="WB780" s="341"/>
      <c r="WC780" s="341"/>
      <c r="WD780" s="341"/>
      <c r="WE780" s="341"/>
      <c r="WF780" s="341"/>
      <c r="WG780" s="341"/>
      <c r="WH780" s="341"/>
      <c r="WI780" s="341"/>
      <c r="WJ780" s="341"/>
      <c r="WK780" s="341"/>
      <c r="WL780" s="341"/>
      <c r="WM780" s="341"/>
      <c r="WN780" s="341"/>
      <c r="WO780" s="341"/>
      <c r="WP780" s="341"/>
      <c r="WQ780" s="341"/>
      <c r="WR780" s="341"/>
      <c r="WS780" s="341"/>
      <c r="WT780" s="341"/>
      <c r="WU780" s="341"/>
      <c r="WV780" s="341"/>
      <c r="WW780" s="341"/>
      <c r="WX780" s="341"/>
      <c r="WY780" s="341"/>
      <c r="WZ780" s="341"/>
      <c r="XA780" s="341"/>
      <c r="XB780" s="341"/>
      <c r="XC780" s="341"/>
      <c r="XD780" s="341"/>
      <c r="XE780" s="341"/>
      <c r="XF780" s="341"/>
      <c r="XG780" s="341"/>
      <c r="XH780" s="341"/>
      <c r="XI780" s="341"/>
      <c r="XJ780" s="341"/>
      <c r="XK780" s="341"/>
      <c r="XL780" s="341"/>
      <c r="XM780" s="341"/>
      <c r="XN780" s="341"/>
      <c r="XO780" s="341"/>
      <c r="XP780" s="341"/>
      <c r="XQ780" s="341"/>
      <c r="XR780" s="341"/>
      <c r="XS780" s="341"/>
      <c r="XT780" s="341"/>
      <c r="XU780" s="341"/>
      <c r="XV780" s="341"/>
      <c r="XW780" s="341"/>
      <c r="XX780" s="341"/>
      <c r="XY780" s="341"/>
      <c r="XZ780" s="341"/>
      <c r="YA780" s="341"/>
      <c r="YB780" s="341"/>
      <c r="YC780" s="341"/>
      <c r="YD780" s="341"/>
      <c r="YE780" s="341"/>
      <c r="YF780" s="341"/>
      <c r="YG780" s="341"/>
      <c r="YH780" s="341"/>
      <c r="YI780" s="341"/>
      <c r="YJ780" s="341"/>
      <c r="YK780" s="341"/>
      <c r="YL780" s="341"/>
      <c r="YM780" s="341"/>
      <c r="YN780" s="341"/>
      <c r="YO780" s="341"/>
      <c r="YP780" s="341"/>
      <c r="YQ780" s="341"/>
      <c r="YR780" s="341"/>
      <c r="YS780" s="341"/>
      <c r="YT780" s="341"/>
      <c r="YU780" s="341"/>
      <c r="YV780" s="341"/>
      <c r="YW780" s="341"/>
      <c r="YX780" s="341"/>
      <c r="YY780" s="341"/>
      <c r="YZ780" s="341"/>
      <c r="ZA780" s="341"/>
      <c r="ZB780" s="341"/>
      <c r="ZC780" s="341"/>
      <c r="ZD780" s="341"/>
      <c r="ZE780" s="341"/>
      <c r="ZF780" s="341"/>
      <c r="ZG780" s="341"/>
      <c r="ZH780" s="341"/>
      <c r="ZI780" s="341"/>
      <c r="ZJ780" s="341"/>
      <c r="ZK780" s="341"/>
      <c r="ZL780" s="341"/>
      <c r="ZM780" s="341"/>
      <c r="ZN780" s="341"/>
      <c r="ZO780" s="341"/>
      <c r="ZP780" s="341"/>
      <c r="ZQ780" s="341"/>
      <c r="ZR780" s="341"/>
      <c r="ZS780" s="341"/>
      <c r="ZT780" s="341"/>
      <c r="ZU780" s="341"/>
      <c r="ZV780" s="341"/>
      <c r="ZW780" s="341"/>
      <c r="ZX780" s="341"/>
      <c r="ZY780" s="341"/>
      <c r="ZZ780" s="341"/>
      <c r="AAA780" s="341"/>
      <c r="AAB780" s="341"/>
      <c r="AAC780" s="341"/>
      <c r="AAD780" s="341"/>
      <c r="AAE780" s="341"/>
      <c r="AAF780" s="341"/>
      <c r="AAG780" s="341"/>
      <c r="AAH780" s="341"/>
      <c r="AAI780" s="341"/>
      <c r="AAJ780" s="341"/>
      <c r="AAK780" s="341"/>
      <c r="AAL780" s="341"/>
      <c r="AAM780" s="341"/>
      <c r="AAN780" s="341"/>
      <c r="AAO780" s="341"/>
      <c r="AAP780" s="341"/>
      <c r="AAQ780" s="341"/>
      <c r="AAR780" s="341"/>
      <c r="AAS780" s="341"/>
      <c r="AAT780" s="341"/>
      <c r="AAU780" s="341"/>
      <c r="AAV780" s="341"/>
      <c r="AAW780" s="341"/>
      <c r="AAX780" s="341"/>
      <c r="AAY780" s="341"/>
      <c r="AAZ780" s="341"/>
      <c r="ABA780" s="341"/>
      <c r="ABB780" s="341"/>
      <c r="ABC780" s="341"/>
      <c r="ABD780" s="341"/>
      <c r="ABE780" s="341"/>
      <c r="ABF780" s="341"/>
      <c r="ABG780" s="341"/>
      <c r="ABH780" s="341"/>
      <c r="ABI780" s="341"/>
      <c r="ABJ780" s="341"/>
      <c r="ABK780" s="341"/>
      <c r="ABL780" s="341"/>
      <c r="ABM780" s="341"/>
      <c r="ABN780" s="341"/>
      <c r="ABO780" s="341"/>
      <c r="ABP780" s="341"/>
      <c r="ABQ780" s="341"/>
      <c r="ABR780" s="341"/>
      <c r="ABS780" s="341"/>
      <c r="ABT780" s="341"/>
      <c r="ABU780" s="341"/>
      <c r="ABV780" s="341"/>
      <c r="ABW780" s="341"/>
      <c r="ABX780" s="341"/>
      <c r="ABY780" s="341"/>
      <c r="ABZ780" s="341"/>
      <c r="ACA780" s="341"/>
      <c r="ACB780" s="341"/>
      <c r="ACC780" s="341"/>
      <c r="ACD780" s="341"/>
      <c r="ACE780" s="341"/>
      <c r="ACF780" s="341"/>
      <c r="ACG780" s="341"/>
      <c r="ACH780" s="341"/>
      <c r="ACI780" s="341"/>
      <c r="ACJ780" s="341"/>
      <c r="ACK780" s="341"/>
      <c r="ACL780" s="341"/>
      <c r="ACM780" s="341"/>
      <c r="ACN780" s="341"/>
      <c r="ACO780" s="341"/>
      <c r="ACP780" s="341"/>
      <c r="ACQ780" s="341"/>
      <c r="ACR780" s="341"/>
      <c r="ACS780" s="341"/>
      <c r="ACT780" s="341"/>
      <c r="ACU780" s="341"/>
      <c r="ACV780" s="341"/>
      <c r="ACW780" s="341"/>
      <c r="ACX780" s="341"/>
      <c r="ACY780" s="341"/>
      <c r="ACZ780" s="341"/>
      <c r="ADA780" s="341"/>
      <c r="ADB780" s="341"/>
      <c r="ADC780" s="341"/>
      <c r="ADD780" s="341"/>
      <c r="ADE780" s="341"/>
      <c r="ADF780" s="341"/>
      <c r="ADG780" s="341"/>
      <c r="ADH780" s="341"/>
      <c r="ADI780" s="341"/>
      <c r="ADJ780" s="341"/>
      <c r="ADK780" s="341"/>
      <c r="ADL780" s="341"/>
      <c r="ADM780" s="341"/>
      <c r="ADN780" s="341"/>
      <c r="ADO780" s="341"/>
      <c r="ADP780" s="341"/>
      <c r="ADQ780" s="341"/>
      <c r="ADR780" s="341"/>
      <c r="ADS780" s="341"/>
      <c r="ADT780" s="341"/>
      <c r="ADU780" s="341"/>
      <c r="ADV780" s="341"/>
      <c r="ADW780" s="341"/>
      <c r="ADX780" s="341"/>
      <c r="ADY780" s="341"/>
      <c r="ADZ780" s="341"/>
      <c r="AEA780" s="341"/>
      <c r="AEB780" s="341"/>
      <c r="AEC780" s="341"/>
      <c r="AED780" s="341"/>
      <c r="AEE780" s="341"/>
      <c r="AEF780" s="341"/>
      <c r="AEG780" s="341"/>
      <c r="AEH780" s="341"/>
      <c r="AEI780" s="341"/>
      <c r="AEJ780" s="341"/>
      <c r="AEK780" s="341"/>
      <c r="AEL780" s="341"/>
      <c r="AEM780" s="341"/>
      <c r="AEN780" s="341"/>
      <c r="AEO780" s="341"/>
      <c r="AEP780" s="341"/>
      <c r="AEQ780" s="341"/>
      <c r="AER780" s="341"/>
      <c r="AES780" s="341"/>
      <c r="AET780" s="341"/>
      <c r="AEU780" s="341"/>
      <c r="AEV780" s="341"/>
      <c r="AEW780" s="341"/>
      <c r="AEX780" s="341"/>
      <c r="AEY780" s="341"/>
      <c r="AEZ780" s="341"/>
      <c r="AFA780" s="341"/>
      <c r="AFB780" s="341"/>
      <c r="AFC780" s="341"/>
      <c r="AFD780" s="341"/>
      <c r="AFE780" s="341"/>
      <c r="AFF780" s="341"/>
      <c r="AFG780" s="341"/>
      <c r="AFH780" s="341"/>
      <c r="AFI780" s="341"/>
      <c r="AFJ780" s="341"/>
      <c r="AFK780" s="341"/>
      <c r="AFL780" s="341"/>
      <c r="AFM780" s="341"/>
      <c r="AFN780" s="341"/>
      <c r="AFO780" s="341"/>
      <c r="AFP780" s="341"/>
      <c r="AFQ780" s="341"/>
      <c r="AFR780" s="341"/>
      <c r="AFS780" s="341"/>
      <c r="AFT780" s="341"/>
      <c r="AFU780" s="341"/>
      <c r="AFV780" s="341"/>
      <c r="AFW780" s="341"/>
      <c r="AFX780" s="341"/>
      <c r="AFY780" s="341"/>
      <c r="AFZ780" s="341"/>
      <c r="AGA780" s="341"/>
    </row>
    <row r="781" spans="1:859" customFormat="1" x14ac:dyDescent="0.2">
      <c r="A781" s="16"/>
      <c r="B781" s="16"/>
      <c r="C781" s="16"/>
      <c r="D781" s="16"/>
      <c r="E781" s="338" t="s">
        <v>1903</v>
      </c>
      <c r="F781" s="338" t="s">
        <v>2960</v>
      </c>
      <c r="G781" s="340" t="s">
        <v>449</v>
      </c>
      <c r="H781" s="329" t="s">
        <v>1904</v>
      </c>
      <c r="I781" s="329" t="s">
        <v>1802</v>
      </c>
      <c r="J781" s="329" t="s">
        <v>886</v>
      </c>
      <c r="K781" s="329" t="s">
        <v>1835</v>
      </c>
      <c r="L781" s="329" t="s">
        <v>847</v>
      </c>
      <c r="M781" s="329"/>
      <c r="N781" s="340"/>
      <c r="O781" s="329"/>
      <c r="P781" s="329"/>
      <c r="Q781" s="340"/>
      <c r="R781" s="16"/>
      <c r="S781" s="16"/>
      <c r="T781" s="16"/>
      <c r="U781" s="16"/>
      <c r="V781" s="16"/>
      <c r="W781" s="16"/>
      <c r="X781" s="16"/>
      <c r="Y781" s="16"/>
      <c r="Z781" s="16"/>
      <c r="AA781" s="16"/>
      <c r="AB781" s="16"/>
      <c r="AC781" s="16"/>
      <c r="AD781" s="16"/>
      <c r="AE781" s="16"/>
      <c r="AF781" s="16"/>
      <c r="AG781" s="16"/>
      <c r="AH781" s="16"/>
      <c r="AI781" s="16"/>
      <c r="AJ781" s="16"/>
      <c r="AK781" s="16"/>
      <c r="AL781" s="16"/>
      <c r="AM781" s="16"/>
      <c r="AN781" s="16"/>
      <c r="AO781" s="16"/>
      <c r="AP781" s="16"/>
      <c r="AQ781" s="16"/>
      <c r="AR781" s="16"/>
      <c r="AS781" s="16"/>
      <c r="AT781" s="16"/>
      <c r="AU781" s="16"/>
      <c r="AV781" s="16"/>
      <c r="AW781" s="16"/>
      <c r="AX781" s="16"/>
      <c r="AY781" s="16"/>
      <c r="AZ781" s="16"/>
      <c r="BA781" s="16"/>
      <c r="BB781" s="16"/>
      <c r="BC781" s="16"/>
      <c r="BD781" s="16"/>
      <c r="BE781" s="16"/>
      <c r="BF781" s="16"/>
      <c r="BG781" s="16"/>
      <c r="BH781" s="16"/>
      <c r="BI781" s="16"/>
      <c r="BJ781" s="16"/>
      <c r="BK781" s="16"/>
      <c r="BL781" s="16"/>
      <c r="BM781" s="16"/>
      <c r="BN781" s="16"/>
      <c r="BO781" s="16"/>
      <c r="BP781" s="16"/>
      <c r="BQ781" s="16"/>
      <c r="BR781" s="16"/>
      <c r="BS781" s="16"/>
      <c r="BT781" s="16"/>
      <c r="BU781" s="16"/>
      <c r="BV781" s="16"/>
      <c r="BW781" s="16"/>
      <c r="BX781" s="16"/>
      <c r="BY781" s="16"/>
      <c r="BZ781" s="16"/>
      <c r="CA781" s="16"/>
      <c r="CB781" s="16"/>
      <c r="CC781" s="16"/>
      <c r="CD781" s="16"/>
      <c r="CE781" s="16"/>
      <c r="CF781" s="16"/>
      <c r="CG781" s="16"/>
      <c r="CH781" s="16"/>
      <c r="CI781" s="16"/>
      <c r="CJ781" s="16"/>
      <c r="CK781" s="16"/>
      <c r="CL781" s="16"/>
      <c r="CM781" s="16"/>
      <c r="CN781" s="16"/>
      <c r="CO781" s="16"/>
      <c r="CP781" s="16"/>
      <c r="CQ781" s="16"/>
      <c r="CR781" s="16"/>
      <c r="CS781" s="16"/>
      <c r="CT781" s="16"/>
      <c r="CU781" s="16"/>
      <c r="CV781" s="16"/>
      <c r="CW781" s="16"/>
      <c r="CX781" s="16"/>
      <c r="CY781" s="16"/>
      <c r="CZ781" s="16"/>
      <c r="DA781" s="16"/>
      <c r="DB781" s="16"/>
      <c r="DC781" s="16"/>
      <c r="DD781" s="16"/>
      <c r="DE781" s="16"/>
      <c r="DF781" s="16"/>
      <c r="DG781" s="16"/>
      <c r="DH781" s="16"/>
      <c r="DI781" s="16"/>
      <c r="DJ781" s="16"/>
      <c r="DK781" s="16"/>
      <c r="DL781" s="16"/>
      <c r="DM781" s="16"/>
      <c r="DN781" s="16"/>
      <c r="DO781" s="16"/>
      <c r="DP781" s="16"/>
      <c r="DQ781" s="16"/>
      <c r="DR781" s="16"/>
      <c r="DS781" s="16"/>
      <c r="DT781" s="16"/>
      <c r="DU781" s="16"/>
      <c r="DV781" s="16"/>
      <c r="DW781" s="16"/>
      <c r="DX781" s="16"/>
      <c r="DY781" s="16"/>
      <c r="DZ781" s="16"/>
      <c r="EA781" s="16"/>
      <c r="EB781" s="16"/>
      <c r="EC781" s="16"/>
      <c r="ED781" s="16"/>
      <c r="EE781" s="16"/>
      <c r="EF781" s="16"/>
      <c r="EG781" s="16"/>
      <c r="EH781" s="16"/>
      <c r="EI781" s="16"/>
      <c r="EJ781" s="16"/>
      <c r="EK781" s="16"/>
      <c r="EL781" s="16"/>
      <c r="EM781" s="16"/>
      <c r="EN781" s="16"/>
      <c r="EO781" s="16"/>
      <c r="EP781" s="16"/>
      <c r="EQ781" s="16"/>
      <c r="ER781" s="16"/>
      <c r="ES781" s="16"/>
      <c r="ET781" s="16"/>
      <c r="EU781" s="16"/>
      <c r="EV781" s="16"/>
      <c r="EW781" s="16"/>
      <c r="EX781" s="16"/>
      <c r="EY781" s="16"/>
      <c r="EZ781" s="16"/>
      <c r="FA781" s="16"/>
      <c r="FB781" s="16"/>
      <c r="FC781" s="16"/>
      <c r="FD781" s="16"/>
      <c r="FE781" s="16"/>
      <c r="FF781" s="16"/>
      <c r="FG781" s="16"/>
      <c r="FH781" s="16"/>
      <c r="FI781" s="16"/>
      <c r="FJ781" s="16"/>
      <c r="FK781" s="16"/>
      <c r="FL781" s="16"/>
      <c r="FM781" s="16"/>
      <c r="FN781" s="16"/>
      <c r="FO781" s="16"/>
      <c r="FP781" s="16"/>
      <c r="FQ781" s="16"/>
      <c r="FR781" s="16"/>
      <c r="FS781" s="16"/>
      <c r="FT781" s="16"/>
      <c r="FU781" s="16"/>
      <c r="FV781" s="16"/>
      <c r="FW781" s="16"/>
      <c r="FX781" s="16"/>
      <c r="FY781" s="16"/>
      <c r="FZ781" s="16"/>
      <c r="GA781" s="16"/>
      <c r="GB781" s="16"/>
      <c r="GC781" s="16"/>
      <c r="GD781" s="16"/>
      <c r="GE781" s="16"/>
      <c r="GF781" s="16"/>
      <c r="GG781" s="16"/>
      <c r="GH781" s="16"/>
      <c r="GI781" s="16"/>
      <c r="GJ781" s="16"/>
      <c r="GK781" s="16"/>
      <c r="GL781" s="16"/>
      <c r="GM781" s="16"/>
      <c r="GN781" s="16"/>
      <c r="GO781" s="16"/>
      <c r="GP781" s="16"/>
      <c r="GQ781" s="16"/>
      <c r="GR781" s="16"/>
      <c r="GS781" s="16"/>
      <c r="GT781" s="16"/>
      <c r="GU781" s="16"/>
      <c r="GV781" s="16"/>
      <c r="GW781" s="16"/>
      <c r="GX781" s="16"/>
      <c r="GY781" s="16"/>
      <c r="GZ781" s="16"/>
      <c r="HA781" s="16"/>
      <c r="HB781" s="16"/>
      <c r="HC781" s="16"/>
      <c r="HD781" s="16"/>
      <c r="HE781" s="16"/>
      <c r="HF781" s="16"/>
      <c r="HG781" s="16"/>
      <c r="HH781" s="16"/>
      <c r="HI781" s="16"/>
      <c r="HJ781" s="16"/>
      <c r="HK781" s="16"/>
      <c r="HL781" s="16"/>
      <c r="HM781" s="16"/>
      <c r="HN781" s="16"/>
      <c r="HO781" s="16"/>
      <c r="HP781" s="16"/>
      <c r="HQ781" s="16"/>
      <c r="HR781" s="16"/>
      <c r="HS781" s="16"/>
      <c r="HT781" s="16"/>
      <c r="HU781" s="16"/>
      <c r="HV781" s="16"/>
      <c r="HW781" s="16"/>
      <c r="HX781" s="16"/>
      <c r="HY781" s="16"/>
      <c r="HZ781" s="16"/>
      <c r="IA781" s="16"/>
      <c r="IB781" s="16"/>
      <c r="IC781" s="16"/>
      <c r="ID781" s="16"/>
      <c r="IE781" s="16"/>
      <c r="IF781" s="16"/>
      <c r="IG781" s="16"/>
      <c r="IH781" s="16"/>
      <c r="II781" s="16"/>
      <c r="IJ781" s="16"/>
      <c r="IK781" s="16"/>
      <c r="IL781" s="16"/>
      <c r="IM781" s="16"/>
      <c r="IN781" s="16"/>
      <c r="IO781" s="16"/>
      <c r="IP781" s="16"/>
      <c r="IQ781" s="16"/>
      <c r="IR781" s="16"/>
      <c r="IS781" s="16"/>
      <c r="IT781" s="16"/>
      <c r="IU781" s="16"/>
      <c r="IV781" s="16"/>
      <c r="IW781" s="16"/>
      <c r="IX781" s="16"/>
      <c r="IY781" s="16"/>
      <c r="IZ781" s="16"/>
      <c r="JA781" s="16"/>
      <c r="JB781" s="16"/>
      <c r="JC781" s="16"/>
      <c r="JD781" s="16"/>
      <c r="JE781" s="16"/>
      <c r="JF781" s="16"/>
      <c r="JG781" s="16"/>
      <c r="JH781" s="16"/>
      <c r="JI781" s="16"/>
      <c r="JJ781" s="16"/>
      <c r="JK781" s="16"/>
      <c r="JL781" s="16"/>
      <c r="JM781" s="16"/>
      <c r="JN781" s="16"/>
      <c r="JO781" s="16"/>
      <c r="JP781" s="16"/>
      <c r="JQ781" s="16"/>
      <c r="JR781" s="16"/>
      <c r="JS781" s="16"/>
      <c r="JT781" s="16"/>
      <c r="JU781" s="16"/>
      <c r="JV781" s="16"/>
      <c r="JW781" s="16"/>
      <c r="JX781" s="16"/>
      <c r="JY781" s="16"/>
      <c r="JZ781" s="16"/>
      <c r="KA781" s="16"/>
      <c r="KB781" s="16"/>
      <c r="KC781" s="16"/>
      <c r="KD781" s="16"/>
      <c r="KE781" s="16"/>
      <c r="KF781" s="16"/>
      <c r="KG781" s="16"/>
      <c r="KH781" s="16"/>
      <c r="KI781" s="16"/>
      <c r="KJ781" s="16"/>
      <c r="KK781" s="16"/>
      <c r="KL781" s="16"/>
      <c r="KM781" s="16"/>
      <c r="KN781" s="16"/>
      <c r="KO781" s="16"/>
      <c r="KP781" s="16"/>
      <c r="KQ781" s="16"/>
      <c r="KR781" s="16"/>
      <c r="KS781" s="16"/>
      <c r="KT781" s="16"/>
      <c r="KU781" s="16"/>
      <c r="KV781" s="16"/>
      <c r="KW781" s="16"/>
      <c r="KX781" s="16"/>
      <c r="KY781" s="16"/>
      <c r="KZ781" s="16"/>
      <c r="LA781" s="16"/>
      <c r="LB781" s="16"/>
      <c r="LC781" s="16"/>
      <c r="LD781" s="16"/>
      <c r="LE781" s="16"/>
      <c r="LF781" s="16"/>
      <c r="LG781" s="16"/>
      <c r="LH781" s="16"/>
      <c r="LI781" s="16"/>
      <c r="LJ781" s="16"/>
      <c r="LK781" s="16"/>
      <c r="LL781" s="16"/>
      <c r="LM781" s="16"/>
      <c r="LN781" s="16"/>
      <c r="LO781" s="16"/>
      <c r="LP781" s="16"/>
      <c r="LQ781" s="16"/>
      <c r="LR781" s="16"/>
      <c r="LS781" s="16"/>
      <c r="LT781" s="16"/>
      <c r="LU781" s="16"/>
      <c r="LV781" s="16"/>
      <c r="LW781" s="16"/>
      <c r="LX781" s="16"/>
      <c r="LY781" s="16"/>
      <c r="LZ781" s="16"/>
      <c r="MA781" s="16"/>
      <c r="MB781" s="16"/>
      <c r="MC781" s="16"/>
      <c r="MD781" s="16"/>
      <c r="ME781" s="16"/>
      <c r="MF781" s="16"/>
      <c r="MG781" s="16"/>
      <c r="MH781" s="16"/>
      <c r="MI781" s="16"/>
      <c r="MJ781" s="16"/>
      <c r="MK781" s="16"/>
      <c r="ML781" s="16"/>
      <c r="MM781" s="16"/>
      <c r="MN781" s="16"/>
      <c r="MO781" s="16"/>
      <c r="MP781" s="16"/>
      <c r="MQ781" s="16"/>
      <c r="MR781" s="16"/>
      <c r="MS781" s="16"/>
      <c r="MT781" s="16"/>
      <c r="MU781" s="16"/>
      <c r="MV781" s="16"/>
      <c r="MW781" s="16"/>
      <c r="MX781" s="16"/>
      <c r="MY781" s="16"/>
      <c r="MZ781" s="16"/>
      <c r="NA781" s="16"/>
      <c r="NB781" s="16"/>
      <c r="NC781" s="16"/>
      <c r="ND781" s="16"/>
      <c r="NE781" s="16"/>
      <c r="NF781" s="16"/>
      <c r="NG781" s="16"/>
      <c r="NH781" s="16"/>
      <c r="NI781" s="16"/>
      <c r="NJ781" s="16"/>
      <c r="NK781" s="16"/>
      <c r="NL781" s="16"/>
      <c r="NM781" s="16"/>
      <c r="NN781" s="16"/>
      <c r="NO781" s="16"/>
      <c r="NP781" s="16"/>
      <c r="NQ781" s="16"/>
      <c r="NR781" s="16"/>
      <c r="NS781" s="16"/>
      <c r="NT781" s="16"/>
      <c r="NU781" s="16"/>
      <c r="NV781" s="16"/>
      <c r="NW781" s="16"/>
      <c r="NX781" s="16"/>
      <c r="NY781" s="16"/>
      <c r="NZ781" s="16"/>
      <c r="OA781" s="16"/>
      <c r="OB781" s="16"/>
      <c r="OC781" s="16"/>
      <c r="OD781" s="16"/>
      <c r="OE781" s="16"/>
      <c r="OF781" s="16"/>
      <c r="OG781" s="16"/>
      <c r="OH781" s="16"/>
      <c r="OI781" s="16"/>
      <c r="OJ781" s="16"/>
      <c r="OK781" s="16"/>
      <c r="OL781" s="16"/>
      <c r="OM781" s="16"/>
      <c r="ON781" s="16"/>
      <c r="OO781" s="16"/>
      <c r="OP781" s="16"/>
      <c r="OQ781" s="16"/>
      <c r="OR781" s="16"/>
      <c r="OS781" s="16"/>
      <c r="OT781" s="16"/>
      <c r="OU781" s="16"/>
      <c r="OV781" s="16"/>
      <c r="OW781" s="16"/>
      <c r="OX781" s="16"/>
      <c r="OY781" s="16"/>
      <c r="OZ781" s="16"/>
      <c r="PA781" s="16"/>
      <c r="PB781" s="16"/>
      <c r="PC781" s="16"/>
      <c r="PD781" s="16"/>
      <c r="PE781" s="16"/>
      <c r="PF781" s="16"/>
      <c r="PG781" s="16"/>
      <c r="PH781" s="16"/>
      <c r="PI781" s="16"/>
      <c r="PJ781" s="16"/>
      <c r="PK781" s="16"/>
      <c r="PL781" s="16"/>
      <c r="PM781" s="16"/>
      <c r="PN781" s="16"/>
      <c r="PO781" s="16"/>
      <c r="PP781" s="16"/>
      <c r="PQ781" s="16"/>
      <c r="PR781" s="16"/>
      <c r="PS781" s="16"/>
      <c r="PT781" s="16"/>
      <c r="PU781" s="16"/>
      <c r="PV781" s="16"/>
      <c r="PW781" s="16"/>
      <c r="PX781" s="16"/>
      <c r="PY781" s="16"/>
      <c r="PZ781" s="16"/>
      <c r="QA781" s="16"/>
      <c r="QB781" s="16"/>
      <c r="QC781" s="16"/>
      <c r="QD781" s="16"/>
      <c r="QE781" s="16"/>
      <c r="QF781" s="16"/>
      <c r="QG781" s="16"/>
      <c r="QH781" s="16"/>
      <c r="QI781" s="16"/>
      <c r="QJ781" s="16"/>
      <c r="QK781" s="16"/>
      <c r="QL781" s="16"/>
      <c r="QM781" s="16"/>
      <c r="QN781" s="16"/>
      <c r="QO781" s="16"/>
      <c r="QP781" s="16"/>
      <c r="QQ781" s="16"/>
      <c r="QR781" s="16"/>
      <c r="QS781" s="16"/>
      <c r="QT781" s="16"/>
      <c r="QU781" s="16"/>
      <c r="QV781" s="16"/>
      <c r="QW781" s="16"/>
      <c r="QX781" s="16"/>
      <c r="QY781" s="16"/>
      <c r="QZ781" s="16"/>
      <c r="RA781" s="16"/>
      <c r="RB781" s="16"/>
      <c r="RC781" s="16"/>
      <c r="RD781" s="16"/>
      <c r="RE781" s="16"/>
      <c r="RF781" s="16"/>
      <c r="RG781" s="16"/>
      <c r="RH781" s="16"/>
      <c r="RI781" s="16"/>
      <c r="RJ781" s="16"/>
      <c r="RK781" s="16"/>
      <c r="RL781" s="16"/>
      <c r="RM781" s="16"/>
      <c r="RN781" s="16"/>
      <c r="RO781" s="16"/>
      <c r="RP781" s="16"/>
      <c r="RQ781" s="16"/>
      <c r="RR781" s="16"/>
      <c r="RS781" s="16"/>
      <c r="RT781" s="16"/>
      <c r="RU781" s="16"/>
      <c r="RV781" s="16"/>
      <c r="RW781" s="16"/>
      <c r="RX781" s="16"/>
      <c r="RY781" s="16"/>
      <c r="RZ781" s="16"/>
      <c r="SA781" s="16"/>
      <c r="SB781" s="16"/>
      <c r="SC781" s="16"/>
      <c r="SD781" s="16"/>
      <c r="SE781" s="16"/>
      <c r="SF781" s="16"/>
      <c r="SG781" s="16"/>
      <c r="SH781" s="16"/>
      <c r="SI781" s="16"/>
      <c r="SJ781" s="16"/>
      <c r="SK781" s="16"/>
      <c r="SL781" s="16"/>
      <c r="SM781" s="16"/>
      <c r="SN781" s="16"/>
      <c r="SO781" s="16"/>
      <c r="SP781" s="16"/>
      <c r="SQ781" s="16"/>
      <c r="SR781" s="16"/>
      <c r="SS781" s="16"/>
      <c r="ST781" s="16"/>
      <c r="SU781" s="16"/>
      <c r="SV781" s="16"/>
      <c r="SW781" s="16"/>
      <c r="SX781" s="16"/>
      <c r="SY781" s="16"/>
      <c r="SZ781" s="16"/>
      <c r="TA781" s="16"/>
      <c r="TB781" s="16"/>
      <c r="TC781" s="16"/>
      <c r="TD781" s="16"/>
      <c r="TE781" s="16"/>
      <c r="TF781" s="16"/>
      <c r="TG781" s="16"/>
      <c r="TH781" s="16"/>
      <c r="TI781" s="16"/>
      <c r="TJ781" s="16"/>
      <c r="TK781" s="16"/>
      <c r="TL781" s="16"/>
      <c r="TM781" s="16"/>
      <c r="TN781" s="16"/>
      <c r="TO781" s="16"/>
      <c r="TP781" s="16"/>
      <c r="TQ781" s="16"/>
      <c r="TR781" s="16"/>
      <c r="TS781" s="16"/>
      <c r="TT781" s="16"/>
      <c r="TU781" s="16"/>
      <c r="TV781" s="16"/>
      <c r="TW781" s="16"/>
      <c r="TX781" s="16"/>
      <c r="TY781" s="16"/>
      <c r="TZ781" s="16"/>
      <c r="UA781" s="16"/>
      <c r="UB781" s="16"/>
      <c r="UC781" s="16"/>
      <c r="UD781" s="16"/>
      <c r="UE781" s="16"/>
      <c r="UF781" s="16"/>
      <c r="UG781" s="16"/>
      <c r="UH781" s="16"/>
      <c r="UI781" s="16"/>
      <c r="UJ781" s="16"/>
      <c r="UK781" s="16"/>
      <c r="UL781" s="16"/>
      <c r="UM781" s="16"/>
      <c r="UN781" s="16"/>
      <c r="UO781" s="16"/>
      <c r="UP781" s="16"/>
      <c r="UQ781" s="16"/>
      <c r="UR781" s="16"/>
      <c r="US781" s="16"/>
      <c r="UT781" s="16"/>
      <c r="UU781" s="16"/>
      <c r="UV781" s="16"/>
      <c r="UW781" s="16"/>
      <c r="UX781" s="16"/>
      <c r="UY781" s="16"/>
      <c r="UZ781" s="16"/>
      <c r="VA781" s="16"/>
      <c r="VB781" s="16"/>
      <c r="VC781" s="16"/>
      <c r="VD781" s="16"/>
      <c r="VE781" s="16"/>
      <c r="VF781" s="16"/>
      <c r="VG781" s="16"/>
      <c r="VH781" s="16"/>
      <c r="VI781" s="16"/>
      <c r="VJ781" s="16"/>
      <c r="VK781" s="16"/>
      <c r="VL781" s="16"/>
      <c r="VM781" s="16"/>
      <c r="VN781" s="16"/>
      <c r="VO781" s="16"/>
      <c r="VP781" s="16"/>
      <c r="VQ781" s="16"/>
      <c r="VR781" s="16"/>
      <c r="VS781" s="16"/>
      <c r="VT781" s="16"/>
      <c r="VU781" s="16"/>
      <c r="VV781" s="16"/>
      <c r="VW781" s="16"/>
      <c r="VX781" s="16"/>
      <c r="VY781" s="16"/>
      <c r="VZ781" s="16"/>
      <c r="WA781" s="16"/>
      <c r="WB781" s="16"/>
      <c r="WC781" s="16"/>
      <c r="WD781" s="16"/>
      <c r="WE781" s="16"/>
      <c r="WF781" s="16"/>
      <c r="WG781" s="16"/>
      <c r="WH781" s="16"/>
      <c r="WI781" s="16"/>
      <c r="WJ781" s="16"/>
      <c r="WK781" s="16"/>
      <c r="WL781" s="16"/>
      <c r="WM781" s="16"/>
      <c r="WN781" s="16"/>
      <c r="WO781" s="16"/>
      <c r="WP781" s="16"/>
      <c r="WQ781" s="16"/>
      <c r="WR781" s="16"/>
      <c r="WS781" s="16"/>
      <c r="WT781" s="16"/>
      <c r="WU781" s="16"/>
      <c r="WV781" s="16"/>
      <c r="WW781" s="16"/>
      <c r="WX781" s="16"/>
      <c r="WY781" s="16"/>
      <c r="WZ781" s="16"/>
      <c r="XA781" s="16"/>
      <c r="XB781" s="16"/>
      <c r="XC781" s="16"/>
      <c r="XD781" s="16"/>
      <c r="XE781" s="16"/>
      <c r="XF781" s="16"/>
      <c r="XG781" s="16"/>
      <c r="XH781" s="16"/>
      <c r="XI781" s="16"/>
      <c r="XJ781" s="16"/>
      <c r="XK781" s="16"/>
      <c r="XL781" s="16"/>
      <c r="XM781" s="16"/>
      <c r="XN781" s="16"/>
      <c r="XO781" s="16"/>
      <c r="XP781" s="16"/>
      <c r="XQ781" s="16"/>
      <c r="XR781" s="16"/>
      <c r="XS781" s="16"/>
      <c r="XT781" s="16"/>
      <c r="XU781" s="16"/>
      <c r="XV781" s="16"/>
      <c r="XW781" s="16"/>
      <c r="XX781" s="16"/>
      <c r="XY781" s="16"/>
      <c r="XZ781" s="16"/>
      <c r="YA781" s="16"/>
      <c r="YB781" s="16"/>
      <c r="YC781" s="16"/>
      <c r="YD781" s="16"/>
      <c r="YE781" s="16"/>
      <c r="YF781" s="16"/>
      <c r="YG781" s="16"/>
      <c r="YH781" s="16"/>
      <c r="YI781" s="16"/>
      <c r="YJ781" s="16"/>
      <c r="YK781" s="16"/>
      <c r="YL781" s="16"/>
      <c r="YM781" s="16"/>
      <c r="YN781" s="16"/>
      <c r="YO781" s="16"/>
      <c r="YP781" s="16"/>
      <c r="YQ781" s="16"/>
      <c r="YR781" s="16"/>
      <c r="YS781" s="16"/>
      <c r="YT781" s="16"/>
      <c r="YU781" s="16"/>
      <c r="YV781" s="16"/>
      <c r="YW781" s="16"/>
      <c r="YX781" s="16"/>
      <c r="YY781" s="16"/>
      <c r="YZ781" s="16"/>
      <c r="ZA781" s="16"/>
      <c r="ZB781" s="16"/>
      <c r="ZC781" s="16"/>
      <c r="ZD781" s="16"/>
      <c r="ZE781" s="16"/>
      <c r="ZF781" s="16"/>
      <c r="ZG781" s="16"/>
      <c r="ZH781" s="16"/>
      <c r="ZI781" s="16"/>
      <c r="ZJ781" s="16"/>
      <c r="ZK781" s="16"/>
      <c r="ZL781" s="16"/>
      <c r="ZM781" s="16"/>
      <c r="ZN781" s="16"/>
      <c r="ZO781" s="16"/>
      <c r="ZP781" s="16"/>
      <c r="ZQ781" s="16"/>
      <c r="ZR781" s="16"/>
      <c r="ZS781" s="16"/>
      <c r="ZT781" s="16"/>
      <c r="ZU781" s="16"/>
      <c r="ZV781" s="16"/>
      <c r="ZW781" s="16"/>
      <c r="ZX781" s="16"/>
      <c r="ZY781" s="16"/>
      <c r="ZZ781" s="16"/>
      <c r="AAA781" s="16"/>
      <c r="AAB781" s="16"/>
      <c r="AAC781" s="16"/>
      <c r="AAD781" s="16"/>
      <c r="AAE781" s="16"/>
      <c r="AAF781" s="16"/>
      <c r="AAG781" s="16"/>
      <c r="AAH781" s="16"/>
      <c r="AAI781" s="16"/>
      <c r="AAJ781" s="16"/>
      <c r="AAK781" s="16"/>
      <c r="AAL781" s="16"/>
      <c r="AAM781" s="16"/>
      <c r="AAN781" s="16"/>
      <c r="AAO781" s="16"/>
      <c r="AAP781" s="16"/>
      <c r="AAQ781" s="16"/>
      <c r="AAR781" s="16"/>
      <c r="AAS781" s="16"/>
      <c r="AAT781" s="16"/>
      <c r="AAU781" s="16"/>
      <c r="AAV781" s="16"/>
      <c r="AAW781" s="16"/>
      <c r="AAX781" s="16"/>
      <c r="AAY781" s="16"/>
      <c r="AAZ781" s="16"/>
      <c r="ABA781" s="16"/>
      <c r="ABB781" s="16"/>
      <c r="ABC781" s="16"/>
      <c r="ABD781" s="16"/>
      <c r="ABE781" s="16"/>
      <c r="ABF781" s="16"/>
      <c r="ABG781" s="16"/>
      <c r="ABH781" s="16"/>
      <c r="ABI781" s="16"/>
      <c r="ABJ781" s="16"/>
      <c r="ABK781" s="16"/>
      <c r="ABL781" s="16"/>
      <c r="ABM781" s="16"/>
      <c r="ABN781" s="16"/>
      <c r="ABO781" s="16"/>
      <c r="ABP781" s="16"/>
      <c r="ABQ781" s="16"/>
      <c r="ABR781" s="16"/>
      <c r="ABS781" s="16"/>
      <c r="ABT781" s="16"/>
      <c r="ABU781" s="16"/>
      <c r="ABV781" s="16"/>
      <c r="ABW781" s="16"/>
      <c r="ABX781" s="16"/>
      <c r="ABY781" s="16"/>
      <c r="ABZ781" s="16"/>
      <c r="ACA781" s="16"/>
      <c r="ACB781" s="16"/>
      <c r="ACC781" s="16"/>
      <c r="ACD781" s="16"/>
      <c r="ACE781" s="16"/>
      <c r="ACF781" s="16"/>
      <c r="ACG781" s="16"/>
      <c r="ACH781" s="16"/>
      <c r="ACI781" s="16"/>
      <c r="ACJ781" s="16"/>
      <c r="ACK781" s="16"/>
      <c r="ACL781" s="16"/>
      <c r="ACM781" s="16"/>
      <c r="ACN781" s="16"/>
      <c r="ACO781" s="16"/>
      <c r="ACP781" s="16"/>
      <c r="ACQ781" s="16"/>
      <c r="ACR781" s="16"/>
      <c r="ACS781" s="16"/>
      <c r="ACT781" s="16"/>
      <c r="ACU781" s="16"/>
      <c r="ACV781" s="16"/>
      <c r="ACW781" s="16"/>
      <c r="ACX781" s="16"/>
      <c r="ACY781" s="16"/>
      <c r="ACZ781" s="16"/>
      <c r="ADA781" s="16"/>
      <c r="ADB781" s="16"/>
      <c r="ADC781" s="16"/>
      <c r="ADD781" s="16"/>
      <c r="ADE781" s="16"/>
      <c r="ADF781" s="16"/>
      <c r="ADG781" s="16"/>
      <c r="ADH781" s="16"/>
      <c r="ADI781" s="16"/>
      <c r="ADJ781" s="16"/>
      <c r="ADK781" s="16"/>
      <c r="ADL781" s="16"/>
      <c r="ADM781" s="16"/>
      <c r="ADN781" s="16"/>
      <c r="ADO781" s="16"/>
      <c r="ADP781" s="16"/>
      <c r="ADQ781" s="16"/>
      <c r="ADR781" s="16"/>
      <c r="ADS781" s="16"/>
      <c r="ADT781" s="16"/>
      <c r="ADU781" s="16"/>
      <c r="ADV781" s="16"/>
      <c r="ADW781" s="16"/>
      <c r="ADX781" s="16"/>
      <c r="ADY781" s="16"/>
      <c r="ADZ781" s="16"/>
      <c r="AEA781" s="16"/>
      <c r="AEB781" s="16"/>
      <c r="AEC781" s="16"/>
      <c r="AED781" s="16"/>
      <c r="AEE781" s="16"/>
      <c r="AEF781" s="16"/>
      <c r="AEG781" s="16"/>
      <c r="AEH781" s="16"/>
      <c r="AEI781" s="16"/>
      <c r="AEJ781" s="16"/>
      <c r="AEK781" s="16"/>
      <c r="AEL781" s="16"/>
      <c r="AEM781" s="16"/>
      <c r="AEN781" s="16"/>
      <c r="AEO781" s="16"/>
      <c r="AEP781" s="16"/>
      <c r="AEQ781" s="16"/>
      <c r="AER781" s="16"/>
      <c r="AES781" s="16"/>
      <c r="AET781" s="16"/>
      <c r="AEU781" s="16"/>
      <c r="AEV781" s="16"/>
      <c r="AEW781" s="16"/>
      <c r="AEX781" s="16"/>
      <c r="AEY781" s="16"/>
      <c r="AEZ781" s="16"/>
      <c r="AFA781" s="16"/>
      <c r="AFB781" s="16"/>
      <c r="AFC781" s="16"/>
      <c r="AFD781" s="16"/>
      <c r="AFE781" s="16"/>
      <c r="AFF781" s="16"/>
      <c r="AFG781" s="16"/>
      <c r="AFH781" s="16"/>
      <c r="AFI781" s="16"/>
      <c r="AFJ781" s="16"/>
      <c r="AFK781" s="16"/>
      <c r="AFL781" s="16"/>
      <c r="AFM781" s="16"/>
      <c r="AFN781" s="16"/>
      <c r="AFO781" s="16"/>
      <c r="AFP781" s="16"/>
      <c r="AFQ781" s="16"/>
      <c r="AFR781" s="16"/>
      <c r="AFS781" s="16"/>
      <c r="AFT781" s="16"/>
      <c r="AFU781" s="16"/>
      <c r="AFV781" s="16"/>
      <c r="AFW781" s="16"/>
      <c r="AFX781" s="16"/>
      <c r="AFY781" s="16"/>
      <c r="AFZ781" s="16"/>
      <c r="AGA781" s="16"/>
    </row>
    <row r="782" spans="1:859" customFormat="1" x14ac:dyDescent="0.2">
      <c r="A782" s="16"/>
      <c r="B782" s="16"/>
      <c r="C782" s="16"/>
      <c r="D782" s="16"/>
      <c r="E782" s="328" t="s">
        <v>1905</v>
      </c>
      <c r="F782" s="328" t="s">
        <v>2961</v>
      </c>
      <c r="G782" s="218" t="s">
        <v>449</v>
      </c>
      <c r="H782" s="217" t="s">
        <v>1902</v>
      </c>
      <c r="I782" s="217" t="s">
        <v>1802</v>
      </c>
      <c r="J782" s="217" t="s">
        <v>894</v>
      </c>
      <c r="K782" s="217" t="s">
        <v>1835</v>
      </c>
      <c r="L782" s="217" t="s">
        <v>848</v>
      </c>
      <c r="M782" s="217"/>
      <c r="N782" s="218"/>
      <c r="O782" s="217"/>
      <c r="P782" s="217"/>
      <c r="Q782" s="218"/>
      <c r="R782" s="16"/>
      <c r="S782" s="16"/>
      <c r="T782" s="16"/>
      <c r="U782" s="16"/>
      <c r="V782" s="16"/>
      <c r="W782" s="16"/>
      <c r="X782" s="16"/>
      <c r="Y782" s="16"/>
      <c r="Z782" s="16"/>
      <c r="AA782" s="16"/>
      <c r="AB782" s="16"/>
      <c r="AC782" s="16"/>
      <c r="AD782" s="16"/>
      <c r="AE782" s="16"/>
      <c r="AF782" s="16"/>
      <c r="AG782" s="16"/>
      <c r="AH782" s="16"/>
      <c r="AI782" s="16"/>
      <c r="AJ782" s="16"/>
      <c r="AK782" s="16"/>
      <c r="AL782" s="16"/>
      <c r="AM782" s="16"/>
      <c r="AN782" s="16"/>
      <c r="AO782" s="16"/>
      <c r="AP782" s="16"/>
      <c r="AQ782" s="16"/>
      <c r="AR782" s="16"/>
      <c r="AS782" s="16"/>
      <c r="AT782" s="16"/>
      <c r="AU782" s="16"/>
      <c r="AV782" s="16"/>
      <c r="AW782" s="16"/>
      <c r="AX782" s="16"/>
      <c r="AY782" s="16"/>
      <c r="AZ782" s="16"/>
      <c r="BA782" s="16"/>
      <c r="BB782" s="16"/>
      <c r="BC782" s="16"/>
      <c r="BD782" s="16"/>
      <c r="BE782" s="16"/>
      <c r="BF782" s="16"/>
      <c r="BG782" s="16"/>
      <c r="BH782" s="16"/>
      <c r="BI782" s="16"/>
      <c r="BJ782" s="16"/>
      <c r="BK782" s="16"/>
      <c r="BL782" s="16"/>
      <c r="BM782" s="16"/>
      <c r="BN782" s="16"/>
      <c r="BO782" s="16"/>
      <c r="BP782" s="16"/>
      <c r="BQ782" s="16"/>
      <c r="BR782" s="16"/>
      <c r="BS782" s="16"/>
      <c r="BT782" s="16"/>
      <c r="BU782" s="16"/>
      <c r="BV782" s="16"/>
      <c r="BW782" s="16"/>
      <c r="BX782" s="16"/>
      <c r="BY782" s="16"/>
      <c r="BZ782" s="16"/>
      <c r="CA782" s="16"/>
      <c r="CB782" s="16"/>
      <c r="CC782" s="16"/>
      <c r="CD782" s="16"/>
      <c r="CE782" s="16"/>
      <c r="CF782" s="16"/>
      <c r="CG782" s="16"/>
      <c r="CH782" s="16"/>
      <c r="CI782" s="16"/>
      <c r="CJ782" s="16"/>
      <c r="CK782" s="16"/>
      <c r="CL782" s="16"/>
      <c r="CM782" s="16"/>
      <c r="CN782" s="16"/>
      <c r="CO782" s="16"/>
      <c r="CP782" s="16"/>
      <c r="CQ782" s="16"/>
      <c r="CR782" s="16"/>
      <c r="CS782" s="16"/>
      <c r="CT782" s="16"/>
      <c r="CU782" s="16"/>
      <c r="CV782" s="16"/>
      <c r="CW782" s="16"/>
      <c r="CX782" s="16"/>
      <c r="CY782" s="16"/>
      <c r="CZ782" s="16"/>
      <c r="DA782" s="16"/>
      <c r="DB782" s="16"/>
      <c r="DC782" s="16"/>
      <c r="DD782" s="16"/>
      <c r="DE782" s="16"/>
      <c r="DF782" s="16"/>
      <c r="DG782" s="16"/>
      <c r="DH782" s="16"/>
      <c r="DI782" s="16"/>
      <c r="DJ782" s="16"/>
      <c r="DK782" s="16"/>
      <c r="DL782" s="16"/>
      <c r="DM782" s="16"/>
      <c r="DN782" s="16"/>
      <c r="DO782" s="16"/>
      <c r="DP782" s="16"/>
      <c r="DQ782" s="16"/>
      <c r="DR782" s="16"/>
      <c r="DS782" s="16"/>
      <c r="DT782" s="16"/>
      <c r="DU782" s="16"/>
      <c r="DV782" s="16"/>
      <c r="DW782" s="16"/>
      <c r="DX782" s="16"/>
      <c r="DY782" s="16"/>
      <c r="DZ782" s="16"/>
      <c r="EA782" s="16"/>
      <c r="EB782" s="16"/>
      <c r="EC782" s="16"/>
      <c r="ED782" s="16"/>
      <c r="EE782" s="16"/>
      <c r="EF782" s="16"/>
      <c r="EG782" s="16"/>
      <c r="EH782" s="16"/>
      <c r="EI782" s="16"/>
      <c r="EJ782" s="16"/>
      <c r="EK782" s="16"/>
      <c r="EL782" s="16"/>
      <c r="EM782" s="16"/>
      <c r="EN782" s="16"/>
      <c r="EO782" s="16"/>
      <c r="EP782" s="16"/>
      <c r="EQ782" s="16"/>
      <c r="ER782" s="16"/>
      <c r="ES782" s="16"/>
      <c r="ET782" s="16"/>
      <c r="EU782" s="16"/>
      <c r="EV782" s="16"/>
      <c r="EW782" s="16"/>
      <c r="EX782" s="16"/>
      <c r="EY782" s="16"/>
      <c r="EZ782" s="16"/>
      <c r="FA782" s="16"/>
      <c r="FB782" s="16"/>
      <c r="FC782" s="16"/>
      <c r="FD782" s="16"/>
      <c r="FE782" s="16"/>
      <c r="FF782" s="16"/>
      <c r="FG782" s="16"/>
      <c r="FH782" s="16"/>
      <c r="FI782" s="16"/>
      <c r="FJ782" s="16"/>
      <c r="FK782" s="16"/>
      <c r="FL782" s="16"/>
      <c r="FM782" s="16"/>
      <c r="FN782" s="16"/>
      <c r="FO782" s="16"/>
      <c r="FP782" s="16"/>
      <c r="FQ782" s="16"/>
      <c r="FR782" s="16"/>
      <c r="FS782" s="16"/>
      <c r="FT782" s="16"/>
      <c r="FU782" s="16"/>
      <c r="FV782" s="16"/>
      <c r="FW782" s="16"/>
      <c r="FX782" s="16"/>
      <c r="FY782" s="16"/>
      <c r="FZ782" s="16"/>
      <c r="GA782" s="16"/>
      <c r="GB782" s="16"/>
      <c r="GC782" s="16"/>
      <c r="GD782" s="16"/>
      <c r="GE782" s="16"/>
      <c r="GF782" s="16"/>
      <c r="GG782" s="16"/>
      <c r="GH782" s="16"/>
      <c r="GI782" s="16"/>
      <c r="GJ782" s="16"/>
      <c r="GK782" s="16"/>
      <c r="GL782" s="16"/>
      <c r="GM782" s="16"/>
      <c r="GN782" s="16"/>
      <c r="GO782" s="16"/>
      <c r="GP782" s="16"/>
      <c r="GQ782" s="16"/>
      <c r="GR782" s="16"/>
      <c r="GS782" s="16"/>
      <c r="GT782" s="16"/>
      <c r="GU782" s="16"/>
      <c r="GV782" s="16"/>
      <c r="GW782" s="16"/>
      <c r="GX782" s="16"/>
      <c r="GY782" s="16"/>
      <c r="GZ782" s="16"/>
      <c r="HA782" s="16"/>
      <c r="HB782" s="16"/>
      <c r="HC782" s="16"/>
      <c r="HD782" s="16"/>
      <c r="HE782" s="16"/>
      <c r="HF782" s="16"/>
      <c r="HG782" s="16"/>
      <c r="HH782" s="16"/>
      <c r="HI782" s="16"/>
      <c r="HJ782" s="16"/>
      <c r="HK782" s="16"/>
      <c r="HL782" s="16"/>
      <c r="HM782" s="16"/>
      <c r="HN782" s="16"/>
      <c r="HO782" s="16"/>
      <c r="HP782" s="16"/>
      <c r="HQ782" s="16"/>
      <c r="HR782" s="16"/>
      <c r="HS782" s="16"/>
      <c r="HT782" s="16"/>
      <c r="HU782" s="16"/>
      <c r="HV782" s="16"/>
      <c r="HW782" s="16"/>
      <c r="HX782" s="16"/>
      <c r="HY782" s="16"/>
      <c r="HZ782" s="16"/>
      <c r="IA782" s="16"/>
      <c r="IB782" s="16"/>
      <c r="IC782" s="16"/>
      <c r="ID782" s="16"/>
      <c r="IE782" s="16"/>
      <c r="IF782" s="16"/>
      <c r="IG782" s="16"/>
      <c r="IH782" s="16"/>
      <c r="II782" s="16"/>
      <c r="IJ782" s="16"/>
      <c r="IK782" s="16"/>
      <c r="IL782" s="16"/>
      <c r="IM782" s="16"/>
      <c r="IN782" s="16"/>
      <c r="IO782" s="16"/>
      <c r="IP782" s="16"/>
      <c r="IQ782" s="16"/>
      <c r="IR782" s="16"/>
      <c r="IS782" s="16"/>
      <c r="IT782" s="16"/>
      <c r="IU782" s="16"/>
      <c r="IV782" s="16"/>
      <c r="IW782" s="16"/>
      <c r="IX782" s="16"/>
      <c r="IY782" s="16"/>
      <c r="IZ782" s="16"/>
      <c r="JA782" s="16"/>
      <c r="JB782" s="16"/>
      <c r="JC782" s="16"/>
      <c r="JD782" s="16"/>
      <c r="JE782" s="16"/>
      <c r="JF782" s="16"/>
      <c r="JG782" s="16"/>
      <c r="JH782" s="16"/>
      <c r="JI782" s="16"/>
      <c r="JJ782" s="16"/>
      <c r="JK782" s="16"/>
      <c r="JL782" s="16"/>
      <c r="JM782" s="16"/>
      <c r="JN782" s="16"/>
      <c r="JO782" s="16"/>
      <c r="JP782" s="16"/>
      <c r="JQ782" s="16"/>
      <c r="JR782" s="16"/>
      <c r="JS782" s="16"/>
      <c r="JT782" s="16"/>
      <c r="JU782" s="16"/>
      <c r="JV782" s="16"/>
      <c r="JW782" s="16"/>
      <c r="JX782" s="16"/>
      <c r="JY782" s="16"/>
      <c r="JZ782" s="16"/>
      <c r="KA782" s="16"/>
      <c r="KB782" s="16"/>
      <c r="KC782" s="16"/>
      <c r="KD782" s="16"/>
      <c r="KE782" s="16"/>
      <c r="KF782" s="16"/>
      <c r="KG782" s="16"/>
      <c r="KH782" s="16"/>
      <c r="KI782" s="16"/>
      <c r="KJ782" s="16"/>
      <c r="KK782" s="16"/>
      <c r="KL782" s="16"/>
      <c r="KM782" s="16"/>
      <c r="KN782" s="16"/>
      <c r="KO782" s="16"/>
      <c r="KP782" s="16"/>
      <c r="KQ782" s="16"/>
      <c r="KR782" s="16"/>
      <c r="KS782" s="16"/>
      <c r="KT782" s="16"/>
      <c r="KU782" s="16"/>
      <c r="KV782" s="16"/>
      <c r="KW782" s="16"/>
      <c r="KX782" s="16"/>
      <c r="KY782" s="16"/>
      <c r="KZ782" s="16"/>
      <c r="LA782" s="16"/>
      <c r="LB782" s="16"/>
      <c r="LC782" s="16"/>
      <c r="LD782" s="16"/>
      <c r="LE782" s="16"/>
      <c r="LF782" s="16"/>
      <c r="LG782" s="16"/>
      <c r="LH782" s="16"/>
      <c r="LI782" s="16"/>
      <c r="LJ782" s="16"/>
      <c r="LK782" s="16"/>
      <c r="LL782" s="16"/>
      <c r="LM782" s="16"/>
      <c r="LN782" s="16"/>
      <c r="LO782" s="16"/>
      <c r="LP782" s="16"/>
      <c r="LQ782" s="16"/>
      <c r="LR782" s="16"/>
      <c r="LS782" s="16"/>
      <c r="LT782" s="16"/>
      <c r="LU782" s="16"/>
      <c r="LV782" s="16"/>
      <c r="LW782" s="16"/>
      <c r="LX782" s="16"/>
      <c r="LY782" s="16"/>
      <c r="LZ782" s="16"/>
      <c r="MA782" s="16"/>
      <c r="MB782" s="16"/>
      <c r="MC782" s="16"/>
      <c r="MD782" s="16"/>
      <c r="ME782" s="16"/>
      <c r="MF782" s="16"/>
      <c r="MG782" s="16"/>
      <c r="MH782" s="16"/>
      <c r="MI782" s="16"/>
      <c r="MJ782" s="16"/>
      <c r="MK782" s="16"/>
      <c r="ML782" s="16"/>
      <c r="MM782" s="16"/>
      <c r="MN782" s="16"/>
      <c r="MO782" s="16"/>
      <c r="MP782" s="16"/>
      <c r="MQ782" s="16"/>
      <c r="MR782" s="16"/>
      <c r="MS782" s="16"/>
      <c r="MT782" s="16"/>
      <c r="MU782" s="16"/>
      <c r="MV782" s="16"/>
      <c r="MW782" s="16"/>
      <c r="MX782" s="16"/>
      <c r="MY782" s="16"/>
      <c r="MZ782" s="16"/>
      <c r="NA782" s="16"/>
      <c r="NB782" s="16"/>
      <c r="NC782" s="16"/>
      <c r="ND782" s="16"/>
      <c r="NE782" s="16"/>
      <c r="NF782" s="16"/>
      <c r="NG782" s="16"/>
      <c r="NH782" s="16"/>
      <c r="NI782" s="16"/>
      <c r="NJ782" s="16"/>
      <c r="NK782" s="16"/>
      <c r="NL782" s="16"/>
      <c r="NM782" s="16"/>
      <c r="NN782" s="16"/>
      <c r="NO782" s="16"/>
      <c r="NP782" s="16"/>
      <c r="NQ782" s="16"/>
      <c r="NR782" s="16"/>
      <c r="NS782" s="16"/>
      <c r="NT782" s="16"/>
      <c r="NU782" s="16"/>
      <c r="NV782" s="16"/>
      <c r="NW782" s="16"/>
      <c r="NX782" s="16"/>
      <c r="NY782" s="16"/>
      <c r="NZ782" s="16"/>
      <c r="OA782" s="16"/>
      <c r="OB782" s="16"/>
      <c r="OC782" s="16"/>
      <c r="OD782" s="16"/>
      <c r="OE782" s="16"/>
      <c r="OF782" s="16"/>
      <c r="OG782" s="16"/>
      <c r="OH782" s="16"/>
      <c r="OI782" s="16"/>
      <c r="OJ782" s="16"/>
      <c r="OK782" s="16"/>
      <c r="OL782" s="16"/>
      <c r="OM782" s="16"/>
      <c r="ON782" s="16"/>
      <c r="OO782" s="16"/>
      <c r="OP782" s="16"/>
      <c r="OQ782" s="16"/>
      <c r="OR782" s="16"/>
      <c r="OS782" s="16"/>
      <c r="OT782" s="16"/>
      <c r="OU782" s="16"/>
      <c r="OV782" s="16"/>
      <c r="OW782" s="16"/>
      <c r="OX782" s="16"/>
      <c r="OY782" s="16"/>
      <c r="OZ782" s="16"/>
      <c r="PA782" s="16"/>
      <c r="PB782" s="16"/>
      <c r="PC782" s="16"/>
      <c r="PD782" s="16"/>
      <c r="PE782" s="16"/>
      <c r="PF782" s="16"/>
      <c r="PG782" s="16"/>
      <c r="PH782" s="16"/>
      <c r="PI782" s="16"/>
      <c r="PJ782" s="16"/>
      <c r="PK782" s="16"/>
      <c r="PL782" s="16"/>
      <c r="PM782" s="16"/>
      <c r="PN782" s="16"/>
      <c r="PO782" s="16"/>
      <c r="PP782" s="16"/>
      <c r="PQ782" s="16"/>
      <c r="PR782" s="16"/>
      <c r="PS782" s="16"/>
      <c r="PT782" s="16"/>
      <c r="PU782" s="16"/>
      <c r="PV782" s="16"/>
      <c r="PW782" s="16"/>
      <c r="PX782" s="16"/>
      <c r="PY782" s="16"/>
      <c r="PZ782" s="16"/>
      <c r="QA782" s="16"/>
      <c r="QB782" s="16"/>
      <c r="QC782" s="16"/>
      <c r="QD782" s="16"/>
      <c r="QE782" s="16"/>
      <c r="QF782" s="16"/>
      <c r="QG782" s="16"/>
      <c r="QH782" s="16"/>
      <c r="QI782" s="16"/>
      <c r="QJ782" s="16"/>
      <c r="QK782" s="16"/>
      <c r="QL782" s="16"/>
      <c r="QM782" s="16"/>
      <c r="QN782" s="16"/>
      <c r="QO782" s="16"/>
      <c r="QP782" s="16"/>
      <c r="QQ782" s="16"/>
      <c r="QR782" s="16"/>
      <c r="QS782" s="16"/>
      <c r="QT782" s="16"/>
      <c r="QU782" s="16"/>
      <c r="QV782" s="16"/>
      <c r="QW782" s="16"/>
      <c r="QX782" s="16"/>
      <c r="QY782" s="16"/>
      <c r="QZ782" s="16"/>
      <c r="RA782" s="16"/>
      <c r="RB782" s="16"/>
      <c r="RC782" s="16"/>
      <c r="RD782" s="16"/>
      <c r="RE782" s="16"/>
      <c r="RF782" s="16"/>
      <c r="RG782" s="16"/>
      <c r="RH782" s="16"/>
      <c r="RI782" s="16"/>
      <c r="RJ782" s="16"/>
      <c r="RK782" s="16"/>
      <c r="RL782" s="16"/>
      <c r="RM782" s="16"/>
      <c r="RN782" s="16"/>
      <c r="RO782" s="16"/>
      <c r="RP782" s="16"/>
      <c r="RQ782" s="16"/>
      <c r="RR782" s="16"/>
      <c r="RS782" s="16"/>
      <c r="RT782" s="16"/>
      <c r="RU782" s="16"/>
      <c r="RV782" s="16"/>
      <c r="RW782" s="16"/>
      <c r="RX782" s="16"/>
      <c r="RY782" s="16"/>
      <c r="RZ782" s="16"/>
      <c r="SA782" s="16"/>
      <c r="SB782" s="16"/>
      <c r="SC782" s="16"/>
      <c r="SD782" s="16"/>
      <c r="SE782" s="16"/>
      <c r="SF782" s="16"/>
      <c r="SG782" s="16"/>
      <c r="SH782" s="16"/>
      <c r="SI782" s="16"/>
      <c r="SJ782" s="16"/>
      <c r="SK782" s="16"/>
      <c r="SL782" s="16"/>
      <c r="SM782" s="16"/>
      <c r="SN782" s="16"/>
      <c r="SO782" s="16"/>
      <c r="SP782" s="16"/>
      <c r="SQ782" s="16"/>
      <c r="SR782" s="16"/>
      <c r="SS782" s="16"/>
      <c r="ST782" s="16"/>
      <c r="SU782" s="16"/>
      <c r="SV782" s="16"/>
      <c r="SW782" s="16"/>
      <c r="SX782" s="16"/>
      <c r="SY782" s="16"/>
      <c r="SZ782" s="16"/>
      <c r="TA782" s="16"/>
      <c r="TB782" s="16"/>
      <c r="TC782" s="16"/>
      <c r="TD782" s="16"/>
      <c r="TE782" s="16"/>
      <c r="TF782" s="16"/>
      <c r="TG782" s="16"/>
      <c r="TH782" s="16"/>
      <c r="TI782" s="16"/>
      <c r="TJ782" s="16"/>
      <c r="TK782" s="16"/>
      <c r="TL782" s="16"/>
      <c r="TM782" s="16"/>
      <c r="TN782" s="16"/>
      <c r="TO782" s="16"/>
      <c r="TP782" s="16"/>
      <c r="TQ782" s="16"/>
      <c r="TR782" s="16"/>
      <c r="TS782" s="16"/>
      <c r="TT782" s="16"/>
      <c r="TU782" s="16"/>
      <c r="TV782" s="16"/>
      <c r="TW782" s="16"/>
      <c r="TX782" s="16"/>
      <c r="TY782" s="16"/>
      <c r="TZ782" s="16"/>
      <c r="UA782" s="16"/>
      <c r="UB782" s="16"/>
      <c r="UC782" s="16"/>
      <c r="UD782" s="16"/>
      <c r="UE782" s="16"/>
      <c r="UF782" s="16"/>
      <c r="UG782" s="16"/>
      <c r="UH782" s="16"/>
      <c r="UI782" s="16"/>
      <c r="UJ782" s="16"/>
      <c r="UK782" s="16"/>
      <c r="UL782" s="16"/>
      <c r="UM782" s="16"/>
      <c r="UN782" s="16"/>
      <c r="UO782" s="16"/>
      <c r="UP782" s="16"/>
      <c r="UQ782" s="16"/>
      <c r="UR782" s="16"/>
      <c r="US782" s="16"/>
      <c r="UT782" s="16"/>
      <c r="UU782" s="16"/>
      <c r="UV782" s="16"/>
      <c r="UW782" s="16"/>
      <c r="UX782" s="16"/>
      <c r="UY782" s="16"/>
      <c r="UZ782" s="16"/>
      <c r="VA782" s="16"/>
      <c r="VB782" s="16"/>
      <c r="VC782" s="16"/>
      <c r="VD782" s="16"/>
      <c r="VE782" s="16"/>
      <c r="VF782" s="16"/>
      <c r="VG782" s="16"/>
      <c r="VH782" s="16"/>
      <c r="VI782" s="16"/>
      <c r="VJ782" s="16"/>
      <c r="VK782" s="16"/>
      <c r="VL782" s="16"/>
      <c r="VM782" s="16"/>
      <c r="VN782" s="16"/>
      <c r="VO782" s="16"/>
      <c r="VP782" s="16"/>
      <c r="VQ782" s="16"/>
      <c r="VR782" s="16"/>
      <c r="VS782" s="16"/>
      <c r="VT782" s="16"/>
      <c r="VU782" s="16"/>
      <c r="VV782" s="16"/>
      <c r="VW782" s="16"/>
      <c r="VX782" s="16"/>
      <c r="VY782" s="16"/>
      <c r="VZ782" s="16"/>
      <c r="WA782" s="16"/>
      <c r="WB782" s="16"/>
      <c r="WC782" s="16"/>
      <c r="WD782" s="16"/>
      <c r="WE782" s="16"/>
      <c r="WF782" s="16"/>
      <c r="WG782" s="16"/>
      <c r="WH782" s="16"/>
      <c r="WI782" s="16"/>
      <c r="WJ782" s="16"/>
      <c r="WK782" s="16"/>
      <c r="WL782" s="16"/>
      <c r="WM782" s="16"/>
      <c r="WN782" s="16"/>
      <c r="WO782" s="16"/>
      <c r="WP782" s="16"/>
      <c r="WQ782" s="16"/>
      <c r="WR782" s="16"/>
      <c r="WS782" s="16"/>
      <c r="WT782" s="16"/>
      <c r="WU782" s="16"/>
      <c r="WV782" s="16"/>
      <c r="WW782" s="16"/>
      <c r="WX782" s="16"/>
      <c r="WY782" s="16"/>
      <c r="WZ782" s="16"/>
      <c r="XA782" s="16"/>
      <c r="XB782" s="16"/>
      <c r="XC782" s="16"/>
      <c r="XD782" s="16"/>
      <c r="XE782" s="16"/>
      <c r="XF782" s="16"/>
      <c r="XG782" s="16"/>
      <c r="XH782" s="16"/>
      <c r="XI782" s="16"/>
      <c r="XJ782" s="16"/>
      <c r="XK782" s="16"/>
      <c r="XL782" s="16"/>
      <c r="XM782" s="16"/>
      <c r="XN782" s="16"/>
      <c r="XO782" s="16"/>
      <c r="XP782" s="16"/>
      <c r="XQ782" s="16"/>
      <c r="XR782" s="16"/>
      <c r="XS782" s="16"/>
      <c r="XT782" s="16"/>
      <c r="XU782" s="16"/>
      <c r="XV782" s="16"/>
      <c r="XW782" s="16"/>
      <c r="XX782" s="16"/>
      <c r="XY782" s="16"/>
      <c r="XZ782" s="16"/>
      <c r="YA782" s="16"/>
      <c r="YB782" s="16"/>
      <c r="YC782" s="16"/>
      <c r="YD782" s="16"/>
      <c r="YE782" s="16"/>
      <c r="YF782" s="16"/>
      <c r="YG782" s="16"/>
      <c r="YH782" s="16"/>
      <c r="YI782" s="16"/>
      <c r="YJ782" s="16"/>
      <c r="YK782" s="16"/>
      <c r="YL782" s="16"/>
      <c r="YM782" s="16"/>
      <c r="YN782" s="16"/>
      <c r="YO782" s="16"/>
      <c r="YP782" s="16"/>
      <c r="YQ782" s="16"/>
      <c r="YR782" s="16"/>
      <c r="YS782" s="16"/>
      <c r="YT782" s="16"/>
      <c r="YU782" s="16"/>
      <c r="YV782" s="16"/>
      <c r="YW782" s="16"/>
      <c r="YX782" s="16"/>
      <c r="YY782" s="16"/>
      <c r="YZ782" s="16"/>
      <c r="ZA782" s="16"/>
      <c r="ZB782" s="16"/>
      <c r="ZC782" s="16"/>
      <c r="ZD782" s="16"/>
      <c r="ZE782" s="16"/>
      <c r="ZF782" s="16"/>
      <c r="ZG782" s="16"/>
      <c r="ZH782" s="16"/>
      <c r="ZI782" s="16"/>
      <c r="ZJ782" s="16"/>
      <c r="ZK782" s="16"/>
      <c r="ZL782" s="16"/>
      <c r="ZM782" s="16"/>
      <c r="ZN782" s="16"/>
      <c r="ZO782" s="16"/>
      <c r="ZP782" s="16"/>
      <c r="ZQ782" s="16"/>
      <c r="ZR782" s="16"/>
      <c r="ZS782" s="16"/>
      <c r="ZT782" s="16"/>
      <c r="ZU782" s="16"/>
      <c r="ZV782" s="16"/>
      <c r="ZW782" s="16"/>
      <c r="ZX782" s="16"/>
      <c r="ZY782" s="16"/>
      <c r="ZZ782" s="16"/>
      <c r="AAA782" s="16"/>
      <c r="AAB782" s="16"/>
      <c r="AAC782" s="16"/>
      <c r="AAD782" s="16"/>
      <c r="AAE782" s="16"/>
      <c r="AAF782" s="16"/>
      <c r="AAG782" s="16"/>
      <c r="AAH782" s="16"/>
      <c r="AAI782" s="16"/>
      <c r="AAJ782" s="16"/>
      <c r="AAK782" s="16"/>
      <c r="AAL782" s="16"/>
      <c r="AAM782" s="16"/>
      <c r="AAN782" s="16"/>
      <c r="AAO782" s="16"/>
      <c r="AAP782" s="16"/>
      <c r="AAQ782" s="16"/>
      <c r="AAR782" s="16"/>
      <c r="AAS782" s="16"/>
      <c r="AAT782" s="16"/>
      <c r="AAU782" s="16"/>
      <c r="AAV782" s="16"/>
      <c r="AAW782" s="16"/>
      <c r="AAX782" s="16"/>
      <c r="AAY782" s="16"/>
      <c r="AAZ782" s="16"/>
      <c r="ABA782" s="16"/>
      <c r="ABB782" s="16"/>
      <c r="ABC782" s="16"/>
      <c r="ABD782" s="16"/>
      <c r="ABE782" s="16"/>
      <c r="ABF782" s="16"/>
      <c r="ABG782" s="16"/>
      <c r="ABH782" s="16"/>
      <c r="ABI782" s="16"/>
      <c r="ABJ782" s="16"/>
      <c r="ABK782" s="16"/>
      <c r="ABL782" s="16"/>
      <c r="ABM782" s="16"/>
      <c r="ABN782" s="16"/>
      <c r="ABO782" s="16"/>
      <c r="ABP782" s="16"/>
      <c r="ABQ782" s="16"/>
      <c r="ABR782" s="16"/>
      <c r="ABS782" s="16"/>
      <c r="ABT782" s="16"/>
      <c r="ABU782" s="16"/>
      <c r="ABV782" s="16"/>
      <c r="ABW782" s="16"/>
      <c r="ABX782" s="16"/>
      <c r="ABY782" s="16"/>
      <c r="ABZ782" s="16"/>
      <c r="ACA782" s="16"/>
      <c r="ACB782" s="16"/>
      <c r="ACC782" s="16"/>
      <c r="ACD782" s="16"/>
      <c r="ACE782" s="16"/>
      <c r="ACF782" s="16"/>
      <c r="ACG782" s="16"/>
      <c r="ACH782" s="16"/>
      <c r="ACI782" s="16"/>
      <c r="ACJ782" s="16"/>
      <c r="ACK782" s="16"/>
      <c r="ACL782" s="16"/>
      <c r="ACM782" s="16"/>
      <c r="ACN782" s="16"/>
      <c r="ACO782" s="16"/>
      <c r="ACP782" s="16"/>
      <c r="ACQ782" s="16"/>
      <c r="ACR782" s="16"/>
      <c r="ACS782" s="16"/>
      <c r="ACT782" s="16"/>
      <c r="ACU782" s="16"/>
      <c r="ACV782" s="16"/>
      <c r="ACW782" s="16"/>
      <c r="ACX782" s="16"/>
      <c r="ACY782" s="16"/>
      <c r="ACZ782" s="16"/>
      <c r="ADA782" s="16"/>
      <c r="ADB782" s="16"/>
      <c r="ADC782" s="16"/>
      <c r="ADD782" s="16"/>
      <c r="ADE782" s="16"/>
      <c r="ADF782" s="16"/>
      <c r="ADG782" s="16"/>
      <c r="ADH782" s="16"/>
      <c r="ADI782" s="16"/>
      <c r="ADJ782" s="16"/>
      <c r="ADK782" s="16"/>
      <c r="ADL782" s="16"/>
      <c r="ADM782" s="16"/>
      <c r="ADN782" s="16"/>
      <c r="ADO782" s="16"/>
      <c r="ADP782" s="16"/>
      <c r="ADQ782" s="16"/>
      <c r="ADR782" s="16"/>
      <c r="ADS782" s="16"/>
      <c r="ADT782" s="16"/>
      <c r="ADU782" s="16"/>
      <c r="ADV782" s="16"/>
      <c r="ADW782" s="16"/>
      <c r="ADX782" s="16"/>
      <c r="ADY782" s="16"/>
      <c r="ADZ782" s="16"/>
      <c r="AEA782" s="16"/>
      <c r="AEB782" s="16"/>
      <c r="AEC782" s="16"/>
      <c r="AED782" s="16"/>
      <c r="AEE782" s="16"/>
      <c r="AEF782" s="16"/>
      <c r="AEG782" s="16"/>
      <c r="AEH782" s="16"/>
      <c r="AEI782" s="16"/>
      <c r="AEJ782" s="16"/>
      <c r="AEK782" s="16"/>
      <c r="AEL782" s="16"/>
      <c r="AEM782" s="16"/>
      <c r="AEN782" s="16"/>
      <c r="AEO782" s="16"/>
      <c r="AEP782" s="16"/>
      <c r="AEQ782" s="16"/>
      <c r="AER782" s="16"/>
      <c r="AES782" s="16"/>
      <c r="AET782" s="16"/>
      <c r="AEU782" s="16"/>
      <c r="AEV782" s="16"/>
      <c r="AEW782" s="16"/>
      <c r="AEX782" s="16"/>
      <c r="AEY782" s="16"/>
      <c r="AEZ782" s="16"/>
      <c r="AFA782" s="16"/>
      <c r="AFB782" s="16"/>
      <c r="AFC782" s="16"/>
      <c r="AFD782" s="16"/>
      <c r="AFE782" s="16"/>
      <c r="AFF782" s="16"/>
      <c r="AFG782" s="16"/>
      <c r="AFH782" s="16"/>
      <c r="AFI782" s="16"/>
      <c r="AFJ782" s="16"/>
      <c r="AFK782" s="16"/>
      <c r="AFL782" s="16"/>
      <c r="AFM782" s="16"/>
      <c r="AFN782" s="16"/>
      <c r="AFO782" s="16"/>
      <c r="AFP782" s="16"/>
      <c r="AFQ782" s="16"/>
      <c r="AFR782" s="16"/>
      <c r="AFS782" s="16"/>
      <c r="AFT782" s="16"/>
      <c r="AFU782" s="16"/>
      <c r="AFV782" s="16"/>
      <c r="AFW782" s="16"/>
      <c r="AFX782" s="16"/>
      <c r="AFY782" s="16"/>
      <c r="AFZ782" s="16"/>
      <c r="AGA782" s="16"/>
    </row>
    <row r="783" spans="1:859" s="343" customFormat="1" x14ac:dyDescent="0.2">
      <c r="A783" s="341"/>
      <c r="B783" s="341"/>
      <c r="C783" s="341"/>
      <c r="D783" s="341"/>
      <c r="E783" s="340" t="s">
        <v>1906</v>
      </c>
      <c r="F783" s="340" t="s">
        <v>2962</v>
      </c>
      <c r="G783" s="340" t="s">
        <v>449</v>
      </c>
      <c r="H783" s="329" t="s">
        <v>1904</v>
      </c>
      <c r="I783" s="329" t="s">
        <v>1802</v>
      </c>
      <c r="J783" s="329" t="s">
        <v>886</v>
      </c>
      <c r="K783" s="329" t="s">
        <v>1835</v>
      </c>
      <c r="L783" s="329" t="s">
        <v>848</v>
      </c>
      <c r="M783" s="329"/>
      <c r="N783" s="340"/>
      <c r="O783" s="329"/>
      <c r="P783" s="329"/>
      <c r="Q783" s="340"/>
      <c r="R783" s="341"/>
      <c r="S783" s="341"/>
      <c r="T783" s="341"/>
      <c r="U783" s="341"/>
      <c r="V783" s="341"/>
      <c r="W783" s="341"/>
      <c r="X783" s="341"/>
      <c r="Y783" s="341"/>
      <c r="Z783" s="341"/>
      <c r="AA783" s="341"/>
      <c r="AB783" s="341"/>
      <c r="AC783" s="341"/>
      <c r="AD783" s="341"/>
      <c r="AE783" s="341"/>
      <c r="AF783" s="341"/>
      <c r="AG783" s="341"/>
      <c r="AH783" s="341"/>
      <c r="AI783" s="341"/>
      <c r="AJ783" s="341"/>
      <c r="AK783" s="341"/>
      <c r="AL783" s="341"/>
      <c r="AM783" s="341"/>
      <c r="AN783" s="341"/>
      <c r="AO783" s="341"/>
      <c r="AP783" s="341"/>
      <c r="AQ783" s="341"/>
      <c r="AR783" s="341"/>
      <c r="AS783" s="341"/>
      <c r="AT783" s="341"/>
      <c r="AU783" s="341"/>
      <c r="AV783" s="341"/>
      <c r="AW783" s="341"/>
      <c r="AX783" s="341"/>
      <c r="AY783" s="341"/>
      <c r="AZ783" s="341"/>
      <c r="BA783" s="341"/>
      <c r="BB783" s="341"/>
      <c r="BC783" s="341"/>
      <c r="BD783" s="341"/>
      <c r="BE783" s="341"/>
      <c r="BF783" s="341"/>
      <c r="BG783" s="341"/>
      <c r="BH783" s="341"/>
      <c r="BI783" s="341"/>
      <c r="BJ783" s="341"/>
      <c r="BK783" s="341"/>
      <c r="BL783" s="341"/>
      <c r="BM783" s="341"/>
      <c r="BN783" s="341"/>
      <c r="BO783" s="341"/>
      <c r="BP783" s="341"/>
      <c r="BQ783" s="341"/>
      <c r="BR783" s="341"/>
      <c r="BS783" s="341"/>
      <c r="BT783" s="341"/>
      <c r="BU783" s="341"/>
      <c r="BV783" s="341"/>
      <c r="BW783" s="341"/>
      <c r="BX783" s="341"/>
      <c r="BY783" s="341"/>
      <c r="BZ783" s="341"/>
      <c r="CA783" s="341"/>
      <c r="CB783" s="341"/>
      <c r="CC783" s="341"/>
      <c r="CD783" s="341"/>
      <c r="CE783" s="341"/>
      <c r="CF783" s="341"/>
      <c r="CG783" s="341"/>
      <c r="CH783" s="341"/>
      <c r="CI783" s="341"/>
      <c r="CJ783" s="341"/>
      <c r="CK783" s="341"/>
      <c r="CL783" s="341"/>
      <c r="CM783" s="341"/>
      <c r="CN783" s="341"/>
      <c r="CO783" s="341"/>
      <c r="CP783" s="341"/>
      <c r="CQ783" s="341"/>
      <c r="CR783" s="341"/>
      <c r="CS783" s="341"/>
      <c r="CT783" s="341"/>
      <c r="CU783" s="341"/>
      <c r="CV783" s="341"/>
      <c r="CW783" s="341"/>
      <c r="CX783" s="341"/>
      <c r="CY783" s="341"/>
      <c r="CZ783" s="341"/>
      <c r="DA783" s="341"/>
      <c r="DB783" s="341"/>
      <c r="DC783" s="341"/>
      <c r="DD783" s="341"/>
      <c r="DE783" s="341"/>
      <c r="DF783" s="341"/>
      <c r="DG783" s="341"/>
      <c r="DH783" s="341"/>
      <c r="DI783" s="341"/>
      <c r="DJ783" s="341"/>
      <c r="DK783" s="341"/>
      <c r="DL783" s="341"/>
      <c r="DM783" s="341"/>
      <c r="DN783" s="341"/>
      <c r="DO783" s="341"/>
      <c r="DP783" s="341"/>
      <c r="DQ783" s="341"/>
      <c r="DR783" s="341"/>
      <c r="DS783" s="341"/>
      <c r="DT783" s="341"/>
      <c r="DU783" s="341"/>
      <c r="DV783" s="341"/>
      <c r="DW783" s="341"/>
      <c r="DX783" s="341"/>
      <c r="DY783" s="341"/>
      <c r="DZ783" s="341"/>
      <c r="EA783" s="341"/>
      <c r="EB783" s="341"/>
      <c r="EC783" s="341"/>
      <c r="ED783" s="341"/>
      <c r="EE783" s="341"/>
      <c r="EF783" s="341"/>
      <c r="EG783" s="341"/>
      <c r="EH783" s="341"/>
      <c r="EI783" s="341"/>
      <c r="EJ783" s="341"/>
      <c r="EK783" s="341"/>
      <c r="EL783" s="341"/>
      <c r="EM783" s="341"/>
      <c r="EN783" s="341"/>
      <c r="EO783" s="341"/>
      <c r="EP783" s="341"/>
      <c r="EQ783" s="341"/>
      <c r="ER783" s="341"/>
      <c r="ES783" s="341"/>
      <c r="ET783" s="341"/>
      <c r="EU783" s="341"/>
      <c r="EV783" s="341"/>
      <c r="EW783" s="341"/>
      <c r="EX783" s="341"/>
      <c r="EY783" s="341"/>
      <c r="EZ783" s="341"/>
      <c r="FA783" s="341"/>
      <c r="FB783" s="341"/>
      <c r="FC783" s="341"/>
      <c r="FD783" s="341"/>
      <c r="FE783" s="341"/>
      <c r="FF783" s="341"/>
      <c r="FG783" s="341"/>
      <c r="FH783" s="341"/>
      <c r="FI783" s="341"/>
      <c r="FJ783" s="341"/>
      <c r="FK783" s="341"/>
      <c r="FL783" s="341"/>
      <c r="FM783" s="341"/>
      <c r="FN783" s="341"/>
      <c r="FO783" s="341"/>
      <c r="FP783" s="341"/>
      <c r="FQ783" s="341"/>
      <c r="FR783" s="341"/>
      <c r="FS783" s="341"/>
      <c r="FT783" s="341"/>
      <c r="FU783" s="341"/>
      <c r="FV783" s="341"/>
      <c r="FW783" s="341"/>
      <c r="FX783" s="341"/>
      <c r="FY783" s="341"/>
      <c r="FZ783" s="341"/>
      <c r="GA783" s="341"/>
      <c r="GB783" s="341"/>
      <c r="GC783" s="341"/>
      <c r="GD783" s="341"/>
      <c r="GE783" s="341"/>
      <c r="GF783" s="341"/>
      <c r="GG783" s="341"/>
      <c r="GH783" s="341"/>
      <c r="GI783" s="341"/>
      <c r="GJ783" s="341"/>
      <c r="GK783" s="341"/>
      <c r="GL783" s="341"/>
      <c r="GM783" s="341"/>
      <c r="GN783" s="341"/>
      <c r="GO783" s="341"/>
      <c r="GP783" s="341"/>
      <c r="GQ783" s="341"/>
      <c r="GR783" s="341"/>
      <c r="GS783" s="341"/>
      <c r="GT783" s="341"/>
      <c r="GU783" s="341"/>
      <c r="GV783" s="341"/>
      <c r="GW783" s="341"/>
      <c r="GX783" s="341"/>
      <c r="GY783" s="341"/>
      <c r="GZ783" s="341"/>
      <c r="HA783" s="341"/>
      <c r="HB783" s="341"/>
      <c r="HC783" s="341"/>
      <c r="HD783" s="341"/>
      <c r="HE783" s="341"/>
      <c r="HF783" s="341"/>
      <c r="HG783" s="341"/>
      <c r="HH783" s="341"/>
      <c r="HI783" s="341"/>
      <c r="HJ783" s="341"/>
      <c r="HK783" s="341"/>
      <c r="HL783" s="341"/>
      <c r="HM783" s="341"/>
      <c r="HN783" s="341"/>
      <c r="HO783" s="341"/>
      <c r="HP783" s="341"/>
      <c r="HQ783" s="341"/>
      <c r="HR783" s="341"/>
      <c r="HS783" s="341"/>
      <c r="HT783" s="341"/>
      <c r="HU783" s="341"/>
      <c r="HV783" s="341"/>
      <c r="HW783" s="341"/>
      <c r="HX783" s="341"/>
      <c r="HY783" s="341"/>
      <c r="HZ783" s="341"/>
      <c r="IA783" s="341"/>
      <c r="IB783" s="341"/>
      <c r="IC783" s="341"/>
      <c r="ID783" s="341"/>
      <c r="IE783" s="341"/>
      <c r="IF783" s="341"/>
      <c r="IG783" s="341"/>
      <c r="IH783" s="341"/>
      <c r="II783" s="341"/>
      <c r="IJ783" s="341"/>
      <c r="IK783" s="341"/>
      <c r="IL783" s="341"/>
      <c r="IM783" s="341"/>
      <c r="IN783" s="341"/>
      <c r="IO783" s="341"/>
      <c r="IP783" s="341"/>
      <c r="IQ783" s="341"/>
      <c r="IR783" s="341"/>
      <c r="IS783" s="341"/>
      <c r="IT783" s="341"/>
      <c r="IU783" s="341"/>
      <c r="IV783" s="341"/>
      <c r="IW783" s="341"/>
      <c r="IX783" s="341"/>
      <c r="IY783" s="341"/>
      <c r="IZ783" s="341"/>
      <c r="JA783" s="341"/>
      <c r="JB783" s="341"/>
      <c r="JC783" s="341"/>
      <c r="JD783" s="341"/>
      <c r="JE783" s="341"/>
      <c r="JF783" s="341"/>
      <c r="JG783" s="341"/>
      <c r="JH783" s="341"/>
      <c r="JI783" s="341"/>
      <c r="JJ783" s="341"/>
      <c r="JK783" s="341"/>
      <c r="JL783" s="341"/>
      <c r="JM783" s="341"/>
      <c r="JN783" s="341"/>
      <c r="JO783" s="341"/>
      <c r="JP783" s="341"/>
      <c r="JQ783" s="341"/>
      <c r="JR783" s="341"/>
      <c r="JS783" s="341"/>
      <c r="JT783" s="341"/>
      <c r="JU783" s="341"/>
      <c r="JV783" s="341"/>
      <c r="JW783" s="341"/>
      <c r="JX783" s="341"/>
      <c r="JY783" s="341"/>
      <c r="JZ783" s="341"/>
      <c r="KA783" s="341"/>
      <c r="KB783" s="341"/>
      <c r="KC783" s="341"/>
      <c r="KD783" s="341"/>
      <c r="KE783" s="341"/>
      <c r="KF783" s="341"/>
      <c r="KG783" s="341"/>
      <c r="KH783" s="341"/>
      <c r="KI783" s="341"/>
      <c r="KJ783" s="341"/>
      <c r="KK783" s="341"/>
      <c r="KL783" s="341"/>
      <c r="KM783" s="341"/>
      <c r="KN783" s="341"/>
      <c r="KO783" s="341"/>
      <c r="KP783" s="341"/>
      <c r="KQ783" s="341"/>
      <c r="KR783" s="341"/>
      <c r="KS783" s="341"/>
      <c r="KT783" s="341"/>
      <c r="KU783" s="341"/>
      <c r="KV783" s="341"/>
      <c r="KW783" s="341"/>
      <c r="KX783" s="341"/>
      <c r="KY783" s="341"/>
      <c r="KZ783" s="341"/>
      <c r="LA783" s="341"/>
      <c r="LB783" s="341"/>
      <c r="LC783" s="341"/>
      <c r="LD783" s="341"/>
      <c r="LE783" s="341"/>
      <c r="LF783" s="341"/>
      <c r="LG783" s="341"/>
      <c r="LH783" s="341"/>
      <c r="LI783" s="341"/>
      <c r="LJ783" s="341"/>
      <c r="LK783" s="341"/>
      <c r="LL783" s="341"/>
      <c r="LM783" s="341"/>
      <c r="LN783" s="341"/>
      <c r="LO783" s="341"/>
      <c r="LP783" s="341"/>
      <c r="LQ783" s="341"/>
      <c r="LR783" s="341"/>
      <c r="LS783" s="341"/>
      <c r="LT783" s="341"/>
      <c r="LU783" s="341"/>
      <c r="LV783" s="341"/>
      <c r="LW783" s="341"/>
      <c r="LX783" s="341"/>
      <c r="LY783" s="341"/>
      <c r="LZ783" s="341"/>
      <c r="MA783" s="341"/>
      <c r="MB783" s="341"/>
      <c r="MC783" s="341"/>
      <c r="MD783" s="341"/>
      <c r="ME783" s="341"/>
      <c r="MF783" s="341"/>
      <c r="MG783" s="341"/>
      <c r="MH783" s="341"/>
      <c r="MI783" s="341"/>
      <c r="MJ783" s="341"/>
      <c r="MK783" s="341"/>
      <c r="ML783" s="341"/>
      <c r="MM783" s="341"/>
      <c r="MN783" s="341"/>
      <c r="MO783" s="341"/>
      <c r="MP783" s="341"/>
      <c r="MQ783" s="341"/>
      <c r="MR783" s="341"/>
      <c r="MS783" s="341"/>
      <c r="MT783" s="341"/>
      <c r="MU783" s="341"/>
      <c r="MV783" s="341"/>
      <c r="MW783" s="341"/>
      <c r="MX783" s="341"/>
      <c r="MY783" s="341"/>
      <c r="MZ783" s="341"/>
      <c r="NA783" s="341"/>
      <c r="NB783" s="341"/>
      <c r="NC783" s="341"/>
      <c r="ND783" s="341"/>
      <c r="NE783" s="341"/>
      <c r="NF783" s="341"/>
      <c r="NG783" s="341"/>
      <c r="NH783" s="341"/>
      <c r="NI783" s="341"/>
      <c r="NJ783" s="341"/>
      <c r="NK783" s="341"/>
      <c r="NL783" s="341"/>
      <c r="NM783" s="341"/>
      <c r="NN783" s="341"/>
      <c r="NO783" s="341"/>
      <c r="NP783" s="341"/>
      <c r="NQ783" s="341"/>
      <c r="NR783" s="341"/>
      <c r="NS783" s="341"/>
      <c r="NT783" s="341"/>
      <c r="NU783" s="341"/>
      <c r="NV783" s="341"/>
      <c r="NW783" s="341"/>
      <c r="NX783" s="341"/>
      <c r="NY783" s="341"/>
      <c r="NZ783" s="341"/>
      <c r="OA783" s="341"/>
      <c r="OB783" s="341"/>
      <c r="OC783" s="341"/>
      <c r="OD783" s="341"/>
      <c r="OE783" s="341"/>
      <c r="OF783" s="341"/>
      <c r="OG783" s="341"/>
      <c r="OH783" s="341"/>
      <c r="OI783" s="341"/>
      <c r="OJ783" s="341"/>
      <c r="OK783" s="341"/>
      <c r="OL783" s="341"/>
      <c r="OM783" s="341"/>
      <c r="ON783" s="341"/>
      <c r="OO783" s="341"/>
      <c r="OP783" s="341"/>
      <c r="OQ783" s="341"/>
      <c r="OR783" s="341"/>
      <c r="OS783" s="341"/>
      <c r="OT783" s="341"/>
      <c r="OU783" s="341"/>
      <c r="OV783" s="341"/>
      <c r="OW783" s="341"/>
      <c r="OX783" s="341"/>
      <c r="OY783" s="341"/>
      <c r="OZ783" s="341"/>
      <c r="PA783" s="341"/>
      <c r="PB783" s="341"/>
      <c r="PC783" s="341"/>
      <c r="PD783" s="341"/>
      <c r="PE783" s="341"/>
      <c r="PF783" s="341"/>
      <c r="PG783" s="341"/>
      <c r="PH783" s="341"/>
      <c r="PI783" s="341"/>
      <c r="PJ783" s="341"/>
      <c r="PK783" s="341"/>
      <c r="PL783" s="341"/>
      <c r="PM783" s="341"/>
      <c r="PN783" s="341"/>
      <c r="PO783" s="341"/>
      <c r="PP783" s="341"/>
      <c r="PQ783" s="341"/>
      <c r="PR783" s="341"/>
      <c r="PS783" s="341"/>
      <c r="PT783" s="341"/>
      <c r="PU783" s="341"/>
      <c r="PV783" s="341"/>
      <c r="PW783" s="341"/>
      <c r="PX783" s="341"/>
      <c r="PY783" s="341"/>
      <c r="PZ783" s="341"/>
      <c r="QA783" s="341"/>
      <c r="QB783" s="341"/>
      <c r="QC783" s="341"/>
      <c r="QD783" s="341"/>
      <c r="QE783" s="341"/>
      <c r="QF783" s="341"/>
      <c r="QG783" s="341"/>
      <c r="QH783" s="341"/>
      <c r="QI783" s="341"/>
      <c r="QJ783" s="341"/>
      <c r="QK783" s="341"/>
      <c r="QL783" s="341"/>
      <c r="QM783" s="341"/>
      <c r="QN783" s="341"/>
      <c r="QO783" s="341"/>
      <c r="QP783" s="341"/>
      <c r="QQ783" s="341"/>
      <c r="QR783" s="341"/>
      <c r="QS783" s="341"/>
      <c r="QT783" s="341"/>
      <c r="QU783" s="341"/>
      <c r="QV783" s="341"/>
      <c r="QW783" s="341"/>
      <c r="QX783" s="341"/>
      <c r="QY783" s="341"/>
      <c r="QZ783" s="341"/>
      <c r="RA783" s="341"/>
      <c r="RB783" s="341"/>
      <c r="RC783" s="341"/>
      <c r="RD783" s="341"/>
      <c r="RE783" s="341"/>
      <c r="RF783" s="341"/>
      <c r="RG783" s="341"/>
      <c r="RH783" s="341"/>
      <c r="RI783" s="341"/>
      <c r="RJ783" s="341"/>
      <c r="RK783" s="341"/>
      <c r="RL783" s="341"/>
      <c r="RM783" s="341"/>
      <c r="RN783" s="341"/>
      <c r="RO783" s="341"/>
      <c r="RP783" s="341"/>
      <c r="RQ783" s="341"/>
      <c r="RR783" s="341"/>
      <c r="RS783" s="341"/>
      <c r="RT783" s="341"/>
      <c r="RU783" s="341"/>
      <c r="RV783" s="341"/>
      <c r="RW783" s="341"/>
      <c r="RX783" s="341"/>
      <c r="RY783" s="341"/>
      <c r="RZ783" s="341"/>
      <c r="SA783" s="341"/>
      <c r="SB783" s="341"/>
      <c r="SC783" s="341"/>
      <c r="SD783" s="341"/>
      <c r="SE783" s="341"/>
      <c r="SF783" s="341"/>
      <c r="SG783" s="341"/>
      <c r="SH783" s="341"/>
      <c r="SI783" s="341"/>
      <c r="SJ783" s="341"/>
      <c r="SK783" s="341"/>
      <c r="SL783" s="341"/>
      <c r="SM783" s="341"/>
      <c r="SN783" s="341"/>
      <c r="SO783" s="341"/>
      <c r="SP783" s="341"/>
      <c r="SQ783" s="341"/>
      <c r="SR783" s="341"/>
      <c r="SS783" s="341"/>
      <c r="ST783" s="341"/>
      <c r="SU783" s="341"/>
      <c r="SV783" s="341"/>
      <c r="SW783" s="341"/>
      <c r="SX783" s="341"/>
      <c r="SY783" s="341"/>
      <c r="SZ783" s="341"/>
      <c r="TA783" s="341"/>
      <c r="TB783" s="341"/>
      <c r="TC783" s="341"/>
      <c r="TD783" s="341"/>
      <c r="TE783" s="341"/>
      <c r="TF783" s="341"/>
      <c r="TG783" s="341"/>
      <c r="TH783" s="341"/>
      <c r="TI783" s="341"/>
      <c r="TJ783" s="341"/>
      <c r="TK783" s="341"/>
      <c r="TL783" s="341"/>
      <c r="TM783" s="341"/>
      <c r="TN783" s="341"/>
      <c r="TO783" s="341"/>
      <c r="TP783" s="341"/>
      <c r="TQ783" s="341"/>
      <c r="TR783" s="341"/>
      <c r="TS783" s="341"/>
      <c r="TT783" s="341"/>
      <c r="TU783" s="341"/>
      <c r="TV783" s="341"/>
      <c r="TW783" s="341"/>
      <c r="TX783" s="341"/>
      <c r="TY783" s="341"/>
      <c r="TZ783" s="341"/>
      <c r="UA783" s="341"/>
      <c r="UB783" s="341"/>
      <c r="UC783" s="341"/>
      <c r="UD783" s="341"/>
      <c r="UE783" s="341"/>
      <c r="UF783" s="341"/>
      <c r="UG783" s="341"/>
      <c r="UH783" s="341"/>
      <c r="UI783" s="341"/>
      <c r="UJ783" s="341"/>
      <c r="UK783" s="341"/>
      <c r="UL783" s="341"/>
      <c r="UM783" s="341"/>
      <c r="UN783" s="341"/>
      <c r="UO783" s="341"/>
      <c r="UP783" s="341"/>
      <c r="UQ783" s="341"/>
      <c r="UR783" s="341"/>
      <c r="US783" s="341"/>
      <c r="UT783" s="341"/>
      <c r="UU783" s="341"/>
      <c r="UV783" s="341"/>
      <c r="UW783" s="341"/>
      <c r="UX783" s="341"/>
      <c r="UY783" s="341"/>
      <c r="UZ783" s="341"/>
      <c r="VA783" s="341"/>
      <c r="VB783" s="341"/>
      <c r="VC783" s="341"/>
      <c r="VD783" s="341"/>
      <c r="VE783" s="341"/>
      <c r="VF783" s="341"/>
      <c r="VG783" s="341"/>
      <c r="VH783" s="341"/>
      <c r="VI783" s="341"/>
      <c r="VJ783" s="341"/>
      <c r="VK783" s="341"/>
      <c r="VL783" s="341"/>
      <c r="VM783" s="341"/>
      <c r="VN783" s="341"/>
      <c r="VO783" s="341"/>
      <c r="VP783" s="341"/>
      <c r="VQ783" s="341"/>
      <c r="VR783" s="341"/>
      <c r="VS783" s="341"/>
      <c r="VT783" s="341"/>
      <c r="VU783" s="341"/>
      <c r="VV783" s="341"/>
      <c r="VW783" s="341"/>
      <c r="VX783" s="341"/>
      <c r="VY783" s="341"/>
      <c r="VZ783" s="341"/>
      <c r="WA783" s="341"/>
      <c r="WB783" s="341"/>
      <c r="WC783" s="341"/>
      <c r="WD783" s="341"/>
      <c r="WE783" s="341"/>
      <c r="WF783" s="341"/>
      <c r="WG783" s="341"/>
      <c r="WH783" s="341"/>
      <c r="WI783" s="341"/>
      <c r="WJ783" s="341"/>
      <c r="WK783" s="341"/>
      <c r="WL783" s="341"/>
      <c r="WM783" s="341"/>
      <c r="WN783" s="341"/>
      <c r="WO783" s="341"/>
      <c r="WP783" s="341"/>
      <c r="WQ783" s="341"/>
      <c r="WR783" s="341"/>
      <c r="WS783" s="341"/>
      <c r="WT783" s="341"/>
      <c r="WU783" s="341"/>
      <c r="WV783" s="341"/>
      <c r="WW783" s="341"/>
      <c r="WX783" s="341"/>
      <c r="WY783" s="341"/>
      <c r="WZ783" s="341"/>
      <c r="XA783" s="341"/>
      <c r="XB783" s="341"/>
      <c r="XC783" s="341"/>
      <c r="XD783" s="341"/>
      <c r="XE783" s="341"/>
      <c r="XF783" s="341"/>
      <c r="XG783" s="341"/>
      <c r="XH783" s="341"/>
      <c r="XI783" s="341"/>
      <c r="XJ783" s="341"/>
      <c r="XK783" s="341"/>
      <c r="XL783" s="341"/>
      <c r="XM783" s="341"/>
      <c r="XN783" s="341"/>
      <c r="XO783" s="341"/>
      <c r="XP783" s="341"/>
      <c r="XQ783" s="341"/>
      <c r="XR783" s="341"/>
      <c r="XS783" s="341"/>
      <c r="XT783" s="341"/>
      <c r="XU783" s="341"/>
      <c r="XV783" s="341"/>
      <c r="XW783" s="341"/>
      <c r="XX783" s="341"/>
      <c r="XY783" s="341"/>
      <c r="XZ783" s="341"/>
      <c r="YA783" s="341"/>
      <c r="YB783" s="341"/>
      <c r="YC783" s="341"/>
      <c r="YD783" s="341"/>
      <c r="YE783" s="341"/>
      <c r="YF783" s="341"/>
      <c r="YG783" s="341"/>
      <c r="YH783" s="341"/>
      <c r="YI783" s="341"/>
      <c r="YJ783" s="341"/>
      <c r="YK783" s="341"/>
      <c r="YL783" s="341"/>
      <c r="YM783" s="341"/>
      <c r="YN783" s="341"/>
      <c r="YO783" s="341"/>
      <c r="YP783" s="341"/>
      <c r="YQ783" s="341"/>
      <c r="YR783" s="341"/>
      <c r="YS783" s="341"/>
      <c r="YT783" s="341"/>
      <c r="YU783" s="341"/>
      <c r="YV783" s="341"/>
      <c r="YW783" s="341"/>
      <c r="YX783" s="341"/>
      <c r="YY783" s="341"/>
      <c r="YZ783" s="341"/>
      <c r="ZA783" s="341"/>
      <c r="ZB783" s="341"/>
      <c r="ZC783" s="341"/>
      <c r="ZD783" s="341"/>
      <c r="ZE783" s="341"/>
      <c r="ZF783" s="341"/>
      <c r="ZG783" s="341"/>
      <c r="ZH783" s="341"/>
      <c r="ZI783" s="341"/>
      <c r="ZJ783" s="341"/>
      <c r="ZK783" s="341"/>
      <c r="ZL783" s="341"/>
      <c r="ZM783" s="341"/>
      <c r="ZN783" s="341"/>
      <c r="ZO783" s="341"/>
      <c r="ZP783" s="341"/>
      <c r="ZQ783" s="341"/>
      <c r="ZR783" s="341"/>
      <c r="ZS783" s="341"/>
      <c r="ZT783" s="341"/>
      <c r="ZU783" s="341"/>
      <c r="ZV783" s="341"/>
      <c r="ZW783" s="341"/>
      <c r="ZX783" s="341"/>
      <c r="ZY783" s="341"/>
      <c r="ZZ783" s="341"/>
      <c r="AAA783" s="341"/>
      <c r="AAB783" s="341"/>
      <c r="AAC783" s="341"/>
      <c r="AAD783" s="341"/>
      <c r="AAE783" s="341"/>
      <c r="AAF783" s="341"/>
      <c r="AAG783" s="341"/>
      <c r="AAH783" s="341"/>
      <c r="AAI783" s="341"/>
      <c r="AAJ783" s="341"/>
      <c r="AAK783" s="341"/>
      <c r="AAL783" s="341"/>
      <c r="AAM783" s="341"/>
      <c r="AAN783" s="341"/>
      <c r="AAO783" s="341"/>
      <c r="AAP783" s="341"/>
      <c r="AAQ783" s="341"/>
      <c r="AAR783" s="341"/>
      <c r="AAS783" s="341"/>
      <c r="AAT783" s="341"/>
      <c r="AAU783" s="341"/>
      <c r="AAV783" s="341"/>
      <c r="AAW783" s="341"/>
      <c r="AAX783" s="341"/>
      <c r="AAY783" s="341"/>
      <c r="AAZ783" s="341"/>
      <c r="ABA783" s="341"/>
      <c r="ABB783" s="341"/>
      <c r="ABC783" s="341"/>
      <c r="ABD783" s="341"/>
      <c r="ABE783" s="341"/>
      <c r="ABF783" s="341"/>
      <c r="ABG783" s="341"/>
      <c r="ABH783" s="341"/>
      <c r="ABI783" s="341"/>
      <c r="ABJ783" s="341"/>
      <c r="ABK783" s="341"/>
      <c r="ABL783" s="341"/>
      <c r="ABM783" s="341"/>
      <c r="ABN783" s="341"/>
      <c r="ABO783" s="341"/>
      <c r="ABP783" s="341"/>
      <c r="ABQ783" s="341"/>
      <c r="ABR783" s="341"/>
      <c r="ABS783" s="341"/>
      <c r="ABT783" s="341"/>
      <c r="ABU783" s="341"/>
      <c r="ABV783" s="341"/>
      <c r="ABW783" s="341"/>
      <c r="ABX783" s="341"/>
      <c r="ABY783" s="341"/>
      <c r="ABZ783" s="341"/>
      <c r="ACA783" s="341"/>
      <c r="ACB783" s="341"/>
      <c r="ACC783" s="341"/>
      <c r="ACD783" s="341"/>
      <c r="ACE783" s="341"/>
      <c r="ACF783" s="341"/>
      <c r="ACG783" s="341"/>
      <c r="ACH783" s="341"/>
      <c r="ACI783" s="341"/>
      <c r="ACJ783" s="341"/>
      <c r="ACK783" s="341"/>
      <c r="ACL783" s="341"/>
      <c r="ACM783" s="341"/>
      <c r="ACN783" s="341"/>
      <c r="ACO783" s="341"/>
      <c r="ACP783" s="341"/>
      <c r="ACQ783" s="341"/>
      <c r="ACR783" s="341"/>
      <c r="ACS783" s="341"/>
      <c r="ACT783" s="341"/>
      <c r="ACU783" s="341"/>
      <c r="ACV783" s="341"/>
      <c r="ACW783" s="341"/>
      <c r="ACX783" s="341"/>
      <c r="ACY783" s="341"/>
      <c r="ACZ783" s="341"/>
      <c r="ADA783" s="341"/>
      <c r="ADB783" s="341"/>
      <c r="ADC783" s="341"/>
      <c r="ADD783" s="341"/>
      <c r="ADE783" s="341"/>
      <c r="ADF783" s="341"/>
      <c r="ADG783" s="341"/>
      <c r="ADH783" s="341"/>
      <c r="ADI783" s="341"/>
      <c r="ADJ783" s="341"/>
      <c r="ADK783" s="341"/>
      <c r="ADL783" s="341"/>
      <c r="ADM783" s="341"/>
      <c r="ADN783" s="341"/>
      <c r="ADO783" s="341"/>
      <c r="ADP783" s="341"/>
      <c r="ADQ783" s="341"/>
      <c r="ADR783" s="341"/>
      <c r="ADS783" s="341"/>
      <c r="ADT783" s="341"/>
      <c r="ADU783" s="341"/>
      <c r="ADV783" s="341"/>
      <c r="ADW783" s="341"/>
      <c r="ADX783" s="341"/>
      <c r="ADY783" s="341"/>
      <c r="ADZ783" s="341"/>
      <c r="AEA783" s="341"/>
      <c r="AEB783" s="341"/>
      <c r="AEC783" s="341"/>
      <c r="AED783" s="341"/>
      <c r="AEE783" s="341"/>
      <c r="AEF783" s="341"/>
      <c r="AEG783" s="341"/>
      <c r="AEH783" s="341"/>
      <c r="AEI783" s="341"/>
      <c r="AEJ783" s="341"/>
      <c r="AEK783" s="341"/>
      <c r="AEL783" s="341"/>
      <c r="AEM783" s="341"/>
      <c r="AEN783" s="341"/>
      <c r="AEO783" s="341"/>
      <c r="AEP783" s="341"/>
      <c r="AEQ783" s="341"/>
      <c r="AER783" s="341"/>
      <c r="AES783" s="341"/>
      <c r="AET783" s="341"/>
      <c r="AEU783" s="341"/>
      <c r="AEV783" s="341"/>
      <c r="AEW783" s="341"/>
      <c r="AEX783" s="341"/>
      <c r="AEY783" s="341"/>
      <c r="AEZ783" s="341"/>
      <c r="AFA783" s="341"/>
      <c r="AFB783" s="341"/>
      <c r="AFC783" s="341"/>
      <c r="AFD783" s="341"/>
      <c r="AFE783" s="341"/>
      <c r="AFF783" s="341"/>
      <c r="AFG783" s="341"/>
      <c r="AFH783" s="341"/>
      <c r="AFI783" s="341"/>
      <c r="AFJ783" s="341"/>
      <c r="AFK783" s="341"/>
      <c r="AFL783" s="341"/>
      <c r="AFM783" s="341"/>
      <c r="AFN783" s="341"/>
      <c r="AFO783" s="341"/>
      <c r="AFP783" s="341"/>
      <c r="AFQ783" s="341"/>
      <c r="AFR783" s="341"/>
      <c r="AFS783" s="341"/>
      <c r="AFT783" s="341"/>
      <c r="AFU783" s="341"/>
      <c r="AFV783" s="341"/>
      <c r="AFW783" s="341"/>
      <c r="AFX783" s="341"/>
      <c r="AFY783" s="341"/>
      <c r="AFZ783" s="341"/>
      <c r="AGA783" s="341"/>
    </row>
    <row r="784" spans="1:859" customFormat="1" x14ac:dyDescent="0.2">
      <c r="A784" s="16"/>
      <c r="B784" s="16"/>
      <c r="C784" s="16"/>
      <c r="D784" s="16"/>
      <c r="E784" s="328" t="s">
        <v>1907</v>
      </c>
      <c r="F784" s="328" t="s">
        <v>2963</v>
      </c>
      <c r="G784" s="218" t="s">
        <v>449</v>
      </c>
      <c r="H784" s="217" t="s">
        <v>1902</v>
      </c>
      <c r="I784" s="217" t="s">
        <v>1802</v>
      </c>
      <c r="J784" s="217" t="s">
        <v>894</v>
      </c>
      <c r="K784" s="217" t="s">
        <v>1835</v>
      </c>
      <c r="L784" s="217" t="s">
        <v>849</v>
      </c>
      <c r="M784" s="217"/>
      <c r="N784" s="218"/>
      <c r="O784" s="217"/>
      <c r="P784" s="217"/>
      <c r="Q784" s="218"/>
      <c r="R784" s="16"/>
      <c r="S784" s="16"/>
      <c r="T784" s="16"/>
      <c r="U784" s="16"/>
      <c r="V784" s="16"/>
      <c r="W784" s="16"/>
      <c r="X784" s="16"/>
      <c r="Y784" s="16"/>
      <c r="Z784" s="16"/>
      <c r="AA784" s="16"/>
      <c r="AB784" s="16"/>
      <c r="AC784" s="16"/>
      <c r="AD784" s="16"/>
      <c r="AE784" s="16"/>
      <c r="AF784" s="16"/>
      <c r="AG784" s="16"/>
      <c r="AH784" s="16"/>
      <c r="AI784" s="16"/>
      <c r="AJ784" s="16"/>
      <c r="AK784" s="16"/>
      <c r="AL784" s="16"/>
      <c r="AM784" s="16"/>
      <c r="AN784" s="16"/>
      <c r="AO784" s="16"/>
      <c r="AP784" s="16"/>
      <c r="AQ784" s="16"/>
      <c r="AR784" s="16"/>
      <c r="AS784" s="16"/>
      <c r="AT784" s="16"/>
      <c r="AU784" s="16"/>
      <c r="AV784" s="16"/>
      <c r="AW784" s="16"/>
      <c r="AX784" s="16"/>
      <c r="AY784" s="16"/>
      <c r="AZ784" s="16"/>
      <c r="BA784" s="16"/>
      <c r="BB784" s="16"/>
      <c r="BC784" s="16"/>
      <c r="BD784" s="16"/>
      <c r="BE784" s="16"/>
      <c r="BF784" s="16"/>
      <c r="BG784" s="16"/>
      <c r="BH784" s="16"/>
      <c r="BI784" s="16"/>
      <c r="BJ784" s="16"/>
      <c r="BK784" s="16"/>
      <c r="BL784" s="16"/>
      <c r="BM784" s="16"/>
      <c r="BN784" s="16"/>
      <c r="BO784" s="16"/>
      <c r="BP784" s="16"/>
      <c r="BQ784" s="16"/>
      <c r="BR784" s="16"/>
      <c r="BS784" s="16"/>
      <c r="BT784" s="16"/>
      <c r="BU784" s="16"/>
      <c r="BV784" s="16"/>
      <c r="BW784" s="16"/>
      <c r="BX784" s="16"/>
      <c r="BY784" s="16"/>
      <c r="BZ784" s="16"/>
      <c r="CA784" s="16"/>
      <c r="CB784" s="16"/>
      <c r="CC784" s="16"/>
      <c r="CD784" s="16"/>
      <c r="CE784" s="16"/>
      <c r="CF784" s="16"/>
      <c r="CG784" s="16"/>
      <c r="CH784" s="16"/>
      <c r="CI784" s="16"/>
      <c r="CJ784" s="16"/>
      <c r="CK784" s="16"/>
      <c r="CL784" s="16"/>
      <c r="CM784" s="16"/>
      <c r="CN784" s="16"/>
      <c r="CO784" s="16"/>
      <c r="CP784" s="16"/>
      <c r="CQ784" s="16"/>
      <c r="CR784" s="16"/>
      <c r="CS784" s="16"/>
      <c r="CT784" s="16"/>
      <c r="CU784" s="16"/>
      <c r="CV784" s="16"/>
      <c r="CW784" s="16"/>
      <c r="CX784" s="16"/>
      <c r="CY784" s="16"/>
      <c r="CZ784" s="16"/>
      <c r="DA784" s="16"/>
      <c r="DB784" s="16"/>
      <c r="DC784" s="16"/>
      <c r="DD784" s="16"/>
      <c r="DE784" s="16"/>
      <c r="DF784" s="16"/>
      <c r="DG784" s="16"/>
      <c r="DH784" s="16"/>
      <c r="DI784" s="16"/>
      <c r="DJ784" s="16"/>
      <c r="DK784" s="16"/>
      <c r="DL784" s="16"/>
      <c r="DM784" s="16"/>
      <c r="DN784" s="16"/>
      <c r="DO784" s="16"/>
      <c r="DP784" s="16"/>
      <c r="DQ784" s="16"/>
      <c r="DR784" s="16"/>
      <c r="DS784" s="16"/>
      <c r="DT784" s="16"/>
      <c r="DU784" s="16"/>
      <c r="DV784" s="16"/>
      <c r="DW784" s="16"/>
      <c r="DX784" s="16"/>
      <c r="DY784" s="16"/>
      <c r="DZ784" s="16"/>
      <c r="EA784" s="16"/>
      <c r="EB784" s="16"/>
      <c r="EC784" s="16"/>
      <c r="ED784" s="16"/>
      <c r="EE784" s="16"/>
      <c r="EF784" s="16"/>
      <c r="EG784" s="16"/>
      <c r="EH784" s="16"/>
      <c r="EI784" s="16"/>
      <c r="EJ784" s="16"/>
      <c r="EK784" s="16"/>
      <c r="EL784" s="16"/>
      <c r="EM784" s="16"/>
      <c r="EN784" s="16"/>
      <c r="EO784" s="16"/>
      <c r="EP784" s="16"/>
      <c r="EQ784" s="16"/>
      <c r="ER784" s="16"/>
      <c r="ES784" s="16"/>
      <c r="ET784" s="16"/>
      <c r="EU784" s="16"/>
      <c r="EV784" s="16"/>
      <c r="EW784" s="16"/>
      <c r="EX784" s="16"/>
      <c r="EY784" s="16"/>
      <c r="EZ784" s="16"/>
      <c r="FA784" s="16"/>
      <c r="FB784" s="16"/>
      <c r="FC784" s="16"/>
      <c r="FD784" s="16"/>
      <c r="FE784" s="16"/>
      <c r="FF784" s="16"/>
      <c r="FG784" s="16"/>
      <c r="FH784" s="16"/>
      <c r="FI784" s="16"/>
      <c r="FJ784" s="16"/>
      <c r="FK784" s="16"/>
      <c r="FL784" s="16"/>
      <c r="FM784" s="16"/>
      <c r="FN784" s="16"/>
      <c r="FO784" s="16"/>
      <c r="FP784" s="16"/>
      <c r="FQ784" s="16"/>
      <c r="FR784" s="16"/>
      <c r="FS784" s="16"/>
      <c r="FT784" s="16"/>
      <c r="FU784" s="16"/>
      <c r="FV784" s="16"/>
      <c r="FW784" s="16"/>
      <c r="FX784" s="16"/>
      <c r="FY784" s="16"/>
      <c r="FZ784" s="16"/>
      <c r="GA784" s="16"/>
      <c r="GB784" s="16"/>
      <c r="GC784" s="16"/>
      <c r="GD784" s="16"/>
      <c r="GE784" s="16"/>
      <c r="GF784" s="16"/>
      <c r="GG784" s="16"/>
      <c r="GH784" s="16"/>
      <c r="GI784" s="16"/>
      <c r="GJ784" s="16"/>
      <c r="GK784" s="16"/>
      <c r="GL784" s="16"/>
      <c r="GM784" s="16"/>
      <c r="GN784" s="16"/>
      <c r="GO784" s="16"/>
      <c r="GP784" s="16"/>
      <c r="GQ784" s="16"/>
      <c r="GR784" s="16"/>
      <c r="GS784" s="16"/>
      <c r="GT784" s="16"/>
      <c r="GU784" s="16"/>
      <c r="GV784" s="16"/>
      <c r="GW784" s="16"/>
      <c r="GX784" s="16"/>
      <c r="GY784" s="16"/>
      <c r="GZ784" s="16"/>
      <c r="HA784" s="16"/>
      <c r="HB784" s="16"/>
      <c r="HC784" s="16"/>
      <c r="HD784" s="16"/>
      <c r="HE784" s="16"/>
      <c r="HF784" s="16"/>
      <c r="HG784" s="16"/>
      <c r="HH784" s="16"/>
      <c r="HI784" s="16"/>
      <c r="HJ784" s="16"/>
      <c r="HK784" s="16"/>
      <c r="HL784" s="16"/>
      <c r="HM784" s="16"/>
      <c r="HN784" s="16"/>
      <c r="HO784" s="16"/>
      <c r="HP784" s="16"/>
      <c r="HQ784" s="16"/>
      <c r="HR784" s="16"/>
      <c r="HS784" s="16"/>
      <c r="HT784" s="16"/>
      <c r="HU784" s="16"/>
      <c r="HV784" s="16"/>
      <c r="HW784" s="16"/>
      <c r="HX784" s="16"/>
      <c r="HY784" s="16"/>
      <c r="HZ784" s="16"/>
      <c r="IA784" s="16"/>
      <c r="IB784" s="16"/>
      <c r="IC784" s="16"/>
      <c r="ID784" s="16"/>
      <c r="IE784" s="16"/>
      <c r="IF784" s="16"/>
      <c r="IG784" s="16"/>
      <c r="IH784" s="16"/>
      <c r="II784" s="16"/>
      <c r="IJ784" s="16"/>
      <c r="IK784" s="16"/>
      <c r="IL784" s="16"/>
      <c r="IM784" s="16"/>
      <c r="IN784" s="16"/>
      <c r="IO784" s="16"/>
      <c r="IP784" s="16"/>
      <c r="IQ784" s="16"/>
      <c r="IR784" s="16"/>
      <c r="IS784" s="16"/>
      <c r="IT784" s="16"/>
      <c r="IU784" s="16"/>
      <c r="IV784" s="16"/>
      <c r="IW784" s="16"/>
      <c r="IX784" s="16"/>
      <c r="IY784" s="16"/>
      <c r="IZ784" s="16"/>
      <c r="JA784" s="16"/>
      <c r="JB784" s="16"/>
      <c r="JC784" s="16"/>
      <c r="JD784" s="16"/>
      <c r="JE784" s="16"/>
      <c r="JF784" s="16"/>
      <c r="JG784" s="16"/>
      <c r="JH784" s="16"/>
      <c r="JI784" s="16"/>
      <c r="JJ784" s="16"/>
      <c r="JK784" s="16"/>
      <c r="JL784" s="16"/>
      <c r="JM784" s="16"/>
      <c r="JN784" s="16"/>
      <c r="JO784" s="16"/>
      <c r="JP784" s="16"/>
      <c r="JQ784" s="16"/>
      <c r="JR784" s="16"/>
      <c r="JS784" s="16"/>
      <c r="JT784" s="16"/>
      <c r="JU784" s="16"/>
      <c r="JV784" s="16"/>
      <c r="JW784" s="16"/>
      <c r="JX784" s="16"/>
      <c r="JY784" s="16"/>
      <c r="JZ784" s="16"/>
      <c r="KA784" s="16"/>
      <c r="KB784" s="16"/>
      <c r="KC784" s="16"/>
      <c r="KD784" s="16"/>
      <c r="KE784" s="16"/>
      <c r="KF784" s="16"/>
      <c r="KG784" s="16"/>
      <c r="KH784" s="16"/>
      <c r="KI784" s="16"/>
      <c r="KJ784" s="16"/>
      <c r="KK784" s="16"/>
      <c r="KL784" s="16"/>
      <c r="KM784" s="16"/>
      <c r="KN784" s="16"/>
      <c r="KO784" s="16"/>
      <c r="KP784" s="16"/>
      <c r="KQ784" s="16"/>
      <c r="KR784" s="16"/>
      <c r="KS784" s="16"/>
      <c r="KT784" s="16"/>
      <c r="KU784" s="16"/>
      <c r="KV784" s="16"/>
      <c r="KW784" s="16"/>
      <c r="KX784" s="16"/>
      <c r="KY784" s="16"/>
      <c r="KZ784" s="16"/>
      <c r="LA784" s="16"/>
      <c r="LB784" s="16"/>
      <c r="LC784" s="16"/>
      <c r="LD784" s="16"/>
      <c r="LE784" s="16"/>
      <c r="LF784" s="16"/>
      <c r="LG784" s="16"/>
      <c r="LH784" s="16"/>
      <c r="LI784" s="16"/>
      <c r="LJ784" s="16"/>
      <c r="LK784" s="16"/>
      <c r="LL784" s="16"/>
      <c r="LM784" s="16"/>
      <c r="LN784" s="16"/>
      <c r="LO784" s="16"/>
      <c r="LP784" s="16"/>
      <c r="LQ784" s="16"/>
      <c r="LR784" s="16"/>
      <c r="LS784" s="16"/>
      <c r="LT784" s="16"/>
      <c r="LU784" s="16"/>
      <c r="LV784" s="16"/>
      <c r="LW784" s="16"/>
      <c r="LX784" s="16"/>
      <c r="LY784" s="16"/>
      <c r="LZ784" s="16"/>
      <c r="MA784" s="16"/>
      <c r="MB784" s="16"/>
      <c r="MC784" s="16"/>
      <c r="MD784" s="16"/>
      <c r="ME784" s="16"/>
      <c r="MF784" s="16"/>
      <c r="MG784" s="16"/>
      <c r="MH784" s="16"/>
      <c r="MI784" s="16"/>
      <c r="MJ784" s="16"/>
      <c r="MK784" s="16"/>
      <c r="ML784" s="16"/>
      <c r="MM784" s="16"/>
      <c r="MN784" s="16"/>
      <c r="MO784" s="16"/>
      <c r="MP784" s="16"/>
      <c r="MQ784" s="16"/>
      <c r="MR784" s="16"/>
      <c r="MS784" s="16"/>
      <c r="MT784" s="16"/>
      <c r="MU784" s="16"/>
      <c r="MV784" s="16"/>
      <c r="MW784" s="16"/>
      <c r="MX784" s="16"/>
      <c r="MY784" s="16"/>
      <c r="MZ784" s="16"/>
      <c r="NA784" s="16"/>
      <c r="NB784" s="16"/>
      <c r="NC784" s="16"/>
      <c r="ND784" s="16"/>
      <c r="NE784" s="16"/>
      <c r="NF784" s="16"/>
      <c r="NG784" s="16"/>
      <c r="NH784" s="16"/>
      <c r="NI784" s="16"/>
      <c r="NJ784" s="16"/>
      <c r="NK784" s="16"/>
      <c r="NL784" s="16"/>
      <c r="NM784" s="16"/>
      <c r="NN784" s="16"/>
      <c r="NO784" s="16"/>
      <c r="NP784" s="16"/>
      <c r="NQ784" s="16"/>
      <c r="NR784" s="16"/>
      <c r="NS784" s="16"/>
      <c r="NT784" s="16"/>
      <c r="NU784" s="16"/>
      <c r="NV784" s="16"/>
      <c r="NW784" s="16"/>
      <c r="NX784" s="16"/>
      <c r="NY784" s="16"/>
      <c r="NZ784" s="16"/>
      <c r="OA784" s="16"/>
      <c r="OB784" s="16"/>
      <c r="OC784" s="16"/>
      <c r="OD784" s="16"/>
      <c r="OE784" s="16"/>
      <c r="OF784" s="16"/>
      <c r="OG784" s="16"/>
      <c r="OH784" s="16"/>
      <c r="OI784" s="16"/>
      <c r="OJ784" s="16"/>
      <c r="OK784" s="16"/>
      <c r="OL784" s="16"/>
      <c r="OM784" s="16"/>
      <c r="ON784" s="16"/>
      <c r="OO784" s="16"/>
      <c r="OP784" s="16"/>
      <c r="OQ784" s="16"/>
      <c r="OR784" s="16"/>
      <c r="OS784" s="16"/>
      <c r="OT784" s="16"/>
      <c r="OU784" s="16"/>
      <c r="OV784" s="16"/>
      <c r="OW784" s="16"/>
      <c r="OX784" s="16"/>
      <c r="OY784" s="16"/>
      <c r="OZ784" s="16"/>
      <c r="PA784" s="16"/>
      <c r="PB784" s="16"/>
      <c r="PC784" s="16"/>
      <c r="PD784" s="16"/>
      <c r="PE784" s="16"/>
      <c r="PF784" s="16"/>
      <c r="PG784" s="16"/>
      <c r="PH784" s="16"/>
      <c r="PI784" s="16"/>
      <c r="PJ784" s="16"/>
      <c r="PK784" s="16"/>
      <c r="PL784" s="16"/>
      <c r="PM784" s="16"/>
      <c r="PN784" s="16"/>
      <c r="PO784" s="16"/>
      <c r="PP784" s="16"/>
      <c r="PQ784" s="16"/>
      <c r="PR784" s="16"/>
      <c r="PS784" s="16"/>
      <c r="PT784" s="16"/>
      <c r="PU784" s="16"/>
      <c r="PV784" s="16"/>
      <c r="PW784" s="16"/>
      <c r="PX784" s="16"/>
      <c r="PY784" s="16"/>
      <c r="PZ784" s="16"/>
      <c r="QA784" s="16"/>
      <c r="QB784" s="16"/>
      <c r="QC784" s="16"/>
      <c r="QD784" s="16"/>
      <c r="QE784" s="16"/>
      <c r="QF784" s="16"/>
      <c r="QG784" s="16"/>
      <c r="QH784" s="16"/>
      <c r="QI784" s="16"/>
      <c r="QJ784" s="16"/>
      <c r="QK784" s="16"/>
      <c r="QL784" s="16"/>
      <c r="QM784" s="16"/>
      <c r="QN784" s="16"/>
      <c r="QO784" s="16"/>
      <c r="QP784" s="16"/>
      <c r="QQ784" s="16"/>
      <c r="QR784" s="16"/>
      <c r="QS784" s="16"/>
      <c r="QT784" s="16"/>
      <c r="QU784" s="16"/>
      <c r="QV784" s="16"/>
      <c r="QW784" s="16"/>
      <c r="QX784" s="16"/>
      <c r="QY784" s="16"/>
      <c r="QZ784" s="16"/>
      <c r="RA784" s="16"/>
      <c r="RB784" s="16"/>
      <c r="RC784" s="16"/>
      <c r="RD784" s="16"/>
      <c r="RE784" s="16"/>
      <c r="RF784" s="16"/>
      <c r="RG784" s="16"/>
      <c r="RH784" s="16"/>
      <c r="RI784" s="16"/>
      <c r="RJ784" s="16"/>
      <c r="RK784" s="16"/>
      <c r="RL784" s="16"/>
      <c r="RM784" s="16"/>
      <c r="RN784" s="16"/>
      <c r="RO784" s="16"/>
      <c r="RP784" s="16"/>
      <c r="RQ784" s="16"/>
      <c r="RR784" s="16"/>
      <c r="RS784" s="16"/>
      <c r="RT784" s="16"/>
      <c r="RU784" s="16"/>
      <c r="RV784" s="16"/>
      <c r="RW784" s="16"/>
      <c r="RX784" s="16"/>
      <c r="RY784" s="16"/>
      <c r="RZ784" s="16"/>
      <c r="SA784" s="16"/>
      <c r="SB784" s="16"/>
      <c r="SC784" s="16"/>
      <c r="SD784" s="16"/>
      <c r="SE784" s="16"/>
      <c r="SF784" s="16"/>
      <c r="SG784" s="16"/>
      <c r="SH784" s="16"/>
      <c r="SI784" s="16"/>
      <c r="SJ784" s="16"/>
      <c r="SK784" s="16"/>
      <c r="SL784" s="16"/>
      <c r="SM784" s="16"/>
      <c r="SN784" s="16"/>
      <c r="SO784" s="16"/>
      <c r="SP784" s="16"/>
      <c r="SQ784" s="16"/>
      <c r="SR784" s="16"/>
      <c r="SS784" s="16"/>
      <c r="ST784" s="16"/>
      <c r="SU784" s="16"/>
      <c r="SV784" s="16"/>
      <c r="SW784" s="16"/>
      <c r="SX784" s="16"/>
      <c r="SY784" s="16"/>
      <c r="SZ784" s="16"/>
      <c r="TA784" s="16"/>
      <c r="TB784" s="16"/>
      <c r="TC784" s="16"/>
      <c r="TD784" s="16"/>
      <c r="TE784" s="16"/>
      <c r="TF784" s="16"/>
      <c r="TG784" s="16"/>
      <c r="TH784" s="16"/>
      <c r="TI784" s="16"/>
      <c r="TJ784" s="16"/>
      <c r="TK784" s="16"/>
      <c r="TL784" s="16"/>
      <c r="TM784" s="16"/>
      <c r="TN784" s="16"/>
      <c r="TO784" s="16"/>
      <c r="TP784" s="16"/>
      <c r="TQ784" s="16"/>
      <c r="TR784" s="16"/>
      <c r="TS784" s="16"/>
      <c r="TT784" s="16"/>
      <c r="TU784" s="16"/>
      <c r="TV784" s="16"/>
      <c r="TW784" s="16"/>
      <c r="TX784" s="16"/>
      <c r="TY784" s="16"/>
      <c r="TZ784" s="16"/>
      <c r="UA784" s="16"/>
      <c r="UB784" s="16"/>
      <c r="UC784" s="16"/>
      <c r="UD784" s="16"/>
      <c r="UE784" s="16"/>
      <c r="UF784" s="16"/>
      <c r="UG784" s="16"/>
      <c r="UH784" s="16"/>
      <c r="UI784" s="16"/>
      <c r="UJ784" s="16"/>
      <c r="UK784" s="16"/>
      <c r="UL784" s="16"/>
      <c r="UM784" s="16"/>
      <c r="UN784" s="16"/>
      <c r="UO784" s="16"/>
      <c r="UP784" s="16"/>
      <c r="UQ784" s="16"/>
      <c r="UR784" s="16"/>
      <c r="US784" s="16"/>
      <c r="UT784" s="16"/>
      <c r="UU784" s="16"/>
      <c r="UV784" s="16"/>
      <c r="UW784" s="16"/>
      <c r="UX784" s="16"/>
      <c r="UY784" s="16"/>
      <c r="UZ784" s="16"/>
      <c r="VA784" s="16"/>
      <c r="VB784" s="16"/>
      <c r="VC784" s="16"/>
      <c r="VD784" s="16"/>
      <c r="VE784" s="16"/>
      <c r="VF784" s="16"/>
      <c r="VG784" s="16"/>
      <c r="VH784" s="16"/>
      <c r="VI784" s="16"/>
      <c r="VJ784" s="16"/>
      <c r="VK784" s="16"/>
      <c r="VL784" s="16"/>
      <c r="VM784" s="16"/>
      <c r="VN784" s="16"/>
      <c r="VO784" s="16"/>
      <c r="VP784" s="16"/>
      <c r="VQ784" s="16"/>
      <c r="VR784" s="16"/>
      <c r="VS784" s="16"/>
      <c r="VT784" s="16"/>
      <c r="VU784" s="16"/>
      <c r="VV784" s="16"/>
      <c r="VW784" s="16"/>
      <c r="VX784" s="16"/>
      <c r="VY784" s="16"/>
      <c r="VZ784" s="16"/>
      <c r="WA784" s="16"/>
      <c r="WB784" s="16"/>
      <c r="WC784" s="16"/>
      <c r="WD784" s="16"/>
      <c r="WE784" s="16"/>
      <c r="WF784" s="16"/>
      <c r="WG784" s="16"/>
      <c r="WH784" s="16"/>
      <c r="WI784" s="16"/>
      <c r="WJ784" s="16"/>
      <c r="WK784" s="16"/>
      <c r="WL784" s="16"/>
      <c r="WM784" s="16"/>
      <c r="WN784" s="16"/>
      <c r="WO784" s="16"/>
      <c r="WP784" s="16"/>
      <c r="WQ784" s="16"/>
      <c r="WR784" s="16"/>
      <c r="WS784" s="16"/>
      <c r="WT784" s="16"/>
      <c r="WU784" s="16"/>
      <c r="WV784" s="16"/>
      <c r="WW784" s="16"/>
      <c r="WX784" s="16"/>
      <c r="WY784" s="16"/>
      <c r="WZ784" s="16"/>
      <c r="XA784" s="16"/>
      <c r="XB784" s="16"/>
      <c r="XC784" s="16"/>
      <c r="XD784" s="16"/>
      <c r="XE784" s="16"/>
      <c r="XF784" s="16"/>
      <c r="XG784" s="16"/>
      <c r="XH784" s="16"/>
      <c r="XI784" s="16"/>
      <c r="XJ784" s="16"/>
      <c r="XK784" s="16"/>
      <c r="XL784" s="16"/>
      <c r="XM784" s="16"/>
      <c r="XN784" s="16"/>
      <c r="XO784" s="16"/>
      <c r="XP784" s="16"/>
      <c r="XQ784" s="16"/>
      <c r="XR784" s="16"/>
      <c r="XS784" s="16"/>
      <c r="XT784" s="16"/>
      <c r="XU784" s="16"/>
      <c r="XV784" s="16"/>
      <c r="XW784" s="16"/>
      <c r="XX784" s="16"/>
      <c r="XY784" s="16"/>
      <c r="XZ784" s="16"/>
      <c r="YA784" s="16"/>
      <c r="YB784" s="16"/>
      <c r="YC784" s="16"/>
      <c r="YD784" s="16"/>
      <c r="YE784" s="16"/>
      <c r="YF784" s="16"/>
      <c r="YG784" s="16"/>
      <c r="YH784" s="16"/>
      <c r="YI784" s="16"/>
      <c r="YJ784" s="16"/>
      <c r="YK784" s="16"/>
      <c r="YL784" s="16"/>
      <c r="YM784" s="16"/>
      <c r="YN784" s="16"/>
      <c r="YO784" s="16"/>
      <c r="YP784" s="16"/>
      <c r="YQ784" s="16"/>
      <c r="YR784" s="16"/>
      <c r="YS784" s="16"/>
      <c r="YT784" s="16"/>
      <c r="YU784" s="16"/>
      <c r="YV784" s="16"/>
      <c r="YW784" s="16"/>
      <c r="YX784" s="16"/>
      <c r="YY784" s="16"/>
      <c r="YZ784" s="16"/>
      <c r="ZA784" s="16"/>
      <c r="ZB784" s="16"/>
      <c r="ZC784" s="16"/>
      <c r="ZD784" s="16"/>
      <c r="ZE784" s="16"/>
      <c r="ZF784" s="16"/>
      <c r="ZG784" s="16"/>
      <c r="ZH784" s="16"/>
      <c r="ZI784" s="16"/>
      <c r="ZJ784" s="16"/>
      <c r="ZK784" s="16"/>
      <c r="ZL784" s="16"/>
      <c r="ZM784" s="16"/>
      <c r="ZN784" s="16"/>
      <c r="ZO784" s="16"/>
      <c r="ZP784" s="16"/>
      <c r="ZQ784" s="16"/>
      <c r="ZR784" s="16"/>
      <c r="ZS784" s="16"/>
      <c r="ZT784" s="16"/>
      <c r="ZU784" s="16"/>
      <c r="ZV784" s="16"/>
      <c r="ZW784" s="16"/>
      <c r="ZX784" s="16"/>
      <c r="ZY784" s="16"/>
      <c r="ZZ784" s="16"/>
      <c r="AAA784" s="16"/>
      <c r="AAB784" s="16"/>
      <c r="AAC784" s="16"/>
      <c r="AAD784" s="16"/>
      <c r="AAE784" s="16"/>
      <c r="AAF784" s="16"/>
      <c r="AAG784" s="16"/>
      <c r="AAH784" s="16"/>
      <c r="AAI784" s="16"/>
      <c r="AAJ784" s="16"/>
      <c r="AAK784" s="16"/>
      <c r="AAL784" s="16"/>
      <c r="AAM784" s="16"/>
      <c r="AAN784" s="16"/>
      <c r="AAO784" s="16"/>
      <c r="AAP784" s="16"/>
      <c r="AAQ784" s="16"/>
      <c r="AAR784" s="16"/>
      <c r="AAS784" s="16"/>
      <c r="AAT784" s="16"/>
      <c r="AAU784" s="16"/>
      <c r="AAV784" s="16"/>
      <c r="AAW784" s="16"/>
      <c r="AAX784" s="16"/>
      <c r="AAY784" s="16"/>
      <c r="AAZ784" s="16"/>
      <c r="ABA784" s="16"/>
      <c r="ABB784" s="16"/>
      <c r="ABC784" s="16"/>
      <c r="ABD784" s="16"/>
      <c r="ABE784" s="16"/>
      <c r="ABF784" s="16"/>
      <c r="ABG784" s="16"/>
      <c r="ABH784" s="16"/>
      <c r="ABI784" s="16"/>
      <c r="ABJ784" s="16"/>
      <c r="ABK784" s="16"/>
      <c r="ABL784" s="16"/>
      <c r="ABM784" s="16"/>
      <c r="ABN784" s="16"/>
      <c r="ABO784" s="16"/>
      <c r="ABP784" s="16"/>
      <c r="ABQ784" s="16"/>
      <c r="ABR784" s="16"/>
      <c r="ABS784" s="16"/>
      <c r="ABT784" s="16"/>
      <c r="ABU784" s="16"/>
      <c r="ABV784" s="16"/>
      <c r="ABW784" s="16"/>
      <c r="ABX784" s="16"/>
      <c r="ABY784" s="16"/>
      <c r="ABZ784" s="16"/>
      <c r="ACA784" s="16"/>
      <c r="ACB784" s="16"/>
      <c r="ACC784" s="16"/>
      <c r="ACD784" s="16"/>
      <c r="ACE784" s="16"/>
      <c r="ACF784" s="16"/>
      <c r="ACG784" s="16"/>
      <c r="ACH784" s="16"/>
      <c r="ACI784" s="16"/>
      <c r="ACJ784" s="16"/>
      <c r="ACK784" s="16"/>
      <c r="ACL784" s="16"/>
      <c r="ACM784" s="16"/>
      <c r="ACN784" s="16"/>
      <c r="ACO784" s="16"/>
      <c r="ACP784" s="16"/>
      <c r="ACQ784" s="16"/>
      <c r="ACR784" s="16"/>
      <c r="ACS784" s="16"/>
      <c r="ACT784" s="16"/>
      <c r="ACU784" s="16"/>
      <c r="ACV784" s="16"/>
      <c r="ACW784" s="16"/>
      <c r="ACX784" s="16"/>
      <c r="ACY784" s="16"/>
      <c r="ACZ784" s="16"/>
      <c r="ADA784" s="16"/>
      <c r="ADB784" s="16"/>
      <c r="ADC784" s="16"/>
      <c r="ADD784" s="16"/>
      <c r="ADE784" s="16"/>
      <c r="ADF784" s="16"/>
      <c r="ADG784" s="16"/>
      <c r="ADH784" s="16"/>
      <c r="ADI784" s="16"/>
      <c r="ADJ784" s="16"/>
      <c r="ADK784" s="16"/>
      <c r="ADL784" s="16"/>
      <c r="ADM784" s="16"/>
      <c r="ADN784" s="16"/>
      <c r="ADO784" s="16"/>
      <c r="ADP784" s="16"/>
      <c r="ADQ784" s="16"/>
      <c r="ADR784" s="16"/>
      <c r="ADS784" s="16"/>
      <c r="ADT784" s="16"/>
      <c r="ADU784" s="16"/>
      <c r="ADV784" s="16"/>
      <c r="ADW784" s="16"/>
      <c r="ADX784" s="16"/>
      <c r="ADY784" s="16"/>
      <c r="ADZ784" s="16"/>
      <c r="AEA784" s="16"/>
      <c r="AEB784" s="16"/>
      <c r="AEC784" s="16"/>
      <c r="AED784" s="16"/>
      <c r="AEE784" s="16"/>
      <c r="AEF784" s="16"/>
      <c r="AEG784" s="16"/>
      <c r="AEH784" s="16"/>
      <c r="AEI784" s="16"/>
      <c r="AEJ784" s="16"/>
      <c r="AEK784" s="16"/>
      <c r="AEL784" s="16"/>
      <c r="AEM784" s="16"/>
      <c r="AEN784" s="16"/>
      <c r="AEO784" s="16"/>
      <c r="AEP784" s="16"/>
      <c r="AEQ784" s="16"/>
      <c r="AER784" s="16"/>
      <c r="AES784" s="16"/>
      <c r="AET784" s="16"/>
      <c r="AEU784" s="16"/>
      <c r="AEV784" s="16"/>
      <c r="AEW784" s="16"/>
      <c r="AEX784" s="16"/>
      <c r="AEY784" s="16"/>
      <c r="AEZ784" s="16"/>
      <c r="AFA784" s="16"/>
      <c r="AFB784" s="16"/>
      <c r="AFC784" s="16"/>
      <c r="AFD784" s="16"/>
      <c r="AFE784" s="16"/>
      <c r="AFF784" s="16"/>
      <c r="AFG784" s="16"/>
      <c r="AFH784" s="16"/>
      <c r="AFI784" s="16"/>
      <c r="AFJ784" s="16"/>
      <c r="AFK784" s="16"/>
      <c r="AFL784" s="16"/>
      <c r="AFM784" s="16"/>
      <c r="AFN784" s="16"/>
      <c r="AFO784" s="16"/>
      <c r="AFP784" s="16"/>
      <c r="AFQ784" s="16"/>
      <c r="AFR784" s="16"/>
      <c r="AFS784" s="16"/>
      <c r="AFT784" s="16"/>
      <c r="AFU784" s="16"/>
      <c r="AFV784" s="16"/>
      <c r="AFW784" s="16"/>
      <c r="AFX784" s="16"/>
      <c r="AFY784" s="16"/>
      <c r="AFZ784" s="16"/>
      <c r="AGA784" s="16"/>
    </row>
    <row r="785" spans="1:859" s="343" customFormat="1" x14ac:dyDescent="0.2">
      <c r="A785" s="341"/>
      <c r="B785" s="341"/>
      <c r="C785" s="341"/>
      <c r="D785" s="341"/>
      <c r="E785" s="340" t="s">
        <v>1908</v>
      </c>
      <c r="F785" s="340" t="s">
        <v>2964</v>
      </c>
      <c r="G785" s="340" t="s">
        <v>449</v>
      </c>
      <c r="H785" s="329" t="s">
        <v>1904</v>
      </c>
      <c r="I785" s="329" t="s">
        <v>1802</v>
      </c>
      <c r="J785" s="329" t="s">
        <v>886</v>
      </c>
      <c r="K785" s="329" t="s">
        <v>1835</v>
      </c>
      <c r="L785" s="329" t="s">
        <v>849</v>
      </c>
      <c r="M785" s="329"/>
      <c r="N785" s="340"/>
      <c r="O785" s="329"/>
      <c r="P785" s="329"/>
      <c r="Q785" s="340"/>
      <c r="R785" s="341"/>
      <c r="S785" s="341"/>
      <c r="T785" s="341"/>
      <c r="U785" s="341"/>
      <c r="V785" s="341"/>
      <c r="W785" s="341"/>
      <c r="X785" s="341"/>
      <c r="Y785" s="341"/>
      <c r="Z785" s="341"/>
      <c r="AA785" s="341"/>
      <c r="AB785" s="341"/>
      <c r="AC785" s="341"/>
      <c r="AD785" s="341"/>
      <c r="AE785" s="341"/>
      <c r="AF785" s="341"/>
      <c r="AG785" s="341"/>
      <c r="AH785" s="341"/>
      <c r="AI785" s="341"/>
      <c r="AJ785" s="341"/>
      <c r="AK785" s="341"/>
      <c r="AL785" s="341"/>
      <c r="AM785" s="341"/>
      <c r="AN785" s="341"/>
      <c r="AO785" s="341"/>
      <c r="AP785" s="341"/>
      <c r="AQ785" s="341"/>
      <c r="AR785" s="341"/>
      <c r="AS785" s="341"/>
      <c r="AT785" s="341"/>
      <c r="AU785" s="341"/>
      <c r="AV785" s="341"/>
      <c r="AW785" s="341"/>
      <c r="AX785" s="341"/>
      <c r="AY785" s="341"/>
      <c r="AZ785" s="341"/>
      <c r="BA785" s="341"/>
      <c r="BB785" s="341"/>
      <c r="BC785" s="341"/>
      <c r="BD785" s="341"/>
      <c r="BE785" s="341"/>
      <c r="BF785" s="341"/>
      <c r="BG785" s="341"/>
      <c r="BH785" s="341"/>
      <c r="BI785" s="341"/>
      <c r="BJ785" s="341"/>
      <c r="BK785" s="341"/>
      <c r="BL785" s="341"/>
      <c r="BM785" s="341"/>
      <c r="BN785" s="341"/>
      <c r="BO785" s="341"/>
      <c r="BP785" s="341"/>
      <c r="BQ785" s="341"/>
      <c r="BR785" s="341"/>
      <c r="BS785" s="341"/>
      <c r="BT785" s="341"/>
      <c r="BU785" s="341"/>
      <c r="BV785" s="341"/>
      <c r="BW785" s="341"/>
      <c r="BX785" s="341"/>
      <c r="BY785" s="341"/>
      <c r="BZ785" s="341"/>
      <c r="CA785" s="341"/>
      <c r="CB785" s="341"/>
      <c r="CC785" s="341"/>
      <c r="CD785" s="341"/>
      <c r="CE785" s="341"/>
      <c r="CF785" s="341"/>
      <c r="CG785" s="341"/>
      <c r="CH785" s="341"/>
      <c r="CI785" s="341"/>
      <c r="CJ785" s="341"/>
      <c r="CK785" s="341"/>
      <c r="CL785" s="341"/>
      <c r="CM785" s="341"/>
      <c r="CN785" s="341"/>
      <c r="CO785" s="341"/>
      <c r="CP785" s="341"/>
      <c r="CQ785" s="341"/>
      <c r="CR785" s="341"/>
      <c r="CS785" s="341"/>
      <c r="CT785" s="341"/>
      <c r="CU785" s="341"/>
      <c r="CV785" s="341"/>
      <c r="CW785" s="341"/>
      <c r="CX785" s="341"/>
      <c r="CY785" s="341"/>
      <c r="CZ785" s="341"/>
      <c r="DA785" s="341"/>
      <c r="DB785" s="341"/>
      <c r="DC785" s="341"/>
      <c r="DD785" s="341"/>
      <c r="DE785" s="341"/>
      <c r="DF785" s="341"/>
      <c r="DG785" s="341"/>
      <c r="DH785" s="341"/>
      <c r="DI785" s="341"/>
      <c r="DJ785" s="341"/>
      <c r="DK785" s="341"/>
      <c r="DL785" s="341"/>
      <c r="DM785" s="341"/>
      <c r="DN785" s="341"/>
      <c r="DO785" s="341"/>
      <c r="DP785" s="341"/>
      <c r="DQ785" s="341"/>
      <c r="DR785" s="341"/>
      <c r="DS785" s="341"/>
      <c r="DT785" s="341"/>
      <c r="DU785" s="341"/>
      <c r="DV785" s="341"/>
      <c r="DW785" s="341"/>
      <c r="DX785" s="341"/>
      <c r="DY785" s="341"/>
      <c r="DZ785" s="341"/>
      <c r="EA785" s="341"/>
      <c r="EB785" s="341"/>
      <c r="EC785" s="341"/>
      <c r="ED785" s="341"/>
      <c r="EE785" s="341"/>
      <c r="EF785" s="341"/>
      <c r="EG785" s="341"/>
      <c r="EH785" s="341"/>
      <c r="EI785" s="341"/>
      <c r="EJ785" s="341"/>
      <c r="EK785" s="341"/>
      <c r="EL785" s="341"/>
      <c r="EM785" s="341"/>
      <c r="EN785" s="341"/>
      <c r="EO785" s="341"/>
      <c r="EP785" s="341"/>
      <c r="EQ785" s="341"/>
      <c r="ER785" s="341"/>
      <c r="ES785" s="341"/>
      <c r="ET785" s="341"/>
      <c r="EU785" s="341"/>
      <c r="EV785" s="341"/>
      <c r="EW785" s="341"/>
      <c r="EX785" s="341"/>
      <c r="EY785" s="341"/>
      <c r="EZ785" s="341"/>
      <c r="FA785" s="341"/>
      <c r="FB785" s="341"/>
      <c r="FC785" s="341"/>
      <c r="FD785" s="341"/>
      <c r="FE785" s="341"/>
      <c r="FF785" s="341"/>
      <c r="FG785" s="341"/>
      <c r="FH785" s="341"/>
      <c r="FI785" s="341"/>
      <c r="FJ785" s="341"/>
      <c r="FK785" s="341"/>
      <c r="FL785" s="341"/>
      <c r="FM785" s="341"/>
      <c r="FN785" s="341"/>
      <c r="FO785" s="341"/>
      <c r="FP785" s="341"/>
      <c r="FQ785" s="341"/>
      <c r="FR785" s="341"/>
      <c r="FS785" s="341"/>
      <c r="FT785" s="341"/>
      <c r="FU785" s="341"/>
      <c r="FV785" s="341"/>
      <c r="FW785" s="341"/>
      <c r="FX785" s="341"/>
      <c r="FY785" s="341"/>
      <c r="FZ785" s="341"/>
      <c r="GA785" s="341"/>
      <c r="GB785" s="341"/>
      <c r="GC785" s="341"/>
      <c r="GD785" s="341"/>
      <c r="GE785" s="341"/>
      <c r="GF785" s="341"/>
      <c r="GG785" s="341"/>
      <c r="GH785" s="341"/>
      <c r="GI785" s="341"/>
      <c r="GJ785" s="341"/>
      <c r="GK785" s="341"/>
      <c r="GL785" s="341"/>
      <c r="GM785" s="341"/>
      <c r="GN785" s="341"/>
      <c r="GO785" s="341"/>
      <c r="GP785" s="341"/>
      <c r="GQ785" s="341"/>
      <c r="GR785" s="341"/>
      <c r="GS785" s="341"/>
      <c r="GT785" s="341"/>
      <c r="GU785" s="341"/>
      <c r="GV785" s="341"/>
      <c r="GW785" s="341"/>
      <c r="GX785" s="341"/>
      <c r="GY785" s="341"/>
      <c r="GZ785" s="341"/>
      <c r="HA785" s="341"/>
      <c r="HB785" s="341"/>
      <c r="HC785" s="341"/>
      <c r="HD785" s="341"/>
      <c r="HE785" s="341"/>
      <c r="HF785" s="341"/>
      <c r="HG785" s="341"/>
      <c r="HH785" s="341"/>
      <c r="HI785" s="341"/>
      <c r="HJ785" s="341"/>
      <c r="HK785" s="341"/>
      <c r="HL785" s="341"/>
      <c r="HM785" s="341"/>
      <c r="HN785" s="341"/>
      <c r="HO785" s="341"/>
      <c r="HP785" s="341"/>
      <c r="HQ785" s="341"/>
      <c r="HR785" s="341"/>
      <c r="HS785" s="341"/>
      <c r="HT785" s="341"/>
      <c r="HU785" s="341"/>
      <c r="HV785" s="341"/>
      <c r="HW785" s="341"/>
      <c r="HX785" s="341"/>
      <c r="HY785" s="341"/>
      <c r="HZ785" s="341"/>
      <c r="IA785" s="341"/>
      <c r="IB785" s="341"/>
      <c r="IC785" s="341"/>
      <c r="ID785" s="341"/>
      <c r="IE785" s="341"/>
      <c r="IF785" s="341"/>
      <c r="IG785" s="341"/>
      <c r="IH785" s="341"/>
      <c r="II785" s="341"/>
      <c r="IJ785" s="341"/>
      <c r="IK785" s="341"/>
      <c r="IL785" s="341"/>
      <c r="IM785" s="341"/>
      <c r="IN785" s="341"/>
      <c r="IO785" s="341"/>
      <c r="IP785" s="341"/>
      <c r="IQ785" s="341"/>
      <c r="IR785" s="341"/>
      <c r="IS785" s="341"/>
      <c r="IT785" s="341"/>
      <c r="IU785" s="341"/>
      <c r="IV785" s="341"/>
      <c r="IW785" s="341"/>
      <c r="IX785" s="341"/>
      <c r="IY785" s="341"/>
      <c r="IZ785" s="341"/>
      <c r="JA785" s="341"/>
      <c r="JB785" s="341"/>
      <c r="JC785" s="341"/>
      <c r="JD785" s="341"/>
      <c r="JE785" s="341"/>
      <c r="JF785" s="341"/>
      <c r="JG785" s="341"/>
      <c r="JH785" s="341"/>
      <c r="JI785" s="341"/>
      <c r="JJ785" s="341"/>
      <c r="JK785" s="341"/>
      <c r="JL785" s="341"/>
      <c r="JM785" s="341"/>
      <c r="JN785" s="341"/>
      <c r="JO785" s="341"/>
      <c r="JP785" s="341"/>
      <c r="JQ785" s="341"/>
      <c r="JR785" s="341"/>
      <c r="JS785" s="341"/>
      <c r="JT785" s="341"/>
      <c r="JU785" s="341"/>
      <c r="JV785" s="341"/>
      <c r="JW785" s="341"/>
      <c r="JX785" s="341"/>
      <c r="JY785" s="341"/>
      <c r="JZ785" s="341"/>
      <c r="KA785" s="341"/>
      <c r="KB785" s="341"/>
      <c r="KC785" s="341"/>
      <c r="KD785" s="341"/>
      <c r="KE785" s="341"/>
      <c r="KF785" s="341"/>
      <c r="KG785" s="341"/>
      <c r="KH785" s="341"/>
      <c r="KI785" s="341"/>
      <c r="KJ785" s="341"/>
      <c r="KK785" s="341"/>
      <c r="KL785" s="341"/>
      <c r="KM785" s="341"/>
      <c r="KN785" s="341"/>
      <c r="KO785" s="341"/>
      <c r="KP785" s="341"/>
      <c r="KQ785" s="341"/>
      <c r="KR785" s="341"/>
      <c r="KS785" s="341"/>
      <c r="KT785" s="341"/>
      <c r="KU785" s="341"/>
      <c r="KV785" s="341"/>
      <c r="KW785" s="341"/>
      <c r="KX785" s="341"/>
      <c r="KY785" s="341"/>
      <c r="KZ785" s="341"/>
      <c r="LA785" s="341"/>
      <c r="LB785" s="341"/>
      <c r="LC785" s="341"/>
      <c r="LD785" s="341"/>
      <c r="LE785" s="341"/>
      <c r="LF785" s="341"/>
      <c r="LG785" s="341"/>
      <c r="LH785" s="341"/>
      <c r="LI785" s="341"/>
      <c r="LJ785" s="341"/>
      <c r="LK785" s="341"/>
      <c r="LL785" s="341"/>
      <c r="LM785" s="341"/>
      <c r="LN785" s="341"/>
      <c r="LO785" s="341"/>
      <c r="LP785" s="341"/>
      <c r="LQ785" s="341"/>
      <c r="LR785" s="341"/>
      <c r="LS785" s="341"/>
      <c r="LT785" s="341"/>
      <c r="LU785" s="341"/>
      <c r="LV785" s="341"/>
      <c r="LW785" s="341"/>
      <c r="LX785" s="341"/>
      <c r="LY785" s="341"/>
      <c r="LZ785" s="341"/>
      <c r="MA785" s="341"/>
      <c r="MB785" s="341"/>
      <c r="MC785" s="341"/>
      <c r="MD785" s="341"/>
      <c r="ME785" s="341"/>
      <c r="MF785" s="341"/>
      <c r="MG785" s="341"/>
      <c r="MH785" s="341"/>
      <c r="MI785" s="341"/>
      <c r="MJ785" s="341"/>
      <c r="MK785" s="341"/>
      <c r="ML785" s="341"/>
      <c r="MM785" s="341"/>
      <c r="MN785" s="341"/>
      <c r="MO785" s="341"/>
      <c r="MP785" s="341"/>
      <c r="MQ785" s="341"/>
      <c r="MR785" s="341"/>
      <c r="MS785" s="341"/>
      <c r="MT785" s="341"/>
      <c r="MU785" s="341"/>
      <c r="MV785" s="341"/>
      <c r="MW785" s="341"/>
      <c r="MX785" s="341"/>
      <c r="MY785" s="341"/>
      <c r="MZ785" s="341"/>
      <c r="NA785" s="341"/>
      <c r="NB785" s="341"/>
      <c r="NC785" s="341"/>
      <c r="ND785" s="341"/>
      <c r="NE785" s="341"/>
      <c r="NF785" s="341"/>
      <c r="NG785" s="341"/>
      <c r="NH785" s="341"/>
      <c r="NI785" s="341"/>
      <c r="NJ785" s="341"/>
      <c r="NK785" s="341"/>
      <c r="NL785" s="341"/>
      <c r="NM785" s="341"/>
      <c r="NN785" s="341"/>
      <c r="NO785" s="341"/>
      <c r="NP785" s="341"/>
      <c r="NQ785" s="341"/>
      <c r="NR785" s="341"/>
      <c r="NS785" s="341"/>
      <c r="NT785" s="341"/>
      <c r="NU785" s="341"/>
      <c r="NV785" s="341"/>
      <c r="NW785" s="341"/>
      <c r="NX785" s="341"/>
      <c r="NY785" s="341"/>
      <c r="NZ785" s="341"/>
      <c r="OA785" s="341"/>
      <c r="OB785" s="341"/>
      <c r="OC785" s="341"/>
      <c r="OD785" s="341"/>
      <c r="OE785" s="341"/>
      <c r="OF785" s="341"/>
      <c r="OG785" s="341"/>
      <c r="OH785" s="341"/>
      <c r="OI785" s="341"/>
      <c r="OJ785" s="341"/>
      <c r="OK785" s="341"/>
      <c r="OL785" s="341"/>
      <c r="OM785" s="341"/>
      <c r="ON785" s="341"/>
      <c r="OO785" s="341"/>
      <c r="OP785" s="341"/>
      <c r="OQ785" s="341"/>
      <c r="OR785" s="341"/>
      <c r="OS785" s="341"/>
      <c r="OT785" s="341"/>
      <c r="OU785" s="341"/>
      <c r="OV785" s="341"/>
      <c r="OW785" s="341"/>
      <c r="OX785" s="341"/>
      <c r="OY785" s="341"/>
      <c r="OZ785" s="341"/>
      <c r="PA785" s="341"/>
      <c r="PB785" s="341"/>
      <c r="PC785" s="341"/>
      <c r="PD785" s="341"/>
      <c r="PE785" s="341"/>
      <c r="PF785" s="341"/>
      <c r="PG785" s="341"/>
      <c r="PH785" s="341"/>
      <c r="PI785" s="341"/>
      <c r="PJ785" s="341"/>
      <c r="PK785" s="341"/>
      <c r="PL785" s="341"/>
      <c r="PM785" s="341"/>
      <c r="PN785" s="341"/>
      <c r="PO785" s="341"/>
      <c r="PP785" s="341"/>
      <c r="PQ785" s="341"/>
      <c r="PR785" s="341"/>
      <c r="PS785" s="341"/>
      <c r="PT785" s="341"/>
      <c r="PU785" s="341"/>
      <c r="PV785" s="341"/>
      <c r="PW785" s="341"/>
      <c r="PX785" s="341"/>
      <c r="PY785" s="341"/>
      <c r="PZ785" s="341"/>
      <c r="QA785" s="341"/>
      <c r="QB785" s="341"/>
      <c r="QC785" s="341"/>
      <c r="QD785" s="341"/>
      <c r="QE785" s="341"/>
      <c r="QF785" s="341"/>
      <c r="QG785" s="341"/>
      <c r="QH785" s="341"/>
      <c r="QI785" s="341"/>
      <c r="QJ785" s="341"/>
      <c r="QK785" s="341"/>
      <c r="QL785" s="341"/>
      <c r="QM785" s="341"/>
      <c r="QN785" s="341"/>
      <c r="QO785" s="341"/>
      <c r="QP785" s="341"/>
      <c r="QQ785" s="341"/>
      <c r="QR785" s="341"/>
      <c r="QS785" s="341"/>
      <c r="QT785" s="341"/>
      <c r="QU785" s="341"/>
      <c r="QV785" s="341"/>
      <c r="QW785" s="341"/>
      <c r="QX785" s="341"/>
      <c r="QY785" s="341"/>
      <c r="QZ785" s="341"/>
      <c r="RA785" s="341"/>
      <c r="RB785" s="341"/>
      <c r="RC785" s="341"/>
      <c r="RD785" s="341"/>
      <c r="RE785" s="341"/>
      <c r="RF785" s="341"/>
      <c r="RG785" s="341"/>
      <c r="RH785" s="341"/>
      <c r="RI785" s="341"/>
      <c r="RJ785" s="341"/>
      <c r="RK785" s="341"/>
      <c r="RL785" s="341"/>
      <c r="RM785" s="341"/>
      <c r="RN785" s="341"/>
      <c r="RO785" s="341"/>
      <c r="RP785" s="341"/>
      <c r="RQ785" s="341"/>
      <c r="RR785" s="341"/>
      <c r="RS785" s="341"/>
      <c r="RT785" s="341"/>
      <c r="RU785" s="341"/>
      <c r="RV785" s="341"/>
      <c r="RW785" s="341"/>
      <c r="RX785" s="341"/>
      <c r="RY785" s="341"/>
      <c r="RZ785" s="341"/>
      <c r="SA785" s="341"/>
      <c r="SB785" s="341"/>
      <c r="SC785" s="341"/>
      <c r="SD785" s="341"/>
      <c r="SE785" s="341"/>
      <c r="SF785" s="341"/>
      <c r="SG785" s="341"/>
      <c r="SH785" s="341"/>
      <c r="SI785" s="341"/>
      <c r="SJ785" s="341"/>
      <c r="SK785" s="341"/>
      <c r="SL785" s="341"/>
      <c r="SM785" s="341"/>
      <c r="SN785" s="341"/>
      <c r="SO785" s="341"/>
      <c r="SP785" s="341"/>
      <c r="SQ785" s="341"/>
      <c r="SR785" s="341"/>
      <c r="SS785" s="341"/>
      <c r="ST785" s="341"/>
      <c r="SU785" s="341"/>
      <c r="SV785" s="341"/>
      <c r="SW785" s="341"/>
      <c r="SX785" s="341"/>
      <c r="SY785" s="341"/>
      <c r="SZ785" s="341"/>
      <c r="TA785" s="341"/>
      <c r="TB785" s="341"/>
      <c r="TC785" s="341"/>
      <c r="TD785" s="341"/>
      <c r="TE785" s="341"/>
      <c r="TF785" s="341"/>
      <c r="TG785" s="341"/>
      <c r="TH785" s="341"/>
      <c r="TI785" s="341"/>
      <c r="TJ785" s="341"/>
      <c r="TK785" s="341"/>
      <c r="TL785" s="341"/>
      <c r="TM785" s="341"/>
      <c r="TN785" s="341"/>
      <c r="TO785" s="341"/>
      <c r="TP785" s="341"/>
      <c r="TQ785" s="341"/>
      <c r="TR785" s="341"/>
      <c r="TS785" s="341"/>
      <c r="TT785" s="341"/>
      <c r="TU785" s="341"/>
      <c r="TV785" s="341"/>
      <c r="TW785" s="341"/>
      <c r="TX785" s="341"/>
      <c r="TY785" s="341"/>
      <c r="TZ785" s="341"/>
      <c r="UA785" s="341"/>
      <c r="UB785" s="341"/>
      <c r="UC785" s="341"/>
      <c r="UD785" s="341"/>
      <c r="UE785" s="341"/>
      <c r="UF785" s="341"/>
      <c r="UG785" s="341"/>
      <c r="UH785" s="341"/>
      <c r="UI785" s="341"/>
      <c r="UJ785" s="341"/>
      <c r="UK785" s="341"/>
      <c r="UL785" s="341"/>
      <c r="UM785" s="341"/>
      <c r="UN785" s="341"/>
      <c r="UO785" s="341"/>
      <c r="UP785" s="341"/>
      <c r="UQ785" s="341"/>
      <c r="UR785" s="341"/>
      <c r="US785" s="341"/>
      <c r="UT785" s="341"/>
      <c r="UU785" s="341"/>
      <c r="UV785" s="341"/>
      <c r="UW785" s="341"/>
      <c r="UX785" s="341"/>
      <c r="UY785" s="341"/>
      <c r="UZ785" s="341"/>
      <c r="VA785" s="341"/>
      <c r="VB785" s="341"/>
      <c r="VC785" s="341"/>
      <c r="VD785" s="341"/>
      <c r="VE785" s="341"/>
      <c r="VF785" s="341"/>
      <c r="VG785" s="341"/>
      <c r="VH785" s="341"/>
      <c r="VI785" s="341"/>
      <c r="VJ785" s="341"/>
      <c r="VK785" s="341"/>
      <c r="VL785" s="341"/>
      <c r="VM785" s="341"/>
      <c r="VN785" s="341"/>
      <c r="VO785" s="341"/>
      <c r="VP785" s="341"/>
      <c r="VQ785" s="341"/>
      <c r="VR785" s="341"/>
      <c r="VS785" s="341"/>
      <c r="VT785" s="341"/>
      <c r="VU785" s="341"/>
      <c r="VV785" s="341"/>
      <c r="VW785" s="341"/>
      <c r="VX785" s="341"/>
      <c r="VY785" s="341"/>
      <c r="VZ785" s="341"/>
      <c r="WA785" s="341"/>
      <c r="WB785" s="341"/>
      <c r="WC785" s="341"/>
      <c r="WD785" s="341"/>
      <c r="WE785" s="341"/>
      <c r="WF785" s="341"/>
      <c r="WG785" s="341"/>
      <c r="WH785" s="341"/>
      <c r="WI785" s="341"/>
      <c r="WJ785" s="341"/>
      <c r="WK785" s="341"/>
      <c r="WL785" s="341"/>
      <c r="WM785" s="341"/>
      <c r="WN785" s="341"/>
      <c r="WO785" s="341"/>
      <c r="WP785" s="341"/>
      <c r="WQ785" s="341"/>
      <c r="WR785" s="341"/>
      <c r="WS785" s="341"/>
      <c r="WT785" s="341"/>
      <c r="WU785" s="341"/>
      <c r="WV785" s="341"/>
      <c r="WW785" s="341"/>
      <c r="WX785" s="341"/>
      <c r="WY785" s="341"/>
      <c r="WZ785" s="341"/>
      <c r="XA785" s="341"/>
      <c r="XB785" s="341"/>
      <c r="XC785" s="341"/>
      <c r="XD785" s="341"/>
      <c r="XE785" s="341"/>
      <c r="XF785" s="341"/>
      <c r="XG785" s="341"/>
      <c r="XH785" s="341"/>
      <c r="XI785" s="341"/>
      <c r="XJ785" s="341"/>
      <c r="XK785" s="341"/>
      <c r="XL785" s="341"/>
      <c r="XM785" s="341"/>
      <c r="XN785" s="341"/>
      <c r="XO785" s="341"/>
      <c r="XP785" s="341"/>
      <c r="XQ785" s="341"/>
      <c r="XR785" s="341"/>
      <c r="XS785" s="341"/>
      <c r="XT785" s="341"/>
      <c r="XU785" s="341"/>
      <c r="XV785" s="341"/>
      <c r="XW785" s="341"/>
      <c r="XX785" s="341"/>
      <c r="XY785" s="341"/>
      <c r="XZ785" s="341"/>
      <c r="YA785" s="341"/>
      <c r="YB785" s="341"/>
      <c r="YC785" s="341"/>
      <c r="YD785" s="341"/>
      <c r="YE785" s="341"/>
      <c r="YF785" s="341"/>
      <c r="YG785" s="341"/>
      <c r="YH785" s="341"/>
      <c r="YI785" s="341"/>
      <c r="YJ785" s="341"/>
      <c r="YK785" s="341"/>
      <c r="YL785" s="341"/>
      <c r="YM785" s="341"/>
      <c r="YN785" s="341"/>
      <c r="YO785" s="341"/>
      <c r="YP785" s="341"/>
      <c r="YQ785" s="341"/>
      <c r="YR785" s="341"/>
      <c r="YS785" s="341"/>
      <c r="YT785" s="341"/>
      <c r="YU785" s="341"/>
      <c r="YV785" s="341"/>
      <c r="YW785" s="341"/>
      <c r="YX785" s="341"/>
      <c r="YY785" s="341"/>
      <c r="YZ785" s="341"/>
      <c r="ZA785" s="341"/>
      <c r="ZB785" s="341"/>
      <c r="ZC785" s="341"/>
      <c r="ZD785" s="341"/>
      <c r="ZE785" s="341"/>
      <c r="ZF785" s="341"/>
      <c r="ZG785" s="341"/>
      <c r="ZH785" s="341"/>
      <c r="ZI785" s="341"/>
      <c r="ZJ785" s="341"/>
      <c r="ZK785" s="341"/>
      <c r="ZL785" s="341"/>
      <c r="ZM785" s="341"/>
      <c r="ZN785" s="341"/>
      <c r="ZO785" s="341"/>
      <c r="ZP785" s="341"/>
      <c r="ZQ785" s="341"/>
      <c r="ZR785" s="341"/>
      <c r="ZS785" s="341"/>
      <c r="ZT785" s="341"/>
      <c r="ZU785" s="341"/>
      <c r="ZV785" s="341"/>
      <c r="ZW785" s="341"/>
      <c r="ZX785" s="341"/>
      <c r="ZY785" s="341"/>
      <c r="ZZ785" s="341"/>
      <c r="AAA785" s="341"/>
      <c r="AAB785" s="341"/>
      <c r="AAC785" s="341"/>
      <c r="AAD785" s="341"/>
      <c r="AAE785" s="341"/>
      <c r="AAF785" s="341"/>
      <c r="AAG785" s="341"/>
      <c r="AAH785" s="341"/>
      <c r="AAI785" s="341"/>
      <c r="AAJ785" s="341"/>
      <c r="AAK785" s="341"/>
      <c r="AAL785" s="341"/>
      <c r="AAM785" s="341"/>
      <c r="AAN785" s="341"/>
      <c r="AAO785" s="341"/>
      <c r="AAP785" s="341"/>
      <c r="AAQ785" s="341"/>
      <c r="AAR785" s="341"/>
      <c r="AAS785" s="341"/>
      <c r="AAT785" s="341"/>
      <c r="AAU785" s="341"/>
      <c r="AAV785" s="341"/>
      <c r="AAW785" s="341"/>
      <c r="AAX785" s="341"/>
      <c r="AAY785" s="341"/>
      <c r="AAZ785" s="341"/>
      <c r="ABA785" s="341"/>
      <c r="ABB785" s="341"/>
      <c r="ABC785" s="341"/>
      <c r="ABD785" s="341"/>
      <c r="ABE785" s="341"/>
      <c r="ABF785" s="341"/>
      <c r="ABG785" s="341"/>
      <c r="ABH785" s="341"/>
      <c r="ABI785" s="341"/>
      <c r="ABJ785" s="341"/>
      <c r="ABK785" s="341"/>
      <c r="ABL785" s="341"/>
      <c r="ABM785" s="341"/>
      <c r="ABN785" s="341"/>
      <c r="ABO785" s="341"/>
      <c r="ABP785" s="341"/>
      <c r="ABQ785" s="341"/>
      <c r="ABR785" s="341"/>
      <c r="ABS785" s="341"/>
      <c r="ABT785" s="341"/>
      <c r="ABU785" s="341"/>
      <c r="ABV785" s="341"/>
      <c r="ABW785" s="341"/>
      <c r="ABX785" s="341"/>
      <c r="ABY785" s="341"/>
      <c r="ABZ785" s="341"/>
      <c r="ACA785" s="341"/>
      <c r="ACB785" s="341"/>
      <c r="ACC785" s="341"/>
      <c r="ACD785" s="341"/>
      <c r="ACE785" s="341"/>
      <c r="ACF785" s="341"/>
      <c r="ACG785" s="341"/>
      <c r="ACH785" s="341"/>
      <c r="ACI785" s="341"/>
      <c r="ACJ785" s="341"/>
      <c r="ACK785" s="341"/>
      <c r="ACL785" s="341"/>
      <c r="ACM785" s="341"/>
      <c r="ACN785" s="341"/>
      <c r="ACO785" s="341"/>
      <c r="ACP785" s="341"/>
      <c r="ACQ785" s="341"/>
      <c r="ACR785" s="341"/>
      <c r="ACS785" s="341"/>
      <c r="ACT785" s="341"/>
      <c r="ACU785" s="341"/>
      <c r="ACV785" s="341"/>
      <c r="ACW785" s="341"/>
      <c r="ACX785" s="341"/>
      <c r="ACY785" s="341"/>
      <c r="ACZ785" s="341"/>
      <c r="ADA785" s="341"/>
      <c r="ADB785" s="341"/>
      <c r="ADC785" s="341"/>
      <c r="ADD785" s="341"/>
      <c r="ADE785" s="341"/>
      <c r="ADF785" s="341"/>
      <c r="ADG785" s="341"/>
      <c r="ADH785" s="341"/>
      <c r="ADI785" s="341"/>
      <c r="ADJ785" s="341"/>
      <c r="ADK785" s="341"/>
      <c r="ADL785" s="341"/>
      <c r="ADM785" s="341"/>
      <c r="ADN785" s="341"/>
      <c r="ADO785" s="341"/>
      <c r="ADP785" s="341"/>
      <c r="ADQ785" s="341"/>
      <c r="ADR785" s="341"/>
      <c r="ADS785" s="341"/>
      <c r="ADT785" s="341"/>
      <c r="ADU785" s="341"/>
      <c r="ADV785" s="341"/>
      <c r="ADW785" s="341"/>
      <c r="ADX785" s="341"/>
      <c r="ADY785" s="341"/>
      <c r="ADZ785" s="341"/>
      <c r="AEA785" s="341"/>
      <c r="AEB785" s="341"/>
      <c r="AEC785" s="341"/>
      <c r="AED785" s="341"/>
      <c r="AEE785" s="341"/>
      <c r="AEF785" s="341"/>
      <c r="AEG785" s="341"/>
      <c r="AEH785" s="341"/>
      <c r="AEI785" s="341"/>
      <c r="AEJ785" s="341"/>
      <c r="AEK785" s="341"/>
      <c r="AEL785" s="341"/>
      <c r="AEM785" s="341"/>
      <c r="AEN785" s="341"/>
      <c r="AEO785" s="341"/>
      <c r="AEP785" s="341"/>
      <c r="AEQ785" s="341"/>
      <c r="AER785" s="341"/>
      <c r="AES785" s="341"/>
      <c r="AET785" s="341"/>
      <c r="AEU785" s="341"/>
      <c r="AEV785" s="341"/>
      <c r="AEW785" s="341"/>
      <c r="AEX785" s="341"/>
      <c r="AEY785" s="341"/>
      <c r="AEZ785" s="341"/>
      <c r="AFA785" s="341"/>
      <c r="AFB785" s="341"/>
      <c r="AFC785" s="341"/>
      <c r="AFD785" s="341"/>
      <c r="AFE785" s="341"/>
      <c r="AFF785" s="341"/>
      <c r="AFG785" s="341"/>
      <c r="AFH785" s="341"/>
      <c r="AFI785" s="341"/>
      <c r="AFJ785" s="341"/>
      <c r="AFK785" s="341"/>
      <c r="AFL785" s="341"/>
      <c r="AFM785" s="341"/>
      <c r="AFN785" s="341"/>
      <c r="AFO785" s="341"/>
      <c r="AFP785" s="341"/>
      <c r="AFQ785" s="341"/>
      <c r="AFR785" s="341"/>
      <c r="AFS785" s="341"/>
      <c r="AFT785" s="341"/>
      <c r="AFU785" s="341"/>
      <c r="AFV785" s="341"/>
      <c r="AFW785" s="341"/>
      <c r="AFX785" s="341"/>
      <c r="AFY785" s="341"/>
      <c r="AFZ785" s="341"/>
      <c r="AGA785" s="341"/>
    </row>
    <row r="786" spans="1:859" customFormat="1" x14ac:dyDescent="0.2">
      <c r="A786" s="16"/>
      <c r="B786" s="16"/>
      <c r="C786" s="16"/>
      <c r="D786" s="16"/>
      <c r="E786" s="328" t="s">
        <v>1909</v>
      </c>
      <c r="F786" s="328" t="s">
        <v>2965</v>
      </c>
      <c r="G786" s="218" t="s">
        <v>449</v>
      </c>
      <c r="H786" s="217" t="s">
        <v>1910</v>
      </c>
      <c r="I786" s="217" t="s">
        <v>1802</v>
      </c>
      <c r="J786" s="217" t="s">
        <v>894</v>
      </c>
      <c r="K786" s="217" t="s">
        <v>1844</v>
      </c>
      <c r="L786" s="217" t="s">
        <v>847</v>
      </c>
      <c r="M786" s="217"/>
      <c r="N786" s="218"/>
      <c r="O786" s="217"/>
      <c r="P786" s="217"/>
      <c r="Q786" s="218"/>
      <c r="R786" s="16"/>
      <c r="S786" s="16"/>
      <c r="T786" s="16"/>
      <c r="U786" s="16"/>
      <c r="V786" s="16"/>
      <c r="W786" s="16"/>
      <c r="X786" s="16"/>
      <c r="Y786" s="16"/>
      <c r="Z786" s="16"/>
      <c r="AA786" s="16"/>
      <c r="AB786" s="16"/>
      <c r="AC786" s="16"/>
      <c r="AD786" s="16"/>
      <c r="AE786" s="16"/>
      <c r="AF786" s="16"/>
      <c r="AG786" s="16"/>
      <c r="AH786" s="16"/>
      <c r="AI786" s="16"/>
      <c r="AJ786" s="16"/>
      <c r="AK786" s="16"/>
      <c r="AL786" s="16"/>
      <c r="AM786" s="16"/>
      <c r="AN786" s="16"/>
      <c r="AO786" s="16"/>
      <c r="AP786" s="16"/>
      <c r="AQ786" s="16"/>
      <c r="AR786" s="16"/>
      <c r="AS786" s="16"/>
      <c r="AT786" s="16"/>
      <c r="AU786" s="16"/>
      <c r="AV786" s="16"/>
      <c r="AW786" s="16"/>
      <c r="AX786" s="16"/>
      <c r="AY786" s="16"/>
      <c r="AZ786" s="16"/>
      <c r="BA786" s="16"/>
      <c r="BB786" s="16"/>
      <c r="BC786" s="16"/>
      <c r="BD786" s="16"/>
      <c r="BE786" s="16"/>
      <c r="BF786" s="16"/>
      <c r="BG786" s="16"/>
      <c r="BH786" s="16"/>
      <c r="BI786" s="16"/>
      <c r="BJ786" s="16"/>
      <c r="BK786" s="16"/>
      <c r="BL786" s="16"/>
      <c r="BM786" s="16"/>
      <c r="BN786" s="16"/>
      <c r="BO786" s="16"/>
      <c r="BP786" s="16"/>
      <c r="BQ786" s="16"/>
      <c r="BR786" s="16"/>
      <c r="BS786" s="16"/>
      <c r="BT786" s="16"/>
      <c r="BU786" s="16"/>
      <c r="BV786" s="16"/>
      <c r="BW786" s="16"/>
      <c r="BX786" s="16"/>
      <c r="BY786" s="16"/>
      <c r="BZ786" s="16"/>
      <c r="CA786" s="16"/>
      <c r="CB786" s="16"/>
      <c r="CC786" s="16"/>
      <c r="CD786" s="16"/>
      <c r="CE786" s="16"/>
      <c r="CF786" s="16"/>
      <c r="CG786" s="16"/>
      <c r="CH786" s="16"/>
      <c r="CI786" s="16"/>
      <c r="CJ786" s="16"/>
      <c r="CK786" s="16"/>
      <c r="CL786" s="16"/>
      <c r="CM786" s="16"/>
      <c r="CN786" s="16"/>
      <c r="CO786" s="16"/>
      <c r="CP786" s="16"/>
      <c r="CQ786" s="16"/>
      <c r="CR786" s="16"/>
      <c r="CS786" s="16"/>
      <c r="CT786" s="16"/>
      <c r="CU786" s="16"/>
      <c r="CV786" s="16"/>
      <c r="CW786" s="16"/>
      <c r="CX786" s="16"/>
      <c r="CY786" s="16"/>
      <c r="CZ786" s="16"/>
      <c r="DA786" s="16"/>
      <c r="DB786" s="16"/>
      <c r="DC786" s="16"/>
      <c r="DD786" s="16"/>
      <c r="DE786" s="16"/>
      <c r="DF786" s="16"/>
      <c r="DG786" s="16"/>
      <c r="DH786" s="16"/>
      <c r="DI786" s="16"/>
      <c r="DJ786" s="16"/>
      <c r="DK786" s="16"/>
      <c r="DL786" s="16"/>
      <c r="DM786" s="16"/>
      <c r="DN786" s="16"/>
      <c r="DO786" s="16"/>
      <c r="DP786" s="16"/>
      <c r="DQ786" s="16"/>
      <c r="DR786" s="16"/>
      <c r="DS786" s="16"/>
      <c r="DT786" s="16"/>
      <c r="DU786" s="16"/>
      <c r="DV786" s="16"/>
      <c r="DW786" s="16"/>
      <c r="DX786" s="16"/>
      <c r="DY786" s="16"/>
      <c r="DZ786" s="16"/>
      <c r="EA786" s="16"/>
      <c r="EB786" s="16"/>
      <c r="EC786" s="16"/>
      <c r="ED786" s="16"/>
      <c r="EE786" s="16"/>
      <c r="EF786" s="16"/>
      <c r="EG786" s="16"/>
      <c r="EH786" s="16"/>
      <c r="EI786" s="16"/>
      <c r="EJ786" s="16"/>
      <c r="EK786" s="16"/>
      <c r="EL786" s="16"/>
      <c r="EM786" s="16"/>
      <c r="EN786" s="16"/>
      <c r="EO786" s="16"/>
      <c r="EP786" s="16"/>
      <c r="EQ786" s="16"/>
      <c r="ER786" s="16"/>
      <c r="ES786" s="16"/>
      <c r="ET786" s="16"/>
      <c r="EU786" s="16"/>
      <c r="EV786" s="16"/>
      <c r="EW786" s="16"/>
      <c r="EX786" s="16"/>
      <c r="EY786" s="16"/>
      <c r="EZ786" s="16"/>
      <c r="FA786" s="16"/>
      <c r="FB786" s="16"/>
      <c r="FC786" s="16"/>
      <c r="FD786" s="16"/>
      <c r="FE786" s="16"/>
      <c r="FF786" s="16"/>
      <c r="FG786" s="16"/>
      <c r="FH786" s="16"/>
      <c r="FI786" s="16"/>
      <c r="FJ786" s="16"/>
      <c r="FK786" s="16"/>
      <c r="FL786" s="16"/>
      <c r="FM786" s="16"/>
      <c r="FN786" s="16"/>
      <c r="FO786" s="16"/>
      <c r="FP786" s="16"/>
      <c r="FQ786" s="16"/>
      <c r="FR786" s="16"/>
      <c r="FS786" s="16"/>
      <c r="FT786" s="16"/>
      <c r="FU786" s="16"/>
      <c r="FV786" s="16"/>
      <c r="FW786" s="16"/>
      <c r="FX786" s="16"/>
      <c r="FY786" s="16"/>
      <c r="FZ786" s="16"/>
      <c r="GA786" s="16"/>
      <c r="GB786" s="16"/>
      <c r="GC786" s="16"/>
      <c r="GD786" s="16"/>
      <c r="GE786" s="16"/>
      <c r="GF786" s="16"/>
      <c r="GG786" s="16"/>
      <c r="GH786" s="16"/>
      <c r="GI786" s="16"/>
      <c r="GJ786" s="16"/>
      <c r="GK786" s="16"/>
      <c r="GL786" s="16"/>
      <c r="GM786" s="16"/>
      <c r="GN786" s="16"/>
      <c r="GO786" s="16"/>
      <c r="GP786" s="16"/>
      <c r="GQ786" s="16"/>
      <c r="GR786" s="16"/>
      <c r="GS786" s="16"/>
      <c r="GT786" s="16"/>
      <c r="GU786" s="16"/>
      <c r="GV786" s="16"/>
      <c r="GW786" s="16"/>
      <c r="GX786" s="16"/>
      <c r="GY786" s="16"/>
      <c r="GZ786" s="16"/>
      <c r="HA786" s="16"/>
      <c r="HB786" s="16"/>
      <c r="HC786" s="16"/>
      <c r="HD786" s="16"/>
      <c r="HE786" s="16"/>
      <c r="HF786" s="16"/>
      <c r="HG786" s="16"/>
      <c r="HH786" s="16"/>
      <c r="HI786" s="16"/>
      <c r="HJ786" s="16"/>
      <c r="HK786" s="16"/>
      <c r="HL786" s="16"/>
      <c r="HM786" s="16"/>
      <c r="HN786" s="16"/>
      <c r="HO786" s="16"/>
      <c r="HP786" s="16"/>
      <c r="HQ786" s="16"/>
      <c r="HR786" s="16"/>
      <c r="HS786" s="16"/>
      <c r="HT786" s="16"/>
      <c r="HU786" s="16"/>
      <c r="HV786" s="16"/>
      <c r="HW786" s="16"/>
      <c r="HX786" s="16"/>
      <c r="HY786" s="16"/>
      <c r="HZ786" s="16"/>
      <c r="IA786" s="16"/>
      <c r="IB786" s="16"/>
      <c r="IC786" s="16"/>
      <c r="ID786" s="16"/>
      <c r="IE786" s="16"/>
      <c r="IF786" s="16"/>
      <c r="IG786" s="16"/>
      <c r="IH786" s="16"/>
      <c r="II786" s="16"/>
      <c r="IJ786" s="16"/>
      <c r="IK786" s="16"/>
      <c r="IL786" s="16"/>
      <c r="IM786" s="16"/>
      <c r="IN786" s="16"/>
      <c r="IO786" s="16"/>
      <c r="IP786" s="16"/>
      <c r="IQ786" s="16"/>
      <c r="IR786" s="16"/>
      <c r="IS786" s="16"/>
      <c r="IT786" s="16"/>
      <c r="IU786" s="16"/>
      <c r="IV786" s="16"/>
      <c r="IW786" s="16"/>
      <c r="IX786" s="16"/>
      <c r="IY786" s="16"/>
      <c r="IZ786" s="16"/>
      <c r="JA786" s="16"/>
      <c r="JB786" s="16"/>
      <c r="JC786" s="16"/>
      <c r="JD786" s="16"/>
      <c r="JE786" s="16"/>
      <c r="JF786" s="16"/>
      <c r="JG786" s="16"/>
      <c r="JH786" s="16"/>
      <c r="JI786" s="16"/>
      <c r="JJ786" s="16"/>
      <c r="JK786" s="16"/>
      <c r="JL786" s="16"/>
      <c r="JM786" s="16"/>
      <c r="JN786" s="16"/>
      <c r="JO786" s="16"/>
      <c r="JP786" s="16"/>
      <c r="JQ786" s="16"/>
      <c r="JR786" s="16"/>
      <c r="JS786" s="16"/>
      <c r="JT786" s="16"/>
      <c r="JU786" s="16"/>
      <c r="JV786" s="16"/>
      <c r="JW786" s="16"/>
      <c r="JX786" s="16"/>
      <c r="JY786" s="16"/>
      <c r="JZ786" s="16"/>
      <c r="KA786" s="16"/>
      <c r="KB786" s="16"/>
      <c r="KC786" s="16"/>
      <c r="KD786" s="16"/>
      <c r="KE786" s="16"/>
      <c r="KF786" s="16"/>
      <c r="KG786" s="16"/>
      <c r="KH786" s="16"/>
      <c r="KI786" s="16"/>
      <c r="KJ786" s="16"/>
      <c r="KK786" s="16"/>
      <c r="KL786" s="16"/>
      <c r="KM786" s="16"/>
      <c r="KN786" s="16"/>
      <c r="KO786" s="16"/>
      <c r="KP786" s="16"/>
      <c r="KQ786" s="16"/>
      <c r="KR786" s="16"/>
      <c r="KS786" s="16"/>
      <c r="KT786" s="16"/>
      <c r="KU786" s="16"/>
      <c r="KV786" s="16"/>
      <c r="KW786" s="16"/>
      <c r="KX786" s="16"/>
      <c r="KY786" s="16"/>
      <c r="KZ786" s="16"/>
      <c r="LA786" s="16"/>
      <c r="LB786" s="16"/>
      <c r="LC786" s="16"/>
      <c r="LD786" s="16"/>
      <c r="LE786" s="16"/>
      <c r="LF786" s="16"/>
      <c r="LG786" s="16"/>
      <c r="LH786" s="16"/>
      <c r="LI786" s="16"/>
      <c r="LJ786" s="16"/>
      <c r="LK786" s="16"/>
      <c r="LL786" s="16"/>
      <c r="LM786" s="16"/>
      <c r="LN786" s="16"/>
      <c r="LO786" s="16"/>
      <c r="LP786" s="16"/>
      <c r="LQ786" s="16"/>
      <c r="LR786" s="16"/>
      <c r="LS786" s="16"/>
      <c r="LT786" s="16"/>
      <c r="LU786" s="16"/>
      <c r="LV786" s="16"/>
      <c r="LW786" s="16"/>
      <c r="LX786" s="16"/>
      <c r="LY786" s="16"/>
      <c r="LZ786" s="16"/>
      <c r="MA786" s="16"/>
      <c r="MB786" s="16"/>
      <c r="MC786" s="16"/>
      <c r="MD786" s="16"/>
      <c r="ME786" s="16"/>
      <c r="MF786" s="16"/>
      <c r="MG786" s="16"/>
      <c r="MH786" s="16"/>
      <c r="MI786" s="16"/>
      <c r="MJ786" s="16"/>
      <c r="MK786" s="16"/>
      <c r="ML786" s="16"/>
      <c r="MM786" s="16"/>
      <c r="MN786" s="16"/>
      <c r="MO786" s="16"/>
      <c r="MP786" s="16"/>
      <c r="MQ786" s="16"/>
      <c r="MR786" s="16"/>
      <c r="MS786" s="16"/>
      <c r="MT786" s="16"/>
      <c r="MU786" s="16"/>
      <c r="MV786" s="16"/>
      <c r="MW786" s="16"/>
      <c r="MX786" s="16"/>
      <c r="MY786" s="16"/>
      <c r="MZ786" s="16"/>
      <c r="NA786" s="16"/>
      <c r="NB786" s="16"/>
      <c r="NC786" s="16"/>
      <c r="ND786" s="16"/>
      <c r="NE786" s="16"/>
      <c r="NF786" s="16"/>
      <c r="NG786" s="16"/>
      <c r="NH786" s="16"/>
      <c r="NI786" s="16"/>
      <c r="NJ786" s="16"/>
      <c r="NK786" s="16"/>
      <c r="NL786" s="16"/>
      <c r="NM786" s="16"/>
      <c r="NN786" s="16"/>
      <c r="NO786" s="16"/>
      <c r="NP786" s="16"/>
      <c r="NQ786" s="16"/>
      <c r="NR786" s="16"/>
      <c r="NS786" s="16"/>
      <c r="NT786" s="16"/>
      <c r="NU786" s="16"/>
      <c r="NV786" s="16"/>
      <c r="NW786" s="16"/>
      <c r="NX786" s="16"/>
      <c r="NY786" s="16"/>
      <c r="NZ786" s="16"/>
      <c r="OA786" s="16"/>
      <c r="OB786" s="16"/>
      <c r="OC786" s="16"/>
      <c r="OD786" s="16"/>
      <c r="OE786" s="16"/>
      <c r="OF786" s="16"/>
      <c r="OG786" s="16"/>
      <c r="OH786" s="16"/>
      <c r="OI786" s="16"/>
      <c r="OJ786" s="16"/>
      <c r="OK786" s="16"/>
      <c r="OL786" s="16"/>
      <c r="OM786" s="16"/>
      <c r="ON786" s="16"/>
      <c r="OO786" s="16"/>
      <c r="OP786" s="16"/>
      <c r="OQ786" s="16"/>
      <c r="OR786" s="16"/>
      <c r="OS786" s="16"/>
      <c r="OT786" s="16"/>
      <c r="OU786" s="16"/>
      <c r="OV786" s="16"/>
      <c r="OW786" s="16"/>
      <c r="OX786" s="16"/>
      <c r="OY786" s="16"/>
      <c r="OZ786" s="16"/>
      <c r="PA786" s="16"/>
      <c r="PB786" s="16"/>
      <c r="PC786" s="16"/>
      <c r="PD786" s="16"/>
      <c r="PE786" s="16"/>
      <c r="PF786" s="16"/>
      <c r="PG786" s="16"/>
      <c r="PH786" s="16"/>
      <c r="PI786" s="16"/>
      <c r="PJ786" s="16"/>
      <c r="PK786" s="16"/>
      <c r="PL786" s="16"/>
      <c r="PM786" s="16"/>
      <c r="PN786" s="16"/>
      <c r="PO786" s="16"/>
      <c r="PP786" s="16"/>
      <c r="PQ786" s="16"/>
      <c r="PR786" s="16"/>
      <c r="PS786" s="16"/>
      <c r="PT786" s="16"/>
      <c r="PU786" s="16"/>
      <c r="PV786" s="16"/>
      <c r="PW786" s="16"/>
      <c r="PX786" s="16"/>
      <c r="PY786" s="16"/>
      <c r="PZ786" s="16"/>
      <c r="QA786" s="16"/>
      <c r="QB786" s="16"/>
      <c r="QC786" s="16"/>
      <c r="QD786" s="16"/>
      <c r="QE786" s="16"/>
      <c r="QF786" s="16"/>
      <c r="QG786" s="16"/>
      <c r="QH786" s="16"/>
      <c r="QI786" s="16"/>
      <c r="QJ786" s="16"/>
      <c r="QK786" s="16"/>
      <c r="QL786" s="16"/>
      <c r="QM786" s="16"/>
      <c r="QN786" s="16"/>
      <c r="QO786" s="16"/>
      <c r="QP786" s="16"/>
      <c r="QQ786" s="16"/>
      <c r="QR786" s="16"/>
      <c r="QS786" s="16"/>
      <c r="QT786" s="16"/>
      <c r="QU786" s="16"/>
      <c r="QV786" s="16"/>
      <c r="QW786" s="16"/>
      <c r="QX786" s="16"/>
      <c r="QY786" s="16"/>
      <c r="QZ786" s="16"/>
      <c r="RA786" s="16"/>
      <c r="RB786" s="16"/>
      <c r="RC786" s="16"/>
      <c r="RD786" s="16"/>
      <c r="RE786" s="16"/>
      <c r="RF786" s="16"/>
      <c r="RG786" s="16"/>
      <c r="RH786" s="16"/>
      <c r="RI786" s="16"/>
      <c r="RJ786" s="16"/>
      <c r="RK786" s="16"/>
      <c r="RL786" s="16"/>
      <c r="RM786" s="16"/>
      <c r="RN786" s="16"/>
      <c r="RO786" s="16"/>
      <c r="RP786" s="16"/>
      <c r="RQ786" s="16"/>
      <c r="RR786" s="16"/>
      <c r="RS786" s="16"/>
      <c r="RT786" s="16"/>
      <c r="RU786" s="16"/>
      <c r="RV786" s="16"/>
      <c r="RW786" s="16"/>
      <c r="RX786" s="16"/>
      <c r="RY786" s="16"/>
      <c r="RZ786" s="16"/>
      <c r="SA786" s="16"/>
      <c r="SB786" s="16"/>
      <c r="SC786" s="16"/>
      <c r="SD786" s="16"/>
      <c r="SE786" s="16"/>
      <c r="SF786" s="16"/>
      <c r="SG786" s="16"/>
      <c r="SH786" s="16"/>
      <c r="SI786" s="16"/>
      <c r="SJ786" s="16"/>
      <c r="SK786" s="16"/>
      <c r="SL786" s="16"/>
      <c r="SM786" s="16"/>
      <c r="SN786" s="16"/>
      <c r="SO786" s="16"/>
      <c r="SP786" s="16"/>
      <c r="SQ786" s="16"/>
      <c r="SR786" s="16"/>
      <c r="SS786" s="16"/>
      <c r="ST786" s="16"/>
      <c r="SU786" s="16"/>
      <c r="SV786" s="16"/>
      <c r="SW786" s="16"/>
      <c r="SX786" s="16"/>
      <c r="SY786" s="16"/>
      <c r="SZ786" s="16"/>
      <c r="TA786" s="16"/>
      <c r="TB786" s="16"/>
      <c r="TC786" s="16"/>
      <c r="TD786" s="16"/>
      <c r="TE786" s="16"/>
      <c r="TF786" s="16"/>
      <c r="TG786" s="16"/>
      <c r="TH786" s="16"/>
      <c r="TI786" s="16"/>
      <c r="TJ786" s="16"/>
      <c r="TK786" s="16"/>
      <c r="TL786" s="16"/>
      <c r="TM786" s="16"/>
      <c r="TN786" s="16"/>
      <c r="TO786" s="16"/>
      <c r="TP786" s="16"/>
      <c r="TQ786" s="16"/>
      <c r="TR786" s="16"/>
      <c r="TS786" s="16"/>
      <c r="TT786" s="16"/>
      <c r="TU786" s="16"/>
      <c r="TV786" s="16"/>
      <c r="TW786" s="16"/>
      <c r="TX786" s="16"/>
      <c r="TY786" s="16"/>
      <c r="TZ786" s="16"/>
      <c r="UA786" s="16"/>
      <c r="UB786" s="16"/>
      <c r="UC786" s="16"/>
      <c r="UD786" s="16"/>
      <c r="UE786" s="16"/>
      <c r="UF786" s="16"/>
      <c r="UG786" s="16"/>
      <c r="UH786" s="16"/>
      <c r="UI786" s="16"/>
      <c r="UJ786" s="16"/>
      <c r="UK786" s="16"/>
      <c r="UL786" s="16"/>
      <c r="UM786" s="16"/>
      <c r="UN786" s="16"/>
      <c r="UO786" s="16"/>
      <c r="UP786" s="16"/>
      <c r="UQ786" s="16"/>
      <c r="UR786" s="16"/>
      <c r="US786" s="16"/>
      <c r="UT786" s="16"/>
      <c r="UU786" s="16"/>
      <c r="UV786" s="16"/>
      <c r="UW786" s="16"/>
      <c r="UX786" s="16"/>
      <c r="UY786" s="16"/>
      <c r="UZ786" s="16"/>
      <c r="VA786" s="16"/>
      <c r="VB786" s="16"/>
      <c r="VC786" s="16"/>
      <c r="VD786" s="16"/>
      <c r="VE786" s="16"/>
      <c r="VF786" s="16"/>
      <c r="VG786" s="16"/>
      <c r="VH786" s="16"/>
      <c r="VI786" s="16"/>
      <c r="VJ786" s="16"/>
      <c r="VK786" s="16"/>
      <c r="VL786" s="16"/>
      <c r="VM786" s="16"/>
      <c r="VN786" s="16"/>
      <c r="VO786" s="16"/>
      <c r="VP786" s="16"/>
      <c r="VQ786" s="16"/>
      <c r="VR786" s="16"/>
      <c r="VS786" s="16"/>
      <c r="VT786" s="16"/>
      <c r="VU786" s="16"/>
      <c r="VV786" s="16"/>
      <c r="VW786" s="16"/>
      <c r="VX786" s="16"/>
      <c r="VY786" s="16"/>
      <c r="VZ786" s="16"/>
      <c r="WA786" s="16"/>
      <c r="WB786" s="16"/>
      <c r="WC786" s="16"/>
      <c r="WD786" s="16"/>
      <c r="WE786" s="16"/>
      <c r="WF786" s="16"/>
      <c r="WG786" s="16"/>
      <c r="WH786" s="16"/>
      <c r="WI786" s="16"/>
      <c r="WJ786" s="16"/>
      <c r="WK786" s="16"/>
      <c r="WL786" s="16"/>
      <c r="WM786" s="16"/>
      <c r="WN786" s="16"/>
      <c r="WO786" s="16"/>
      <c r="WP786" s="16"/>
      <c r="WQ786" s="16"/>
      <c r="WR786" s="16"/>
      <c r="WS786" s="16"/>
      <c r="WT786" s="16"/>
      <c r="WU786" s="16"/>
      <c r="WV786" s="16"/>
      <c r="WW786" s="16"/>
      <c r="WX786" s="16"/>
      <c r="WY786" s="16"/>
      <c r="WZ786" s="16"/>
      <c r="XA786" s="16"/>
      <c r="XB786" s="16"/>
      <c r="XC786" s="16"/>
      <c r="XD786" s="16"/>
      <c r="XE786" s="16"/>
      <c r="XF786" s="16"/>
      <c r="XG786" s="16"/>
      <c r="XH786" s="16"/>
      <c r="XI786" s="16"/>
      <c r="XJ786" s="16"/>
      <c r="XK786" s="16"/>
      <c r="XL786" s="16"/>
      <c r="XM786" s="16"/>
      <c r="XN786" s="16"/>
      <c r="XO786" s="16"/>
      <c r="XP786" s="16"/>
      <c r="XQ786" s="16"/>
      <c r="XR786" s="16"/>
      <c r="XS786" s="16"/>
      <c r="XT786" s="16"/>
      <c r="XU786" s="16"/>
      <c r="XV786" s="16"/>
      <c r="XW786" s="16"/>
      <c r="XX786" s="16"/>
      <c r="XY786" s="16"/>
      <c r="XZ786" s="16"/>
      <c r="YA786" s="16"/>
      <c r="YB786" s="16"/>
      <c r="YC786" s="16"/>
      <c r="YD786" s="16"/>
      <c r="YE786" s="16"/>
      <c r="YF786" s="16"/>
      <c r="YG786" s="16"/>
      <c r="YH786" s="16"/>
      <c r="YI786" s="16"/>
      <c r="YJ786" s="16"/>
      <c r="YK786" s="16"/>
      <c r="YL786" s="16"/>
      <c r="YM786" s="16"/>
      <c r="YN786" s="16"/>
      <c r="YO786" s="16"/>
      <c r="YP786" s="16"/>
      <c r="YQ786" s="16"/>
      <c r="YR786" s="16"/>
      <c r="YS786" s="16"/>
      <c r="YT786" s="16"/>
      <c r="YU786" s="16"/>
      <c r="YV786" s="16"/>
      <c r="YW786" s="16"/>
      <c r="YX786" s="16"/>
      <c r="YY786" s="16"/>
      <c r="YZ786" s="16"/>
      <c r="ZA786" s="16"/>
      <c r="ZB786" s="16"/>
      <c r="ZC786" s="16"/>
      <c r="ZD786" s="16"/>
      <c r="ZE786" s="16"/>
      <c r="ZF786" s="16"/>
      <c r="ZG786" s="16"/>
      <c r="ZH786" s="16"/>
      <c r="ZI786" s="16"/>
      <c r="ZJ786" s="16"/>
      <c r="ZK786" s="16"/>
      <c r="ZL786" s="16"/>
      <c r="ZM786" s="16"/>
      <c r="ZN786" s="16"/>
      <c r="ZO786" s="16"/>
      <c r="ZP786" s="16"/>
      <c r="ZQ786" s="16"/>
      <c r="ZR786" s="16"/>
      <c r="ZS786" s="16"/>
      <c r="ZT786" s="16"/>
      <c r="ZU786" s="16"/>
      <c r="ZV786" s="16"/>
      <c r="ZW786" s="16"/>
      <c r="ZX786" s="16"/>
      <c r="ZY786" s="16"/>
      <c r="ZZ786" s="16"/>
      <c r="AAA786" s="16"/>
      <c r="AAB786" s="16"/>
      <c r="AAC786" s="16"/>
      <c r="AAD786" s="16"/>
      <c r="AAE786" s="16"/>
      <c r="AAF786" s="16"/>
      <c r="AAG786" s="16"/>
      <c r="AAH786" s="16"/>
      <c r="AAI786" s="16"/>
      <c r="AAJ786" s="16"/>
      <c r="AAK786" s="16"/>
      <c r="AAL786" s="16"/>
      <c r="AAM786" s="16"/>
      <c r="AAN786" s="16"/>
      <c r="AAO786" s="16"/>
      <c r="AAP786" s="16"/>
      <c r="AAQ786" s="16"/>
      <c r="AAR786" s="16"/>
      <c r="AAS786" s="16"/>
      <c r="AAT786" s="16"/>
      <c r="AAU786" s="16"/>
      <c r="AAV786" s="16"/>
      <c r="AAW786" s="16"/>
      <c r="AAX786" s="16"/>
      <c r="AAY786" s="16"/>
      <c r="AAZ786" s="16"/>
      <c r="ABA786" s="16"/>
      <c r="ABB786" s="16"/>
      <c r="ABC786" s="16"/>
      <c r="ABD786" s="16"/>
      <c r="ABE786" s="16"/>
      <c r="ABF786" s="16"/>
      <c r="ABG786" s="16"/>
      <c r="ABH786" s="16"/>
      <c r="ABI786" s="16"/>
      <c r="ABJ786" s="16"/>
      <c r="ABK786" s="16"/>
      <c r="ABL786" s="16"/>
      <c r="ABM786" s="16"/>
      <c r="ABN786" s="16"/>
      <c r="ABO786" s="16"/>
      <c r="ABP786" s="16"/>
      <c r="ABQ786" s="16"/>
      <c r="ABR786" s="16"/>
      <c r="ABS786" s="16"/>
      <c r="ABT786" s="16"/>
      <c r="ABU786" s="16"/>
      <c r="ABV786" s="16"/>
      <c r="ABW786" s="16"/>
      <c r="ABX786" s="16"/>
      <c r="ABY786" s="16"/>
      <c r="ABZ786" s="16"/>
      <c r="ACA786" s="16"/>
      <c r="ACB786" s="16"/>
      <c r="ACC786" s="16"/>
      <c r="ACD786" s="16"/>
      <c r="ACE786" s="16"/>
      <c r="ACF786" s="16"/>
      <c r="ACG786" s="16"/>
      <c r="ACH786" s="16"/>
      <c r="ACI786" s="16"/>
      <c r="ACJ786" s="16"/>
      <c r="ACK786" s="16"/>
      <c r="ACL786" s="16"/>
      <c r="ACM786" s="16"/>
      <c r="ACN786" s="16"/>
      <c r="ACO786" s="16"/>
      <c r="ACP786" s="16"/>
      <c r="ACQ786" s="16"/>
      <c r="ACR786" s="16"/>
      <c r="ACS786" s="16"/>
      <c r="ACT786" s="16"/>
      <c r="ACU786" s="16"/>
      <c r="ACV786" s="16"/>
      <c r="ACW786" s="16"/>
      <c r="ACX786" s="16"/>
      <c r="ACY786" s="16"/>
      <c r="ACZ786" s="16"/>
      <c r="ADA786" s="16"/>
      <c r="ADB786" s="16"/>
      <c r="ADC786" s="16"/>
      <c r="ADD786" s="16"/>
      <c r="ADE786" s="16"/>
      <c r="ADF786" s="16"/>
      <c r="ADG786" s="16"/>
      <c r="ADH786" s="16"/>
      <c r="ADI786" s="16"/>
      <c r="ADJ786" s="16"/>
      <c r="ADK786" s="16"/>
      <c r="ADL786" s="16"/>
      <c r="ADM786" s="16"/>
      <c r="ADN786" s="16"/>
      <c r="ADO786" s="16"/>
      <c r="ADP786" s="16"/>
      <c r="ADQ786" s="16"/>
      <c r="ADR786" s="16"/>
      <c r="ADS786" s="16"/>
      <c r="ADT786" s="16"/>
      <c r="ADU786" s="16"/>
      <c r="ADV786" s="16"/>
      <c r="ADW786" s="16"/>
      <c r="ADX786" s="16"/>
      <c r="ADY786" s="16"/>
      <c r="ADZ786" s="16"/>
      <c r="AEA786" s="16"/>
      <c r="AEB786" s="16"/>
      <c r="AEC786" s="16"/>
      <c r="AED786" s="16"/>
      <c r="AEE786" s="16"/>
      <c r="AEF786" s="16"/>
      <c r="AEG786" s="16"/>
      <c r="AEH786" s="16"/>
      <c r="AEI786" s="16"/>
      <c r="AEJ786" s="16"/>
      <c r="AEK786" s="16"/>
      <c r="AEL786" s="16"/>
      <c r="AEM786" s="16"/>
      <c r="AEN786" s="16"/>
      <c r="AEO786" s="16"/>
      <c r="AEP786" s="16"/>
      <c r="AEQ786" s="16"/>
      <c r="AER786" s="16"/>
      <c r="AES786" s="16"/>
      <c r="AET786" s="16"/>
      <c r="AEU786" s="16"/>
      <c r="AEV786" s="16"/>
      <c r="AEW786" s="16"/>
      <c r="AEX786" s="16"/>
      <c r="AEY786" s="16"/>
      <c r="AEZ786" s="16"/>
      <c r="AFA786" s="16"/>
      <c r="AFB786" s="16"/>
      <c r="AFC786" s="16"/>
      <c r="AFD786" s="16"/>
      <c r="AFE786" s="16"/>
      <c r="AFF786" s="16"/>
      <c r="AFG786" s="16"/>
      <c r="AFH786" s="16"/>
      <c r="AFI786" s="16"/>
      <c r="AFJ786" s="16"/>
      <c r="AFK786" s="16"/>
      <c r="AFL786" s="16"/>
      <c r="AFM786" s="16"/>
      <c r="AFN786" s="16"/>
      <c r="AFO786" s="16"/>
      <c r="AFP786" s="16"/>
      <c r="AFQ786" s="16"/>
      <c r="AFR786" s="16"/>
      <c r="AFS786" s="16"/>
      <c r="AFT786" s="16"/>
      <c r="AFU786" s="16"/>
      <c r="AFV786" s="16"/>
      <c r="AFW786" s="16"/>
      <c r="AFX786" s="16"/>
      <c r="AFY786" s="16"/>
      <c r="AFZ786" s="16"/>
      <c r="AGA786" s="16"/>
    </row>
    <row r="787" spans="1:859" s="343" customFormat="1" x14ac:dyDescent="0.2">
      <c r="A787" s="341"/>
      <c r="B787" s="341"/>
      <c r="C787" s="341"/>
      <c r="D787" s="341"/>
      <c r="E787" s="338" t="s">
        <v>1911</v>
      </c>
      <c r="F787" s="338" t="s">
        <v>2966</v>
      </c>
      <c r="G787" s="340" t="s">
        <v>449</v>
      </c>
      <c r="H787" s="329" t="s">
        <v>1912</v>
      </c>
      <c r="I787" s="329" t="s">
        <v>1802</v>
      </c>
      <c r="J787" s="329" t="s">
        <v>886</v>
      </c>
      <c r="K787" s="329" t="s">
        <v>1844</v>
      </c>
      <c r="L787" s="329" t="s">
        <v>847</v>
      </c>
      <c r="M787" s="329"/>
      <c r="N787" s="340"/>
      <c r="O787" s="329"/>
      <c r="P787" s="329"/>
      <c r="Q787" s="340"/>
      <c r="R787" s="341"/>
      <c r="S787" s="341"/>
      <c r="T787" s="341"/>
      <c r="U787" s="341"/>
      <c r="V787" s="341"/>
      <c r="W787" s="341"/>
      <c r="X787" s="341"/>
      <c r="Y787" s="341"/>
      <c r="Z787" s="341"/>
      <c r="AA787" s="341"/>
      <c r="AB787" s="341"/>
      <c r="AC787" s="341"/>
      <c r="AD787" s="341"/>
      <c r="AE787" s="341"/>
      <c r="AF787" s="341"/>
      <c r="AG787" s="341"/>
      <c r="AH787" s="341"/>
      <c r="AI787" s="341"/>
      <c r="AJ787" s="341"/>
      <c r="AK787" s="341"/>
      <c r="AL787" s="341"/>
      <c r="AM787" s="341"/>
      <c r="AN787" s="341"/>
      <c r="AO787" s="341"/>
      <c r="AP787" s="341"/>
      <c r="AQ787" s="341"/>
      <c r="AR787" s="341"/>
      <c r="AS787" s="341"/>
      <c r="AT787" s="341"/>
      <c r="AU787" s="341"/>
      <c r="AV787" s="341"/>
      <c r="AW787" s="341"/>
      <c r="AX787" s="341"/>
      <c r="AY787" s="341"/>
      <c r="AZ787" s="341"/>
      <c r="BA787" s="341"/>
      <c r="BB787" s="341"/>
      <c r="BC787" s="341"/>
      <c r="BD787" s="341"/>
      <c r="BE787" s="341"/>
      <c r="BF787" s="341"/>
      <c r="BG787" s="341"/>
      <c r="BH787" s="341"/>
      <c r="BI787" s="341"/>
      <c r="BJ787" s="341"/>
      <c r="BK787" s="341"/>
      <c r="BL787" s="341"/>
      <c r="BM787" s="341"/>
      <c r="BN787" s="341"/>
      <c r="BO787" s="341"/>
      <c r="BP787" s="341"/>
      <c r="BQ787" s="341"/>
      <c r="BR787" s="341"/>
      <c r="BS787" s="341"/>
      <c r="BT787" s="341"/>
      <c r="BU787" s="341"/>
      <c r="BV787" s="341"/>
      <c r="BW787" s="341"/>
      <c r="BX787" s="341"/>
      <c r="BY787" s="341"/>
      <c r="BZ787" s="341"/>
      <c r="CA787" s="341"/>
      <c r="CB787" s="341"/>
      <c r="CC787" s="341"/>
      <c r="CD787" s="341"/>
      <c r="CE787" s="341"/>
      <c r="CF787" s="341"/>
      <c r="CG787" s="341"/>
      <c r="CH787" s="341"/>
      <c r="CI787" s="341"/>
      <c r="CJ787" s="341"/>
      <c r="CK787" s="341"/>
      <c r="CL787" s="341"/>
      <c r="CM787" s="341"/>
      <c r="CN787" s="341"/>
      <c r="CO787" s="341"/>
      <c r="CP787" s="341"/>
      <c r="CQ787" s="341"/>
      <c r="CR787" s="341"/>
      <c r="CS787" s="341"/>
      <c r="CT787" s="341"/>
      <c r="CU787" s="341"/>
      <c r="CV787" s="341"/>
      <c r="CW787" s="341"/>
      <c r="CX787" s="341"/>
      <c r="CY787" s="341"/>
      <c r="CZ787" s="341"/>
      <c r="DA787" s="341"/>
      <c r="DB787" s="341"/>
      <c r="DC787" s="341"/>
      <c r="DD787" s="341"/>
      <c r="DE787" s="341"/>
      <c r="DF787" s="341"/>
      <c r="DG787" s="341"/>
      <c r="DH787" s="341"/>
      <c r="DI787" s="341"/>
      <c r="DJ787" s="341"/>
      <c r="DK787" s="341"/>
      <c r="DL787" s="341"/>
      <c r="DM787" s="341"/>
      <c r="DN787" s="341"/>
      <c r="DO787" s="341"/>
      <c r="DP787" s="341"/>
      <c r="DQ787" s="341"/>
      <c r="DR787" s="341"/>
      <c r="DS787" s="341"/>
      <c r="DT787" s="341"/>
      <c r="DU787" s="341"/>
      <c r="DV787" s="341"/>
      <c r="DW787" s="341"/>
      <c r="DX787" s="341"/>
      <c r="DY787" s="341"/>
      <c r="DZ787" s="341"/>
      <c r="EA787" s="341"/>
      <c r="EB787" s="341"/>
      <c r="EC787" s="341"/>
      <c r="ED787" s="341"/>
      <c r="EE787" s="341"/>
      <c r="EF787" s="341"/>
      <c r="EG787" s="341"/>
      <c r="EH787" s="341"/>
      <c r="EI787" s="341"/>
      <c r="EJ787" s="341"/>
      <c r="EK787" s="341"/>
      <c r="EL787" s="341"/>
      <c r="EM787" s="341"/>
      <c r="EN787" s="341"/>
      <c r="EO787" s="341"/>
      <c r="EP787" s="341"/>
      <c r="EQ787" s="341"/>
      <c r="ER787" s="341"/>
      <c r="ES787" s="341"/>
      <c r="ET787" s="341"/>
      <c r="EU787" s="341"/>
      <c r="EV787" s="341"/>
      <c r="EW787" s="341"/>
      <c r="EX787" s="341"/>
      <c r="EY787" s="341"/>
      <c r="EZ787" s="341"/>
      <c r="FA787" s="341"/>
      <c r="FB787" s="341"/>
      <c r="FC787" s="341"/>
      <c r="FD787" s="341"/>
      <c r="FE787" s="341"/>
      <c r="FF787" s="341"/>
      <c r="FG787" s="341"/>
      <c r="FH787" s="341"/>
      <c r="FI787" s="341"/>
      <c r="FJ787" s="341"/>
      <c r="FK787" s="341"/>
      <c r="FL787" s="341"/>
      <c r="FM787" s="341"/>
      <c r="FN787" s="341"/>
      <c r="FO787" s="341"/>
      <c r="FP787" s="341"/>
      <c r="FQ787" s="341"/>
      <c r="FR787" s="341"/>
      <c r="FS787" s="341"/>
      <c r="FT787" s="341"/>
      <c r="FU787" s="341"/>
      <c r="FV787" s="341"/>
      <c r="FW787" s="341"/>
      <c r="FX787" s="341"/>
      <c r="FY787" s="341"/>
      <c r="FZ787" s="341"/>
      <c r="GA787" s="341"/>
      <c r="GB787" s="341"/>
      <c r="GC787" s="341"/>
      <c r="GD787" s="341"/>
      <c r="GE787" s="341"/>
      <c r="GF787" s="341"/>
      <c r="GG787" s="341"/>
      <c r="GH787" s="341"/>
      <c r="GI787" s="341"/>
      <c r="GJ787" s="341"/>
      <c r="GK787" s="341"/>
      <c r="GL787" s="341"/>
      <c r="GM787" s="341"/>
      <c r="GN787" s="341"/>
      <c r="GO787" s="341"/>
      <c r="GP787" s="341"/>
      <c r="GQ787" s="341"/>
      <c r="GR787" s="341"/>
      <c r="GS787" s="341"/>
      <c r="GT787" s="341"/>
      <c r="GU787" s="341"/>
      <c r="GV787" s="341"/>
      <c r="GW787" s="341"/>
      <c r="GX787" s="341"/>
      <c r="GY787" s="341"/>
      <c r="GZ787" s="341"/>
      <c r="HA787" s="341"/>
      <c r="HB787" s="341"/>
      <c r="HC787" s="341"/>
      <c r="HD787" s="341"/>
      <c r="HE787" s="341"/>
      <c r="HF787" s="341"/>
      <c r="HG787" s="341"/>
      <c r="HH787" s="341"/>
      <c r="HI787" s="341"/>
      <c r="HJ787" s="341"/>
      <c r="HK787" s="341"/>
      <c r="HL787" s="341"/>
      <c r="HM787" s="341"/>
      <c r="HN787" s="341"/>
      <c r="HO787" s="341"/>
      <c r="HP787" s="341"/>
      <c r="HQ787" s="341"/>
      <c r="HR787" s="341"/>
      <c r="HS787" s="341"/>
      <c r="HT787" s="341"/>
      <c r="HU787" s="341"/>
      <c r="HV787" s="341"/>
      <c r="HW787" s="341"/>
      <c r="HX787" s="341"/>
      <c r="HY787" s="341"/>
      <c r="HZ787" s="341"/>
      <c r="IA787" s="341"/>
      <c r="IB787" s="341"/>
      <c r="IC787" s="341"/>
      <c r="ID787" s="341"/>
      <c r="IE787" s="341"/>
      <c r="IF787" s="341"/>
      <c r="IG787" s="341"/>
      <c r="IH787" s="341"/>
      <c r="II787" s="341"/>
      <c r="IJ787" s="341"/>
      <c r="IK787" s="341"/>
      <c r="IL787" s="341"/>
      <c r="IM787" s="341"/>
      <c r="IN787" s="341"/>
      <c r="IO787" s="341"/>
      <c r="IP787" s="341"/>
      <c r="IQ787" s="341"/>
      <c r="IR787" s="341"/>
      <c r="IS787" s="341"/>
      <c r="IT787" s="341"/>
      <c r="IU787" s="341"/>
      <c r="IV787" s="341"/>
      <c r="IW787" s="341"/>
      <c r="IX787" s="341"/>
      <c r="IY787" s="341"/>
      <c r="IZ787" s="341"/>
      <c r="JA787" s="341"/>
      <c r="JB787" s="341"/>
      <c r="JC787" s="341"/>
      <c r="JD787" s="341"/>
      <c r="JE787" s="341"/>
      <c r="JF787" s="341"/>
      <c r="JG787" s="341"/>
      <c r="JH787" s="341"/>
      <c r="JI787" s="341"/>
      <c r="JJ787" s="341"/>
      <c r="JK787" s="341"/>
      <c r="JL787" s="341"/>
      <c r="JM787" s="341"/>
      <c r="JN787" s="341"/>
      <c r="JO787" s="341"/>
      <c r="JP787" s="341"/>
      <c r="JQ787" s="341"/>
      <c r="JR787" s="341"/>
      <c r="JS787" s="341"/>
      <c r="JT787" s="341"/>
      <c r="JU787" s="341"/>
      <c r="JV787" s="341"/>
      <c r="JW787" s="341"/>
      <c r="JX787" s="341"/>
      <c r="JY787" s="341"/>
      <c r="JZ787" s="341"/>
      <c r="KA787" s="341"/>
      <c r="KB787" s="341"/>
      <c r="KC787" s="341"/>
      <c r="KD787" s="341"/>
      <c r="KE787" s="341"/>
      <c r="KF787" s="341"/>
      <c r="KG787" s="341"/>
      <c r="KH787" s="341"/>
      <c r="KI787" s="341"/>
      <c r="KJ787" s="341"/>
      <c r="KK787" s="341"/>
      <c r="KL787" s="341"/>
      <c r="KM787" s="341"/>
      <c r="KN787" s="341"/>
      <c r="KO787" s="341"/>
      <c r="KP787" s="341"/>
      <c r="KQ787" s="341"/>
      <c r="KR787" s="341"/>
      <c r="KS787" s="341"/>
      <c r="KT787" s="341"/>
      <c r="KU787" s="341"/>
      <c r="KV787" s="341"/>
      <c r="KW787" s="341"/>
      <c r="KX787" s="341"/>
      <c r="KY787" s="341"/>
      <c r="KZ787" s="341"/>
      <c r="LA787" s="341"/>
      <c r="LB787" s="341"/>
      <c r="LC787" s="341"/>
      <c r="LD787" s="341"/>
      <c r="LE787" s="341"/>
      <c r="LF787" s="341"/>
      <c r="LG787" s="341"/>
      <c r="LH787" s="341"/>
      <c r="LI787" s="341"/>
      <c r="LJ787" s="341"/>
      <c r="LK787" s="341"/>
      <c r="LL787" s="341"/>
      <c r="LM787" s="341"/>
      <c r="LN787" s="341"/>
      <c r="LO787" s="341"/>
      <c r="LP787" s="341"/>
      <c r="LQ787" s="341"/>
      <c r="LR787" s="341"/>
      <c r="LS787" s="341"/>
      <c r="LT787" s="341"/>
      <c r="LU787" s="341"/>
      <c r="LV787" s="341"/>
      <c r="LW787" s="341"/>
      <c r="LX787" s="341"/>
      <c r="LY787" s="341"/>
      <c r="LZ787" s="341"/>
      <c r="MA787" s="341"/>
      <c r="MB787" s="341"/>
      <c r="MC787" s="341"/>
      <c r="MD787" s="341"/>
      <c r="ME787" s="341"/>
      <c r="MF787" s="341"/>
      <c r="MG787" s="341"/>
      <c r="MH787" s="341"/>
      <c r="MI787" s="341"/>
      <c r="MJ787" s="341"/>
      <c r="MK787" s="341"/>
      <c r="ML787" s="341"/>
      <c r="MM787" s="341"/>
      <c r="MN787" s="341"/>
      <c r="MO787" s="341"/>
      <c r="MP787" s="341"/>
      <c r="MQ787" s="341"/>
      <c r="MR787" s="341"/>
      <c r="MS787" s="341"/>
      <c r="MT787" s="341"/>
      <c r="MU787" s="341"/>
      <c r="MV787" s="341"/>
      <c r="MW787" s="341"/>
      <c r="MX787" s="341"/>
      <c r="MY787" s="341"/>
      <c r="MZ787" s="341"/>
      <c r="NA787" s="341"/>
      <c r="NB787" s="341"/>
      <c r="NC787" s="341"/>
      <c r="ND787" s="341"/>
      <c r="NE787" s="341"/>
      <c r="NF787" s="341"/>
      <c r="NG787" s="341"/>
      <c r="NH787" s="341"/>
      <c r="NI787" s="341"/>
      <c r="NJ787" s="341"/>
      <c r="NK787" s="341"/>
      <c r="NL787" s="341"/>
      <c r="NM787" s="341"/>
      <c r="NN787" s="341"/>
      <c r="NO787" s="341"/>
      <c r="NP787" s="341"/>
      <c r="NQ787" s="341"/>
      <c r="NR787" s="341"/>
      <c r="NS787" s="341"/>
      <c r="NT787" s="341"/>
      <c r="NU787" s="341"/>
      <c r="NV787" s="341"/>
      <c r="NW787" s="341"/>
      <c r="NX787" s="341"/>
      <c r="NY787" s="341"/>
      <c r="NZ787" s="341"/>
      <c r="OA787" s="341"/>
      <c r="OB787" s="341"/>
      <c r="OC787" s="341"/>
      <c r="OD787" s="341"/>
      <c r="OE787" s="341"/>
      <c r="OF787" s="341"/>
      <c r="OG787" s="341"/>
      <c r="OH787" s="341"/>
      <c r="OI787" s="341"/>
      <c r="OJ787" s="341"/>
      <c r="OK787" s="341"/>
      <c r="OL787" s="341"/>
      <c r="OM787" s="341"/>
      <c r="ON787" s="341"/>
      <c r="OO787" s="341"/>
      <c r="OP787" s="341"/>
      <c r="OQ787" s="341"/>
      <c r="OR787" s="341"/>
      <c r="OS787" s="341"/>
      <c r="OT787" s="341"/>
      <c r="OU787" s="341"/>
      <c r="OV787" s="341"/>
      <c r="OW787" s="341"/>
      <c r="OX787" s="341"/>
      <c r="OY787" s="341"/>
      <c r="OZ787" s="341"/>
      <c r="PA787" s="341"/>
      <c r="PB787" s="341"/>
      <c r="PC787" s="341"/>
      <c r="PD787" s="341"/>
      <c r="PE787" s="341"/>
      <c r="PF787" s="341"/>
      <c r="PG787" s="341"/>
      <c r="PH787" s="341"/>
      <c r="PI787" s="341"/>
      <c r="PJ787" s="341"/>
      <c r="PK787" s="341"/>
      <c r="PL787" s="341"/>
      <c r="PM787" s="341"/>
      <c r="PN787" s="341"/>
      <c r="PO787" s="341"/>
      <c r="PP787" s="341"/>
      <c r="PQ787" s="341"/>
      <c r="PR787" s="341"/>
      <c r="PS787" s="341"/>
      <c r="PT787" s="341"/>
      <c r="PU787" s="341"/>
      <c r="PV787" s="341"/>
      <c r="PW787" s="341"/>
      <c r="PX787" s="341"/>
      <c r="PY787" s="341"/>
      <c r="PZ787" s="341"/>
      <c r="QA787" s="341"/>
      <c r="QB787" s="341"/>
      <c r="QC787" s="341"/>
      <c r="QD787" s="341"/>
      <c r="QE787" s="341"/>
      <c r="QF787" s="341"/>
      <c r="QG787" s="341"/>
      <c r="QH787" s="341"/>
      <c r="QI787" s="341"/>
      <c r="QJ787" s="341"/>
      <c r="QK787" s="341"/>
      <c r="QL787" s="341"/>
      <c r="QM787" s="341"/>
      <c r="QN787" s="341"/>
      <c r="QO787" s="341"/>
      <c r="QP787" s="341"/>
      <c r="QQ787" s="341"/>
      <c r="QR787" s="341"/>
      <c r="QS787" s="341"/>
      <c r="QT787" s="341"/>
      <c r="QU787" s="341"/>
      <c r="QV787" s="341"/>
      <c r="QW787" s="341"/>
      <c r="QX787" s="341"/>
      <c r="QY787" s="341"/>
      <c r="QZ787" s="341"/>
      <c r="RA787" s="341"/>
      <c r="RB787" s="341"/>
      <c r="RC787" s="341"/>
      <c r="RD787" s="341"/>
      <c r="RE787" s="341"/>
      <c r="RF787" s="341"/>
      <c r="RG787" s="341"/>
      <c r="RH787" s="341"/>
      <c r="RI787" s="341"/>
      <c r="RJ787" s="341"/>
      <c r="RK787" s="341"/>
      <c r="RL787" s="341"/>
      <c r="RM787" s="341"/>
      <c r="RN787" s="341"/>
      <c r="RO787" s="341"/>
      <c r="RP787" s="341"/>
      <c r="RQ787" s="341"/>
      <c r="RR787" s="341"/>
      <c r="RS787" s="341"/>
      <c r="RT787" s="341"/>
      <c r="RU787" s="341"/>
      <c r="RV787" s="341"/>
      <c r="RW787" s="341"/>
      <c r="RX787" s="341"/>
      <c r="RY787" s="341"/>
      <c r="RZ787" s="341"/>
      <c r="SA787" s="341"/>
      <c r="SB787" s="341"/>
      <c r="SC787" s="341"/>
      <c r="SD787" s="341"/>
      <c r="SE787" s="341"/>
      <c r="SF787" s="341"/>
      <c r="SG787" s="341"/>
      <c r="SH787" s="341"/>
      <c r="SI787" s="341"/>
      <c r="SJ787" s="341"/>
      <c r="SK787" s="341"/>
      <c r="SL787" s="341"/>
      <c r="SM787" s="341"/>
      <c r="SN787" s="341"/>
      <c r="SO787" s="341"/>
      <c r="SP787" s="341"/>
      <c r="SQ787" s="341"/>
      <c r="SR787" s="341"/>
      <c r="SS787" s="341"/>
      <c r="ST787" s="341"/>
      <c r="SU787" s="341"/>
      <c r="SV787" s="341"/>
      <c r="SW787" s="341"/>
      <c r="SX787" s="341"/>
      <c r="SY787" s="341"/>
      <c r="SZ787" s="341"/>
      <c r="TA787" s="341"/>
      <c r="TB787" s="341"/>
      <c r="TC787" s="341"/>
      <c r="TD787" s="341"/>
      <c r="TE787" s="341"/>
      <c r="TF787" s="341"/>
      <c r="TG787" s="341"/>
      <c r="TH787" s="341"/>
      <c r="TI787" s="341"/>
      <c r="TJ787" s="341"/>
      <c r="TK787" s="341"/>
      <c r="TL787" s="341"/>
      <c r="TM787" s="341"/>
      <c r="TN787" s="341"/>
      <c r="TO787" s="341"/>
      <c r="TP787" s="341"/>
      <c r="TQ787" s="341"/>
      <c r="TR787" s="341"/>
      <c r="TS787" s="341"/>
      <c r="TT787" s="341"/>
      <c r="TU787" s="341"/>
      <c r="TV787" s="341"/>
      <c r="TW787" s="341"/>
      <c r="TX787" s="341"/>
      <c r="TY787" s="341"/>
      <c r="TZ787" s="341"/>
      <c r="UA787" s="341"/>
      <c r="UB787" s="341"/>
      <c r="UC787" s="341"/>
      <c r="UD787" s="341"/>
      <c r="UE787" s="341"/>
      <c r="UF787" s="341"/>
      <c r="UG787" s="341"/>
      <c r="UH787" s="341"/>
      <c r="UI787" s="341"/>
      <c r="UJ787" s="341"/>
      <c r="UK787" s="341"/>
      <c r="UL787" s="341"/>
      <c r="UM787" s="341"/>
      <c r="UN787" s="341"/>
      <c r="UO787" s="341"/>
      <c r="UP787" s="341"/>
      <c r="UQ787" s="341"/>
      <c r="UR787" s="341"/>
      <c r="US787" s="341"/>
      <c r="UT787" s="341"/>
      <c r="UU787" s="341"/>
      <c r="UV787" s="341"/>
      <c r="UW787" s="341"/>
      <c r="UX787" s="341"/>
      <c r="UY787" s="341"/>
      <c r="UZ787" s="341"/>
      <c r="VA787" s="341"/>
      <c r="VB787" s="341"/>
      <c r="VC787" s="341"/>
      <c r="VD787" s="341"/>
      <c r="VE787" s="341"/>
      <c r="VF787" s="341"/>
      <c r="VG787" s="341"/>
      <c r="VH787" s="341"/>
      <c r="VI787" s="341"/>
      <c r="VJ787" s="341"/>
      <c r="VK787" s="341"/>
      <c r="VL787" s="341"/>
      <c r="VM787" s="341"/>
      <c r="VN787" s="341"/>
      <c r="VO787" s="341"/>
      <c r="VP787" s="341"/>
      <c r="VQ787" s="341"/>
      <c r="VR787" s="341"/>
      <c r="VS787" s="341"/>
      <c r="VT787" s="341"/>
      <c r="VU787" s="341"/>
      <c r="VV787" s="341"/>
      <c r="VW787" s="341"/>
      <c r="VX787" s="341"/>
      <c r="VY787" s="341"/>
      <c r="VZ787" s="341"/>
      <c r="WA787" s="341"/>
      <c r="WB787" s="341"/>
      <c r="WC787" s="341"/>
      <c r="WD787" s="341"/>
      <c r="WE787" s="341"/>
      <c r="WF787" s="341"/>
      <c r="WG787" s="341"/>
      <c r="WH787" s="341"/>
      <c r="WI787" s="341"/>
      <c r="WJ787" s="341"/>
      <c r="WK787" s="341"/>
      <c r="WL787" s="341"/>
      <c r="WM787" s="341"/>
      <c r="WN787" s="341"/>
      <c r="WO787" s="341"/>
      <c r="WP787" s="341"/>
      <c r="WQ787" s="341"/>
      <c r="WR787" s="341"/>
      <c r="WS787" s="341"/>
      <c r="WT787" s="341"/>
      <c r="WU787" s="341"/>
      <c r="WV787" s="341"/>
      <c r="WW787" s="341"/>
      <c r="WX787" s="341"/>
      <c r="WY787" s="341"/>
      <c r="WZ787" s="341"/>
      <c r="XA787" s="341"/>
      <c r="XB787" s="341"/>
      <c r="XC787" s="341"/>
      <c r="XD787" s="341"/>
      <c r="XE787" s="341"/>
      <c r="XF787" s="341"/>
      <c r="XG787" s="341"/>
      <c r="XH787" s="341"/>
      <c r="XI787" s="341"/>
      <c r="XJ787" s="341"/>
      <c r="XK787" s="341"/>
      <c r="XL787" s="341"/>
      <c r="XM787" s="341"/>
      <c r="XN787" s="341"/>
      <c r="XO787" s="341"/>
      <c r="XP787" s="341"/>
      <c r="XQ787" s="341"/>
      <c r="XR787" s="341"/>
      <c r="XS787" s="341"/>
      <c r="XT787" s="341"/>
      <c r="XU787" s="341"/>
      <c r="XV787" s="341"/>
      <c r="XW787" s="341"/>
      <c r="XX787" s="341"/>
      <c r="XY787" s="341"/>
      <c r="XZ787" s="341"/>
      <c r="YA787" s="341"/>
      <c r="YB787" s="341"/>
      <c r="YC787" s="341"/>
      <c r="YD787" s="341"/>
      <c r="YE787" s="341"/>
      <c r="YF787" s="341"/>
      <c r="YG787" s="341"/>
      <c r="YH787" s="341"/>
      <c r="YI787" s="341"/>
      <c r="YJ787" s="341"/>
      <c r="YK787" s="341"/>
      <c r="YL787" s="341"/>
      <c r="YM787" s="341"/>
      <c r="YN787" s="341"/>
      <c r="YO787" s="341"/>
      <c r="YP787" s="341"/>
      <c r="YQ787" s="341"/>
      <c r="YR787" s="341"/>
      <c r="YS787" s="341"/>
      <c r="YT787" s="341"/>
      <c r="YU787" s="341"/>
      <c r="YV787" s="341"/>
      <c r="YW787" s="341"/>
      <c r="YX787" s="341"/>
      <c r="YY787" s="341"/>
      <c r="YZ787" s="341"/>
      <c r="ZA787" s="341"/>
      <c r="ZB787" s="341"/>
      <c r="ZC787" s="341"/>
      <c r="ZD787" s="341"/>
      <c r="ZE787" s="341"/>
      <c r="ZF787" s="341"/>
      <c r="ZG787" s="341"/>
      <c r="ZH787" s="341"/>
      <c r="ZI787" s="341"/>
      <c r="ZJ787" s="341"/>
      <c r="ZK787" s="341"/>
      <c r="ZL787" s="341"/>
      <c r="ZM787" s="341"/>
      <c r="ZN787" s="341"/>
      <c r="ZO787" s="341"/>
      <c r="ZP787" s="341"/>
      <c r="ZQ787" s="341"/>
      <c r="ZR787" s="341"/>
      <c r="ZS787" s="341"/>
      <c r="ZT787" s="341"/>
      <c r="ZU787" s="341"/>
      <c r="ZV787" s="341"/>
      <c r="ZW787" s="341"/>
      <c r="ZX787" s="341"/>
      <c r="ZY787" s="341"/>
      <c r="ZZ787" s="341"/>
      <c r="AAA787" s="341"/>
      <c r="AAB787" s="341"/>
      <c r="AAC787" s="341"/>
      <c r="AAD787" s="341"/>
      <c r="AAE787" s="341"/>
      <c r="AAF787" s="341"/>
      <c r="AAG787" s="341"/>
      <c r="AAH787" s="341"/>
      <c r="AAI787" s="341"/>
      <c r="AAJ787" s="341"/>
      <c r="AAK787" s="341"/>
      <c r="AAL787" s="341"/>
      <c r="AAM787" s="341"/>
      <c r="AAN787" s="341"/>
      <c r="AAO787" s="341"/>
      <c r="AAP787" s="341"/>
      <c r="AAQ787" s="341"/>
      <c r="AAR787" s="341"/>
      <c r="AAS787" s="341"/>
      <c r="AAT787" s="341"/>
      <c r="AAU787" s="341"/>
      <c r="AAV787" s="341"/>
      <c r="AAW787" s="341"/>
      <c r="AAX787" s="341"/>
      <c r="AAY787" s="341"/>
      <c r="AAZ787" s="341"/>
      <c r="ABA787" s="341"/>
      <c r="ABB787" s="341"/>
      <c r="ABC787" s="341"/>
      <c r="ABD787" s="341"/>
      <c r="ABE787" s="341"/>
      <c r="ABF787" s="341"/>
      <c r="ABG787" s="341"/>
      <c r="ABH787" s="341"/>
      <c r="ABI787" s="341"/>
      <c r="ABJ787" s="341"/>
      <c r="ABK787" s="341"/>
      <c r="ABL787" s="341"/>
      <c r="ABM787" s="341"/>
      <c r="ABN787" s="341"/>
      <c r="ABO787" s="341"/>
      <c r="ABP787" s="341"/>
      <c r="ABQ787" s="341"/>
      <c r="ABR787" s="341"/>
      <c r="ABS787" s="341"/>
      <c r="ABT787" s="341"/>
      <c r="ABU787" s="341"/>
      <c r="ABV787" s="341"/>
      <c r="ABW787" s="341"/>
      <c r="ABX787" s="341"/>
      <c r="ABY787" s="341"/>
      <c r="ABZ787" s="341"/>
      <c r="ACA787" s="341"/>
      <c r="ACB787" s="341"/>
      <c r="ACC787" s="341"/>
      <c r="ACD787" s="341"/>
      <c r="ACE787" s="341"/>
      <c r="ACF787" s="341"/>
      <c r="ACG787" s="341"/>
      <c r="ACH787" s="341"/>
      <c r="ACI787" s="341"/>
      <c r="ACJ787" s="341"/>
      <c r="ACK787" s="341"/>
      <c r="ACL787" s="341"/>
      <c r="ACM787" s="341"/>
      <c r="ACN787" s="341"/>
      <c r="ACO787" s="341"/>
      <c r="ACP787" s="341"/>
      <c r="ACQ787" s="341"/>
      <c r="ACR787" s="341"/>
      <c r="ACS787" s="341"/>
      <c r="ACT787" s="341"/>
      <c r="ACU787" s="341"/>
      <c r="ACV787" s="341"/>
      <c r="ACW787" s="341"/>
      <c r="ACX787" s="341"/>
      <c r="ACY787" s="341"/>
      <c r="ACZ787" s="341"/>
      <c r="ADA787" s="341"/>
      <c r="ADB787" s="341"/>
      <c r="ADC787" s="341"/>
      <c r="ADD787" s="341"/>
      <c r="ADE787" s="341"/>
      <c r="ADF787" s="341"/>
      <c r="ADG787" s="341"/>
      <c r="ADH787" s="341"/>
      <c r="ADI787" s="341"/>
      <c r="ADJ787" s="341"/>
      <c r="ADK787" s="341"/>
      <c r="ADL787" s="341"/>
      <c r="ADM787" s="341"/>
      <c r="ADN787" s="341"/>
      <c r="ADO787" s="341"/>
      <c r="ADP787" s="341"/>
      <c r="ADQ787" s="341"/>
      <c r="ADR787" s="341"/>
      <c r="ADS787" s="341"/>
      <c r="ADT787" s="341"/>
      <c r="ADU787" s="341"/>
      <c r="ADV787" s="341"/>
      <c r="ADW787" s="341"/>
      <c r="ADX787" s="341"/>
      <c r="ADY787" s="341"/>
      <c r="ADZ787" s="341"/>
      <c r="AEA787" s="341"/>
      <c r="AEB787" s="341"/>
      <c r="AEC787" s="341"/>
      <c r="AED787" s="341"/>
      <c r="AEE787" s="341"/>
      <c r="AEF787" s="341"/>
      <c r="AEG787" s="341"/>
      <c r="AEH787" s="341"/>
      <c r="AEI787" s="341"/>
      <c r="AEJ787" s="341"/>
      <c r="AEK787" s="341"/>
      <c r="AEL787" s="341"/>
      <c r="AEM787" s="341"/>
      <c r="AEN787" s="341"/>
      <c r="AEO787" s="341"/>
      <c r="AEP787" s="341"/>
      <c r="AEQ787" s="341"/>
      <c r="AER787" s="341"/>
      <c r="AES787" s="341"/>
      <c r="AET787" s="341"/>
      <c r="AEU787" s="341"/>
      <c r="AEV787" s="341"/>
      <c r="AEW787" s="341"/>
      <c r="AEX787" s="341"/>
      <c r="AEY787" s="341"/>
      <c r="AEZ787" s="341"/>
      <c r="AFA787" s="341"/>
      <c r="AFB787" s="341"/>
      <c r="AFC787" s="341"/>
      <c r="AFD787" s="341"/>
      <c r="AFE787" s="341"/>
      <c r="AFF787" s="341"/>
      <c r="AFG787" s="341"/>
      <c r="AFH787" s="341"/>
      <c r="AFI787" s="341"/>
      <c r="AFJ787" s="341"/>
      <c r="AFK787" s="341"/>
      <c r="AFL787" s="341"/>
      <c r="AFM787" s="341"/>
      <c r="AFN787" s="341"/>
      <c r="AFO787" s="341"/>
      <c r="AFP787" s="341"/>
      <c r="AFQ787" s="341"/>
      <c r="AFR787" s="341"/>
      <c r="AFS787" s="341"/>
      <c r="AFT787" s="341"/>
      <c r="AFU787" s="341"/>
      <c r="AFV787" s="341"/>
      <c r="AFW787" s="341"/>
      <c r="AFX787" s="341"/>
      <c r="AFY787" s="341"/>
      <c r="AFZ787" s="341"/>
      <c r="AGA787" s="341"/>
    </row>
    <row r="788" spans="1:859" customFormat="1" x14ac:dyDescent="0.2">
      <c r="A788" s="16"/>
      <c r="B788" s="16"/>
      <c r="C788" s="16"/>
      <c r="D788" s="16"/>
      <c r="E788" s="328" t="s">
        <v>1913</v>
      </c>
      <c r="F788" s="328" t="s">
        <v>2967</v>
      </c>
      <c r="G788" s="218" t="s">
        <v>449</v>
      </c>
      <c r="H788" s="217" t="s">
        <v>1910</v>
      </c>
      <c r="I788" s="217" t="s">
        <v>1802</v>
      </c>
      <c r="J788" s="217" t="s">
        <v>894</v>
      </c>
      <c r="K788" s="217" t="s">
        <v>1844</v>
      </c>
      <c r="L788" s="217" t="s">
        <v>848</v>
      </c>
      <c r="M788" s="217"/>
      <c r="N788" s="218"/>
      <c r="O788" s="217"/>
      <c r="P788" s="217"/>
      <c r="Q788" s="218"/>
      <c r="R788" s="16"/>
      <c r="S788" s="16"/>
      <c r="T788" s="16"/>
      <c r="U788" s="16"/>
      <c r="V788" s="16"/>
      <c r="W788" s="16"/>
      <c r="X788" s="16"/>
      <c r="Y788" s="16"/>
      <c r="Z788" s="16"/>
      <c r="AA788" s="16"/>
      <c r="AB788" s="16"/>
      <c r="AC788" s="16"/>
      <c r="AD788" s="16"/>
      <c r="AE788" s="16"/>
      <c r="AF788" s="16"/>
      <c r="AG788" s="16"/>
      <c r="AH788" s="16"/>
      <c r="AI788" s="16"/>
      <c r="AJ788" s="16"/>
      <c r="AK788" s="16"/>
      <c r="AL788" s="16"/>
      <c r="AM788" s="16"/>
      <c r="AN788" s="16"/>
      <c r="AO788" s="16"/>
      <c r="AP788" s="16"/>
      <c r="AQ788" s="16"/>
      <c r="AR788" s="16"/>
      <c r="AS788" s="16"/>
      <c r="AT788" s="16"/>
      <c r="AU788" s="16"/>
      <c r="AV788" s="16"/>
      <c r="AW788" s="16"/>
      <c r="AX788" s="16"/>
      <c r="AY788" s="16"/>
      <c r="AZ788" s="16"/>
      <c r="BA788" s="16"/>
      <c r="BB788" s="16"/>
      <c r="BC788" s="16"/>
      <c r="BD788" s="16"/>
      <c r="BE788" s="16"/>
      <c r="BF788" s="16"/>
      <c r="BG788" s="16"/>
      <c r="BH788" s="16"/>
      <c r="BI788" s="16"/>
      <c r="BJ788" s="16"/>
      <c r="BK788" s="16"/>
      <c r="BL788" s="16"/>
      <c r="BM788" s="16"/>
      <c r="BN788" s="16"/>
      <c r="BO788" s="16"/>
      <c r="BP788" s="16"/>
      <c r="BQ788" s="16"/>
      <c r="BR788" s="16"/>
      <c r="BS788" s="16"/>
      <c r="BT788" s="16"/>
      <c r="BU788" s="16"/>
      <c r="BV788" s="16"/>
      <c r="BW788" s="16"/>
      <c r="BX788" s="16"/>
      <c r="BY788" s="16"/>
      <c r="BZ788" s="16"/>
      <c r="CA788" s="16"/>
      <c r="CB788" s="16"/>
      <c r="CC788" s="16"/>
      <c r="CD788" s="16"/>
      <c r="CE788" s="16"/>
      <c r="CF788" s="16"/>
      <c r="CG788" s="16"/>
      <c r="CH788" s="16"/>
      <c r="CI788" s="16"/>
      <c r="CJ788" s="16"/>
      <c r="CK788" s="16"/>
      <c r="CL788" s="16"/>
      <c r="CM788" s="16"/>
      <c r="CN788" s="16"/>
      <c r="CO788" s="16"/>
      <c r="CP788" s="16"/>
      <c r="CQ788" s="16"/>
      <c r="CR788" s="16"/>
      <c r="CS788" s="16"/>
      <c r="CT788" s="16"/>
      <c r="CU788" s="16"/>
      <c r="CV788" s="16"/>
      <c r="CW788" s="16"/>
      <c r="CX788" s="16"/>
      <c r="CY788" s="16"/>
      <c r="CZ788" s="16"/>
      <c r="DA788" s="16"/>
      <c r="DB788" s="16"/>
      <c r="DC788" s="16"/>
      <c r="DD788" s="16"/>
      <c r="DE788" s="16"/>
      <c r="DF788" s="16"/>
      <c r="DG788" s="16"/>
      <c r="DH788" s="16"/>
      <c r="DI788" s="16"/>
      <c r="DJ788" s="16"/>
      <c r="DK788" s="16"/>
      <c r="DL788" s="16"/>
      <c r="DM788" s="16"/>
      <c r="DN788" s="16"/>
      <c r="DO788" s="16"/>
      <c r="DP788" s="16"/>
      <c r="DQ788" s="16"/>
      <c r="DR788" s="16"/>
      <c r="DS788" s="16"/>
      <c r="DT788" s="16"/>
      <c r="DU788" s="16"/>
      <c r="DV788" s="16"/>
      <c r="DW788" s="16"/>
      <c r="DX788" s="16"/>
      <c r="DY788" s="16"/>
      <c r="DZ788" s="16"/>
      <c r="EA788" s="16"/>
      <c r="EB788" s="16"/>
      <c r="EC788" s="16"/>
      <c r="ED788" s="16"/>
      <c r="EE788" s="16"/>
      <c r="EF788" s="16"/>
      <c r="EG788" s="16"/>
      <c r="EH788" s="16"/>
      <c r="EI788" s="16"/>
      <c r="EJ788" s="16"/>
      <c r="EK788" s="16"/>
      <c r="EL788" s="16"/>
      <c r="EM788" s="16"/>
      <c r="EN788" s="16"/>
      <c r="EO788" s="16"/>
      <c r="EP788" s="16"/>
      <c r="EQ788" s="16"/>
      <c r="ER788" s="16"/>
      <c r="ES788" s="16"/>
      <c r="ET788" s="16"/>
      <c r="EU788" s="16"/>
      <c r="EV788" s="16"/>
      <c r="EW788" s="16"/>
      <c r="EX788" s="16"/>
      <c r="EY788" s="16"/>
      <c r="EZ788" s="16"/>
      <c r="FA788" s="16"/>
      <c r="FB788" s="16"/>
      <c r="FC788" s="16"/>
      <c r="FD788" s="16"/>
      <c r="FE788" s="16"/>
      <c r="FF788" s="16"/>
      <c r="FG788" s="16"/>
      <c r="FH788" s="16"/>
      <c r="FI788" s="16"/>
      <c r="FJ788" s="16"/>
      <c r="FK788" s="16"/>
      <c r="FL788" s="16"/>
      <c r="FM788" s="16"/>
      <c r="FN788" s="16"/>
      <c r="FO788" s="16"/>
      <c r="FP788" s="16"/>
      <c r="FQ788" s="16"/>
      <c r="FR788" s="16"/>
      <c r="FS788" s="16"/>
      <c r="FT788" s="16"/>
      <c r="FU788" s="16"/>
      <c r="FV788" s="16"/>
      <c r="FW788" s="16"/>
      <c r="FX788" s="16"/>
      <c r="FY788" s="16"/>
      <c r="FZ788" s="16"/>
      <c r="GA788" s="16"/>
      <c r="GB788" s="16"/>
      <c r="GC788" s="16"/>
      <c r="GD788" s="16"/>
      <c r="GE788" s="16"/>
      <c r="GF788" s="16"/>
      <c r="GG788" s="16"/>
      <c r="GH788" s="16"/>
      <c r="GI788" s="16"/>
      <c r="GJ788" s="16"/>
      <c r="GK788" s="16"/>
      <c r="GL788" s="16"/>
      <c r="GM788" s="16"/>
      <c r="GN788" s="16"/>
      <c r="GO788" s="16"/>
      <c r="GP788" s="16"/>
      <c r="GQ788" s="16"/>
      <c r="GR788" s="16"/>
      <c r="GS788" s="16"/>
      <c r="GT788" s="16"/>
      <c r="GU788" s="16"/>
      <c r="GV788" s="16"/>
      <c r="GW788" s="16"/>
      <c r="GX788" s="16"/>
      <c r="GY788" s="16"/>
      <c r="GZ788" s="16"/>
      <c r="HA788" s="16"/>
      <c r="HB788" s="16"/>
      <c r="HC788" s="16"/>
      <c r="HD788" s="16"/>
      <c r="HE788" s="16"/>
      <c r="HF788" s="16"/>
      <c r="HG788" s="16"/>
      <c r="HH788" s="16"/>
      <c r="HI788" s="16"/>
      <c r="HJ788" s="16"/>
      <c r="HK788" s="16"/>
      <c r="HL788" s="16"/>
      <c r="HM788" s="16"/>
      <c r="HN788" s="16"/>
      <c r="HO788" s="16"/>
      <c r="HP788" s="16"/>
      <c r="HQ788" s="16"/>
      <c r="HR788" s="16"/>
      <c r="HS788" s="16"/>
      <c r="HT788" s="16"/>
      <c r="HU788" s="16"/>
      <c r="HV788" s="16"/>
      <c r="HW788" s="16"/>
      <c r="HX788" s="16"/>
      <c r="HY788" s="16"/>
      <c r="HZ788" s="16"/>
      <c r="IA788" s="16"/>
      <c r="IB788" s="16"/>
      <c r="IC788" s="16"/>
      <c r="ID788" s="16"/>
      <c r="IE788" s="16"/>
      <c r="IF788" s="16"/>
      <c r="IG788" s="16"/>
      <c r="IH788" s="16"/>
      <c r="II788" s="16"/>
      <c r="IJ788" s="16"/>
      <c r="IK788" s="16"/>
      <c r="IL788" s="16"/>
      <c r="IM788" s="16"/>
      <c r="IN788" s="16"/>
      <c r="IO788" s="16"/>
      <c r="IP788" s="16"/>
      <c r="IQ788" s="16"/>
      <c r="IR788" s="16"/>
      <c r="IS788" s="16"/>
      <c r="IT788" s="16"/>
      <c r="IU788" s="16"/>
      <c r="IV788" s="16"/>
      <c r="IW788" s="16"/>
      <c r="IX788" s="16"/>
      <c r="IY788" s="16"/>
      <c r="IZ788" s="16"/>
      <c r="JA788" s="16"/>
      <c r="JB788" s="16"/>
      <c r="JC788" s="16"/>
      <c r="JD788" s="16"/>
      <c r="JE788" s="16"/>
      <c r="JF788" s="16"/>
      <c r="JG788" s="16"/>
      <c r="JH788" s="16"/>
      <c r="JI788" s="16"/>
      <c r="JJ788" s="16"/>
      <c r="JK788" s="16"/>
      <c r="JL788" s="16"/>
      <c r="JM788" s="16"/>
      <c r="JN788" s="16"/>
      <c r="JO788" s="16"/>
      <c r="JP788" s="16"/>
      <c r="JQ788" s="16"/>
      <c r="JR788" s="16"/>
      <c r="JS788" s="16"/>
      <c r="JT788" s="16"/>
      <c r="JU788" s="16"/>
      <c r="JV788" s="16"/>
      <c r="JW788" s="16"/>
      <c r="JX788" s="16"/>
      <c r="JY788" s="16"/>
      <c r="JZ788" s="16"/>
      <c r="KA788" s="16"/>
      <c r="KB788" s="16"/>
      <c r="KC788" s="16"/>
      <c r="KD788" s="16"/>
      <c r="KE788" s="16"/>
      <c r="KF788" s="16"/>
      <c r="KG788" s="16"/>
      <c r="KH788" s="16"/>
      <c r="KI788" s="16"/>
      <c r="KJ788" s="16"/>
      <c r="KK788" s="16"/>
      <c r="KL788" s="16"/>
      <c r="KM788" s="16"/>
      <c r="KN788" s="16"/>
      <c r="KO788" s="16"/>
      <c r="KP788" s="16"/>
      <c r="KQ788" s="16"/>
      <c r="KR788" s="16"/>
      <c r="KS788" s="16"/>
      <c r="KT788" s="16"/>
      <c r="KU788" s="16"/>
      <c r="KV788" s="16"/>
      <c r="KW788" s="16"/>
      <c r="KX788" s="16"/>
      <c r="KY788" s="16"/>
      <c r="KZ788" s="16"/>
      <c r="LA788" s="16"/>
      <c r="LB788" s="16"/>
      <c r="LC788" s="16"/>
      <c r="LD788" s="16"/>
      <c r="LE788" s="16"/>
      <c r="LF788" s="16"/>
      <c r="LG788" s="16"/>
      <c r="LH788" s="16"/>
      <c r="LI788" s="16"/>
      <c r="LJ788" s="16"/>
      <c r="LK788" s="16"/>
      <c r="LL788" s="16"/>
      <c r="LM788" s="16"/>
      <c r="LN788" s="16"/>
      <c r="LO788" s="16"/>
      <c r="LP788" s="16"/>
      <c r="LQ788" s="16"/>
      <c r="LR788" s="16"/>
      <c r="LS788" s="16"/>
      <c r="LT788" s="16"/>
      <c r="LU788" s="16"/>
      <c r="LV788" s="16"/>
      <c r="LW788" s="16"/>
      <c r="LX788" s="16"/>
      <c r="LY788" s="16"/>
      <c r="LZ788" s="16"/>
      <c r="MA788" s="16"/>
      <c r="MB788" s="16"/>
      <c r="MC788" s="16"/>
      <c r="MD788" s="16"/>
      <c r="ME788" s="16"/>
      <c r="MF788" s="16"/>
      <c r="MG788" s="16"/>
      <c r="MH788" s="16"/>
      <c r="MI788" s="16"/>
      <c r="MJ788" s="16"/>
      <c r="MK788" s="16"/>
      <c r="ML788" s="16"/>
      <c r="MM788" s="16"/>
      <c r="MN788" s="16"/>
      <c r="MO788" s="16"/>
      <c r="MP788" s="16"/>
      <c r="MQ788" s="16"/>
      <c r="MR788" s="16"/>
      <c r="MS788" s="16"/>
      <c r="MT788" s="16"/>
      <c r="MU788" s="16"/>
      <c r="MV788" s="16"/>
      <c r="MW788" s="16"/>
      <c r="MX788" s="16"/>
      <c r="MY788" s="16"/>
      <c r="MZ788" s="16"/>
      <c r="NA788" s="16"/>
      <c r="NB788" s="16"/>
      <c r="NC788" s="16"/>
      <c r="ND788" s="16"/>
      <c r="NE788" s="16"/>
      <c r="NF788" s="16"/>
      <c r="NG788" s="16"/>
      <c r="NH788" s="16"/>
      <c r="NI788" s="16"/>
      <c r="NJ788" s="16"/>
      <c r="NK788" s="16"/>
      <c r="NL788" s="16"/>
      <c r="NM788" s="16"/>
      <c r="NN788" s="16"/>
      <c r="NO788" s="16"/>
      <c r="NP788" s="16"/>
      <c r="NQ788" s="16"/>
      <c r="NR788" s="16"/>
      <c r="NS788" s="16"/>
      <c r="NT788" s="16"/>
      <c r="NU788" s="16"/>
      <c r="NV788" s="16"/>
      <c r="NW788" s="16"/>
      <c r="NX788" s="16"/>
      <c r="NY788" s="16"/>
      <c r="NZ788" s="16"/>
      <c r="OA788" s="16"/>
      <c r="OB788" s="16"/>
      <c r="OC788" s="16"/>
      <c r="OD788" s="16"/>
      <c r="OE788" s="16"/>
      <c r="OF788" s="16"/>
      <c r="OG788" s="16"/>
      <c r="OH788" s="16"/>
      <c r="OI788" s="16"/>
      <c r="OJ788" s="16"/>
      <c r="OK788" s="16"/>
      <c r="OL788" s="16"/>
      <c r="OM788" s="16"/>
      <c r="ON788" s="16"/>
      <c r="OO788" s="16"/>
      <c r="OP788" s="16"/>
      <c r="OQ788" s="16"/>
      <c r="OR788" s="16"/>
      <c r="OS788" s="16"/>
      <c r="OT788" s="16"/>
      <c r="OU788" s="16"/>
      <c r="OV788" s="16"/>
      <c r="OW788" s="16"/>
      <c r="OX788" s="16"/>
      <c r="OY788" s="16"/>
      <c r="OZ788" s="16"/>
      <c r="PA788" s="16"/>
      <c r="PB788" s="16"/>
      <c r="PC788" s="16"/>
      <c r="PD788" s="16"/>
      <c r="PE788" s="16"/>
      <c r="PF788" s="16"/>
      <c r="PG788" s="16"/>
      <c r="PH788" s="16"/>
      <c r="PI788" s="16"/>
      <c r="PJ788" s="16"/>
      <c r="PK788" s="16"/>
      <c r="PL788" s="16"/>
      <c r="PM788" s="16"/>
      <c r="PN788" s="16"/>
      <c r="PO788" s="16"/>
      <c r="PP788" s="16"/>
      <c r="PQ788" s="16"/>
      <c r="PR788" s="16"/>
      <c r="PS788" s="16"/>
      <c r="PT788" s="16"/>
      <c r="PU788" s="16"/>
      <c r="PV788" s="16"/>
      <c r="PW788" s="16"/>
      <c r="PX788" s="16"/>
      <c r="PY788" s="16"/>
      <c r="PZ788" s="16"/>
      <c r="QA788" s="16"/>
      <c r="QB788" s="16"/>
      <c r="QC788" s="16"/>
      <c r="QD788" s="16"/>
      <c r="QE788" s="16"/>
      <c r="QF788" s="16"/>
      <c r="QG788" s="16"/>
      <c r="QH788" s="16"/>
      <c r="QI788" s="16"/>
      <c r="QJ788" s="16"/>
      <c r="QK788" s="16"/>
      <c r="QL788" s="16"/>
      <c r="QM788" s="16"/>
      <c r="QN788" s="16"/>
      <c r="QO788" s="16"/>
      <c r="QP788" s="16"/>
      <c r="QQ788" s="16"/>
      <c r="QR788" s="16"/>
      <c r="QS788" s="16"/>
      <c r="QT788" s="16"/>
      <c r="QU788" s="16"/>
      <c r="QV788" s="16"/>
      <c r="QW788" s="16"/>
      <c r="QX788" s="16"/>
      <c r="QY788" s="16"/>
      <c r="QZ788" s="16"/>
      <c r="RA788" s="16"/>
      <c r="RB788" s="16"/>
      <c r="RC788" s="16"/>
      <c r="RD788" s="16"/>
      <c r="RE788" s="16"/>
      <c r="RF788" s="16"/>
      <c r="RG788" s="16"/>
      <c r="RH788" s="16"/>
      <c r="RI788" s="16"/>
      <c r="RJ788" s="16"/>
      <c r="RK788" s="16"/>
      <c r="RL788" s="16"/>
      <c r="RM788" s="16"/>
      <c r="RN788" s="16"/>
      <c r="RO788" s="16"/>
      <c r="RP788" s="16"/>
      <c r="RQ788" s="16"/>
      <c r="RR788" s="16"/>
      <c r="RS788" s="16"/>
      <c r="RT788" s="16"/>
      <c r="RU788" s="16"/>
      <c r="RV788" s="16"/>
      <c r="RW788" s="16"/>
      <c r="RX788" s="16"/>
      <c r="RY788" s="16"/>
      <c r="RZ788" s="16"/>
      <c r="SA788" s="16"/>
      <c r="SB788" s="16"/>
      <c r="SC788" s="16"/>
      <c r="SD788" s="16"/>
      <c r="SE788" s="16"/>
      <c r="SF788" s="16"/>
      <c r="SG788" s="16"/>
      <c r="SH788" s="16"/>
      <c r="SI788" s="16"/>
      <c r="SJ788" s="16"/>
      <c r="SK788" s="16"/>
      <c r="SL788" s="16"/>
      <c r="SM788" s="16"/>
      <c r="SN788" s="16"/>
      <c r="SO788" s="16"/>
      <c r="SP788" s="16"/>
      <c r="SQ788" s="16"/>
      <c r="SR788" s="16"/>
      <c r="SS788" s="16"/>
      <c r="ST788" s="16"/>
      <c r="SU788" s="16"/>
      <c r="SV788" s="16"/>
      <c r="SW788" s="16"/>
      <c r="SX788" s="16"/>
      <c r="SY788" s="16"/>
      <c r="SZ788" s="16"/>
      <c r="TA788" s="16"/>
      <c r="TB788" s="16"/>
      <c r="TC788" s="16"/>
      <c r="TD788" s="16"/>
      <c r="TE788" s="16"/>
      <c r="TF788" s="16"/>
      <c r="TG788" s="16"/>
      <c r="TH788" s="16"/>
      <c r="TI788" s="16"/>
      <c r="TJ788" s="16"/>
      <c r="TK788" s="16"/>
      <c r="TL788" s="16"/>
      <c r="TM788" s="16"/>
      <c r="TN788" s="16"/>
      <c r="TO788" s="16"/>
      <c r="TP788" s="16"/>
      <c r="TQ788" s="16"/>
      <c r="TR788" s="16"/>
      <c r="TS788" s="16"/>
      <c r="TT788" s="16"/>
      <c r="TU788" s="16"/>
      <c r="TV788" s="16"/>
      <c r="TW788" s="16"/>
      <c r="TX788" s="16"/>
      <c r="TY788" s="16"/>
      <c r="TZ788" s="16"/>
      <c r="UA788" s="16"/>
      <c r="UB788" s="16"/>
      <c r="UC788" s="16"/>
      <c r="UD788" s="16"/>
      <c r="UE788" s="16"/>
      <c r="UF788" s="16"/>
      <c r="UG788" s="16"/>
      <c r="UH788" s="16"/>
      <c r="UI788" s="16"/>
      <c r="UJ788" s="16"/>
      <c r="UK788" s="16"/>
      <c r="UL788" s="16"/>
      <c r="UM788" s="16"/>
      <c r="UN788" s="16"/>
      <c r="UO788" s="16"/>
      <c r="UP788" s="16"/>
      <c r="UQ788" s="16"/>
      <c r="UR788" s="16"/>
      <c r="US788" s="16"/>
      <c r="UT788" s="16"/>
      <c r="UU788" s="16"/>
      <c r="UV788" s="16"/>
      <c r="UW788" s="16"/>
      <c r="UX788" s="16"/>
      <c r="UY788" s="16"/>
      <c r="UZ788" s="16"/>
      <c r="VA788" s="16"/>
      <c r="VB788" s="16"/>
      <c r="VC788" s="16"/>
      <c r="VD788" s="16"/>
      <c r="VE788" s="16"/>
      <c r="VF788" s="16"/>
      <c r="VG788" s="16"/>
      <c r="VH788" s="16"/>
      <c r="VI788" s="16"/>
      <c r="VJ788" s="16"/>
      <c r="VK788" s="16"/>
      <c r="VL788" s="16"/>
      <c r="VM788" s="16"/>
      <c r="VN788" s="16"/>
      <c r="VO788" s="16"/>
      <c r="VP788" s="16"/>
      <c r="VQ788" s="16"/>
      <c r="VR788" s="16"/>
      <c r="VS788" s="16"/>
      <c r="VT788" s="16"/>
      <c r="VU788" s="16"/>
      <c r="VV788" s="16"/>
      <c r="VW788" s="16"/>
      <c r="VX788" s="16"/>
      <c r="VY788" s="16"/>
      <c r="VZ788" s="16"/>
      <c r="WA788" s="16"/>
      <c r="WB788" s="16"/>
      <c r="WC788" s="16"/>
      <c r="WD788" s="16"/>
      <c r="WE788" s="16"/>
      <c r="WF788" s="16"/>
      <c r="WG788" s="16"/>
      <c r="WH788" s="16"/>
      <c r="WI788" s="16"/>
      <c r="WJ788" s="16"/>
      <c r="WK788" s="16"/>
      <c r="WL788" s="16"/>
      <c r="WM788" s="16"/>
      <c r="WN788" s="16"/>
      <c r="WO788" s="16"/>
      <c r="WP788" s="16"/>
      <c r="WQ788" s="16"/>
      <c r="WR788" s="16"/>
      <c r="WS788" s="16"/>
      <c r="WT788" s="16"/>
      <c r="WU788" s="16"/>
      <c r="WV788" s="16"/>
      <c r="WW788" s="16"/>
      <c r="WX788" s="16"/>
      <c r="WY788" s="16"/>
      <c r="WZ788" s="16"/>
      <c r="XA788" s="16"/>
      <c r="XB788" s="16"/>
      <c r="XC788" s="16"/>
      <c r="XD788" s="16"/>
      <c r="XE788" s="16"/>
      <c r="XF788" s="16"/>
      <c r="XG788" s="16"/>
      <c r="XH788" s="16"/>
      <c r="XI788" s="16"/>
      <c r="XJ788" s="16"/>
      <c r="XK788" s="16"/>
      <c r="XL788" s="16"/>
      <c r="XM788" s="16"/>
      <c r="XN788" s="16"/>
      <c r="XO788" s="16"/>
      <c r="XP788" s="16"/>
      <c r="XQ788" s="16"/>
      <c r="XR788" s="16"/>
      <c r="XS788" s="16"/>
      <c r="XT788" s="16"/>
      <c r="XU788" s="16"/>
      <c r="XV788" s="16"/>
      <c r="XW788" s="16"/>
      <c r="XX788" s="16"/>
      <c r="XY788" s="16"/>
      <c r="XZ788" s="16"/>
      <c r="YA788" s="16"/>
      <c r="YB788" s="16"/>
      <c r="YC788" s="16"/>
      <c r="YD788" s="16"/>
      <c r="YE788" s="16"/>
      <c r="YF788" s="16"/>
      <c r="YG788" s="16"/>
      <c r="YH788" s="16"/>
      <c r="YI788" s="16"/>
      <c r="YJ788" s="16"/>
      <c r="YK788" s="16"/>
      <c r="YL788" s="16"/>
      <c r="YM788" s="16"/>
      <c r="YN788" s="16"/>
      <c r="YO788" s="16"/>
      <c r="YP788" s="16"/>
      <c r="YQ788" s="16"/>
      <c r="YR788" s="16"/>
      <c r="YS788" s="16"/>
      <c r="YT788" s="16"/>
      <c r="YU788" s="16"/>
      <c r="YV788" s="16"/>
      <c r="YW788" s="16"/>
      <c r="YX788" s="16"/>
      <c r="YY788" s="16"/>
      <c r="YZ788" s="16"/>
      <c r="ZA788" s="16"/>
      <c r="ZB788" s="16"/>
      <c r="ZC788" s="16"/>
      <c r="ZD788" s="16"/>
      <c r="ZE788" s="16"/>
      <c r="ZF788" s="16"/>
      <c r="ZG788" s="16"/>
      <c r="ZH788" s="16"/>
      <c r="ZI788" s="16"/>
      <c r="ZJ788" s="16"/>
      <c r="ZK788" s="16"/>
      <c r="ZL788" s="16"/>
      <c r="ZM788" s="16"/>
      <c r="ZN788" s="16"/>
      <c r="ZO788" s="16"/>
      <c r="ZP788" s="16"/>
      <c r="ZQ788" s="16"/>
      <c r="ZR788" s="16"/>
      <c r="ZS788" s="16"/>
      <c r="ZT788" s="16"/>
      <c r="ZU788" s="16"/>
      <c r="ZV788" s="16"/>
      <c r="ZW788" s="16"/>
      <c r="ZX788" s="16"/>
      <c r="ZY788" s="16"/>
      <c r="ZZ788" s="16"/>
      <c r="AAA788" s="16"/>
      <c r="AAB788" s="16"/>
      <c r="AAC788" s="16"/>
      <c r="AAD788" s="16"/>
      <c r="AAE788" s="16"/>
      <c r="AAF788" s="16"/>
      <c r="AAG788" s="16"/>
      <c r="AAH788" s="16"/>
      <c r="AAI788" s="16"/>
      <c r="AAJ788" s="16"/>
      <c r="AAK788" s="16"/>
      <c r="AAL788" s="16"/>
      <c r="AAM788" s="16"/>
      <c r="AAN788" s="16"/>
      <c r="AAO788" s="16"/>
      <c r="AAP788" s="16"/>
      <c r="AAQ788" s="16"/>
      <c r="AAR788" s="16"/>
      <c r="AAS788" s="16"/>
      <c r="AAT788" s="16"/>
      <c r="AAU788" s="16"/>
      <c r="AAV788" s="16"/>
      <c r="AAW788" s="16"/>
      <c r="AAX788" s="16"/>
      <c r="AAY788" s="16"/>
      <c r="AAZ788" s="16"/>
      <c r="ABA788" s="16"/>
      <c r="ABB788" s="16"/>
      <c r="ABC788" s="16"/>
      <c r="ABD788" s="16"/>
      <c r="ABE788" s="16"/>
      <c r="ABF788" s="16"/>
      <c r="ABG788" s="16"/>
      <c r="ABH788" s="16"/>
      <c r="ABI788" s="16"/>
      <c r="ABJ788" s="16"/>
      <c r="ABK788" s="16"/>
      <c r="ABL788" s="16"/>
      <c r="ABM788" s="16"/>
      <c r="ABN788" s="16"/>
      <c r="ABO788" s="16"/>
      <c r="ABP788" s="16"/>
      <c r="ABQ788" s="16"/>
      <c r="ABR788" s="16"/>
      <c r="ABS788" s="16"/>
      <c r="ABT788" s="16"/>
      <c r="ABU788" s="16"/>
      <c r="ABV788" s="16"/>
      <c r="ABW788" s="16"/>
      <c r="ABX788" s="16"/>
      <c r="ABY788" s="16"/>
      <c r="ABZ788" s="16"/>
      <c r="ACA788" s="16"/>
      <c r="ACB788" s="16"/>
      <c r="ACC788" s="16"/>
      <c r="ACD788" s="16"/>
      <c r="ACE788" s="16"/>
      <c r="ACF788" s="16"/>
      <c r="ACG788" s="16"/>
      <c r="ACH788" s="16"/>
      <c r="ACI788" s="16"/>
      <c r="ACJ788" s="16"/>
      <c r="ACK788" s="16"/>
      <c r="ACL788" s="16"/>
      <c r="ACM788" s="16"/>
      <c r="ACN788" s="16"/>
      <c r="ACO788" s="16"/>
      <c r="ACP788" s="16"/>
      <c r="ACQ788" s="16"/>
      <c r="ACR788" s="16"/>
      <c r="ACS788" s="16"/>
      <c r="ACT788" s="16"/>
      <c r="ACU788" s="16"/>
      <c r="ACV788" s="16"/>
      <c r="ACW788" s="16"/>
      <c r="ACX788" s="16"/>
      <c r="ACY788" s="16"/>
      <c r="ACZ788" s="16"/>
      <c r="ADA788" s="16"/>
      <c r="ADB788" s="16"/>
      <c r="ADC788" s="16"/>
      <c r="ADD788" s="16"/>
      <c r="ADE788" s="16"/>
      <c r="ADF788" s="16"/>
      <c r="ADG788" s="16"/>
      <c r="ADH788" s="16"/>
      <c r="ADI788" s="16"/>
      <c r="ADJ788" s="16"/>
      <c r="ADK788" s="16"/>
      <c r="ADL788" s="16"/>
      <c r="ADM788" s="16"/>
      <c r="ADN788" s="16"/>
      <c r="ADO788" s="16"/>
      <c r="ADP788" s="16"/>
      <c r="ADQ788" s="16"/>
      <c r="ADR788" s="16"/>
      <c r="ADS788" s="16"/>
      <c r="ADT788" s="16"/>
      <c r="ADU788" s="16"/>
      <c r="ADV788" s="16"/>
      <c r="ADW788" s="16"/>
      <c r="ADX788" s="16"/>
      <c r="ADY788" s="16"/>
      <c r="ADZ788" s="16"/>
      <c r="AEA788" s="16"/>
      <c r="AEB788" s="16"/>
      <c r="AEC788" s="16"/>
      <c r="AED788" s="16"/>
      <c r="AEE788" s="16"/>
      <c r="AEF788" s="16"/>
      <c r="AEG788" s="16"/>
      <c r="AEH788" s="16"/>
      <c r="AEI788" s="16"/>
      <c r="AEJ788" s="16"/>
      <c r="AEK788" s="16"/>
      <c r="AEL788" s="16"/>
      <c r="AEM788" s="16"/>
      <c r="AEN788" s="16"/>
      <c r="AEO788" s="16"/>
      <c r="AEP788" s="16"/>
      <c r="AEQ788" s="16"/>
      <c r="AER788" s="16"/>
      <c r="AES788" s="16"/>
      <c r="AET788" s="16"/>
      <c r="AEU788" s="16"/>
      <c r="AEV788" s="16"/>
      <c r="AEW788" s="16"/>
      <c r="AEX788" s="16"/>
      <c r="AEY788" s="16"/>
      <c r="AEZ788" s="16"/>
      <c r="AFA788" s="16"/>
      <c r="AFB788" s="16"/>
      <c r="AFC788" s="16"/>
      <c r="AFD788" s="16"/>
      <c r="AFE788" s="16"/>
      <c r="AFF788" s="16"/>
      <c r="AFG788" s="16"/>
      <c r="AFH788" s="16"/>
      <c r="AFI788" s="16"/>
      <c r="AFJ788" s="16"/>
      <c r="AFK788" s="16"/>
      <c r="AFL788" s="16"/>
      <c r="AFM788" s="16"/>
      <c r="AFN788" s="16"/>
      <c r="AFO788" s="16"/>
      <c r="AFP788" s="16"/>
      <c r="AFQ788" s="16"/>
      <c r="AFR788" s="16"/>
      <c r="AFS788" s="16"/>
      <c r="AFT788" s="16"/>
      <c r="AFU788" s="16"/>
      <c r="AFV788" s="16"/>
      <c r="AFW788" s="16"/>
      <c r="AFX788" s="16"/>
      <c r="AFY788" s="16"/>
      <c r="AFZ788" s="16"/>
      <c r="AGA788" s="16"/>
    </row>
    <row r="789" spans="1:859" s="343" customFormat="1" x14ac:dyDescent="0.2">
      <c r="A789" s="341"/>
      <c r="B789" s="341"/>
      <c r="C789" s="341"/>
      <c r="D789" s="341"/>
      <c r="E789" s="340" t="s">
        <v>1914</v>
      </c>
      <c r="F789" s="340" t="s">
        <v>2968</v>
      </c>
      <c r="G789" s="340" t="s">
        <v>449</v>
      </c>
      <c r="H789" s="329" t="s">
        <v>1912</v>
      </c>
      <c r="I789" s="329" t="s">
        <v>1802</v>
      </c>
      <c r="J789" s="329" t="s">
        <v>886</v>
      </c>
      <c r="K789" s="329" t="s">
        <v>1844</v>
      </c>
      <c r="L789" s="329" t="s">
        <v>848</v>
      </c>
      <c r="M789" s="329"/>
      <c r="N789" s="340"/>
      <c r="O789" s="329"/>
      <c r="P789" s="329"/>
      <c r="Q789" s="340"/>
      <c r="R789" s="341"/>
      <c r="S789" s="341"/>
      <c r="T789" s="341"/>
      <c r="U789" s="341"/>
      <c r="V789" s="341"/>
      <c r="W789" s="341"/>
      <c r="X789" s="341"/>
      <c r="Y789" s="341"/>
      <c r="Z789" s="341"/>
      <c r="AA789" s="341"/>
      <c r="AB789" s="341"/>
      <c r="AC789" s="341"/>
      <c r="AD789" s="341"/>
      <c r="AE789" s="341"/>
      <c r="AF789" s="341"/>
      <c r="AG789" s="341"/>
      <c r="AH789" s="341"/>
      <c r="AI789" s="341"/>
      <c r="AJ789" s="341"/>
      <c r="AK789" s="341"/>
      <c r="AL789" s="341"/>
      <c r="AM789" s="341"/>
      <c r="AN789" s="341"/>
      <c r="AO789" s="341"/>
      <c r="AP789" s="341"/>
      <c r="AQ789" s="341"/>
      <c r="AR789" s="341"/>
      <c r="AS789" s="341"/>
      <c r="AT789" s="341"/>
      <c r="AU789" s="341"/>
      <c r="AV789" s="341"/>
      <c r="AW789" s="341"/>
      <c r="AX789" s="341"/>
      <c r="AY789" s="341"/>
      <c r="AZ789" s="341"/>
      <c r="BA789" s="341"/>
      <c r="BB789" s="341"/>
      <c r="BC789" s="341"/>
      <c r="BD789" s="341"/>
      <c r="BE789" s="341"/>
      <c r="BF789" s="341"/>
      <c r="BG789" s="341"/>
      <c r="BH789" s="341"/>
      <c r="BI789" s="341"/>
      <c r="BJ789" s="341"/>
      <c r="BK789" s="341"/>
      <c r="BL789" s="341"/>
      <c r="BM789" s="341"/>
      <c r="BN789" s="341"/>
      <c r="BO789" s="341"/>
      <c r="BP789" s="341"/>
      <c r="BQ789" s="341"/>
      <c r="BR789" s="341"/>
      <c r="BS789" s="341"/>
      <c r="BT789" s="341"/>
      <c r="BU789" s="341"/>
      <c r="BV789" s="341"/>
      <c r="BW789" s="341"/>
      <c r="BX789" s="341"/>
      <c r="BY789" s="341"/>
      <c r="BZ789" s="341"/>
      <c r="CA789" s="341"/>
      <c r="CB789" s="341"/>
      <c r="CC789" s="341"/>
      <c r="CD789" s="341"/>
      <c r="CE789" s="341"/>
      <c r="CF789" s="341"/>
      <c r="CG789" s="341"/>
      <c r="CH789" s="341"/>
      <c r="CI789" s="341"/>
      <c r="CJ789" s="341"/>
      <c r="CK789" s="341"/>
      <c r="CL789" s="341"/>
      <c r="CM789" s="341"/>
      <c r="CN789" s="341"/>
      <c r="CO789" s="341"/>
      <c r="CP789" s="341"/>
      <c r="CQ789" s="341"/>
      <c r="CR789" s="341"/>
      <c r="CS789" s="341"/>
      <c r="CT789" s="341"/>
      <c r="CU789" s="341"/>
      <c r="CV789" s="341"/>
      <c r="CW789" s="341"/>
      <c r="CX789" s="341"/>
      <c r="CY789" s="341"/>
      <c r="CZ789" s="341"/>
      <c r="DA789" s="341"/>
      <c r="DB789" s="341"/>
      <c r="DC789" s="341"/>
      <c r="DD789" s="341"/>
      <c r="DE789" s="341"/>
      <c r="DF789" s="341"/>
      <c r="DG789" s="341"/>
      <c r="DH789" s="341"/>
      <c r="DI789" s="341"/>
      <c r="DJ789" s="341"/>
      <c r="DK789" s="341"/>
      <c r="DL789" s="341"/>
      <c r="DM789" s="341"/>
      <c r="DN789" s="341"/>
      <c r="DO789" s="341"/>
      <c r="DP789" s="341"/>
      <c r="DQ789" s="341"/>
      <c r="DR789" s="341"/>
      <c r="DS789" s="341"/>
      <c r="DT789" s="341"/>
      <c r="DU789" s="341"/>
      <c r="DV789" s="341"/>
      <c r="DW789" s="341"/>
      <c r="DX789" s="341"/>
      <c r="DY789" s="341"/>
      <c r="DZ789" s="341"/>
      <c r="EA789" s="341"/>
      <c r="EB789" s="341"/>
      <c r="EC789" s="341"/>
      <c r="ED789" s="341"/>
      <c r="EE789" s="341"/>
      <c r="EF789" s="341"/>
      <c r="EG789" s="341"/>
      <c r="EH789" s="341"/>
      <c r="EI789" s="341"/>
      <c r="EJ789" s="341"/>
      <c r="EK789" s="341"/>
      <c r="EL789" s="341"/>
      <c r="EM789" s="341"/>
      <c r="EN789" s="341"/>
      <c r="EO789" s="341"/>
      <c r="EP789" s="341"/>
      <c r="EQ789" s="341"/>
      <c r="ER789" s="341"/>
      <c r="ES789" s="341"/>
      <c r="ET789" s="341"/>
      <c r="EU789" s="341"/>
      <c r="EV789" s="341"/>
      <c r="EW789" s="341"/>
      <c r="EX789" s="341"/>
      <c r="EY789" s="341"/>
      <c r="EZ789" s="341"/>
      <c r="FA789" s="341"/>
      <c r="FB789" s="341"/>
      <c r="FC789" s="341"/>
      <c r="FD789" s="341"/>
      <c r="FE789" s="341"/>
      <c r="FF789" s="341"/>
      <c r="FG789" s="341"/>
      <c r="FH789" s="341"/>
      <c r="FI789" s="341"/>
      <c r="FJ789" s="341"/>
      <c r="FK789" s="341"/>
      <c r="FL789" s="341"/>
      <c r="FM789" s="341"/>
      <c r="FN789" s="341"/>
      <c r="FO789" s="341"/>
      <c r="FP789" s="341"/>
      <c r="FQ789" s="341"/>
      <c r="FR789" s="341"/>
      <c r="FS789" s="341"/>
      <c r="FT789" s="341"/>
      <c r="FU789" s="341"/>
      <c r="FV789" s="341"/>
      <c r="FW789" s="341"/>
      <c r="FX789" s="341"/>
      <c r="FY789" s="341"/>
      <c r="FZ789" s="341"/>
      <c r="GA789" s="341"/>
      <c r="GB789" s="341"/>
      <c r="GC789" s="341"/>
      <c r="GD789" s="341"/>
      <c r="GE789" s="341"/>
      <c r="GF789" s="341"/>
      <c r="GG789" s="341"/>
      <c r="GH789" s="341"/>
      <c r="GI789" s="341"/>
      <c r="GJ789" s="341"/>
      <c r="GK789" s="341"/>
      <c r="GL789" s="341"/>
      <c r="GM789" s="341"/>
      <c r="GN789" s="341"/>
      <c r="GO789" s="341"/>
      <c r="GP789" s="341"/>
      <c r="GQ789" s="341"/>
      <c r="GR789" s="341"/>
      <c r="GS789" s="341"/>
      <c r="GT789" s="341"/>
      <c r="GU789" s="341"/>
      <c r="GV789" s="341"/>
      <c r="GW789" s="341"/>
      <c r="GX789" s="341"/>
      <c r="GY789" s="341"/>
      <c r="GZ789" s="341"/>
      <c r="HA789" s="341"/>
      <c r="HB789" s="341"/>
      <c r="HC789" s="341"/>
      <c r="HD789" s="341"/>
      <c r="HE789" s="341"/>
      <c r="HF789" s="341"/>
      <c r="HG789" s="341"/>
      <c r="HH789" s="341"/>
      <c r="HI789" s="341"/>
      <c r="HJ789" s="341"/>
      <c r="HK789" s="341"/>
      <c r="HL789" s="341"/>
      <c r="HM789" s="341"/>
      <c r="HN789" s="341"/>
      <c r="HO789" s="341"/>
      <c r="HP789" s="341"/>
      <c r="HQ789" s="341"/>
      <c r="HR789" s="341"/>
      <c r="HS789" s="341"/>
      <c r="HT789" s="341"/>
      <c r="HU789" s="341"/>
      <c r="HV789" s="341"/>
      <c r="HW789" s="341"/>
      <c r="HX789" s="341"/>
      <c r="HY789" s="341"/>
      <c r="HZ789" s="341"/>
      <c r="IA789" s="341"/>
      <c r="IB789" s="341"/>
      <c r="IC789" s="341"/>
      <c r="ID789" s="341"/>
      <c r="IE789" s="341"/>
      <c r="IF789" s="341"/>
      <c r="IG789" s="341"/>
      <c r="IH789" s="341"/>
      <c r="II789" s="341"/>
      <c r="IJ789" s="341"/>
      <c r="IK789" s="341"/>
      <c r="IL789" s="341"/>
      <c r="IM789" s="341"/>
      <c r="IN789" s="341"/>
      <c r="IO789" s="341"/>
      <c r="IP789" s="341"/>
      <c r="IQ789" s="341"/>
      <c r="IR789" s="341"/>
      <c r="IS789" s="341"/>
      <c r="IT789" s="341"/>
      <c r="IU789" s="341"/>
      <c r="IV789" s="341"/>
      <c r="IW789" s="341"/>
      <c r="IX789" s="341"/>
      <c r="IY789" s="341"/>
      <c r="IZ789" s="341"/>
      <c r="JA789" s="341"/>
      <c r="JB789" s="341"/>
      <c r="JC789" s="341"/>
      <c r="JD789" s="341"/>
      <c r="JE789" s="341"/>
      <c r="JF789" s="341"/>
      <c r="JG789" s="341"/>
      <c r="JH789" s="341"/>
      <c r="JI789" s="341"/>
      <c r="JJ789" s="341"/>
      <c r="JK789" s="341"/>
      <c r="JL789" s="341"/>
      <c r="JM789" s="341"/>
      <c r="JN789" s="341"/>
      <c r="JO789" s="341"/>
      <c r="JP789" s="341"/>
      <c r="JQ789" s="341"/>
      <c r="JR789" s="341"/>
      <c r="JS789" s="341"/>
      <c r="JT789" s="341"/>
      <c r="JU789" s="341"/>
      <c r="JV789" s="341"/>
      <c r="JW789" s="341"/>
      <c r="JX789" s="341"/>
      <c r="JY789" s="341"/>
      <c r="JZ789" s="341"/>
      <c r="KA789" s="341"/>
      <c r="KB789" s="341"/>
      <c r="KC789" s="341"/>
      <c r="KD789" s="341"/>
      <c r="KE789" s="341"/>
      <c r="KF789" s="341"/>
      <c r="KG789" s="341"/>
      <c r="KH789" s="341"/>
      <c r="KI789" s="341"/>
      <c r="KJ789" s="341"/>
      <c r="KK789" s="341"/>
      <c r="KL789" s="341"/>
      <c r="KM789" s="341"/>
      <c r="KN789" s="341"/>
      <c r="KO789" s="341"/>
      <c r="KP789" s="341"/>
      <c r="KQ789" s="341"/>
      <c r="KR789" s="341"/>
      <c r="KS789" s="341"/>
      <c r="KT789" s="341"/>
      <c r="KU789" s="341"/>
      <c r="KV789" s="341"/>
      <c r="KW789" s="341"/>
      <c r="KX789" s="341"/>
      <c r="KY789" s="341"/>
      <c r="KZ789" s="341"/>
      <c r="LA789" s="341"/>
      <c r="LB789" s="341"/>
      <c r="LC789" s="341"/>
      <c r="LD789" s="341"/>
      <c r="LE789" s="341"/>
      <c r="LF789" s="341"/>
      <c r="LG789" s="341"/>
      <c r="LH789" s="341"/>
      <c r="LI789" s="341"/>
      <c r="LJ789" s="341"/>
      <c r="LK789" s="341"/>
      <c r="LL789" s="341"/>
      <c r="LM789" s="341"/>
      <c r="LN789" s="341"/>
      <c r="LO789" s="341"/>
      <c r="LP789" s="341"/>
      <c r="LQ789" s="341"/>
      <c r="LR789" s="341"/>
      <c r="LS789" s="341"/>
      <c r="LT789" s="341"/>
      <c r="LU789" s="341"/>
      <c r="LV789" s="341"/>
      <c r="LW789" s="341"/>
      <c r="LX789" s="341"/>
      <c r="LY789" s="341"/>
      <c r="LZ789" s="341"/>
      <c r="MA789" s="341"/>
      <c r="MB789" s="341"/>
      <c r="MC789" s="341"/>
      <c r="MD789" s="341"/>
      <c r="ME789" s="341"/>
      <c r="MF789" s="341"/>
      <c r="MG789" s="341"/>
      <c r="MH789" s="341"/>
      <c r="MI789" s="341"/>
      <c r="MJ789" s="341"/>
      <c r="MK789" s="341"/>
      <c r="ML789" s="341"/>
      <c r="MM789" s="341"/>
      <c r="MN789" s="341"/>
      <c r="MO789" s="341"/>
      <c r="MP789" s="341"/>
      <c r="MQ789" s="341"/>
      <c r="MR789" s="341"/>
      <c r="MS789" s="341"/>
      <c r="MT789" s="341"/>
      <c r="MU789" s="341"/>
      <c r="MV789" s="341"/>
      <c r="MW789" s="341"/>
      <c r="MX789" s="341"/>
      <c r="MY789" s="341"/>
      <c r="MZ789" s="341"/>
      <c r="NA789" s="341"/>
      <c r="NB789" s="341"/>
      <c r="NC789" s="341"/>
      <c r="ND789" s="341"/>
      <c r="NE789" s="341"/>
      <c r="NF789" s="341"/>
      <c r="NG789" s="341"/>
      <c r="NH789" s="341"/>
      <c r="NI789" s="341"/>
      <c r="NJ789" s="341"/>
      <c r="NK789" s="341"/>
      <c r="NL789" s="341"/>
      <c r="NM789" s="341"/>
      <c r="NN789" s="341"/>
      <c r="NO789" s="341"/>
      <c r="NP789" s="341"/>
      <c r="NQ789" s="341"/>
      <c r="NR789" s="341"/>
      <c r="NS789" s="341"/>
      <c r="NT789" s="341"/>
      <c r="NU789" s="341"/>
      <c r="NV789" s="341"/>
      <c r="NW789" s="341"/>
      <c r="NX789" s="341"/>
      <c r="NY789" s="341"/>
      <c r="NZ789" s="341"/>
      <c r="OA789" s="341"/>
      <c r="OB789" s="341"/>
      <c r="OC789" s="341"/>
      <c r="OD789" s="341"/>
      <c r="OE789" s="341"/>
      <c r="OF789" s="341"/>
      <c r="OG789" s="341"/>
      <c r="OH789" s="341"/>
      <c r="OI789" s="341"/>
      <c r="OJ789" s="341"/>
      <c r="OK789" s="341"/>
      <c r="OL789" s="341"/>
      <c r="OM789" s="341"/>
      <c r="ON789" s="341"/>
      <c r="OO789" s="341"/>
      <c r="OP789" s="341"/>
      <c r="OQ789" s="341"/>
      <c r="OR789" s="341"/>
      <c r="OS789" s="341"/>
      <c r="OT789" s="341"/>
      <c r="OU789" s="341"/>
      <c r="OV789" s="341"/>
      <c r="OW789" s="341"/>
      <c r="OX789" s="341"/>
      <c r="OY789" s="341"/>
      <c r="OZ789" s="341"/>
      <c r="PA789" s="341"/>
      <c r="PB789" s="341"/>
      <c r="PC789" s="341"/>
      <c r="PD789" s="341"/>
      <c r="PE789" s="341"/>
      <c r="PF789" s="341"/>
      <c r="PG789" s="341"/>
      <c r="PH789" s="341"/>
      <c r="PI789" s="341"/>
      <c r="PJ789" s="341"/>
      <c r="PK789" s="341"/>
      <c r="PL789" s="341"/>
      <c r="PM789" s="341"/>
      <c r="PN789" s="341"/>
      <c r="PO789" s="341"/>
      <c r="PP789" s="341"/>
      <c r="PQ789" s="341"/>
      <c r="PR789" s="341"/>
      <c r="PS789" s="341"/>
      <c r="PT789" s="341"/>
      <c r="PU789" s="341"/>
      <c r="PV789" s="341"/>
      <c r="PW789" s="341"/>
      <c r="PX789" s="341"/>
      <c r="PY789" s="341"/>
      <c r="PZ789" s="341"/>
      <c r="QA789" s="341"/>
      <c r="QB789" s="341"/>
      <c r="QC789" s="341"/>
      <c r="QD789" s="341"/>
      <c r="QE789" s="341"/>
      <c r="QF789" s="341"/>
      <c r="QG789" s="341"/>
      <c r="QH789" s="341"/>
      <c r="QI789" s="341"/>
      <c r="QJ789" s="341"/>
      <c r="QK789" s="341"/>
      <c r="QL789" s="341"/>
      <c r="QM789" s="341"/>
      <c r="QN789" s="341"/>
      <c r="QO789" s="341"/>
      <c r="QP789" s="341"/>
      <c r="QQ789" s="341"/>
      <c r="QR789" s="341"/>
      <c r="QS789" s="341"/>
      <c r="QT789" s="341"/>
      <c r="QU789" s="341"/>
      <c r="QV789" s="341"/>
      <c r="QW789" s="341"/>
      <c r="QX789" s="341"/>
      <c r="QY789" s="341"/>
      <c r="QZ789" s="341"/>
      <c r="RA789" s="341"/>
      <c r="RB789" s="341"/>
      <c r="RC789" s="341"/>
      <c r="RD789" s="341"/>
      <c r="RE789" s="341"/>
      <c r="RF789" s="341"/>
      <c r="RG789" s="341"/>
      <c r="RH789" s="341"/>
      <c r="RI789" s="341"/>
      <c r="RJ789" s="341"/>
      <c r="RK789" s="341"/>
      <c r="RL789" s="341"/>
      <c r="RM789" s="341"/>
      <c r="RN789" s="341"/>
      <c r="RO789" s="341"/>
      <c r="RP789" s="341"/>
      <c r="RQ789" s="341"/>
      <c r="RR789" s="341"/>
      <c r="RS789" s="341"/>
      <c r="RT789" s="341"/>
      <c r="RU789" s="341"/>
      <c r="RV789" s="341"/>
      <c r="RW789" s="341"/>
      <c r="RX789" s="341"/>
      <c r="RY789" s="341"/>
      <c r="RZ789" s="341"/>
      <c r="SA789" s="341"/>
      <c r="SB789" s="341"/>
      <c r="SC789" s="341"/>
      <c r="SD789" s="341"/>
      <c r="SE789" s="341"/>
      <c r="SF789" s="341"/>
      <c r="SG789" s="341"/>
      <c r="SH789" s="341"/>
      <c r="SI789" s="341"/>
      <c r="SJ789" s="341"/>
      <c r="SK789" s="341"/>
      <c r="SL789" s="341"/>
      <c r="SM789" s="341"/>
      <c r="SN789" s="341"/>
      <c r="SO789" s="341"/>
      <c r="SP789" s="341"/>
      <c r="SQ789" s="341"/>
      <c r="SR789" s="341"/>
      <c r="SS789" s="341"/>
      <c r="ST789" s="341"/>
      <c r="SU789" s="341"/>
      <c r="SV789" s="341"/>
      <c r="SW789" s="341"/>
      <c r="SX789" s="341"/>
      <c r="SY789" s="341"/>
      <c r="SZ789" s="341"/>
      <c r="TA789" s="341"/>
      <c r="TB789" s="341"/>
      <c r="TC789" s="341"/>
      <c r="TD789" s="341"/>
      <c r="TE789" s="341"/>
      <c r="TF789" s="341"/>
      <c r="TG789" s="341"/>
      <c r="TH789" s="341"/>
      <c r="TI789" s="341"/>
      <c r="TJ789" s="341"/>
      <c r="TK789" s="341"/>
      <c r="TL789" s="341"/>
      <c r="TM789" s="341"/>
      <c r="TN789" s="341"/>
      <c r="TO789" s="341"/>
      <c r="TP789" s="341"/>
      <c r="TQ789" s="341"/>
      <c r="TR789" s="341"/>
      <c r="TS789" s="341"/>
      <c r="TT789" s="341"/>
      <c r="TU789" s="341"/>
      <c r="TV789" s="341"/>
      <c r="TW789" s="341"/>
      <c r="TX789" s="341"/>
      <c r="TY789" s="341"/>
      <c r="TZ789" s="341"/>
      <c r="UA789" s="341"/>
      <c r="UB789" s="341"/>
      <c r="UC789" s="341"/>
      <c r="UD789" s="341"/>
      <c r="UE789" s="341"/>
      <c r="UF789" s="341"/>
      <c r="UG789" s="341"/>
      <c r="UH789" s="341"/>
      <c r="UI789" s="341"/>
      <c r="UJ789" s="341"/>
      <c r="UK789" s="341"/>
      <c r="UL789" s="341"/>
      <c r="UM789" s="341"/>
      <c r="UN789" s="341"/>
      <c r="UO789" s="341"/>
      <c r="UP789" s="341"/>
      <c r="UQ789" s="341"/>
      <c r="UR789" s="341"/>
      <c r="US789" s="341"/>
      <c r="UT789" s="341"/>
      <c r="UU789" s="341"/>
      <c r="UV789" s="341"/>
      <c r="UW789" s="341"/>
      <c r="UX789" s="341"/>
      <c r="UY789" s="341"/>
      <c r="UZ789" s="341"/>
      <c r="VA789" s="341"/>
      <c r="VB789" s="341"/>
      <c r="VC789" s="341"/>
      <c r="VD789" s="341"/>
      <c r="VE789" s="341"/>
      <c r="VF789" s="341"/>
      <c r="VG789" s="341"/>
      <c r="VH789" s="341"/>
      <c r="VI789" s="341"/>
      <c r="VJ789" s="341"/>
      <c r="VK789" s="341"/>
      <c r="VL789" s="341"/>
      <c r="VM789" s="341"/>
      <c r="VN789" s="341"/>
      <c r="VO789" s="341"/>
      <c r="VP789" s="341"/>
      <c r="VQ789" s="341"/>
      <c r="VR789" s="341"/>
      <c r="VS789" s="341"/>
      <c r="VT789" s="341"/>
      <c r="VU789" s="341"/>
      <c r="VV789" s="341"/>
      <c r="VW789" s="341"/>
      <c r="VX789" s="341"/>
      <c r="VY789" s="341"/>
      <c r="VZ789" s="341"/>
      <c r="WA789" s="341"/>
      <c r="WB789" s="341"/>
      <c r="WC789" s="341"/>
      <c r="WD789" s="341"/>
      <c r="WE789" s="341"/>
      <c r="WF789" s="341"/>
      <c r="WG789" s="341"/>
      <c r="WH789" s="341"/>
      <c r="WI789" s="341"/>
      <c r="WJ789" s="341"/>
      <c r="WK789" s="341"/>
      <c r="WL789" s="341"/>
      <c r="WM789" s="341"/>
      <c r="WN789" s="341"/>
      <c r="WO789" s="341"/>
      <c r="WP789" s="341"/>
      <c r="WQ789" s="341"/>
      <c r="WR789" s="341"/>
      <c r="WS789" s="341"/>
      <c r="WT789" s="341"/>
      <c r="WU789" s="341"/>
      <c r="WV789" s="341"/>
      <c r="WW789" s="341"/>
      <c r="WX789" s="341"/>
      <c r="WY789" s="341"/>
      <c r="WZ789" s="341"/>
      <c r="XA789" s="341"/>
      <c r="XB789" s="341"/>
      <c r="XC789" s="341"/>
      <c r="XD789" s="341"/>
      <c r="XE789" s="341"/>
      <c r="XF789" s="341"/>
      <c r="XG789" s="341"/>
      <c r="XH789" s="341"/>
      <c r="XI789" s="341"/>
      <c r="XJ789" s="341"/>
      <c r="XK789" s="341"/>
      <c r="XL789" s="341"/>
      <c r="XM789" s="341"/>
      <c r="XN789" s="341"/>
      <c r="XO789" s="341"/>
      <c r="XP789" s="341"/>
      <c r="XQ789" s="341"/>
      <c r="XR789" s="341"/>
      <c r="XS789" s="341"/>
      <c r="XT789" s="341"/>
      <c r="XU789" s="341"/>
      <c r="XV789" s="341"/>
      <c r="XW789" s="341"/>
      <c r="XX789" s="341"/>
      <c r="XY789" s="341"/>
      <c r="XZ789" s="341"/>
      <c r="YA789" s="341"/>
      <c r="YB789" s="341"/>
      <c r="YC789" s="341"/>
      <c r="YD789" s="341"/>
      <c r="YE789" s="341"/>
      <c r="YF789" s="341"/>
      <c r="YG789" s="341"/>
      <c r="YH789" s="341"/>
      <c r="YI789" s="341"/>
      <c r="YJ789" s="341"/>
      <c r="YK789" s="341"/>
      <c r="YL789" s="341"/>
      <c r="YM789" s="341"/>
      <c r="YN789" s="341"/>
      <c r="YO789" s="341"/>
      <c r="YP789" s="341"/>
      <c r="YQ789" s="341"/>
      <c r="YR789" s="341"/>
      <c r="YS789" s="341"/>
      <c r="YT789" s="341"/>
      <c r="YU789" s="341"/>
      <c r="YV789" s="341"/>
      <c r="YW789" s="341"/>
      <c r="YX789" s="341"/>
      <c r="YY789" s="341"/>
      <c r="YZ789" s="341"/>
      <c r="ZA789" s="341"/>
      <c r="ZB789" s="341"/>
      <c r="ZC789" s="341"/>
      <c r="ZD789" s="341"/>
      <c r="ZE789" s="341"/>
      <c r="ZF789" s="341"/>
      <c r="ZG789" s="341"/>
      <c r="ZH789" s="341"/>
      <c r="ZI789" s="341"/>
      <c r="ZJ789" s="341"/>
      <c r="ZK789" s="341"/>
      <c r="ZL789" s="341"/>
      <c r="ZM789" s="341"/>
      <c r="ZN789" s="341"/>
      <c r="ZO789" s="341"/>
      <c r="ZP789" s="341"/>
      <c r="ZQ789" s="341"/>
      <c r="ZR789" s="341"/>
      <c r="ZS789" s="341"/>
      <c r="ZT789" s="341"/>
      <c r="ZU789" s="341"/>
      <c r="ZV789" s="341"/>
      <c r="ZW789" s="341"/>
      <c r="ZX789" s="341"/>
      <c r="ZY789" s="341"/>
      <c r="ZZ789" s="341"/>
      <c r="AAA789" s="341"/>
      <c r="AAB789" s="341"/>
      <c r="AAC789" s="341"/>
      <c r="AAD789" s="341"/>
      <c r="AAE789" s="341"/>
      <c r="AAF789" s="341"/>
      <c r="AAG789" s="341"/>
      <c r="AAH789" s="341"/>
      <c r="AAI789" s="341"/>
      <c r="AAJ789" s="341"/>
      <c r="AAK789" s="341"/>
      <c r="AAL789" s="341"/>
      <c r="AAM789" s="341"/>
      <c r="AAN789" s="341"/>
      <c r="AAO789" s="341"/>
      <c r="AAP789" s="341"/>
      <c r="AAQ789" s="341"/>
      <c r="AAR789" s="341"/>
      <c r="AAS789" s="341"/>
      <c r="AAT789" s="341"/>
      <c r="AAU789" s="341"/>
      <c r="AAV789" s="341"/>
      <c r="AAW789" s="341"/>
      <c r="AAX789" s="341"/>
      <c r="AAY789" s="341"/>
      <c r="AAZ789" s="341"/>
      <c r="ABA789" s="341"/>
      <c r="ABB789" s="341"/>
      <c r="ABC789" s="341"/>
      <c r="ABD789" s="341"/>
      <c r="ABE789" s="341"/>
      <c r="ABF789" s="341"/>
      <c r="ABG789" s="341"/>
      <c r="ABH789" s="341"/>
      <c r="ABI789" s="341"/>
      <c r="ABJ789" s="341"/>
      <c r="ABK789" s="341"/>
      <c r="ABL789" s="341"/>
      <c r="ABM789" s="341"/>
      <c r="ABN789" s="341"/>
      <c r="ABO789" s="341"/>
      <c r="ABP789" s="341"/>
      <c r="ABQ789" s="341"/>
      <c r="ABR789" s="341"/>
      <c r="ABS789" s="341"/>
      <c r="ABT789" s="341"/>
      <c r="ABU789" s="341"/>
      <c r="ABV789" s="341"/>
      <c r="ABW789" s="341"/>
      <c r="ABX789" s="341"/>
      <c r="ABY789" s="341"/>
      <c r="ABZ789" s="341"/>
      <c r="ACA789" s="341"/>
      <c r="ACB789" s="341"/>
      <c r="ACC789" s="341"/>
      <c r="ACD789" s="341"/>
      <c r="ACE789" s="341"/>
      <c r="ACF789" s="341"/>
      <c r="ACG789" s="341"/>
      <c r="ACH789" s="341"/>
      <c r="ACI789" s="341"/>
      <c r="ACJ789" s="341"/>
      <c r="ACK789" s="341"/>
      <c r="ACL789" s="341"/>
      <c r="ACM789" s="341"/>
      <c r="ACN789" s="341"/>
      <c r="ACO789" s="341"/>
      <c r="ACP789" s="341"/>
      <c r="ACQ789" s="341"/>
      <c r="ACR789" s="341"/>
      <c r="ACS789" s="341"/>
      <c r="ACT789" s="341"/>
      <c r="ACU789" s="341"/>
      <c r="ACV789" s="341"/>
      <c r="ACW789" s="341"/>
      <c r="ACX789" s="341"/>
      <c r="ACY789" s="341"/>
      <c r="ACZ789" s="341"/>
      <c r="ADA789" s="341"/>
      <c r="ADB789" s="341"/>
      <c r="ADC789" s="341"/>
      <c r="ADD789" s="341"/>
      <c r="ADE789" s="341"/>
      <c r="ADF789" s="341"/>
      <c r="ADG789" s="341"/>
      <c r="ADH789" s="341"/>
      <c r="ADI789" s="341"/>
      <c r="ADJ789" s="341"/>
      <c r="ADK789" s="341"/>
      <c r="ADL789" s="341"/>
      <c r="ADM789" s="341"/>
      <c r="ADN789" s="341"/>
      <c r="ADO789" s="341"/>
      <c r="ADP789" s="341"/>
      <c r="ADQ789" s="341"/>
      <c r="ADR789" s="341"/>
      <c r="ADS789" s="341"/>
      <c r="ADT789" s="341"/>
      <c r="ADU789" s="341"/>
      <c r="ADV789" s="341"/>
      <c r="ADW789" s="341"/>
      <c r="ADX789" s="341"/>
      <c r="ADY789" s="341"/>
      <c r="ADZ789" s="341"/>
      <c r="AEA789" s="341"/>
      <c r="AEB789" s="341"/>
      <c r="AEC789" s="341"/>
      <c r="AED789" s="341"/>
      <c r="AEE789" s="341"/>
      <c r="AEF789" s="341"/>
      <c r="AEG789" s="341"/>
      <c r="AEH789" s="341"/>
      <c r="AEI789" s="341"/>
      <c r="AEJ789" s="341"/>
      <c r="AEK789" s="341"/>
      <c r="AEL789" s="341"/>
      <c r="AEM789" s="341"/>
      <c r="AEN789" s="341"/>
      <c r="AEO789" s="341"/>
      <c r="AEP789" s="341"/>
      <c r="AEQ789" s="341"/>
      <c r="AER789" s="341"/>
      <c r="AES789" s="341"/>
      <c r="AET789" s="341"/>
      <c r="AEU789" s="341"/>
      <c r="AEV789" s="341"/>
      <c r="AEW789" s="341"/>
      <c r="AEX789" s="341"/>
      <c r="AEY789" s="341"/>
      <c r="AEZ789" s="341"/>
      <c r="AFA789" s="341"/>
      <c r="AFB789" s="341"/>
      <c r="AFC789" s="341"/>
      <c r="AFD789" s="341"/>
      <c r="AFE789" s="341"/>
      <c r="AFF789" s="341"/>
      <c r="AFG789" s="341"/>
      <c r="AFH789" s="341"/>
      <c r="AFI789" s="341"/>
      <c r="AFJ789" s="341"/>
      <c r="AFK789" s="341"/>
      <c r="AFL789" s="341"/>
      <c r="AFM789" s="341"/>
      <c r="AFN789" s="341"/>
      <c r="AFO789" s="341"/>
      <c r="AFP789" s="341"/>
      <c r="AFQ789" s="341"/>
      <c r="AFR789" s="341"/>
      <c r="AFS789" s="341"/>
      <c r="AFT789" s="341"/>
      <c r="AFU789" s="341"/>
      <c r="AFV789" s="341"/>
      <c r="AFW789" s="341"/>
      <c r="AFX789" s="341"/>
      <c r="AFY789" s="341"/>
      <c r="AFZ789" s="341"/>
      <c r="AGA789" s="341"/>
    </row>
    <row r="790" spans="1:859" customFormat="1" x14ac:dyDescent="0.2">
      <c r="A790" s="16"/>
      <c r="B790" s="16"/>
      <c r="C790" s="16"/>
      <c r="D790" s="16"/>
      <c r="E790" s="328" t="s">
        <v>1915</v>
      </c>
      <c r="F790" s="328" t="s">
        <v>2969</v>
      </c>
      <c r="G790" s="218" t="s">
        <v>449</v>
      </c>
      <c r="H790" s="217" t="s">
        <v>1910</v>
      </c>
      <c r="I790" s="217" t="s">
        <v>1802</v>
      </c>
      <c r="J790" s="217" t="s">
        <v>894</v>
      </c>
      <c r="K790" s="217" t="s">
        <v>1844</v>
      </c>
      <c r="L790" s="217" t="s">
        <v>849</v>
      </c>
      <c r="M790" s="217"/>
      <c r="N790" s="218"/>
      <c r="O790" s="217"/>
      <c r="P790" s="217"/>
      <c r="Q790" s="218"/>
      <c r="R790" s="16"/>
      <c r="S790" s="16"/>
      <c r="T790" s="16"/>
      <c r="U790" s="16"/>
      <c r="V790" s="16"/>
      <c r="W790" s="16"/>
      <c r="X790" s="16"/>
      <c r="Y790" s="16"/>
      <c r="Z790" s="16"/>
      <c r="AA790" s="16"/>
      <c r="AB790" s="16"/>
      <c r="AC790" s="16"/>
      <c r="AD790" s="16"/>
      <c r="AE790" s="16"/>
      <c r="AF790" s="16"/>
      <c r="AG790" s="16"/>
      <c r="AH790" s="16"/>
      <c r="AI790" s="16"/>
      <c r="AJ790" s="16"/>
      <c r="AK790" s="16"/>
      <c r="AL790" s="16"/>
      <c r="AM790" s="16"/>
      <c r="AN790" s="16"/>
      <c r="AO790" s="16"/>
      <c r="AP790" s="16"/>
      <c r="AQ790" s="16"/>
      <c r="AR790" s="16"/>
      <c r="AS790" s="16"/>
      <c r="AT790" s="16"/>
      <c r="AU790" s="16"/>
      <c r="AV790" s="16"/>
      <c r="AW790" s="16"/>
      <c r="AX790" s="16"/>
      <c r="AY790" s="16"/>
      <c r="AZ790" s="16"/>
      <c r="BA790" s="16"/>
      <c r="BB790" s="16"/>
      <c r="BC790" s="16"/>
      <c r="BD790" s="16"/>
      <c r="BE790" s="16"/>
      <c r="BF790" s="16"/>
      <c r="BG790" s="16"/>
      <c r="BH790" s="16"/>
      <c r="BI790" s="16"/>
      <c r="BJ790" s="16"/>
      <c r="BK790" s="16"/>
      <c r="BL790" s="16"/>
      <c r="BM790" s="16"/>
      <c r="BN790" s="16"/>
      <c r="BO790" s="16"/>
      <c r="BP790" s="16"/>
      <c r="BQ790" s="16"/>
      <c r="BR790" s="16"/>
      <c r="BS790" s="16"/>
      <c r="BT790" s="16"/>
      <c r="BU790" s="16"/>
      <c r="BV790" s="16"/>
      <c r="BW790" s="16"/>
      <c r="BX790" s="16"/>
      <c r="BY790" s="16"/>
      <c r="BZ790" s="16"/>
      <c r="CA790" s="16"/>
      <c r="CB790" s="16"/>
      <c r="CC790" s="16"/>
      <c r="CD790" s="16"/>
      <c r="CE790" s="16"/>
      <c r="CF790" s="16"/>
      <c r="CG790" s="16"/>
      <c r="CH790" s="16"/>
      <c r="CI790" s="16"/>
      <c r="CJ790" s="16"/>
      <c r="CK790" s="16"/>
      <c r="CL790" s="16"/>
      <c r="CM790" s="16"/>
      <c r="CN790" s="16"/>
      <c r="CO790" s="16"/>
      <c r="CP790" s="16"/>
      <c r="CQ790" s="16"/>
      <c r="CR790" s="16"/>
      <c r="CS790" s="16"/>
      <c r="CT790" s="16"/>
      <c r="CU790" s="16"/>
      <c r="CV790" s="16"/>
      <c r="CW790" s="16"/>
      <c r="CX790" s="16"/>
      <c r="CY790" s="16"/>
      <c r="CZ790" s="16"/>
      <c r="DA790" s="16"/>
      <c r="DB790" s="16"/>
      <c r="DC790" s="16"/>
      <c r="DD790" s="16"/>
      <c r="DE790" s="16"/>
      <c r="DF790" s="16"/>
      <c r="DG790" s="16"/>
      <c r="DH790" s="16"/>
      <c r="DI790" s="16"/>
      <c r="DJ790" s="16"/>
      <c r="DK790" s="16"/>
      <c r="DL790" s="16"/>
      <c r="DM790" s="16"/>
      <c r="DN790" s="16"/>
      <c r="DO790" s="16"/>
      <c r="DP790" s="16"/>
      <c r="DQ790" s="16"/>
      <c r="DR790" s="16"/>
      <c r="DS790" s="16"/>
      <c r="DT790" s="16"/>
      <c r="DU790" s="16"/>
      <c r="DV790" s="16"/>
      <c r="DW790" s="16"/>
      <c r="DX790" s="16"/>
      <c r="DY790" s="16"/>
      <c r="DZ790" s="16"/>
      <c r="EA790" s="16"/>
      <c r="EB790" s="16"/>
      <c r="EC790" s="16"/>
      <c r="ED790" s="16"/>
      <c r="EE790" s="16"/>
      <c r="EF790" s="16"/>
      <c r="EG790" s="16"/>
      <c r="EH790" s="16"/>
      <c r="EI790" s="16"/>
      <c r="EJ790" s="16"/>
      <c r="EK790" s="16"/>
      <c r="EL790" s="16"/>
      <c r="EM790" s="16"/>
      <c r="EN790" s="16"/>
      <c r="EO790" s="16"/>
      <c r="EP790" s="16"/>
      <c r="EQ790" s="16"/>
      <c r="ER790" s="16"/>
      <c r="ES790" s="16"/>
      <c r="ET790" s="16"/>
      <c r="EU790" s="16"/>
      <c r="EV790" s="16"/>
      <c r="EW790" s="16"/>
      <c r="EX790" s="16"/>
      <c r="EY790" s="16"/>
      <c r="EZ790" s="16"/>
      <c r="FA790" s="16"/>
      <c r="FB790" s="16"/>
      <c r="FC790" s="16"/>
      <c r="FD790" s="16"/>
      <c r="FE790" s="16"/>
      <c r="FF790" s="16"/>
      <c r="FG790" s="16"/>
      <c r="FH790" s="16"/>
      <c r="FI790" s="16"/>
      <c r="FJ790" s="16"/>
      <c r="FK790" s="16"/>
      <c r="FL790" s="16"/>
      <c r="FM790" s="16"/>
      <c r="FN790" s="16"/>
      <c r="FO790" s="16"/>
      <c r="FP790" s="16"/>
      <c r="FQ790" s="16"/>
      <c r="FR790" s="16"/>
      <c r="FS790" s="16"/>
      <c r="FT790" s="16"/>
      <c r="FU790" s="16"/>
      <c r="FV790" s="16"/>
      <c r="FW790" s="16"/>
      <c r="FX790" s="16"/>
      <c r="FY790" s="16"/>
      <c r="FZ790" s="16"/>
      <c r="GA790" s="16"/>
      <c r="GB790" s="16"/>
      <c r="GC790" s="16"/>
      <c r="GD790" s="16"/>
      <c r="GE790" s="16"/>
      <c r="GF790" s="16"/>
      <c r="GG790" s="16"/>
      <c r="GH790" s="16"/>
      <c r="GI790" s="16"/>
      <c r="GJ790" s="16"/>
      <c r="GK790" s="16"/>
      <c r="GL790" s="16"/>
      <c r="GM790" s="16"/>
      <c r="GN790" s="16"/>
      <c r="GO790" s="16"/>
      <c r="GP790" s="16"/>
      <c r="GQ790" s="16"/>
      <c r="GR790" s="16"/>
      <c r="GS790" s="16"/>
      <c r="GT790" s="16"/>
      <c r="GU790" s="16"/>
      <c r="GV790" s="16"/>
      <c r="GW790" s="16"/>
      <c r="GX790" s="16"/>
      <c r="GY790" s="16"/>
      <c r="GZ790" s="16"/>
      <c r="HA790" s="16"/>
      <c r="HB790" s="16"/>
      <c r="HC790" s="16"/>
      <c r="HD790" s="16"/>
      <c r="HE790" s="16"/>
      <c r="HF790" s="16"/>
      <c r="HG790" s="16"/>
      <c r="HH790" s="16"/>
      <c r="HI790" s="16"/>
      <c r="HJ790" s="16"/>
      <c r="HK790" s="16"/>
      <c r="HL790" s="16"/>
      <c r="HM790" s="16"/>
      <c r="HN790" s="16"/>
      <c r="HO790" s="16"/>
      <c r="HP790" s="16"/>
      <c r="HQ790" s="16"/>
      <c r="HR790" s="16"/>
      <c r="HS790" s="16"/>
      <c r="HT790" s="16"/>
      <c r="HU790" s="16"/>
      <c r="HV790" s="16"/>
      <c r="HW790" s="16"/>
      <c r="HX790" s="16"/>
      <c r="HY790" s="16"/>
      <c r="HZ790" s="16"/>
      <c r="IA790" s="16"/>
      <c r="IB790" s="16"/>
      <c r="IC790" s="16"/>
      <c r="ID790" s="16"/>
      <c r="IE790" s="16"/>
      <c r="IF790" s="16"/>
      <c r="IG790" s="16"/>
      <c r="IH790" s="16"/>
      <c r="II790" s="16"/>
      <c r="IJ790" s="16"/>
      <c r="IK790" s="16"/>
      <c r="IL790" s="16"/>
      <c r="IM790" s="16"/>
      <c r="IN790" s="16"/>
      <c r="IO790" s="16"/>
      <c r="IP790" s="16"/>
      <c r="IQ790" s="16"/>
      <c r="IR790" s="16"/>
      <c r="IS790" s="16"/>
      <c r="IT790" s="16"/>
      <c r="IU790" s="16"/>
      <c r="IV790" s="16"/>
      <c r="IW790" s="16"/>
      <c r="IX790" s="16"/>
      <c r="IY790" s="16"/>
      <c r="IZ790" s="16"/>
      <c r="JA790" s="16"/>
      <c r="JB790" s="16"/>
      <c r="JC790" s="16"/>
      <c r="JD790" s="16"/>
      <c r="JE790" s="16"/>
      <c r="JF790" s="16"/>
      <c r="JG790" s="16"/>
      <c r="JH790" s="16"/>
      <c r="JI790" s="16"/>
      <c r="JJ790" s="16"/>
      <c r="JK790" s="16"/>
      <c r="JL790" s="16"/>
      <c r="JM790" s="16"/>
      <c r="JN790" s="16"/>
      <c r="JO790" s="16"/>
      <c r="JP790" s="16"/>
      <c r="JQ790" s="16"/>
      <c r="JR790" s="16"/>
      <c r="JS790" s="16"/>
      <c r="JT790" s="16"/>
      <c r="JU790" s="16"/>
      <c r="JV790" s="16"/>
      <c r="JW790" s="16"/>
      <c r="JX790" s="16"/>
      <c r="JY790" s="16"/>
      <c r="JZ790" s="16"/>
      <c r="KA790" s="16"/>
      <c r="KB790" s="16"/>
      <c r="KC790" s="16"/>
      <c r="KD790" s="16"/>
      <c r="KE790" s="16"/>
      <c r="KF790" s="16"/>
      <c r="KG790" s="16"/>
      <c r="KH790" s="16"/>
      <c r="KI790" s="16"/>
      <c r="KJ790" s="16"/>
      <c r="KK790" s="16"/>
      <c r="KL790" s="16"/>
      <c r="KM790" s="16"/>
      <c r="KN790" s="16"/>
      <c r="KO790" s="16"/>
      <c r="KP790" s="16"/>
      <c r="KQ790" s="16"/>
      <c r="KR790" s="16"/>
      <c r="KS790" s="16"/>
      <c r="KT790" s="16"/>
      <c r="KU790" s="16"/>
      <c r="KV790" s="16"/>
      <c r="KW790" s="16"/>
      <c r="KX790" s="16"/>
      <c r="KY790" s="16"/>
      <c r="KZ790" s="16"/>
      <c r="LA790" s="16"/>
      <c r="LB790" s="16"/>
      <c r="LC790" s="16"/>
      <c r="LD790" s="16"/>
      <c r="LE790" s="16"/>
      <c r="LF790" s="16"/>
      <c r="LG790" s="16"/>
      <c r="LH790" s="16"/>
      <c r="LI790" s="16"/>
      <c r="LJ790" s="16"/>
      <c r="LK790" s="16"/>
      <c r="LL790" s="16"/>
      <c r="LM790" s="16"/>
      <c r="LN790" s="16"/>
      <c r="LO790" s="16"/>
      <c r="LP790" s="16"/>
      <c r="LQ790" s="16"/>
      <c r="LR790" s="16"/>
      <c r="LS790" s="16"/>
      <c r="LT790" s="16"/>
      <c r="LU790" s="16"/>
      <c r="LV790" s="16"/>
      <c r="LW790" s="16"/>
      <c r="LX790" s="16"/>
      <c r="LY790" s="16"/>
      <c r="LZ790" s="16"/>
      <c r="MA790" s="16"/>
      <c r="MB790" s="16"/>
      <c r="MC790" s="16"/>
      <c r="MD790" s="16"/>
      <c r="ME790" s="16"/>
      <c r="MF790" s="16"/>
      <c r="MG790" s="16"/>
      <c r="MH790" s="16"/>
      <c r="MI790" s="16"/>
      <c r="MJ790" s="16"/>
      <c r="MK790" s="16"/>
      <c r="ML790" s="16"/>
      <c r="MM790" s="16"/>
      <c r="MN790" s="16"/>
      <c r="MO790" s="16"/>
      <c r="MP790" s="16"/>
      <c r="MQ790" s="16"/>
      <c r="MR790" s="16"/>
      <c r="MS790" s="16"/>
      <c r="MT790" s="16"/>
      <c r="MU790" s="16"/>
      <c r="MV790" s="16"/>
      <c r="MW790" s="16"/>
      <c r="MX790" s="16"/>
      <c r="MY790" s="16"/>
      <c r="MZ790" s="16"/>
      <c r="NA790" s="16"/>
      <c r="NB790" s="16"/>
      <c r="NC790" s="16"/>
      <c r="ND790" s="16"/>
      <c r="NE790" s="16"/>
      <c r="NF790" s="16"/>
      <c r="NG790" s="16"/>
      <c r="NH790" s="16"/>
      <c r="NI790" s="16"/>
      <c r="NJ790" s="16"/>
      <c r="NK790" s="16"/>
      <c r="NL790" s="16"/>
      <c r="NM790" s="16"/>
      <c r="NN790" s="16"/>
      <c r="NO790" s="16"/>
      <c r="NP790" s="16"/>
      <c r="NQ790" s="16"/>
      <c r="NR790" s="16"/>
      <c r="NS790" s="16"/>
      <c r="NT790" s="16"/>
      <c r="NU790" s="16"/>
      <c r="NV790" s="16"/>
      <c r="NW790" s="16"/>
      <c r="NX790" s="16"/>
      <c r="NY790" s="16"/>
      <c r="NZ790" s="16"/>
      <c r="OA790" s="16"/>
      <c r="OB790" s="16"/>
      <c r="OC790" s="16"/>
      <c r="OD790" s="16"/>
      <c r="OE790" s="16"/>
      <c r="OF790" s="16"/>
      <c r="OG790" s="16"/>
      <c r="OH790" s="16"/>
      <c r="OI790" s="16"/>
      <c r="OJ790" s="16"/>
      <c r="OK790" s="16"/>
      <c r="OL790" s="16"/>
      <c r="OM790" s="16"/>
      <c r="ON790" s="16"/>
      <c r="OO790" s="16"/>
      <c r="OP790" s="16"/>
      <c r="OQ790" s="16"/>
      <c r="OR790" s="16"/>
      <c r="OS790" s="16"/>
      <c r="OT790" s="16"/>
      <c r="OU790" s="16"/>
      <c r="OV790" s="16"/>
      <c r="OW790" s="16"/>
      <c r="OX790" s="16"/>
      <c r="OY790" s="16"/>
      <c r="OZ790" s="16"/>
      <c r="PA790" s="16"/>
      <c r="PB790" s="16"/>
      <c r="PC790" s="16"/>
      <c r="PD790" s="16"/>
      <c r="PE790" s="16"/>
      <c r="PF790" s="16"/>
      <c r="PG790" s="16"/>
      <c r="PH790" s="16"/>
      <c r="PI790" s="16"/>
      <c r="PJ790" s="16"/>
      <c r="PK790" s="16"/>
      <c r="PL790" s="16"/>
      <c r="PM790" s="16"/>
      <c r="PN790" s="16"/>
      <c r="PO790" s="16"/>
      <c r="PP790" s="16"/>
      <c r="PQ790" s="16"/>
      <c r="PR790" s="16"/>
      <c r="PS790" s="16"/>
      <c r="PT790" s="16"/>
      <c r="PU790" s="16"/>
      <c r="PV790" s="16"/>
      <c r="PW790" s="16"/>
      <c r="PX790" s="16"/>
      <c r="PY790" s="16"/>
      <c r="PZ790" s="16"/>
      <c r="QA790" s="16"/>
      <c r="QB790" s="16"/>
      <c r="QC790" s="16"/>
      <c r="QD790" s="16"/>
      <c r="QE790" s="16"/>
      <c r="QF790" s="16"/>
      <c r="QG790" s="16"/>
      <c r="QH790" s="16"/>
      <c r="QI790" s="16"/>
      <c r="QJ790" s="16"/>
      <c r="QK790" s="16"/>
      <c r="QL790" s="16"/>
      <c r="QM790" s="16"/>
      <c r="QN790" s="16"/>
      <c r="QO790" s="16"/>
      <c r="QP790" s="16"/>
      <c r="QQ790" s="16"/>
      <c r="QR790" s="16"/>
      <c r="QS790" s="16"/>
      <c r="QT790" s="16"/>
      <c r="QU790" s="16"/>
      <c r="QV790" s="16"/>
      <c r="QW790" s="16"/>
      <c r="QX790" s="16"/>
      <c r="QY790" s="16"/>
      <c r="QZ790" s="16"/>
      <c r="RA790" s="16"/>
      <c r="RB790" s="16"/>
      <c r="RC790" s="16"/>
      <c r="RD790" s="16"/>
      <c r="RE790" s="16"/>
      <c r="RF790" s="16"/>
      <c r="RG790" s="16"/>
      <c r="RH790" s="16"/>
      <c r="RI790" s="16"/>
      <c r="RJ790" s="16"/>
      <c r="RK790" s="16"/>
      <c r="RL790" s="16"/>
      <c r="RM790" s="16"/>
      <c r="RN790" s="16"/>
      <c r="RO790" s="16"/>
      <c r="RP790" s="16"/>
      <c r="RQ790" s="16"/>
      <c r="RR790" s="16"/>
      <c r="RS790" s="16"/>
      <c r="RT790" s="16"/>
      <c r="RU790" s="16"/>
      <c r="RV790" s="16"/>
      <c r="RW790" s="16"/>
      <c r="RX790" s="16"/>
      <c r="RY790" s="16"/>
      <c r="RZ790" s="16"/>
      <c r="SA790" s="16"/>
      <c r="SB790" s="16"/>
      <c r="SC790" s="16"/>
      <c r="SD790" s="16"/>
      <c r="SE790" s="16"/>
      <c r="SF790" s="16"/>
      <c r="SG790" s="16"/>
      <c r="SH790" s="16"/>
      <c r="SI790" s="16"/>
      <c r="SJ790" s="16"/>
      <c r="SK790" s="16"/>
      <c r="SL790" s="16"/>
      <c r="SM790" s="16"/>
      <c r="SN790" s="16"/>
      <c r="SO790" s="16"/>
      <c r="SP790" s="16"/>
      <c r="SQ790" s="16"/>
      <c r="SR790" s="16"/>
      <c r="SS790" s="16"/>
      <c r="ST790" s="16"/>
      <c r="SU790" s="16"/>
      <c r="SV790" s="16"/>
      <c r="SW790" s="16"/>
      <c r="SX790" s="16"/>
      <c r="SY790" s="16"/>
      <c r="SZ790" s="16"/>
      <c r="TA790" s="16"/>
      <c r="TB790" s="16"/>
      <c r="TC790" s="16"/>
      <c r="TD790" s="16"/>
      <c r="TE790" s="16"/>
      <c r="TF790" s="16"/>
      <c r="TG790" s="16"/>
      <c r="TH790" s="16"/>
      <c r="TI790" s="16"/>
      <c r="TJ790" s="16"/>
      <c r="TK790" s="16"/>
      <c r="TL790" s="16"/>
      <c r="TM790" s="16"/>
      <c r="TN790" s="16"/>
      <c r="TO790" s="16"/>
      <c r="TP790" s="16"/>
      <c r="TQ790" s="16"/>
      <c r="TR790" s="16"/>
      <c r="TS790" s="16"/>
      <c r="TT790" s="16"/>
      <c r="TU790" s="16"/>
      <c r="TV790" s="16"/>
      <c r="TW790" s="16"/>
      <c r="TX790" s="16"/>
      <c r="TY790" s="16"/>
      <c r="TZ790" s="16"/>
      <c r="UA790" s="16"/>
      <c r="UB790" s="16"/>
      <c r="UC790" s="16"/>
      <c r="UD790" s="16"/>
      <c r="UE790" s="16"/>
      <c r="UF790" s="16"/>
      <c r="UG790" s="16"/>
      <c r="UH790" s="16"/>
      <c r="UI790" s="16"/>
      <c r="UJ790" s="16"/>
      <c r="UK790" s="16"/>
      <c r="UL790" s="16"/>
      <c r="UM790" s="16"/>
      <c r="UN790" s="16"/>
      <c r="UO790" s="16"/>
      <c r="UP790" s="16"/>
      <c r="UQ790" s="16"/>
      <c r="UR790" s="16"/>
      <c r="US790" s="16"/>
      <c r="UT790" s="16"/>
      <c r="UU790" s="16"/>
      <c r="UV790" s="16"/>
      <c r="UW790" s="16"/>
      <c r="UX790" s="16"/>
      <c r="UY790" s="16"/>
      <c r="UZ790" s="16"/>
      <c r="VA790" s="16"/>
      <c r="VB790" s="16"/>
      <c r="VC790" s="16"/>
      <c r="VD790" s="16"/>
      <c r="VE790" s="16"/>
      <c r="VF790" s="16"/>
      <c r="VG790" s="16"/>
      <c r="VH790" s="16"/>
      <c r="VI790" s="16"/>
      <c r="VJ790" s="16"/>
      <c r="VK790" s="16"/>
      <c r="VL790" s="16"/>
      <c r="VM790" s="16"/>
      <c r="VN790" s="16"/>
      <c r="VO790" s="16"/>
      <c r="VP790" s="16"/>
      <c r="VQ790" s="16"/>
      <c r="VR790" s="16"/>
      <c r="VS790" s="16"/>
      <c r="VT790" s="16"/>
      <c r="VU790" s="16"/>
      <c r="VV790" s="16"/>
      <c r="VW790" s="16"/>
      <c r="VX790" s="16"/>
      <c r="VY790" s="16"/>
      <c r="VZ790" s="16"/>
      <c r="WA790" s="16"/>
      <c r="WB790" s="16"/>
      <c r="WC790" s="16"/>
      <c r="WD790" s="16"/>
      <c r="WE790" s="16"/>
      <c r="WF790" s="16"/>
      <c r="WG790" s="16"/>
      <c r="WH790" s="16"/>
      <c r="WI790" s="16"/>
      <c r="WJ790" s="16"/>
      <c r="WK790" s="16"/>
      <c r="WL790" s="16"/>
      <c r="WM790" s="16"/>
      <c r="WN790" s="16"/>
      <c r="WO790" s="16"/>
      <c r="WP790" s="16"/>
      <c r="WQ790" s="16"/>
      <c r="WR790" s="16"/>
      <c r="WS790" s="16"/>
      <c r="WT790" s="16"/>
      <c r="WU790" s="16"/>
      <c r="WV790" s="16"/>
      <c r="WW790" s="16"/>
      <c r="WX790" s="16"/>
      <c r="WY790" s="16"/>
      <c r="WZ790" s="16"/>
      <c r="XA790" s="16"/>
      <c r="XB790" s="16"/>
      <c r="XC790" s="16"/>
      <c r="XD790" s="16"/>
      <c r="XE790" s="16"/>
      <c r="XF790" s="16"/>
      <c r="XG790" s="16"/>
      <c r="XH790" s="16"/>
      <c r="XI790" s="16"/>
      <c r="XJ790" s="16"/>
      <c r="XK790" s="16"/>
      <c r="XL790" s="16"/>
      <c r="XM790" s="16"/>
      <c r="XN790" s="16"/>
      <c r="XO790" s="16"/>
      <c r="XP790" s="16"/>
      <c r="XQ790" s="16"/>
      <c r="XR790" s="16"/>
      <c r="XS790" s="16"/>
      <c r="XT790" s="16"/>
      <c r="XU790" s="16"/>
      <c r="XV790" s="16"/>
      <c r="XW790" s="16"/>
      <c r="XX790" s="16"/>
      <c r="XY790" s="16"/>
      <c r="XZ790" s="16"/>
      <c r="YA790" s="16"/>
      <c r="YB790" s="16"/>
      <c r="YC790" s="16"/>
      <c r="YD790" s="16"/>
      <c r="YE790" s="16"/>
      <c r="YF790" s="16"/>
      <c r="YG790" s="16"/>
      <c r="YH790" s="16"/>
      <c r="YI790" s="16"/>
      <c r="YJ790" s="16"/>
      <c r="YK790" s="16"/>
      <c r="YL790" s="16"/>
      <c r="YM790" s="16"/>
      <c r="YN790" s="16"/>
      <c r="YO790" s="16"/>
      <c r="YP790" s="16"/>
      <c r="YQ790" s="16"/>
      <c r="YR790" s="16"/>
      <c r="YS790" s="16"/>
      <c r="YT790" s="16"/>
      <c r="YU790" s="16"/>
      <c r="YV790" s="16"/>
      <c r="YW790" s="16"/>
      <c r="YX790" s="16"/>
      <c r="YY790" s="16"/>
      <c r="YZ790" s="16"/>
      <c r="ZA790" s="16"/>
      <c r="ZB790" s="16"/>
      <c r="ZC790" s="16"/>
      <c r="ZD790" s="16"/>
      <c r="ZE790" s="16"/>
      <c r="ZF790" s="16"/>
      <c r="ZG790" s="16"/>
      <c r="ZH790" s="16"/>
      <c r="ZI790" s="16"/>
      <c r="ZJ790" s="16"/>
      <c r="ZK790" s="16"/>
      <c r="ZL790" s="16"/>
      <c r="ZM790" s="16"/>
      <c r="ZN790" s="16"/>
      <c r="ZO790" s="16"/>
      <c r="ZP790" s="16"/>
      <c r="ZQ790" s="16"/>
      <c r="ZR790" s="16"/>
      <c r="ZS790" s="16"/>
      <c r="ZT790" s="16"/>
      <c r="ZU790" s="16"/>
      <c r="ZV790" s="16"/>
      <c r="ZW790" s="16"/>
      <c r="ZX790" s="16"/>
      <c r="ZY790" s="16"/>
      <c r="ZZ790" s="16"/>
      <c r="AAA790" s="16"/>
      <c r="AAB790" s="16"/>
      <c r="AAC790" s="16"/>
      <c r="AAD790" s="16"/>
      <c r="AAE790" s="16"/>
      <c r="AAF790" s="16"/>
      <c r="AAG790" s="16"/>
      <c r="AAH790" s="16"/>
      <c r="AAI790" s="16"/>
      <c r="AAJ790" s="16"/>
      <c r="AAK790" s="16"/>
      <c r="AAL790" s="16"/>
      <c r="AAM790" s="16"/>
      <c r="AAN790" s="16"/>
      <c r="AAO790" s="16"/>
      <c r="AAP790" s="16"/>
      <c r="AAQ790" s="16"/>
      <c r="AAR790" s="16"/>
      <c r="AAS790" s="16"/>
      <c r="AAT790" s="16"/>
      <c r="AAU790" s="16"/>
      <c r="AAV790" s="16"/>
      <c r="AAW790" s="16"/>
      <c r="AAX790" s="16"/>
      <c r="AAY790" s="16"/>
      <c r="AAZ790" s="16"/>
      <c r="ABA790" s="16"/>
      <c r="ABB790" s="16"/>
      <c r="ABC790" s="16"/>
      <c r="ABD790" s="16"/>
      <c r="ABE790" s="16"/>
      <c r="ABF790" s="16"/>
      <c r="ABG790" s="16"/>
      <c r="ABH790" s="16"/>
      <c r="ABI790" s="16"/>
      <c r="ABJ790" s="16"/>
      <c r="ABK790" s="16"/>
      <c r="ABL790" s="16"/>
      <c r="ABM790" s="16"/>
      <c r="ABN790" s="16"/>
      <c r="ABO790" s="16"/>
      <c r="ABP790" s="16"/>
      <c r="ABQ790" s="16"/>
      <c r="ABR790" s="16"/>
      <c r="ABS790" s="16"/>
      <c r="ABT790" s="16"/>
      <c r="ABU790" s="16"/>
      <c r="ABV790" s="16"/>
      <c r="ABW790" s="16"/>
      <c r="ABX790" s="16"/>
      <c r="ABY790" s="16"/>
      <c r="ABZ790" s="16"/>
      <c r="ACA790" s="16"/>
      <c r="ACB790" s="16"/>
      <c r="ACC790" s="16"/>
      <c r="ACD790" s="16"/>
      <c r="ACE790" s="16"/>
      <c r="ACF790" s="16"/>
      <c r="ACG790" s="16"/>
      <c r="ACH790" s="16"/>
      <c r="ACI790" s="16"/>
      <c r="ACJ790" s="16"/>
      <c r="ACK790" s="16"/>
      <c r="ACL790" s="16"/>
      <c r="ACM790" s="16"/>
      <c r="ACN790" s="16"/>
      <c r="ACO790" s="16"/>
      <c r="ACP790" s="16"/>
      <c r="ACQ790" s="16"/>
      <c r="ACR790" s="16"/>
      <c r="ACS790" s="16"/>
      <c r="ACT790" s="16"/>
      <c r="ACU790" s="16"/>
      <c r="ACV790" s="16"/>
      <c r="ACW790" s="16"/>
      <c r="ACX790" s="16"/>
      <c r="ACY790" s="16"/>
      <c r="ACZ790" s="16"/>
      <c r="ADA790" s="16"/>
      <c r="ADB790" s="16"/>
      <c r="ADC790" s="16"/>
      <c r="ADD790" s="16"/>
      <c r="ADE790" s="16"/>
      <c r="ADF790" s="16"/>
      <c r="ADG790" s="16"/>
      <c r="ADH790" s="16"/>
      <c r="ADI790" s="16"/>
      <c r="ADJ790" s="16"/>
      <c r="ADK790" s="16"/>
      <c r="ADL790" s="16"/>
      <c r="ADM790" s="16"/>
      <c r="ADN790" s="16"/>
      <c r="ADO790" s="16"/>
      <c r="ADP790" s="16"/>
      <c r="ADQ790" s="16"/>
      <c r="ADR790" s="16"/>
      <c r="ADS790" s="16"/>
      <c r="ADT790" s="16"/>
      <c r="ADU790" s="16"/>
      <c r="ADV790" s="16"/>
      <c r="ADW790" s="16"/>
      <c r="ADX790" s="16"/>
      <c r="ADY790" s="16"/>
      <c r="ADZ790" s="16"/>
      <c r="AEA790" s="16"/>
      <c r="AEB790" s="16"/>
      <c r="AEC790" s="16"/>
      <c r="AED790" s="16"/>
      <c r="AEE790" s="16"/>
      <c r="AEF790" s="16"/>
      <c r="AEG790" s="16"/>
      <c r="AEH790" s="16"/>
      <c r="AEI790" s="16"/>
      <c r="AEJ790" s="16"/>
      <c r="AEK790" s="16"/>
      <c r="AEL790" s="16"/>
      <c r="AEM790" s="16"/>
      <c r="AEN790" s="16"/>
      <c r="AEO790" s="16"/>
      <c r="AEP790" s="16"/>
      <c r="AEQ790" s="16"/>
      <c r="AER790" s="16"/>
      <c r="AES790" s="16"/>
      <c r="AET790" s="16"/>
      <c r="AEU790" s="16"/>
      <c r="AEV790" s="16"/>
      <c r="AEW790" s="16"/>
      <c r="AEX790" s="16"/>
      <c r="AEY790" s="16"/>
      <c r="AEZ790" s="16"/>
      <c r="AFA790" s="16"/>
      <c r="AFB790" s="16"/>
      <c r="AFC790" s="16"/>
      <c r="AFD790" s="16"/>
      <c r="AFE790" s="16"/>
      <c r="AFF790" s="16"/>
      <c r="AFG790" s="16"/>
      <c r="AFH790" s="16"/>
      <c r="AFI790" s="16"/>
      <c r="AFJ790" s="16"/>
      <c r="AFK790" s="16"/>
      <c r="AFL790" s="16"/>
      <c r="AFM790" s="16"/>
      <c r="AFN790" s="16"/>
      <c r="AFO790" s="16"/>
      <c r="AFP790" s="16"/>
      <c r="AFQ790" s="16"/>
      <c r="AFR790" s="16"/>
      <c r="AFS790" s="16"/>
      <c r="AFT790" s="16"/>
      <c r="AFU790" s="16"/>
      <c r="AFV790" s="16"/>
      <c r="AFW790" s="16"/>
      <c r="AFX790" s="16"/>
      <c r="AFY790" s="16"/>
      <c r="AFZ790" s="16"/>
      <c r="AGA790" s="16"/>
    </row>
    <row r="791" spans="1:859" s="343" customFormat="1" x14ac:dyDescent="0.2">
      <c r="A791" s="341"/>
      <c r="B791" s="341"/>
      <c r="C791" s="341"/>
      <c r="D791" s="341"/>
      <c r="E791" s="340" t="s">
        <v>1916</v>
      </c>
      <c r="F791" s="340" t="s">
        <v>2970</v>
      </c>
      <c r="G791" s="340" t="s">
        <v>449</v>
      </c>
      <c r="H791" s="329" t="s">
        <v>1912</v>
      </c>
      <c r="I791" s="329" t="s">
        <v>1802</v>
      </c>
      <c r="J791" s="329" t="s">
        <v>886</v>
      </c>
      <c r="K791" s="329" t="s">
        <v>1844</v>
      </c>
      <c r="L791" s="329" t="s">
        <v>849</v>
      </c>
      <c r="M791" s="329"/>
      <c r="N791" s="340"/>
      <c r="O791" s="329"/>
      <c r="P791" s="329"/>
      <c r="Q791" s="340"/>
      <c r="R791" s="341"/>
      <c r="S791" s="341"/>
      <c r="T791" s="341"/>
      <c r="U791" s="341"/>
      <c r="V791" s="341"/>
      <c r="W791" s="341"/>
      <c r="X791" s="341"/>
      <c r="Y791" s="341"/>
      <c r="Z791" s="341"/>
      <c r="AA791" s="341"/>
      <c r="AB791" s="341"/>
      <c r="AC791" s="341"/>
      <c r="AD791" s="341"/>
      <c r="AE791" s="341"/>
      <c r="AF791" s="341"/>
      <c r="AG791" s="341"/>
      <c r="AH791" s="341"/>
      <c r="AI791" s="341"/>
      <c r="AJ791" s="341"/>
      <c r="AK791" s="341"/>
      <c r="AL791" s="341"/>
      <c r="AM791" s="341"/>
      <c r="AN791" s="341"/>
      <c r="AO791" s="341"/>
      <c r="AP791" s="341"/>
      <c r="AQ791" s="341"/>
      <c r="AR791" s="341"/>
      <c r="AS791" s="341"/>
      <c r="AT791" s="341"/>
      <c r="AU791" s="341"/>
      <c r="AV791" s="341"/>
      <c r="AW791" s="341"/>
      <c r="AX791" s="341"/>
      <c r="AY791" s="341"/>
      <c r="AZ791" s="341"/>
      <c r="BA791" s="341"/>
      <c r="BB791" s="341"/>
      <c r="BC791" s="341"/>
      <c r="BD791" s="341"/>
      <c r="BE791" s="341"/>
      <c r="BF791" s="341"/>
      <c r="BG791" s="341"/>
      <c r="BH791" s="341"/>
      <c r="BI791" s="341"/>
      <c r="BJ791" s="341"/>
      <c r="BK791" s="341"/>
      <c r="BL791" s="341"/>
      <c r="BM791" s="341"/>
      <c r="BN791" s="341"/>
      <c r="BO791" s="341"/>
      <c r="BP791" s="341"/>
      <c r="BQ791" s="341"/>
      <c r="BR791" s="341"/>
      <c r="BS791" s="341"/>
      <c r="BT791" s="341"/>
      <c r="BU791" s="341"/>
      <c r="BV791" s="341"/>
      <c r="BW791" s="341"/>
      <c r="BX791" s="341"/>
      <c r="BY791" s="341"/>
      <c r="BZ791" s="341"/>
      <c r="CA791" s="341"/>
      <c r="CB791" s="341"/>
      <c r="CC791" s="341"/>
      <c r="CD791" s="341"/>
      <c r="CE791" s="341"/>
      <c r="CF791" s="341"/>
      <c r="CG791" s="341"/>
      <c r="CH791" s="341"/>
      <c r="CI791" s="341"/>
      <c r="CJ791" s="341"/>
      <c r="CK791" s="341"/>
      <c r="CL791" s="341"/>
      <c r="CM791" s="341"/>
      <c r="CN791" s="341"/>
      <c r="CO791" s="341"/>
      <c r="CP791" s="341"/>
      <c r="CQ791" s="341"/>
      <c r="CR791" s="341"/>
      <c r="CS791" s="341"/>
      <c r="CT791" s="341"/>
      <c r="CU791" s="341"/>
      <c r="CV791" s="341"/>
      <c r="CW791" s="341"/>
      <c r="CX791" s="341"/>
      <c r="CY791" s="341"/>
      <c r="CZ791" s="341"/>
      <c r="DA791" s="341"/>
      <c r="DB791" s="341"/>
      <c r="DC791" s="341"/>
      <c r="DD791" s="341"/>
      <c r="DE791" s="341"/>
      <c r="DF791" s="341"/>
      <c r="DG791" s="341"/>
      <c r="DH791" s="341"/>
      <c r="DI791" s="341"/>
      <c r="DJ791" s="341"/>
      <c r="DK791" s="341"/>
      <c r="DL791" s="341"/>
      <c r="DM791" s="341"/>
      <c r="DN791" s="341"/>
      <c r="DO791" s="341"/>
      <c r="DP791" s="341"/>
      <c r="DQ791" s="341"/>
      <c r="DR791" s="341"/>
      <c r="DS791" s="341"/>
      <c r="DT791" s="341"/>
      <c r="DU791" s="341"/>
      <c r="DV791" s="341"/>
      <c r="DW791" s="341"/>
      <c r="DX791" s="341"/>
      <c r="DY791" s="341"/>
      <c r="DZ791" s="341"/>
      <c r="EA791" s="341"/>
      <c r="EB791" s="341"/>
      <c r="EC791" s="341"/>
      <c r="ED791" s="341"/>
      <c r="EE791" s="341"/>
      <c r="EF791" s="341"/>
      <c r="EG791" s="341"/>
      <c r="EH791" s="341"/>
      <c r="EI791" s="341"/>
      <c r="EJ791" s="341"/>
      <c r="EK791" s="341"/>
      <c r="EL791" s="341"/>
      <c r="EM791" s="341"/>
      <c r="EN791" s="341"/>
      <c r="EO791" s="341"/>
      <c r="EP791" s="341"/>
      <c r="EQ791" s="341"/>
      <c r="ER791" s="341"/>
      <c r="ES791" s="341"/>
      <c r="ET791" s="341"/>
      <c r="EU791" s="341"/>
      <c r="EV791" s="341"/>
      <c r="EW791" s="341"/>
      <c r="EX791" s="341"/>
      <c r="EY791" s="341"/>
      <c r="EZ791" s="341"/>
      <c r="FA791" s="341"/>
      <c r="FB791" s="341"/>
      <c r="FC791" s="341"/>
      <c r="FD791" s="341"/>
      <c r="FE791" s="341"/>
      <c r="FF791" s="341"/>
      <c r="FG791" s="341"/>
      <c r="FH791" s="341"/>
      <c r="FI791" s="341"/>
      <c r="FJ791" s="341"/>
      <c r="FK791" s="341"/>
      <c r="FL791" s="341"/>
      <c r="FM791" s="341"/>
      <c r="FN791" s="341"/>
      <c r="FO791" s="341"/>
      <c r="FP791" s="341"/>
      <c r="FQ791" s="341"/>
      <c r="FR791" s="341"/>
      <c r="FS791" s="341"/>
      <c r="FT791" s="341"/>
      <c r="FU791" s="341"/>
      <c r="FV791" s="341"/>
      <c r="FW791" s="341"/>
      <c r="FX791" s="341"/>
      <c r="FY791" s="341"/>
      <c r="FZ791" s="341"/>
      <c r="GA791" s="341"/>
      <c r="GB791" s="341"/>
      <c r="GC791" s="341"/>
      <c r="GD791" s="341"/>
      <c r="GE791" s="341"/>
      <c r="GF791" s="341"/>
      <c r="GG791" s="341"/>
      <c r="GH791" s="341"/>
      <c r="GI791" s="341"/>
      <c r="GJ791" s="341"/>
      <c r="GK791" s="341"/>
      <c r="GL791" s="341"/>
      <c r="GM791" s="341"/>
      <c r="GN791" s="341"/>
      <c r="GO791" s="341"/>
      <c r="GP791" s="341"/>
      <c r="GQ791" s="341"/>
      <c r="GR791" s="341"/>
      <c r="GS791" s="341"/>
      <c r="GT791" s="341"/>
      <c r="GU791" s="341"/>
      <c r="GV791" s="341"/>
      <c r="GW791" s="341"/>
      <c r="GX791" s="341"/>
      <c r="GY791" s="341"/>
      <c r="GZ791" s="341"/>
      <c r="HA791" s="341"/>
      <c r="HB791" s="341"/>
      <c r="HC791" s="341"/>
      <c r="HD791" s="341"/>
      <c r="HE791" s="341"/>
      <c r="HF791" s="341"/>
      <c r="HG791" s="341"/>
      <c r="HH791" s="341"/>
      <c r="HI791" s="341"/>
      <c r="HJ791" s="341"/>
      <c r="HK791" s="341"/>
      <c r="HL791" s="341"/>
      <c r="HM791" s="341"/>
      <c r="HN791" s="341"/>
      <c r="HO791" s="341"/>
      <c r="HP791" s="341"/>
      <c r="HQ791" s="341"/>
      <c r="HR791" s="341"/>
      <c r="HS791" s="341"/>
      <c r="HT791" s="341"/>
      <c r="HU791" s="341"/>
      <c r="HV791" s="341"/>
      <c r="HW791" s="341"/>
      <c r="HX791" s="341"/>
      <c r="HY791" s="341"/>
      <c r="HZ791" s="341"/>
      <c r="IA791" s="341"/>
      <c r="IB791" s="341"/>
      <c r="IC791" s="341"/>
      <c r="ID791" s="341"/>
      <c r="IE791" s="341"/>
      <c r="IF791" s="341"/>
      <c r="IG791" s="341"/>
      <c r="IH791" s="341"/>
      <c r="II791" s="341"/>
      <c r="IJ791" s="341"/>
      <c r="IK791" s="341"/>
      <c r="IL791" s="341"/>
      <c r="IM791" s="341"/>
      <c r="IN791" s="341"/>
      <c r="IO791" s="341"/>
      <c r="IP791" s="341"/>
      <c r="IQ791" s="341"/>
      <c r="IR791" s="341"/>
      <c r="IS791" s="341"/>
      <c r="IT791" s="341"/>
      <c r="IU791" s="341"/>
      <c r="IV791" s="341"/>
      <c r="IW791" s="341"/>
      <c r="IX791" s="341"/>
      <c r="IY791" s="341"/>
      <c r="IZ791" s="341"/>
      <c r="JA791" s="341"/>
      <c r="JB791" s="341"/>
      <c r="JC791" s="341"/>
      <c r="JD791" s="341"/>
      <c r="JE791" s="341"/>
      <c r="JF791" s="341"/>
      <c r="JG791" s="341"/>
      <c r="JH791" s="341"/>
      <c r="JI791" s="341"/>
      <c r="JJ791" s="341"/>
      <c r="JK791" s="341"/>
      <c r="JL791" s="341"/>
      <c r="JM791" s="341"/>
      <c r="JN791" s="341"/>
      <c r="JO791" s="341"/>
      <c r="JP791" s="341"/>
      <c r="JQ791" s="341"/>
      <c r="JR791" s="341"/>
      <c r="JS791" s="341"/>
      <c r="JT791" s="341"/>
      <c r="JU791" s="341"/>
      <c r="JV791" s="341"/>
      <c r="JW791" s="341"/>
      <c r="JX791" s="341"/>
      <c r="JY791" s="341"/>
      <c r="JZ791" s="341"/>
      <c r="KA791" s="341"/>
      <c r="KB791" s="341"/>
      <c r="KC791" s="341"/>
      <c r="KD791" s="341"/>
      <c r="KE791" s="341"/>
      <c r="KF791" s="341"/>
      <c r="KG791" s="341"/>
      <c r="KH791" s="341"/>
      <c r="KI791" s="341"/>
      <c r="KJ791" s="341"/>
      <c r="KK791" s="341"/>
      <c r="KL791" s="341"/>
      <c r="KM791" s="341"/>
      <c r="KN791" s="341"/>
      <c r="KO791" s="341"/>
      <c r="KP791" s="341"/>
      <c r="KQ791" s="341"/>
      <c r="KR791" s="341"/>
      <c r="KS791" s="341"/>
      <c r="KT791" s="341"/>
      <c r="KU791" s="341"/>
      <c r="KV791" s="341"/>
      <c r="KW791" s="341"/>
      <c r="KX791" s="341"/>
      <c r="KY791" s="341"/>
      <c r="KZ791" s="341"/>
      <c r="LA791" s="341"/>
      <c r="LB791" s="341"/>
      <c r="LC791" s="341"/>
      <c r="LD791" s="341"/>
      <c r="LE791" s="341"/>
      <c r="LF791" s="341"/>
      <c r="LG791" s="341"/>
      <c r="LH791" s="341"/>
      <c r="LI791" s="341"/>
      <c r="LJ791" s="341"/>
      <c r="LK791" s="341"/>
      <c r="LL791" s="341"/>
      <c r="LM791" s="341"/>
      <c r="LN791" s="341"/>
      <c r="LO791" s="341"/>
      <c r="LP791" s="341"/>
      <c r="LQ791" s="341"/>
      <c r="LR791" s="341"/>
      <c r="LS791" s="341"/>
      <c r="LT791" s="341"/>
      <c r="LU791" s="341"/>
      <c r="LV791" s="341"/>
      <c r="LW791" s="341"/>
      <c r="LX791" s="341"/>
      <c r="LY791" s="341"/>
      <c r="LZ791" s="341"/>
      <c r="MA791" s="341"/>
      <c r="MB791" s="341"/>
      <c r="MC791" s="341"/>
      <c r="MD791" s="341"/>
      <c r="ME791" s="341"/>
      <c r="MF791" s="341"/>
      <c r="MG791" s="341"/>
      <c r="MH791" s="341"/>
      <c r="MI791" s="341"/>
      <c r="MJ791" s="341"/>
      <c r="MK791" s="341"/>
      <c r="ML791" s="341"/>
      <c r="MM791" s="341"/>
      <c r="MN791" s="341"/>
      <c r="MO791" s="341"/>
      <c r="MP791" s="341"/>
      <c r="MQ791" s="341"/>
      <c r="MR791" s="341"/>
      <c r="MS791" s="341"/>
      <c r="MT791" s="341"/>
      <c r="MU791" s="341"/>
      <c r="MV791" s="341"/>
      <c r="MW791" s="341"/>
      <c r="MX791" s="341"/>
      <c r="MY791" s="341"/>
      <c r="MZ791" s="341"/>
      <c r="NA791" s="341"/>
      <c r="NB791" s="341"/>
      <c r="NC791" s="341"/>
      <c r="ND791" s="341"/>
      <c r="NE791" s="341"/>
      <c r="NF791" s="341"/>
      <c r="NG791" s="341"/>
      <c r="NH791" s="341"/>
      <c r="NI791" s="341"/>
      <c r="NJ791" s="341"/>
      <c r="NK791" s="341"/>
      <c r="NL791" s="341"/>
      <c r="NM791" s="341"/>
      <c r="NN791" s="341"/>
      <c r="NO791" s="341"/>
      <c r="NP791" s="341"/>
      <c r="NQ791" s="341"/>
      <c r="NR791" s="341"/>
      <c r="NS791" s="341"/>
      <c r="NT791" s="341"/>
      <c r="NU791" s="341"/>
      <c r="NV791" s="341"/>
      <c r="NW791" s="341"/>
      <c r="NX791" s="341"/>
      <c r="NY791" s="341"/>
      <c r="NZ791" s="341"/>
      <c r="OA791" s="341"/>
      <c r="OB791" s="341"/>
      <c r="OC791" s="341"/>
      <c r="OD791" s="341"/>
      <c r="OE791" s="341"/>
      <c r="OF791" s="341"/>
      <c r="OG791" s="341"/>
      <c r="OH791" s="341"/>
      <c r="OI791" s="341"/>
      <c r="OJ791" s="341"/>
      <c r="OK791" s="341"/>
      <c r="OL791" s="341"/>
      <c r="OM791" s="341"/>
      <c r="ON791" s="341"/>
      <c r="OO791" s="341"/>
      <c r="OP791" s="341"/>
      <c r="OQ791" s="341"/>
      <c r="OR791" s="341"/>
      <c r="OS791" s="341"/>
      <c r="OT791" s="341"/>
      <c r="OU791" s="341"/>
      <c r="OV791" s="341"/>
      <c r="OW791" s="341"/>
      <c r="OX791" s="341"/>
      <c r="OY791" s="341"/>
      <c r="OZ791" s="341"/>
      <c r="PA791" s="341"/>
      <c r="PB791" s="341"/>
      <c r="PC791" s="341"/>
      <c r="PD791" s="341"/>
      <c r="PE791" s="341"/>
      <c r="PF791" s="341"/>
      <c r="PG791" s="341"/>
      <c r="PH791" s="341"/>
      <c r="PI791" s="341"/>
      <c r="PJ791" s="341"/>
      <c r="PK791" s="341"/>
      <c r="PL791" s="341"/>
      <c r="PM791" s="341"/>
      <c r="PN791" s="341"/>
      <c r="PO791" s="341"/>
      <c r="PP791" s="341"/>
      <c r="PQ791" s="341"/>
      <c r="PR791" s="341"/>
      <c r="PS791" s="341"/>
      <c r="PT791" s="341"/>
      <c r="PU791" s="341"/>
      <c r="PV791" s="341"/>
      <c r="PW791" s="341"/>
      <c r="PX791" s="341"/>
      <c r="PY791" s="341"/>
      <c r="PZ791" s="341"/>
      <c r="QA791" s="341"/>
      <c r="QB791" s="341"/>
      <c r="QC791" s="341"/>
      <c r="QD791" s="341"/>
      <c r="QE791" s="341"/>
      <c r="QF791" s="341"/>
      <c r="QG791" s="341"/>
      <c r="QH791" s="341"/>
      <c r="QI791" s="341"/>
      <c r="QJ791" s="341"/>
      <c r="QK791" s="341"/>
      <c r="QL791" s="341"/>
      <c r="QM791" s="341"/>
      <c r="QN791" s="341"/>
      <c r="QO791" s="341"/>
      <c r="QP791" s="341"/>
      <c r="QQ791" s="341"/>
      <c r="QR791" s="341"/>
      <c r="QS791" s="341"/>
      <c r="QT791" s="341"/>
      <c r="QU791" s="341"/>
      <c r="QV791" s="341"/>
      <c r="QW791" s="341"/>
      <c r="QX791" s="341"/>
      <c r="QY791" s="341"/>
      <c r="QZ791" s="341"/>
      <c r="RA791" s="341"/>
      <c r="RB791" s="341"/>
      <c r="RC791" s="341"/>
      <c r="RD791" s="341"/>
      <c r="RE791" s="341"/>
      <c r="RF791" s="341"/>
      <c r="RG791" s="341"/>
      <c r="RH791" s="341"/>
      <c r="RI791" s="341"/>
      <c r="RJ791" s="341"/>
      <c r="RK791" s="341"/>
      <c r="RL791" s="341"/>
      <c r="RM791" s="341"/>
      <c r="RN791" s="341"/>
      <c r="RO791" s="341"/>
      <c r="RP791" s="341"/>
      <c r="RQ791" s="341"/>
      <c r="RR791" s="341"/>
      <c r="RS791" s="341"/>
      <c r="RT791" s="341"/>
      <c r="RU791" s="341"/>
      <c r="RV791" s="341"/>
      <c r="RW791" s="341"/>
      <c r="RX791" s="341"/>
      <c r="RY791" s="341"/>
      <c r="RZ791" s="341"/>
      <c r="SA791" s="341"/>
      <c r="SB791" s="341"/>
      <c r="SC791" s="341"/>
      <c r="SD791" s="341"/>
      <c r="SE791" s="341"/>
      <c r="SF791" s="341"/>
      <c r="SG791" s="341"/>
      <c r="SH791" s="341"/>
      <c r="SI791" s="341"/>
      <c r="SJ791" s="341"/>
      <c r="SK791" s="341"/>
      <c r="SL791" s="341"/>
      <c r="SM791" s="341"/>
      <c r="SN791" s="341"/>
      <c r="SO791" s="341"/>
      <c r="SP791" s="341"/>
      <c r="SQ791" s="341"/>
      <c r="SR791" s="341"/>
      <c r="SS791" s="341"/>
      <c r="ST791" s="341"/>
      <c r="SU791" s="341"/>
      <c r="SV791" s="341"/>
      <c r="SW791" s="341"/>
      <c r="SX791" s="341"/>
      <c r="SY791" s="341"/>
      <c r="SZ791" s="341"/>
      <c r="TA791" s="341"/>
      <c r="TB791" s="341"/>
      <c r="TC791" s="341"/>
      <c r="TD791" s="341"/>
      <c r="TE791" s="341"/>
      <c r="TF791" s="341"/>
      <c r="TG791" s="341"/>
      <c r="TH791" s="341"/>
      <c r="TI791" s="341"/>
      <c r="TJ791" s="341"/>
      <c r="TK791" s="341"/>
      <c r="TL791" s="341"/>
      <c r="TM791" s="341"/>
      <c r="TN791" s="341"/>
      <c r="TO791" s="341"/>
      <c r="TP791" s="341"/>
      <c r="TQ791" s="341"/>
      <c r="TR791" s="341"/>
      <c r="TS791" s="341"/>
      <c r="TT791" s="341"/>
      <c r="TU791" s="341"/>
      <c r="TV791" s="341"/>
      <c r="TW791" s="341"/>
      <c r="TX791" s="341"/>
      <c r="TY791" s="341"/>
      <c r="TZ791" s="341"/>
      <c r="UA791" s="341"/>
      <c r="UB791" s="341"/>
      <c r="UC791" s="341"/>
      <c r="UD791" s="341"/>
      <c r="UE791" s="341"/>
      <c r="UF791" s="341"/>
      <c r="UG791" s="341"/>
      <c r="UH791" s="341"/>
      <c r="UI791" s="341"/>
      <c r="UJ791" s="341"/>
      <c r="UK791" s="341"/>
      <c r="UL791" s="341"/>
      <c r="UM791" s="341"/>
      <c r="UN791" s="341"/>
      <c r="UO791" s="341"/>
      <c r="UP791" s="341"/>
      <c r="UQ791" s="341"/>
      <c r="UR791" s="341"/>
      <c r="US791" s="341"/>
      <c r="UT791" s="341"/>
      <c r="UU791" s="341"/>
      <c r="UV791" s="341"/>
      <c r="UW791" s="341"/>
      <c r="UX791" s="341"/>
      <c r="UY791" s="341"/>
      <c r="UZ791" s="341"/>
      <c r="VA791" s="341"/>
      <c r="VB791" s="341"/>
      <c r="VC791" s="341"/>
      <c r="VD791" s="341"/>
      <c r="VE791" s="341"/>
      <c r="VF791" s="341"/>
      <c r="VG791" s="341"/>
      <c r="VH791" s="341"/>
      <c r="VI791" s="341"/>
      <c r="VJ791" s="341"/>
      <c r="VK791" s="341"/>
      <c r="VL791" s="341"/>
      <c r="VM791" s="341"/>
      <c r="VN791" s="341"/>
      <c r="VO791" s="341"/>
      <c r="VP791" s="341"/>
      <c r="VQ791" s="341"/>
      <c r="VR791" s="341"/>
      <c r="VS791" s="341"/>
      <c r="VT791" s="341"/>
      <c r="VU791" s="341"/>
      <c r="VV791" s="341"/>
      <c r="VW791" s="341"/>
      <c r="VX791" s="341"/>
      <c r="VY791" s="341"/>
      <c r="VZ791" s="341"/>
      <c r="WA791" s="341"/>
      <c r="WB791" s="341"/>
      <c r="WC791" s="341"/>
      <c r="WD791" s="341"/>
      <c r="WE791" s="341"/>
      <c r="WF791" s="341"/>
      <c r="WG791" s="341"/>
      <c r="WH791" s="341"/>
      <c r="WI791" s="341"/>
      <c r="WJ791" s="341"/>
      <c r="WK791" s="341"/>
      <c r="WL791" s="341"/>
      <c r="WM791" s="341"/>
      <c r="WN791" s="341"/>
      <c r="WO791" s="341"/>
      <c r="WP791" s="341"/>
      <c r="WQ791" s="341"/>
      <c r="WR791" s="341"/>
      <c r="WS791" s="341"/>
      <c r="WT791" s="341"/>
      <c r="WU791" s="341"/>
      <c r="WV791" s="341"/>
      <c r="WW791" s="341"/>
      <c r="WX791" s="341"/>
      <c r="WY791" s="341"/>
      <c r="WZ791" s="341"/>
      <c r="XA791" s="341"/>
      <c r="XB791" s="341"/>
      <c r="XC791" s="341"/>
      <c r="XD791" s="341"/>
      <c r="XE791" s="341"/>
      <c r="XF791" s="341"/>
      <c r="XG791" s="341"/>
      <c r="XH791" s="341"/>
      <c r="XI791" s="341"/>
      <c r="XJ791" s="341"/>
      <c r="XK791" s="341"/>
      <c r="XL791" s="341"/>
      <c r="XM791" s="341"/>
      <c r="XN791" s="341"/>
      <c r="XO791" s="341"/>
      <c r="XP791" s="341"/>
      <c r="XQ791" s="341"/>
      <c r="XR791" s="341"/>
      <c r="XS791" s="341"/>
      <c r="XT791" s="341"/>
      <c r="XU791" s="341"/>
      <c r="XV791" s="341"/>
      <c r="XW791" s="341"/>
      <c r="XX791" s="341"/>
      <c r="XY791" s="341"/>
      <c r="XZ791" s="341"/>
      <c r="YA791" s="341"/>
      <c r="YB791" s="341"/>
      <c r="YC791" s="341"/>
      <c r="YD791" s="341"/>
      <c r="YE791" s="341"/>
      <c r="YF791" s="341"/>
      <c r="YG791" s="341"/>
      <c r="YH791" s="341"/>
      <c r="YI791" s="341"/>
      <c r="YJ791" s="341"/>
      <c r="YK791" s="341"/>
      <c r="YL791" s="341"/>
      <c r="YM791" s="341"/>
      <c r="YN791" s="341"/>
      <c r="YO791" s="341"/>
      <c r="YP791" s="341"/>
      <c r="YQ791" s="341"/>
      <c r="YR791" s="341"/>
      <c r="YS791" s="341"/>
      <c r="YT791" s="341"/>
      <c r="YU791" s="341"/>
      <c r="YV791" s="341"/>
      <c r="YW791" s="341"/>
      <c r="YX791" s="341"/>
      <c r="YY791" s="341"/>
      <c r="YZ791" s="341"/>
      <c r="ZA791" s="341"/>
      <c r="ZB791" s="341"/>
      <c r="ZC791" s="341"/>
      <c r="ZD791" s="341"/>
      <c r="ZE791" s="341"/>
      <c r="ZF791" s="341"/>
      <c r="ZG791" s="341"/>
      <c r="ZH791" s="341"/>
      <c r="ZI791" s="341"/>
      <c r="ZJ791" s="341"/>
      <c r="ZK791" s="341"/>
      <c r="ZL791" s="341"/>
      <c r="ZM791" s="341"/>
      <c r="ZN791" s="341"/>
      <c r="ZO791" s="341"/>
      <c r="ZP791" s="341"/>
      <c r="ZQ791" s="341"/>
      <c r="ZR791" s="341"/>
      <c r="ZS791" s="341"/>
      <c r="ZT791" s="341"/>
      <c r="ZU791" s="341"/>
      <c r="ZV791" s="341"/>
      <c r="ZW791" s="341"/>
      <c r="ZX791" s="341"/>
      <c r="ZY791" s="341"/>
      <c r="ZZ791" s="341"/>
      <c r="AAA791" s="341"/>
      <c r="AAB791" s="341"/>
      <c r="AAC791" s="341"/>
      <c r="AAD791" s="341"/>
      <c r="AAE791" s="341"/>
      <c r="AAF791" s="341"/>
      <c r="AAG791" s="341"/>
      <c r="AAH791" s="341"/>
      <c r="AAI791" s="341"/>
      <c r="AAJ791" s="341"/>
      <c r="AAK791" s="341"/>
      <c r="AAL791" s="341"/>
      <c r="AAM791" s="341"/>
      <c r="AAN791" s="341"/>
      <c r="AAO791" s="341"/>
      <c r="AAP791" s="341"/>
      <c r="AAQ791" s="341"/>
      <c r="AAR791" s="341"/>
      <c r="AAS791" s="341"/>
      <c r="AAT791" s="341"/>
      <c r="AAU791" s="341"/>
      <c r="AAV791" s="341"/>
      <c r="AAW791" s="341"/>
      <c r="AAX791" s="341"/>
      <c r="AAY791" s="341"/>
      <c r="AAZ791" s="341"/>
      <c r="ABA791" s="341"/>
      <c r="ABB791" s="341"/>
      <c r="ABC791" s="341"/>
      <c r="ABD791" s="341"/>
      <c r="ABE791" s="341"/>
      <c r="ABF791" s="341"/>
      <c r="ABG791" s="341"/>
      <c r="ABH791" s="341"/>
      <c r="ABI791" s="341"/>
      <c r="ABJ791" s="341"/>
      <c r="ABK791" s="341"/>
      <c r="ABL791" s="341"/>
      <c r="ABM791" s="341"/>
      <c r="ABN791" s="341"/>
      <c r="ABO791" s="341"/>
      <c r="ABP791" s="341"/>
      <c r="ABQ791" s="341"/>
      <c r="ABR791" s="341"/>
      <c r="ABS791" s="341"/>
      <c r="ABT791" s="341"/>
      <c r="ABU791" s="341"/>
      <c r="ABV791" s="341"/>
      <c r="ABW791" s="341"/>
      <c r="ABX791" s="341"/>
      <c r="ABY791" s="341"/>
      <c r="ABZ791" s="341"/>
      <c r="ACA791" s="341"/>
      <c r="ACB791" s="341"/>
      <c r="ACC791" s="341"/>
      <c r="ACD791" s="341"/>
      <c r="ACE791" s="341"/>
      <c r="ACF791" s="341"/>
      <c r="ACG791" s="341"/>
      <c r="ACH791" s="341"/>
      <c r="ACI791" s="341"/>
      <c r="ACJ791" s="341"/>
      <c r="ACK791" s="341"/>
      <c r="ACL791" s="341"/>
      <c r="ACM791" s="341"/>
      <c r="ACN791" s="341"/>
      <c r="ACO791" s="341"/>
      <c r="ACP791" s="341"/>
      <c r="ACQ791" s="341"/>
      <c r="ACR791" s="341"/>
      <c r="ACS791" s="341"/>
      <c r="ACT791" s="341"/>
      <c r="ACU791" s="341"/>
      <c r="ACV791" s="341"/>
      <c r="ACW791" s="341"/>
      <c r="ACX791" s="341"/>
      <c r="ACY791" s="341"/>
      <c r="ACZ791" s="341"/>
      <c r="ADA791" s="341"/>
      <c r="ADB791" s="341"/>
      <c r="ADC791" s="341"/>
      <c r="ADD791" s="341"/>
      <c r="ADE791" s="341"/>
      <c r="ADF791" s="341"/>
      <c r="ADG791" s="341"/>
      <c r="ADH791" s="341"/>
      <c r="ADI791" s="341"/>
      <c r="ADJ791" s="341"/>
      <c r="ADK791" s="341"/>
      <c r="ADL791" s="341"/>
      <c r="ADM791" s="341"/>
      <c r="ADN791" s="341"/>
      <c r="ADO791" s="341"/>
      <c r="ADP791" s="341"/>
      <c r="ADQ791" s="341"/>
      <c r="ADR791" s="341"/>
      <c r="ADS791" s="341"/>
      <c r="ADT791" s="341"/>
      <c r="ADU791" s="341"/>
      <c r="ADV791" s="341"/>
      <c r="ADW791" s="341"/>
      <c r="ADX791" s="341"/>
      <c r="ADY791" s="341"/>
      <c r="ADZ791" s="341"/>
      <c r="AEA791" s="341"/>
      <c r="AEB791" s="341"/>
      <c r="AEC791" s="341"/>
      <c r="AED791" s="341"/>
      <c r="AEE791" s="341"/>
      <c r="AEF791" s="341"/>
      <c r="AEG791" s="341"/>
      <c r="AEH791" s="341"/>
      <c r="AEI791" s="341"/>
      <c r="AEJ791" s="341"/>
      <c r="AEK791" s="341"/>
      <c r="AEL791" s="341"/>
      <c r="AEM791" s="341"/>
      <c r="AEN791" s="341"/>
      <c r="AEO791" s="341"/>
      <c r="AEP791" s="341"/>
      <c r="AEQ791" s="341"/>
      <c r="AER791" s="341"/>
      <c r="AES791" s="341"/>
      <c r="AET791" s="341"/>
      <c r="AEU791" s="341"/>
      <c r="AEV791" s="341"/>
      <c r="AEW791" s="341"/>
      <c r="AEX791" s="341"/>
      <c r="AEY791" s="341"/>
      <c r="AEZ791" s="341"/>
      <c r="AFA791" s="341"/>
      <c r="AFB791" s="341"/>
      <c r="AFC791" s="341"/>
      <c r="AFD791" s="341"/>
      <c r="AFE791" s="341"/>
      <c r="AFF791" s="341"/>
      <c r="AFG791" s="341"/>
      <c r="AFH791" s="341"/>
      <c r="AFI791" s="341"/>
      <c r="AFJ791" s="341"/>
      <c r="AFK791" s="341"/>
      <c r="AFL791" s="341"/>
      <c r="AFM791" s="341"/>
      <c r="AFN791" s="341"/>
      <c r="AFO791" s="341"/>
      <c r="AFP791" s="341"/>
      <c r="AFQ791" s="341"/>
      <c r="AFR791" s="341"/>
      <c r="AFS791" s="341"/>
      <c r="AFT791" s="341"/>
      <c r="AFU791" s="341"/>
      <c r="AFV791" s="341"/>
      <c r="AFW791" s="341"/>
      <c r="AFX791" s="341"/>
      <c r="AFY791" s="341"/>
      <c r="AFZ791" s="341"/>
      <c r="AGA791" s="341"/>
    </row>
    <row r="792" spans="1:859" x14ac:dyDescent="0.2">
      <c r="E792" s="328" t="s">
        <v>1917</v>
      </c>
      <c r="F792" s="328" t="s">
        <v>2971</v>
      </c>
      <c r="G792" s="218" t="s">
        <v>449</v>
      </c>
      <c r="H792" s="217" t="s">
        <v>1918</v>
      </c>
      <c r="I792" s="217" t="s">
        <v>1802</v>
      </c>
      <c r="J792" s="217" t="s">
        <v>894</v>
      </c>
      <c r="K792" s="217" t="s">
        <v>1853</v>
      </c>
      <c r="L792" s="217" t="s">
        <v>847</v>
      </c>
      <c r="M792" s="217"/>
      <c r="N792" s="218"/>
      <c r="O792" s="217"/>
      <c r="P792" s="217"/>
      <c r="Q792" s="218"/>
    </row>
    <row r="793" spans="1:859" x14ac:dyDescent="0.2">
      <c r="E793" s="338" t="s">
        <v>1919</v>
      </c>
      <c r="F793" s="338" t="s">
        <v>2972</v>
      </c>
      <c r="G793" s="340" t="s">
        <v>449</v>
      </c>
      <c r="H793" s="329" t="s">
        <v>1920</v>
      </c>
      <c r="I793" s="329" t="s">
        <v>1802</v>
      </c>
      <c r="J793" s="329" t="s">
        <v>886</v>
      </c>
      <c r="K793" s="329" t="s">
        <v>1853</v>
      </c>
      <c r="L793" s="329" t="s">
        <v>847</v>
      </c>
      <c r="M793" s="329"/>
      <c r="N793" s="340"/>
      <c r="O793" s="329"/>
      <c r="P793" s="329"/>
      <c r="Q793" s="340"/>
    </row>
    <row r="794" spans="1:859" x14ac:dyDescent="0.2">
      <c r="E794" s="328" t="s">
        <v>1921</v>
      </c>
      <c r="F794" s="328" t="s">
        <v>2973</v>
      </c>
      <c r="G794" s="218" t="s">
        <v>449</v>
      </c>
      <c r="H794" s="217" t="s">
        <v>1918</v>
      </c>
      <c r="I794" s="217" t="s">
        <v>1802</v>
      </c>
      <c r="J794" s="217" t="s">
        <v>894</v>
      </c>
      <c r="K794" s="217" t="s">
        <v>1853</v>
      </c>
      <c r="L794" s="217" t="s">
        <v>848</v>
      </c>
      <c r="M794" s="217"/>
      <c r="N794" s="218"/>
      <c r="O794" s="217"/>
      <c r="P794" s="217"/>
      <c r="Q794" s="218"/>
    </row>
    <row r="795" spans="1:859" x14ac:dyDescent="0.2">
      <c r="E795" s="340" t="s">
        <v>1922</v>
      </c>
      <c r="F795" s="340" t="s">
        <v>2974</v>
      </c>
      <c r="G795" s="340" t="s">
        <v>449</v>
      </c>
      <c r="H795" s="329" t="s">
        <v>1920</v>
      </c>
      <c r="I795" s="329" t="s">
        <v>1802</v>
      </c>
      <c r="J795" s="329" t="s">
        <v>886</v>
      </c>
      <c r="K795" s="329" t="s">
        <v>1853</v>
      </c>
      <c r="L795" s="329" t="s">
        <v>848</v>
      </c>
      <c r="M795" s="329"/>
      <c r="N795" s="340"/>
      <c r="O795" s="329"/>
      <c r="P795" s="329"/>
      <c r="Q795" s="340"/>
    </row>
    <row r="796" spans="1:859" x14ac:dyDescent="0.2">
      <c r="E796" s="328" t="s">
        <v>1923</v>
      </c>
      <c r="F796" s="328" t="s">
        <v>2975</v>
      </c>
      <c r="G796" s="218" t="s">
        <v>449</v>
      </c>
      <c r="H796" s="217" t="s">
        <v>1918</v>
      </c>
      <c r="I796" s="217" t="s">
        <v>1802</v>
      </c>
      <c r="J796" s="217" t="s">
        <v>894</v>
      </c>
      <c r="K796" s="217" t="s">
        <v>1853</v>
      </c>
      <c r="L796" s="217" t="s">
        <v>849</v>
      </c>
      <c r="M796" s="217"/>
      <c r="N796" s="218"/>
      <c r="O796" s="217"/>
      <c r="P796" s="217"/>
      <c r="Q796" s="218"/>
    </row>
    <row r="797" spans="1:859" x14ac:dyDescent="0.2">
      <c r="E797" s="340" t="s">
        <v>1924</v>
      </c>
      <c r="F797" s="340" t="s">
        <v>2976</v>
      </c>
      <c r="G797" s="340" t="s">
        <v>449</v>
      </c>
      <c r="H797" s="329" t="s">
        <v>1920</v>
      </c>
      <c r="I797" s="329" t="s">
        <v>1802</v>
      </c>
      <c r="J797" s="329" t="s">
        <v>886</v>
      </c>
      <c r="K797" s="329" t="s">
        <v>1853</v>
      </c>
      <c r="L797" s="329" t="s">
        <v>849</v>
      </c>
      <c r="M797" s="329"/>
      <c r="N797" s="340"/>
      <c r="O797" s="329"/>
      <c r="P797" s="329"/>
      <c r="Q797" s="340"/>
    </row>
    <row r="798" spans="1:859" x14ac:dyDescent="0.2">
      <c r="E798" s="328" t="s">
        <v>1925</v>
      </c>
      <c r="F798" s="328" t="s">
        <v>2977</v>
      </c>
      <c r="G798" s="218" t="s">
        <v>449</v>
      </c>
      <c r="H798" s="217" t="s">
        <v>1926</v>
      </c>
      <c r="I798" s="217" t="s">
        <v>1802</v>
      </c>
      <c r="J798" s="217" t="s">
        <v>894</v>
      </c>
      <c r="K798" s="217" t="s">
        <v>1862</v>
      </c>
      <c r="L798" s="217" t="s">
        <v>847</v>
      </c>
      <c r="M798" s="217"/>
      <c r="N798" s="218"/>
      <c r="O798" s="217"/>
      <c r="P798" s="217"/>
      <c r="Q798" s="218"/>
    </row>
    <row r="799" spans="1:859" x14ac:dyDescent="0.2">
      <c r="E799" s="338" t="s">
        <v>1927</v>
      </c>
      <c r="F799" s="338" t="s">
        <v>2978</v>
      </c>
      <c r="G799" s="340" t="s">
        <v>449</v>
      </c>
      <c r="H799" s="329" t="s">
        <v>1928</v>
      </c>
      <c r="I799" s="329" t="s">
        <v>1802</v>
      </c>
      <c r="J799" s="329" t="s">
        <v>886</v>
      </c>
      <c r="K799" s="329" t="s">
        <v>1862</v>
      </c>
      <c r="L799" s="329" t="s">
        <v>847</v>
      </c>
      <c r="M799" s="329"/>
      <c r="N799" s="340"/>
      <c r="O799" s="329"/>
      <c r="P799" s="329"/>
      <c r="Q799" s="340"/>
    </row>
    <row r="800" spans="1:859" x14ac:dyDescent="0.2">
      <c r="E800" s="328" t="s">
        <v>1929</v>
      </c>
      <c r="F800" s="328" t="s">
        <v>2979</v>
      </c>
      <c r="G800" s="218" t="s">
        <v>449</v>
      </c>
      <c r="H800" s="217" t="s">
        <v>1926</v>
      </c>
      <c r="I800" s="217" t="s">
        <v>1802</v>
      </c>
      <c r="J800" s="217" t="s">
        <v>894</v>
      </c>
      <c r="K800" s="217" t="s">
        <v>1862</v>
      </c>
      <c r="L800" s="217" t="s">
        <v>848</v>
      </c>
      <c r="M800" s="217"/>
      <c r="N800" s="218"/>
      <c r="O800" s="217"/>
      <c r="P800" s="217"/>
      <c r="Q800" s="218"/>
    </row>
    <row r="801" spans="5:17" x14ac:dyDescent="0.2">
      <c r="E801" s="340" t="s">
        <v>1930</v>
      </c>
      <c r="F801" s="340" t="s">
        <v>2980</v>
      </c>
      <c r="G801" s="340" t="s">
        <v>449</v>
      </c>
      <c r="H801" s="329" t="s">
        <v>1928</v>
      </c>
      <c r="I801" s="329" t="s">
        <v>1802</v>
      </c>
      <c r="J801" s="329" t="s">
        <v>886</v>
      </c>
      <c r="K801" s="329" t="s">
        <v>1862</v>
      </c>
      <c r="L801" s="329" t="s">
        <v>848</v>
      </c>
      <c r="M801" s="329"/>
      <c r="N801" s="340"/>
      <c r="O801" s="329"/>
      <c r="P801" s="329"/>
      <c r="Q801" s="340"/>
    </row>
    <row r="802" spans="5:17" x14ac:dyDescent="0.2">
      <c r="E802" s="328" t="s">
        <v>1931</v>
      </c>
      <c r="F802" s="328" t="s">
        <v>2981</v>
      </c>
      <c r="G802" s="218" t="s">
        <v>449</v>
      </c>
      <c r="H802" s="217" t="s">
        <v>1926</v>
      </c>
      <c r="I802" s="217" t="s">
        <v>1802</v>
      </c>
      <c r="J802" s="217" t="s">
        <v>894</v>
      </c>
      <c r="K802" s="217" t="s">
        <v>1862</v>
      </c>
      <c r="L802" s="217" t="s">
        <v>849</v>
      </c>
      <c r="M802" s="217"/>
      <c r="N802" s="218"/>
      <c r="O802" s="217"/>
      <c r="P802" s="217"/>
      <c r="Q802" s="218"/>
    </row>
    <row r="803" spans="5:17" x14ac:dyDescent="0.2">
      <c r="E803" s="340" t="s">
        <v>1932</v>
      </c>
      <c r="F803" s="340" t="s">
        <v>2982</v>
      </c>
      <c r="G803" s="340" t="s">
        <v>449</v>
      </c>
      <c r="H803" s="329" t="s">
        <v>1928</v>
      </c>
      <c r="I803" s="329" t="s">
        <v>1802</v>
      </c>
      <c r="J803" s="329" t="s">
        <v>886</v>
      </c>
      <c r="K803" s="329" t="s">
        <v>1862</v>
      </c>
      <c r="L803" s="329" t="s">
        <v>849</v>
      </c>
      <c r="M803" s="329"/>
      <c r="N803" s="340"/>
      <c r="O803" s="329"/>
      <c r="P803" s="329"/>
      <c r="Q803" s="340"/>
    </row>
    <row r="804" spans="5:17" x14ac:dyDescent="0.2">
      <c r="E804" s="328" t="s">
        <v>1933</v>
      </c>
      <c r="F804" s="328" t="s">
        <v>2983</v>
      </c>
      <c r="G804" s="218" t="s">
        <v>449</v>
      </c>
      <c r="H804" s="217" t="s">
        <v>1934</v>
      </c>
      <c r="I804" s="217" t="s">
        <v>1802</v>
      </c>
      <c r="J804" s="217" t="s">
        <v>895</v>
      </c>
      <c r="K804" s="217" t="s">
        <v>1835</v>
      </c>
      <c r="L804" s="217" t="s">
        <v>847</v>
      </c>
      <c r="M804" s="217"/>
      <c r="N804" s="218"/>
      <c r="O804" s="217"/>
      <c r="P804" s="217"/>
      <c r="Q804" s="218"/>
    </row>
    <row r="805" spans="5:17" x14ac:dyDescent="0.2">
      <c r="E805" s="338" t="s">
        <v>1935</v>
      </c>
      <c r="F805" s="338" t="s">
        <v>2984</v>
      </c>
      <c r="G805" s="340" t="s">
        <v>449</v>
      </c>
      <c r="H805" s="329" t="s">
        <v>1936</v>
      </c>
      <c r="I805" s="329" t="s">
        <v>1802</v>
      </c>
      <c r="J805" s="329" t="s">
        <v>887</v>
      </c>
      <c r="K805" s="329" t="s">
        <v>1835</v>
      </c>
      <c r="L805" s="329" t="s">
        <v>847</v>
      </c>
      <c r="M805" s="329"/>
      <c r="N805" s="340"/>
      <c r="O805" s="329"/>
      <c r="P805" s="329"/>
      <c r="Q805" s="340"/>
    </row>
    <row r="806" spans="5:17" x14ac:dyDescent="0.2">
      <c r="E806" s="328" t="s">
        <v>1937</v>
      </c>
      <c r="F806" s="328" t="s">
        <v>2985</v>
      </c>
      <c r="G806" s="218" t="s">
        <v>449</v>
      </c>
      <c r="H806" s="217" t="s">
        <v>1934</v>
      </c>
      <c r="I806" s="217" t="s">
        <v>1802</v>
      </c>
      <c r="J806" s="217" t="s">
        <v>895</v>
      </c>
      <c r="K806" s="217" t="s">
        <v>1835</v>
      </c>
      <c r="L806" s="217" t="s">
        <v>848</v>
      </c>
      <c r="M806" s="217"/>
      <c r="N806" s="218"/>
      <c r="O806" s="217"/>
      <c r="P806" s="217"/>
      <c r="Q806" s="218"/>
    </row>
    <row r="807" spans="5:17" x14ac:dyDescent="0.2">
      <c r="E807" s="340" t="s">
        <v>1938</v>
      </c>
      <c r="F807" s="338" t="s">
        <v>2986</v>
      </c>
      <c r="G807" s="340" t="s">
        <v>449</v>
      </c>
      <c r="H807" s="329" t="s">
        <v>1936</v>
      </c>
      <c r="I807" s="329" t="s">
        <v>1802</v>
      </c>
      <c r="J807" s="329" t="s">
        <v>887</v>
      </c>
      <c r="K807" s="329" t="s">
        <v>1835</v>
      </c>
      <c r="L807" s="329" t="s">
        <v>848</v>
      </c>
      <c r="M807" s="329"/>
      <c r="N807" s="340"/>
      <c r="O807" s="329"/>
      <c r="P807" s="329"/>
      <c r="Q807" s="340"/>
    </row>
    <row r="808" spans="5:17" x14ac:dyDescent="0.2">
      <c r="E808" s="328" t="s">
        <v>1939</v>
      </c>
      <c r="F808" s="328" t="s">
        <v>2987</v>
      </c>
      <c r="G808" s="218" t="s">
        <v>449</v>
      </c>
      <c r="H808" s="217" t="s">
        <v>1934</v>
      </c>
      <c r="I808" s="217" t="s">
        <v>1802</v>
      </c>
      <c r="J808" s="217" t="s">
        <v>895</v>
      </c>
      <c r="K808" s="217" t="s">
        <v>1835</v>
      </c>
      <c r="L808" s="217" t="s">
        <v>849</v>
      </c>
      <c r="M808" s="217"/>
      <c r="N808" s="218"/>
      <c r="O808" s="217"/>
      <c r="P808" s="217"/>
      <c r="Q808" s="218"/>
    </row>
    <row r="809" spans="5:17" x14ac:dyDescent="0.2">
      <c r="E809" s="340" t="s">
        <v>1940</v>
      </c>
      <c r="F809" s="338" t="s">
        <v>2988</v>
      </c>
      <c r="G809" s="340" t="s">
        <v>449</v>
      </c>
      <c r="H809" s="329" t="s">
        <v>1936</v>
      </c>
      <c r="I809" s="329" t="s">
        <v>1802</v>
      </c>
      <c r="J809" s="329" t="s">
        <v>887</v>
      </c>
      <c r="K809" s="329" t="s">
        <v>1835</v>
      </c>
      <c r="L809" s="329" t="s">
        <v>849</v>
      </c>
      <c r="M809" s="329"/>
      <c r="N809" s="340"/>
      <c r="O809" s="329"/>
      <c r="P809" s="329"/>
      <c r="Q809" s="340"/>
    </row>
    <row r="810" spans="5:17" x14ac:dyDescent="0.2">
      <c r="E810" s="328" t="s">
        <v>1941</v>
      </c>
      <c r="F810" s="328" t="s">
        <v>2989</v>
      </c>
      <c r="G810" s="218" t="s">
        <v>449</v>
      </c>
      <c r="H810" s="217" t="s">
        <v>1942</v>
      </c>
      <c r="I810" s="217" t="s">
        <v>1802</v>
      </c>
      <c r="J810" s="217" t="s">
        <v>895</v>
      </c>
      <c r="K810" s="217" t="s">
        <v>1844</v>
      </c>
      <c r="L810" s="217" t="s">
        <v>847</v>
      </c>
      <c r="M810" s="217"/>
      <c r="N810" s="218"/>
      <c r="O810" s="217"/>
      <c r="P810" s="217"/>
      <c r="Q810" s="218"/>
    </row>
    <row r="811" spans="5:17" x14ac:dyDescent="0.2">
      <c r="E811" s="338" t="s">
        <v>1943</v>
      </c>
      <c r="F811" s="338" t="s">
        <v>2990</v>
      </c>
      <c r="G811" s="340" t="s">
        <v>449</v>
      </c>
      <c r="H811" s="329" t="s">
        <v>1944</v>
      </c>
      <c r="I811" s="329" t="s">
        <v>1802</v>
      </c>
      <c r="J811" s="329" t="s">
        <v>887</v>
      </c>
      <c r="K811" s="329" t="s">
        <v>1844</v>
      </c>
      <c r="L811" s="329" t="s">
        <v>847</v>
      </c>
      <c r="M811" s="329"/>
      <c r="N811" s="340"/>
      <c r="O811" s="329"/>
      <c r="P811" s="329"/>
      <c r="Q811" s="340"/>
    </row>
    <row r="812" spans="5:17" x14ac:dyDescent="0.2">
      <c r="E812" s="328" t="s">
        <v>1945</v>
      </c>
      <c r="F812" s="328" t="s">
        <v>2991</v>
      </c>
      <c r="G812" s="218" t="s">
        <v>449</v>
      </c>
      <c r="H812" s="217" t="s">
        <v>1942</v>
      </c>
      <c r="I812" s="217" t="s">
        <v>1802</v>
      </c>
      <c r="J812" s="217" t="s">
        <v>895</v>
      </c>
      <c r="K812" s="217" t="s">
        <v>1844</v>
      </c>
      <c r="L812" s="217" t="s">
        <v>848</v>
      </c>
      <c r="M812" s="217"/>
      <c r="N812" s="218"/>
      <c r="O812" s="217"/>
      <c r="P812" s="217"/>
      <c r="Q812" s="218"/>
    </row>
    <row r="813" spans="5:17" x14ac:dyDescent="0.2">
      <c r="E813" s="340" t="s">
        <v>1946</v>
      </c>
      <c r="F813" s="340" t="s">
        <v>2992</v>
      </c>
      <c r="G813" s="340" t="s">
        <v>449</v>
      </c>
      <c r="H813" s="329" t="s">
        <v>1944</v>
      </c>
      <c r="I813" s="329" t="s">
        <v>1802</v>
      </c>
      <c r="J813" s="329" t="s">
        <v>887</v>
      </c>
      <c r="K813" s="329" t="s">
        <v>1844</v>
      </c>
      <c r="L813" s="329" t="s">
        <v>848</v>
      </c>
      <c r="M813" s="329"/>
      <c r="N813" s="340"/>
      <c r="O813" s="329"/>
      <c r="P813" s="329"/>
      <c r="Q813" s="340"/>
    </row>
    <row r="814" spans="5:17" x14ac:dyDescent="0.2">
      <c r="E814" s="328" t="s">
        <v>1947</v>
      </c>
      <c r="F814" s="328" t="s">
        <v>2993</v>
      </c>
      <c r="G814" s="218" t="s">
        <v>449</v>
      </c>
      <c r="H814" s="217" t="s">
        <v>1942</v>
      </c>
      <c r="I814" s="217" t="s">
        <v>1802</v>
      </c>
      <c r="J814" s="217" t="s">
        <v>895</v>
      </c>
      <c r="K814" s="217" t="s">
        <v>1844</v>
      </c>
      <c r="L814" s="217" t="s">
        <v>849</v>
      </c>
      <c r="M814" s="217"/>
      <c r="N814" s="218"/>
      <c r="O814" s="217"/>
      <c r="P814" s="217"/>
      <c r="Q814" s="218"/>
    </row>
    <row r="815" spans="5:17" x14ac:dyDescent="0.2">
      <c r="E815" s="340" t="s">
        <v>1948</v>
      </c>
      <c r="F815" s="340" t="s">
        <v>2994</v>
      </c>
      <c r="G815" s="340" t="s">
        <v>449</v>
      </c>
      <c r="H815" s="329" t="s">
        <v>1944</v>
      </c>
      <c r="I815" s="329" t="s">
        <v>1802</v>
      </c>
      <c r="J815" s="329" t="s">
        <v>887</v>
      </c>
      <c r="K815" s="329" t="s">
        <v>1844</v>
      </c>
      <c r="L815" s="329" t="s">
        <v>849</v>
      </c>
      <c r="M815" s="329"/>
      <c r="N815" s="340"/>
      <c r="O815" s="329"/>
      <c r="P815" s="329"/>
      <c r="Q815" s="340"/>
    </row>
    <row r="816" spans="5:17" x14ac:dyDescent="0.2">
      <c r="E816" s="328" t="s">
        <v>1949</v>
      </c>
      <c r="F816" s="328" t="s">
        <v>2995</v>
      </c>
      <c r="G816" s="218" t="s">
        <v>449</v>
      </c>
      <c r="H816" s="217" t="s">
        <v>1950</v>
      </c>
      <c r="I816" s="217" t="s">
        <v>1802</v>
      </c>
      <c r="J816" s="217" t="s">
        <v>895</v>
      </c>
      <c r="K816" s="217" t="s">
        <v>1853</v>
      </c>
      <c r="L816" s="217" t="s">
        <v>847</v>
      </c>
      <c r="M816" s="217"/>
      <c r="N816" s="218"/>
      <c r="O816" s="217"/>
      <c r="P816" s="217"/>
      <c r="Q816" s="218"/>
    </row>
    <row r="817" spans="5:17" x14ac:dyDescent="0.2">
      <c r="E817" s="338" t="s">
        <v>1951</v>
      </c>
      <c r="F817" s="338" t="s">
        <v>2996</v>
      </c>
      <c r="G817" s="340" t="s">
        <v>449</v>
      </c>
      <c r="H817" s="329" t="s">
        <v>1952</v>
      </c>
      <c r="I817" s="329" t="s">
        <v>1802</v>
      </c>
      <c r="J817" s="329" t="s">
        <v>887</v>
      </c>
      <c r="K817" s="329" t="s">
        <v>1853</v>
      </c>
      <c r="L817" s="329" t="s">
        <v>847</v>
      </c>
      <c r="M817" s="329"/>
      <c r="N817" s="340"/>
      <c r="O817" s="329"/>
      <c r="P817" s="329"/>
      <c r="Q817" s="340"/>
    </row>
    <row r="818" spans="5:17" x14ac:dyDescent="0.2">
      <c r="E818" s="328" t="s">
        <v>1953</v>
      </c>
      <c r="F818" s="328" t="s">
        <v>2997</v>
      </c>
      <c r="G818" s="218" t="s">
        <v>449</v>
      </c>
      <c r="H818" s="217" t="s">
        <v>1950</v>
      </c>
      <c r="I818" s="217" t="s">
        <v>1802</v>
      </c>
      <c r="J818" s="217" t="s">
        <v>895</v>
      </c>
      <c r="K818" s="217" t="s">
        <v>1853</v>
      </c>
      <c r="L818" s="217" t="s">
        <v>848</v>
      </c>
      <c r="M818" s="217"/>
      <c r="N818" s="218"/>
      <c r="O818" s="217"/>
      <c r="P818" s="217"/>
      <c r="Q818" s="218"/>
    </row>
    <row r="819" spans="5:17" x14ac:dyDescent="0.2">
      <c r="E819" s="340" t="s">
        <v>1954</v>
      </c>
      <c r="F819" s="340" t="s">
        <v>2998</v>
      </c>
      <c r="G819" s="340" t="s">
        <v>449</v>
      </c>
      <c r="H819" s="329" t="s">
        <v>1952</v>
      </c>
      <c r="I819" s="329" t="s">
        <v>1802</v>
      </c>
      <c r="J819" s="329" t="s">
        <v>887</v>
      </c>
      <c r="K819" s="329" t="s">
        <v>1853</v>
      </c>
      <c r="L819" s="329" t="s">
        <v>848</v>
      </c>
      <c r="M819" s="329"/>
      <c r="N819" s="340"/>
      <c r="O819" s="329"/>
      <c r="P819" s="329"/>
      <c r="Q819" s="340"/>
    </row>
    <row r="820" spans="5:17" x14ac:dyDescent="0.2">
      <c r="E820" s="328" t="s">
        <v>1955</v>
      </c>
      <c r="F820" s="328" t="s">
        <v>2999</v>
      </c>
      <c r="G820" s="218" t="s">
        <v>449</v>
      </c>
      <c r="H820" s="217" t="s">
        <v>1950</v>
      </c>
      <c r="I820" s="217" t="s">
        <v>1802</v>
      </c>
      <c r="J820" s="217" t="s">
        <v>895</v>
      </c>
      <c r="K820" s="217" t="s">
        <v>1853</v>
      </c>
      <c r="L820" s="217" t="s">
        <v>849</v>
      </c>
      <c r="M820" s="217"/>
      <c r="N820" s="218"/>
      <c r="O820" s="217"/>
      <c r="P820" s="217"/>
      <c r="Q820" s="218"/>
    </row>
    <row r="821" spans="5:17" x14ac:dyDescent="0.2">
      <c r="E821" s="340" t="s">
        <v>1956</v>
      </c>
      <c r="F821" s="340" t="s">
        <v>3000</v>
      </c>
      <c r="G821" s="340" t="s">
        <v>449</v>
      </c>
      <c r="H821" s="329" t="s">
        <v>1952</v>
      </c>
      <c r="I821" s="329" t="s">
        <v>1802</v>
      </c>
      <c r="J821" s="329" t="s">
        <v>887</v>
      </c>
      <c r="K821" s="329" t="s">
        <v>1853</v>
      </c>
      <c r="L821" s="329" t="s">
        <v>849</v>
      </c>
      <c r="M821" s="329"/>
      <c r="N821" s="340"/>
      <c r="O821" s="329"/>
      <c r="P821" s="329"/>
      <c r="Q821" s="340"/>
    </row>
    <row r="822" spans="5:17" x14ac:dyDescent="0.2">
      <c r="E822" s="328" t="s">
        <v>1957</v>
      </c>
      <c r="F822" s="328" t="s">
        <v>3001</v>
      </c>
      <c r="G822" s="218" t="s">
        <v>449</v>
      </c>
      <c r="H822" s="217" t="s">
        <v>1958</v>
      </c>
      <c r="I822" s="217" t="s">
        <v>1802</v>
      </c>
      <c r="J822" s="217" t="s">
        <v>895</v>
      </c>
      <c r="K822" s="217" t="s">
        <v>1862</v>
      </c>
      <c r="L822" s="217" t="s">
        <v>847</v>
      </c>
      <c r="M822" s="217"/>
      <c r="N822" s="218"/>
      <c r="O822" s="217"/>
      <c r="P822" s="217"/>
      <c r="Q822" s="218"/>
    </row>
    <row r="823" spans="5:17" x14ac:dyDescent="0.2">
      <c r="E823" s="338" t="s">
        <v>1959</v>
      </c>
      <c r="F823" s="338" t="s">
        <v>3002</v>
      </c>
      <c r="G823" s="340" t="s">
        <v>449</v>
      </c>
      <c r="H823" s="329" t="s">
        <v>1960</v>
      </c>
      <c r="I823" s="329" t="s">
        <v>1802</v>
      </c>
      <c r="J823" s="329" t="s">
        <v>887</v>
      </c>
      <c r="K823" s="329" t="s">
        <v>1862</v>
      </c>
      <c r="L823" s="329" t="s">
        <v>847</v>
      </c>
      <c r="M823" s="329"/>
      <c r="N823" s="340"/>
      <c r="O823" s="329"/>
      <c r="P823" s="329"/>
      <c r="Q823" s="340"/>
    </row>
    <row r="824" spans="5:17" x14ac:dyDescent="0.2">
      <c r="E824" s="328" t="s">
        <v>1961</v>
      </c>
      <c r="F824" s="328" t="s">
        <v>3003</v>
      </c>
      <c r="G824" s="218" t="s">
        <v>449</v>
      </c>
      <c r="H824" s="217" t="s">
        <v>1958</v>
      </c>
      <c r="I824" s="217" t="s">
        <v>1802</v>
      </c>
      <c r="J824" s="217" t="s">
        <v>895</v>
      </c>
      <c r="K824" s="217" t="s">
        <v>1862</v>
      </c>
      <c r="L824" s="217" t="s">
        <v>848</v>
      </c>
      <c r="M824" s="217"/>
      <c r="N824" s="218"/>
      <c r="O824" s="217"/>
      <c r="P824" s="217"/>
      <c r="Q824" s="218"/>
    </row>
    <row r="825" spans="5:17" x14ac:dyDescent="0.2">
      <c r="E825" s="340" t="s">
        <v>1962</v>
      </c>
      <c r="F825" s="340" t="s">
        <v>3004</v>
      </c>
      <c r="G825" s="340" t="s">
        <v>449</v>
      </c>
      <c r="H825" s="329" t="s">
        <v>1960</v>
      </c>
      <c r="I825" s="329" t="s">
        <v>1802</v>
      </c>
      <c r="J825" s="329" t="s">
        <v>887</v>
      </c>
      <c r="K825" s="329" t="s">
        <v>1862</v>
      </c>
      <c r="L825" s="329" t="s">
        <v>848</v>
      </c>
      <c r="M825" s="329"/>
      <c r="N825" s="340"/>
      <c r="O825" s="329"/>
      <c r="P825" s="329"/>
      <c r="Q825" s="340"/>
    </row>
    <row r="826" spans="5:17" x14ac:dyDescent="0.2">
      <c r="E826" s="328" t="s">
        <v>1963</v>
      </c>
      <c r="F826" s="328" t="s">
        <v>3005</v>
      </c>
      <c r="G826" s="218" t="s">
        <v>449</v>
      </c>
      <c r="H826" s="217" t="s">
        <v>1958</v>
      </c>
      <c r="I826" s="217" t="s">
        <v>1802</v>
      </c>
      <c r="J826" s="217" t="s">
        <v>895</v>
      </c>
      <c r="K826" s="217" t="s">
        <v>1862</v>
      </c>
      <c r="L826" s="217" t="s">
        <v>849</v>
      </c>
      <c r="M826" s="217"/>
      <c r="N826" s="218"/>
      <c r="O826" s="217"/>
      <c r="P826" s="217"/>
      <c r="Q826" s="218"/>
    </row>
    <row r="827" spans="5:17" x14ac:dyDescent="0.2">
      <c r="E827" s="340" t="s">
        <v>1964</v>
      </c>
      <c r="F827" s="340" t="s">
        <v>3006</v>
      </c>
      <c r="G827" s="340" t="s">
        <v>449</v>
      </c>
      <c r="H827" s="329" t="s">
        <v>1960</v>
      </c>
      <c r="I827" s="329" t="s">
        <v>1802</v>
      </c>
      <c r="J827" s="329" t="s">
        <v>887</v>
      </c>
      <c r="K827" s="329" t="s">
        <v>1862</v>
      </c>
      <c r="L827" s="329" t="s">
        <v>849</v>
      </c>
      <c r="M827" s="329"/>
      <c r="N827" s="340"/>
      <c r="O827" s="329"/>
      <c r="P827" s="329"/>
      <c r="Q827" s="340"/>
    </row>
    <row r="828" spans="5:17" x14ac:dyDescent="0.2">
      <c r="E828" s="328" t="s">
        <v>1965</v>
      </c>
      <c r="F828" s="328" t="s">
        <v>3007</v>
      </c>
      <c r="G828" s="218" t="s">
        <v>449</v>
      </c>
      <c r="H828" s="217" t="s">
        <v>1966</v>
      </c>
      <c r="I828" s="217" t="s">
        <v>1802</v>
      </c>
      <c r="J828" s="217" t="s">
        <v>896</v>
      </c>
      <c r="K828" s="217" t="s">
        <v>1835</v>
      </c>
      <c r="L828" s="217" t="s">
        <v>847</v>
      </c>
      <c r="M828" s="217"/>
      <c r="N828" s="218"/>
      <c r="O828" s="217"/>
      <c r="P828" s="217"/>
      <c r="Q828" s="218"/>
    </row>
    <row r="829" spans="5:17" x14ac:dyDescent="0.2">
      <c r="E829" s="338" t="s">
        <v>1967</v>
      </c>
      <c r="F829" s="338" t="s">
        <v>3008</v>
      </c>
      <c r="G829" s="340" t="s">
        <v>449</v>
      </c>
      <c r="H829" s="329" t="s">
        <v>1968</v>
      </c>
      <c r="I829" s="329" t="s">
        <v>1802</v>
      </c>
      <c r="J829" s="329" t="s">
        <v>888</v>
      </c>
      <c r="K829" s="329" t="s">
        <v>1835</v>
      </c>
      <c r="L829" s="329" t="s">
        <v>847</v>
      </c>
      <c r="M829" s="329"/>
      <c r="N829" s="340"/>
      <c r="O829" s="329"/>
      <c r="P829" s="329"/>
      <c r="Q829" s="340"/>
    </row>
    <row r="830" spans="5:17" x14ac:dyDescent="0.2">
      <c r="E830" s="328" t="s">
        <v>1969</v>
      </c>
      <c r="F830" s="328" t="s">
        <v>3009</v>
      </c>
      <c r="G830" s="218" t="s">
        <v>449</v>
      </c>
      <c r="H830" s="217" t="s">
        <v>1966</v>
      </c>
      <c r="I830" s="217" t="s">
        <v>1802</v>
      </c>
      <c r="J830" s="217" t="s">
        <v>896</v>
      </c>
      <c r="K830" s="217" t="s">
        <v>1835</v>
      </c>
      <c r="L830" s="217" t="s">
        <v>848</v>
      </c>
      <c r="M830" s="217"/>
      <c r="N830" s="218"/>
      <c r="O830" s="217"/>
      <c r="P830" s="217"/>
      <c r="Q830" s="218"/>
    </row>
    <row r="831" spans="5:17" x14ac:dyDescent="0.2">
      <c r="E831" s="340" t="s">
        <v>1970</v>
      </c>
      <c r="F831" s="340" t="s">
        <v>3010</v>
      </c>
      <c r="G831" s="340" t="s">
        <v>449</v>
      </c>
      <c r="H831" s="329" t="s">
        <v>1968</v>
      </c>
      <c r="I831" s="329" t="s">
        <v>1802</v>
      </c>
      <c r="J831" s="329" t="s">
        <v>888</v>
      </c>
      <c r="K831" s="329" t="s">
        <v>1835</v>
      </c>
      <c r="L831" s="329" t="s">
        <v>848</v>
      </c>
      <c r="M831" s="329"/>
      <c r="N831" s="340"/>
      <c r="O831" s="329"/>
      <c r="P831" s="329"/>
      <c r="Q831" s="340"/>
    </row>
    <row r="832" spans="5:17" x14ac:dyDescent="0.2">
      <c r="E832" s="328" t="s">
        <v>1971</v>
      </c>
      <c r="F832" s="328" t="s">
        <v>3011</v>
      </c>
      <c r="G832" s="218" t="s">
        <v>449</v>
      </c>
      <c r="H832" s="217" t="s">
        <v>1966</v>
      </c>
      <c r="I832" s="217" t="s">
        <v>1802</v>
      </c>
      <c r="J832" s="217" t="s">
        <v>896</v>
      </c>
      <c r="K832" s="217" t="s">
        <v>1835</v>
      </c>
      <c r="L832" s="217" t="s">
        <v>849</v>
      </c>
      <c r="M832" s="217"/>
      <c r="N832" s="218"/>
      <c r="O832" s="217"/>
      <c r="P832" s="217"/>
      <c r="Q832" s="218"/>
    </row>
    <row r="833" spans="5:17" x14ac:dyDescent="0.2">
      <c r="E833" s="340" t="s">
        <v>1972</v>
      </c>
      <c r="F833" s="340" t="s">
        <v>3012</v>
      </c>
      <c r="G833" s="340" t="s">
        <v>449</v>
      </c>
      <c r="H833" s="329" t="s">
        <v>1968</v>
      </c>
      <c r="I833" s="329" t="s">
        <v>1802</v>
      </c>
      <c r="J833" s="329" t="s">
        <v>888</v>
      </c>
      <c r="K833" s="329" t="s">
        <v>1835</v>
      </c>
      <c r="L833" s="329" t="s">
        <v>849</v>
      </c>
      <c r="M833" s="329"/>
      <c r="N833" s="340"/>
      <c r="O833" s="329"/>
      <c r="P833" s="329"/>
      <c r="Q833" s="340"/>
    </row>
    <row r="834" spans="5:17" x14ac:dyDescent="0.2">
      <c r="E834" s="328" t="s">
        <v>1973</v>
      </c>
      <c r="F834" s="328" t="s">
        <v>3013</v>
      </c>
      <c r="G834" s="218" t="s">
        <v>449</v>
      </c>
      <c r="H834" s="217" t="s">
        <v>1974</v>
      </c>
      <c r="I834" s="217" t="s">
        <v>1802</v>
      </c>
      <c r="J834" s="217" t="s">
        <v>896</v>
      </c>
      <c r="K834" s="217" t="s">
        <v>1844</v>
      </c>
      <c r="L834" s="217" t="s">
        <v>847</v>
      </c>
      <c r="M834" s="217"/>
      <c r="N834" s="218"/>
      <c r="O834" s="217"/>
      <c r="P834" s="217"/>
      <c r="Q834" s="218"/>
    </row>
    <row r="835" spans="5:17" x14ac:dyDescent="0.2">
      <c r="E835" s="338" t="s">
        <v>1975</v>
      </c>
      <c r="F835" s="338" t="s">
        <v>3014</v>
      </c>
      <c r="G835" s="340" t="s">
        <v>449</v>
      </c>
      <c r="H835" s="329" t="s">
        <v>1976</v>
      </c>
      <c r="I835" s="329" t="s">
        <v>1802</v>
      </c>
      <c r="J835" s="329" t="s">
        <v>888</v>
      </c>
      <c r="K835" s="329" t="s">
        <v>1844</v>
      </c>
      <c r="L835" s="329" t="s">
        <v>847</v>
      </c>
      <c r="M835" s="329"/>
      <c r="N835" s="340"/>
      <c r="O835" s="329"/>
      <c r="P835" s="329"/>
      <c r="Q835" s="340"/>
    </row>
    <row r="836" spans="5:17" x14ac:dyDescent="0.2">
      <c r="E836" s="328" t="s">
        <v>1977</v>
      </c>
      <c r="F836" s="328" t="s">
        <v>3015</v>
      </c>
      <c r="G836" s="218" t="s">
        <v>449</v>
      </c>
      <c r="H836" s="217" t="s">
        <v>1974</v>
      </c>
      <c r="I836" s="217" t="s">
        <v>1802</v>
      </c>
      <c r="J836" s="217" t="s">
        <v>896</v>
      </c>
      <c r="K836" s="217" t="s">
        <v>1844</v>
      </c>
      <c r="L836" s="217" t="s">
        <v>848</v>
      </c>
      <c r="M836" s="217"/>
      <c r="N836" s="218"/>
      <c r="O836" s="217"/>
      <c r="P836" s="217"/>
      <c r="Q836" s="218"/>
    </row>
    <row r="837" spans="5:17" x14ac:dyDescent="0.2">
      <c r="E837" s="340" t="s">
        <v>1978</v>
      </c>
      <c r="F837" s="340" t="s">
        <v>3016</v>
      </c>
      <c r="G837" s="340" t="s">
        <v>449</v>
      </c>
      <c r="H837" s="329" t="s">
        <v>1976</v>
      </c>
      <c r="I837" s="329" t="s">
        <v>1802</v>
      </c>
      <c r="J837" s="329" t="s">
        <v>888</v>
      </c>
      <c r="K837" s="329" t="s">
        <v>1844</v>
      </c>
      <c r="L837" s="329" t="s">
        <v>848</v>
      </c>
      <c r="M837" s="329"/>
      <c r="N837" s="340"/>
      <c r="O837" s="329"/>
      <c r="P837" s="329"/>
      <c r="Q837" s="340"/>
    </row>
    <row r="838" spans="5:17" x14ac:dyDescent="0.2">
      <c r="E838" s="328" t="s">
        <v>1979</v>
      </c>
      <c r="F838" s="328" t="s">
        <v>3017</v>
      </c>
      <c r="G838" s="218" t="s">
        <v>449</v>
      </c>
      <c r="H838" s="217" t="s">
        <v>1974</v>
      </c>
      <c r="I838" s="217" t="s">
        <v>1802</v>
      </c>
      <c r="J838" s="217" t="s">
        <v>896</v>
      </c>
      <c r="K838" s="217" t="s">
        <v>1844</v>
      </c>
      <c r="L838" s="217" t="s">
        <v>849</v>
      </c>
      <c r="M838" s="217"/>
      <c r="N838" s="218"/>
      <c r="O838" s="217"/>
      <c r="P838" s="217"/>
      <c r="Q838" s="218"/>
    </row>
    <row r="839" spans="5:17" x14ac:dyDescent="0.2">
      <c r="E839" s="340" t="s">
        <v>1980</v>
      </c>
      <c r="F839" s="340" t="s">
        <v>3018</v>
      </c>
      <c r="G839" s="340" t="s">
        <v>449</v>
      </c>
      <c r="H839" s="329" t="s">
        <v>1976</v>
      </c>
      <c r="I839" s="329" t="s">
        <v>1802</v>
      </c>
      <c r="J839" s="329" t="s">
        <v>888</v>
      </c>
      <c r="K839" s="329" t="s">
        <v>1844</v>
      </c>
      <c r="L839" s="329" t="s">
        <v>849</v>
      </c>
      <c r="M839" s="329"/>
      <c r="N839" s="340"/>
      <c r="O839" s="329"/>
      <c r="P839" s="329"/>
      <c r="Q839" s="340"/>
    </row>
    <row r="840" spans="5:17" x14ac:dyDescent="0.2">
      <c r="E840" s="338" t="s">
        <v>1981</v>
      </c>
      <c r="F840" s="338" t="s">
        <v>3019</v>
      </c>
      <c r="G840" s="340" t="s">
        <v>449</v>
      </c>
      <c r="H840" s="329" t="s">
        <v>1982</v>
      </c>
      <c r="I840" s="329" t="s">
        <v>1802</v>
      </c>
      <c r="J840" s="329" t="s">
        <v>888</v>
      </c>
      <c r="K840" s="329" t="s">
        <v>1853</v>
      </c>
      <c r="L840" s="329" t="s">
        <v>847</v>
      </c>
      <c r="M840" s="329"/>
      <c r="N840" s="340"/>
      <c r="O840" s="329"/>
      <c r="P840" s="329"/>
      <c r="Q840" s="340"/>
    </row>
    <row r="841" spans="5:17" x14ac:dyDescent="0.2">
      <c r="E841" s="328" t="s">
        <v>1983</v>
      </c>
      <c r="F841" s="328" t="s">
        <v>3020</v>
      </c>
      <c r="G841" s="218" t="s">
        <v>449</v>
      </c>
      <c r="H841" s="217" t="s">
        <v>1984</v>
      </c>
      <c r="I841" s="217" t="s">
        <v>1802</v>
      </c>
      <c r="J841" s="217" t="s">
        <v>896</v>
      </c>
      <c r="K841" s="217" t="s">
        <v>1853</v>
      </c>
      <c r="L841" s="217" t="s">
        <v>847</v>
      </c>
      <c r="M841" s="217"/>
      <c r="N841" s="218"/>
      <c r="O841" s="217"/>
      <c r="P841" s="217"/>
      <c r="Q841" s="218"/>
    </row>
    <row r="842" spans="5:17" x14ac:dyDescent="0.2">
      <c r="E842" s="328" t="s">
        <v>1985</v>
      </c>
      <c r="F842" s="328" t="s">
        <v>3021</v>
      </c>
      <c r="G842" s="218" t="s">
        <v>449</v>
      </c>
      <c r="H842" s="217" t="s">
        <v>1984</v>
      </c>
      <c r="I842" s="217" t="s">
        <v>1802</v>
      </c>
      <c r="J842" s="217" t="s">
        <v>896</v>
      </c>
      <c r="K842" s="217" t="s">
        <v>1853</v>
      </c>
      <c r="L842" s="217" t="s">
        <v>848</v>
      </c>
      <c r="M842" s="217"/>
      <c r="N842" s="218"/>
      <c r="O842" s="217"/>
      <c r="P842" s="217"/>
      <c r="Q842" s="218"/>
    </row>
    <row r="843" spans="5:17" x14ac:dyDescent="0.2">
      <c r="E843" s="340" t="s">
        <v>1986</v>
      </c>
      <c r="F843" s="340" t="s">
        <v>3022</v>
      </c>
      <c r="G843" s="340" t="s">
        <v>449</v>
      </c>
      <c r="H843" s="329" t="s">
        <v>1982</v>
      </c>
      <c r="I843" s="329" t="s">
        <v>1802</v>
      </c>
      <c r="J843" s="329" t="s">
        <v>888</v>
      </c>
      <c r="K843" s="329" t="s">
        <v>1853</v>
      </c>
      <c r="L843" s="329" t="s">
        <v>848</v>
      </c>
      <c r="M843" s="329"/>
      <c r="N843" s="340"/>
      <c r="O843" s="329"/>
      <c r="P843" s="329"/>
      <c r="Q843" s="340"/>
    </row>
    <row r="844" spans="5:17" x14ac:dyDescent="0.2">
      <c r="E844" s="328" t="s">
        <v>1987</v>
      </c>
      <c r="F844" s="328" t="s">
        <v>3023</v>
      </c>
      <c r="G844" s="218" t="s">
        <v>449</v>
      </c>
      <c r="H844" s="217" t="s">
        <v>1984</v>
      </c>
      <c r="I844" s="217" t="s">
        <v>1802</v>
      </c>
      <c r="J844" s="217" t="s">
        <v>896</v>
      </c>
      <c r="K844" s="217" t="s">
        <v>1853</v>
      </c>
      <c r="L844" s="217" t="s">
        <v>849</v>
      </c>
      <c r="M844" s="217"/>
      <c r="N844" s="218"/>
      <c r="O844" s="217"/>
      <c r="P844" s="217"/>
      <c r="Q844" s="218"/>
    </row>
    <row r="845" spans="5:17" x14ac:dyDescent="0.2">
      <c r="E845" s="340" t="s">
        <v>1988</v>
      </c>
      <c r="F845" s="340" t="s">
        <v>3024</v>
      </c>
      <c r="G845" s="340" t="s">
        <v>449</v>
      </c>
      <c r="H845" s="329" t="s">
        <v>1982</v>
      </c>
      <c r="I845" s="329" t="s">
        <v>1802</v>
      </c>
      <c r="J845" s="329" t="s">
        <v>888</v>
      </c>
      <c r="K845" s="329" t="s">
        <v>1853</v>
      </c>
      <c r="L845" s="329" t="s">
        <v>849</v>
      </c>
      <c r="M845" s="329"/>
      <c r="N845" s="340"/>
      <c r="O845" s="329"/>
      <c r="P845" s="329"/>
      <c r="Q845" s="340"/>
    </row>
    <row r="846" spans="5:17" x14ac:dyDescent="0.2">
      <c r="E846" s="328" t="s">
        <v>1989</v>
      </c>
      <c r="F846" s="328" t="s">
        <v>3025</v>
      </c>
      <c r="G846" s="218" t="s">
        <v>449</v>
      </c>
      <c r="H846" s="217" t="s">
        <v>1990</v>
      </c>
      <c r="I846" s="217" t="s">
        <v>1802</v>
      </c>
      <c r="J846" s="217" t="s">
        <v>896</v>
      </c>
      <c r="K846" s="217" t="s">
        <v>1862</v>
      </c>
      <c r="L846" s="217" t="s">
        <v>847</v>
      </c>
      <c r="M846" s="217"/>
      <c r="N846" s="218"/>
      <c r="O846" s="217"/>
      <c r="P846" s="217"/>
      <c r="Q846" s="218"/>
    </row>
    <row r="847" spans="5:17" x14ac:dyDescent="0.2">
      <c r="E847" s="338" t="s">
        <v>1991</v>
      </c>
      <c r="F847" s="338" t="s">
        <v>3026</v>
      </c>
      <c r="G847" s="340" t="s">
        <v>449</v>
      </c>
      <c r="H847" s="329" t="s">
        <v>1992</v>
      </c>
      <c r="I847" s="329" t="s">
        <v>1802</v>
      </c>
      <c r="J847" s="329" t="s">
        <v>888</v>
      </c>
      <c r="K847" s="329" t="s">
        <v>1862</v>
      </c>
      <c r="L847" s="329" t="s">
        <v>847</v>
      </c>
      <c r="M847" s="329"/>
      <c r="N847" s="340"/>
      <c r="O847" s="329"/>
      <c r="P847" s="329"/>
      <c r="Q847" s="340"/>
    </row>
    <row r="848" spans="5:17" x14ac:dyDescent="0.2">
      <c r="E848" s="328" t="s">
        <v>1993</v>
      </c>
      <c r="F848" s="328" t="s">
        <v>3027</v>
      </c>
      <c r="G848" s="218" t="s">
        <v>449</v>
      </c>
      <c r="H848" s="217" t="s">
        <v>1990</v>
      </c>
      <c r="I848" s="217" t="s">
        <v>1802</v>
      </c>
      <c r="J848" s="217" t="s">
        <v>896</v>
      </c>
      <c r="K848" s="217" t="s">
        <v>1862</v>
      </c>
      <c r="L848" s="217" t="s">
        <v>848</v>
      </c>
      <c r="M848" s="217"/>
      <c r="N848" s="218"/>
      <c r="O848" s="217"/>
      <c r="P848" s="217"/>
      <c r="Q848" s="218"/>
    </row>
    <row r="849" spans="5:17" x14ac:dyDescent="0.2">
      <c r="E849" s="340" t="s">
        <v>1994</v>
      </c>
      <c r="F849" s="340" t="s">
        <v>3028</v>
      </c>
      <c r="G849" s="340" t="s">
        <v>449</v>
      </c>
      <c r="H849" s="329" t="s">
        <v>1992</v>
      </c>
      <c r="I849" s="329" t="s">
        <v>1802</v>
      </c>
      <c r="J849" s="329" t="s">
        <v>888</v>
      </c>
      <c r="K849" s="329" t="s">
        <v>1862</v>
      </c>
      <c r="L849" s="329" t="s">
        <v>848</v>
      </c>
      <c r="M849" s="329"/>
      <c r="N849" s="340"/>
      <c r="O849" s="329"/>
      <c r="P849" s="329"/>
      <c r="Q849" s="340"/>
    </row>
    <row r="850" spans="5:17" x14ac:dyDescent="0.2">
      <c r="E850" s="328" t="s">
        <v>1995</v>
      </c>
      <c r="F850" s="328" t="s">
        <v>3029</v>
      </c>
      <c r="G850" s="218" t="s">
        <v>449</v>
      </c>
      <c r="H850" s="217" t="s">
        <v>1990</v>
      </c>
      <c r="I850" s="217" t="s">
        <v>1802</v>
      </c>
      <c r="J850" s="217" t="s">
        <v>896</v>
      </c>
      <c r="K850" s="217" t="s">
        <v>1862</v>
      </c>
      <c r="L850" s="217" t="s">
        <v>849</v>
      </c>
      <c r="M850" s="217"/>
      <c r="N850" s="218"/>
      <c r="O850" s="217"/>
      <c r="P850" s="217"/>
      <c r="Q850" s="218"/>
    </row>
    <row r="851" spans="5:17" x14ac:dyDescent="0.2">
      <c r="E851" s="340" t="s">
        <v>1996</v>
      </c>
      <c r="F851" s="340" t="s">
        <v>3030</v>
      </c>
      <c r="G851" s="340" t="s">
        <v>449</v>
      </c>
      <c r="H851" s="329" t="s">
        <v>1992</v>
      </c>
      <c r="I851" s="329" t="s">
        <v>1802</v>
      </c>
      <c r="J851" s="329" t="s">
        <v>888</v>
      </c>
      <c r="K851" s="329" t="s">
        <v>1862</v>
      </c>
      <c r="L851" s="329" t="s">
        <v>849</v>
      </c>
      <c r="M851" s="329"/>
      <c r="N851" s="340"/>
      <c r="O851" s="329"/>
      <c r="P851" s="329"/>
      <c r="Q851" s="340"/>
    </row>
    <row r="852" spans="5:17" x14ac:dyDescent="0.2">
      <c r="E852" s="328" t="s">
        <v>1997</v>
      </c>
      <c r="F852" s="328" t="s">
        <v>3031</v>
      </c>
      <c r="G852" s="218" t="s">
        <v>449</v>
      </c>
      <c r="H852" s="217" t="s">
        <v>1998</v>
      </c>
      <c r="I852" s="217" t="s">
        <v>1999</v>
      </c>
      <c r="J852" s="217" t="s">
        <v>938</v>
      </c>
      <c r="K852" s="217" t="s">
        <v>2000</v>
      </c>
      <c r="L852" s="217" t="s">
        <v>847</v>
      </c>
      <c r="M852" s="217"/>
      <c r="N852" s="218"/>
      <c r="O852" s="217"/>
      <c r="P852" s="217"/>
      <c r="Q852" s="218"/>
    </row>
    <row r="853" spans="5:17" x14ac:dyDescent="0.2">
      <c r="E853" s="328" t="s">
        <v>2001</v>
      </c>
      <c r="F853" s="328" t="s">
        <v>3032</v>
      </c>
      <c r="G853" s="218" t="s">
        <v>449</v>
      </c>
      <c r="H853" s="217" t="s">
        <v>2002</v>
      </c>
      <c r="I853" s="217" t="s">
        <v>1999</v>
      </c>
      <c r="J853" s="217" t="s">
        <v>938</v>
      </c>
      <c r="K853" s="217" t="s">
        <v>2003</v>
      </c>
      <c r="L853" s="217" t="s">
        <v>847</v>
      </c>
      <c r="M853" s="217"/>
      <c r="N853" s="218"/>
      <c r="O853" s="217"/>
      <c r="P853" s="217"/>
      <c r="Q853" s="218"/>
    </row>
    <row r="854" spans="5:17" x14ac:dyDescent="0.2">
      <c r="E854" s="328" t="s">
        <v>2004</v>
      </c>
      <c r="F854" s="328" t="s">
        <v>3033</v>
      </c>
      <c r="G854" s="218" t="s">
        <v>449</v>
      </c>
      <c r="H854" s="217" t="s">
        <v>2005</v>
      </c>
      <c r="I854" s="217" t="s">
        <v>1999</v>
      </c>
      <c r="J854" s="217" t="s">
        <v>938</v>
      </c>
      <c r="K854" s="217" t="s">
        <v>2006</v>
      </c>
      <c r="L854" s="217" t="s">
        <v>847</v>
      </c>
      <c r="M854" s="217"/>
      <c r="N854" s="218"/>
      <c r="O854" s="217"/>
      <c r="P854" s="217"/>
      <c r="Q854" s="218"/>
    </row>
    <row r="855" spans="5:17" x14ac:dyDescent="0.2">
      <c r="E855" s="328" t="s">
        <v>2007</v>
      </c>
      <c r="F855" s="328" t="s">
        <v>3034</v>
      </c>
      <c r="G855" s="218" t="s">
        <v>449</v>
      </c>
      <c r="H855" s="217" t="s">
        <v>2008</v>
      </c>
      <c r="I855" s="217" t="s">
        <v>1999</v>
      </c>
      <c r="J855" s="217" t="s">
        <v>938</v>
      </c>
      <c r="K855" s="217" t="s">
        <v>2009</v>
      </c>
      <c r="L855" s="217" t="s">
        <v>847</v>
      </c>
      <c r="M855" s="217"/>
      <c r="N855" s="218"/>
      <c r="O855" s="217"/>
      <c r="P855" s="217"/>
      <c r="Q855" s="218"/>
    </row>
    <row r="856" spans="5:17" x14ac:dyDescent="0.2">
      <c r="E856" s="328" t="s">
        <v>2010</v>
      </c>
      <c r="F856" s="328" t="s">
        <v>3035</v>
      </c>
      <c r="G856" s="218" t="s">
        <v>449</v>
      </c>
      <c r="H856" s="217" t="s">
        <v>2011</v>
      </c>
      <c r="I856" s="217" t="s">
        <v>1999</v>
      </c>
      <c r="J856" s="217" t="s">
        <v>938</v>
      </c>
      <c r="K856" s="217" t="s">
        <v>2012</v>
      </c>
      <c r="L856" s="217" t="s">
        <v>847</v>
      </c>
      <c r="M856" s="217"/>
      <c r="N856" s="218"/>
      <c r="O856" s="217"/>
      <c r="P856" s="217"/>
      <c r="Q856" s="218"/>
    </row>
    <row r="857" spans="5:17" x14ac:dyDescent="0.2">
      <c r="E857" s="328" t="s">
        <v>2013</v>
      </c>
      <c r="F857" s="328" t="s">
        <v>3036</v>
      </c>
      <c r="G857" s="218" t="s">
        <v>449</v>
      </c>
      <c r="H857" s="217" t="s">
        <v>2014</v>
      </c>
      <c r="I857" s="217" t="s">
        <v>1999</v>
      </c>
      <c r="J857" s="217" t="s">
        <v>938</v>
      </c>
      <c r="K857" s="217" t="s">
        <v>2015</v>
      </c>
      <c r="L857" s="217" t="s">
        <v>847</v>
      </c>
      <c r="M857" s="217"/>
      <c r="N857" s="218"/>
      <c r="O857" s="217"/>
      <c r="P857" s="217"/>
      <c r="Q857" s="218"/>
    </row>
    <row r="858" spans="5:17" x14ac:dyDescent="0.2">
      <c r="E858" s="328" t="s">
        <v>2016</v>
      </c>
      <c r="F858" s="328" t="s">
        <v>3037</v>
      </c>
      <c r="G858" s="218" t="s">
        <v>449</v>
      </c>
      <c r="H858" s="217" t="s">
        <v>2017</v>
      </c>
      <c r="I858" s="217" t="s">
        <v>1999</v>
      </c>
      <c r="J858" s="217" t="s">
        <v>938</v>
      </c>
      <c r="K858" s="217" t="s">
        <v>2018</v>
      </c>
      <c r="L858" s="217" t="s">
        <v>847</v>
      </c>
      <c r="M858" s="217"/>
      <c r="N858" s="218"/>
      <c r="O858" s="217"/>
      <c r="P858" s="217"/>
      <c r="Q858" s="218"/>
    </row>
    <row r="859" spans="5:17" x14ac:dyDescent="0.2">
      <c r="E859" s="328" t="s">
        <v>2019</v>
      </c>
      <c r="F859" s="328" t="s">
        <v>3038</v>
      </c>
      <c r="G859" s="218" t="s">
        <v>449</v>
      </c>
      <c r="H859" s="217" t="s">
        <v>2020</v>
      </c>
      <c r="I859" s="217" t="s">
        <v>1999</v>
      </c>
      <c r="J859" s="217" t="s">
        <v>939</v>
      </c>
      <c r="K859" s="217" t="s">
        <v>2021</v>
      </c>
      <c r="L859" s="217" t="s">
        <v>847</v>
      </c>
      <c r="M859" s="217"/>
      <c r="N859" s="218"/>
      <c r="O859" s="217"/>
      <c r="P859" s="217"/>
      <c r="Q859" s="218"/>
    </row>
    <row r="860" spans="5:17" x14ac:dyDescent="0.2">
      <c r="E860" s="328" t="s">
        <v>2022</v>
      </c>
      <c r="F860" s="328" t="s">
        <v>3039</v>
      </c>
      <c r="G860" s="218" t="s">
        <v>449</v>
      </c>
      <c r="H860" s="217" t="s">
        <v>2023</v>
      </c>
      <c r="I860" s="217" t="s">
        <v>1999</v>
      </c>
      <c r="J860" s="217" t="s">
        <v>939</v>
      </c>
      <c r="K860" s="217" t="s">
        <v>2024</v>
      </c>
      <c r="L860" s="217" t="s">
        <v>847</v>
      </c>
      <c r="M860" s="217"/>
      <c r="N860" s="218"/>
      <c r="O860" s="217"/>
      <c r="P860" s="217"/>
      <c r="Q860" s="218"/>
    </row>
    <row r="861" spans="5:17" x14ac:dyDescent="0.2">
      <c r="E861" s="328" t="s">
        <v>2025</v>
      </c>
      <c r="F861" s="328" t="s">
        <v>3040</v>
      </c>
      <c r="G861" s="218" t="s">
        <v>449</v>
      </c>
      <c r="H861" s="217" t="s">
        <v>2026</v>
      </c>
      <c r="I861" s="329" t="s">
        <v>2027</v>
      </c>
      <c r="J861" s="329" t="s">
        <v>2028</v>
      </c>
      <c r="K861" s="217" t="s">
        <v>2029</v>
      </c>
      <c r="L861" s="217" t="s">
        <v>847</v>
      </c>
      <c r="M861" s="329"/>
      <c r="N861" s="340"/>
      <c r="O861" s="329"/>
      <c r="P861" s="329"/>
      <c r="Q861" s="340"/>
    </row>
    <row r="862" spans="5:17" x14ac:dyDescent="0.2">
      <c r="E862" s="328" t="s">
        <v>2030</v>
      </c>
      <c r="F862" s="328" t="s">
        <v>3041</v>
      </c>
      <c r="G862" s="218"/>
      <c r="H862" s="217" t="s">
        <v>2031</v>
      </c>
      <c r="I862" s="217" t="s">
        <v>2027</v>
      </c>
      <c r="J862" s="217" t="s">
        <v>2028</v>
      </c>
      <c r="K862" s="217" t="s">
        <v>2032</v>
      </c>
      <c r="L862" s="217" t="s">
        <v>847</v>
      </c>
      <c r="M862" s="217"/>
      <c r="N862" s="218"/>
      <c r="O862" s="217"/>
      <c r="P862" s="217"/>
      <c r="Q862" s="218"/>
    </row>
    <row r="863" spans="5:17" x14ac:dyDescent="0.2">
      <c r="E863" s="328" t="s">
        <v>2033</v>
      </c>
      <c r="F863" s="328" t="s">
        <v>3042</v>
      </c>
      <c r="G863" s="218" t="s">
        <v>449</v>
      </c>
      <c r="H863" s="217" t="s">
        <v>2034</v>
      </c>
      <c r="I863" s="329" t="s">
        <v>2027</v>
      </c>
      <c r="J863" s="329" t="s">
        <v>2028</v>
      </c>
      <c r="K863" s="217" t="s">
        <v>2035</v>
      </c>
      <c r="L863" s="217" t="s">
        <v>847</v>
      </c>
      <c r="M863" s="329"/>
      <c r="N863" s="340"/>
      <c r="O863" s="329"/>
      <c r="P863" s="329"/>
      <c r="Q863" s="340"/>
    </row>
    <row r="864" spans="5:17" x14ac:dyDescent="0.2">
      <c r="E864" s="328" t="s">
        <v>2036</v>
      </c>
      <c r="F864" s="328" t="s">
        <v>3043</v>
      </c>
      <c r="G864" s="218" t="s">
        <v>449</v>
      </c>
      <c r="H864" s="217" t="s">
        <v>2037</v>
      </c>
      <c r="I864" s="329" t="s">
        <v>2027</v>
      </c>
      <c r="J864" s="329" t="s">
        <v>2028</v>
      </c>
      <c r="K864" s="217" t="s">
        <v>2038</v>
      </c>
      <c r="L864" s="217" t="s">
        <v>847</v>
      </c>
      <c r="M864" s="329"/>
      <c r="N864" s="340"/>
      <c r="O864" s="329"/>
      <c r="P864" s="329"/>
      <c r="Q864" s="340"/>
    </row>
    <row r="865" spans="5:17" x14ac:dyDescent="0.2">
      <c r="E865" s="328" t="s">
        <v>2039</v>
      </c>
      <c r="F865" s="328" t="s">
        <v>3044</v>
      </c>
      <c r="G865" s="218"/>
      <c r="H865" s="217" t="s">
        <v>2040</v>
      </c>
      <c r="I865" s="217" t="s">
        <v>2027</v>
      </c>
      <c r="J865" s="217" t="s">
        <v>2028</v>
      </c>
      <c r="K865" s="217" t="s">
        <v>2041</v>
      </c>
      <c r="L865" s="217" t="s">
        <v>847</v>
      </c>
      <c r="M865" s="217"/>
      <c r="N865" s="218"/>
      <c r="O865" s="217"/>
      <c r="P865" s="217"/>
      <c r="Q865" s="218"/>
    </row>
    <row r="866" spans="5:17" x14ac:dyDescent="0.2">
      <c r="E866" s="328" t="s">
        <v>2042</v>
      </c>
      <c r="F866" s="328" t="s">
        <v>3045</v>
      </c>
      <c r="G866" s="218" t="s">
        <v>449</v>
      </c>
      <c r="H866" s="217" t="s">
        <v>2043</v>
      </c>
      <c r="I866" s="329" t="s">
        <v>2027</v>
      </c>
      <c r="J866" s="329" t="s">
        <v>2028</v>
      </c>
      <c r="K866" s="217" t="s">
        <v>2044</v>
      </c>
      <c r="L866" s="217" t="s">
        <v>847</v>
      </c>
      <c r="M866" s="329"/>
      <c r="N866" s="340"/>
      <c r="O866" s="329"/>
      <c r="P866" s="329"/>
      <c r="Q866" s="340"/>
    </row>
    <row r="867" spans="5:17" x14ac:dyDescent="0.2">
      <c r="E867" s="328" t="s">
        <v>2045</v>
      </c>
      <c r="F867" s="328" t="s">
        <v>3046</v>
      </c>
      <c r="G867" s="218" t="s">
        <v>449</v>
      </c>
      <c r="H867" s="217" t="s">
        <v>2046</v>
      </c>
      <c r="I867" s="329" t="s">
        <v>2047</v>
      </c>
      <c r="J867" s="329" t="s">
        <v>2048</v>
      </c>
      <c r="K867" s="217" t="s">
        <v>2049</v>
      </c>
      <c r="L867" s="217" t="s">
        <v>847</v>
      </c>
      <c r="M867" s="329"/>
      <c r="N867" s="340"/>
      <c r="O867" s="329"/>
      <c r="P867" s="329"/>
      <c r="Q867" s="340"/>
    </row>
    <row r="868" spans="5:17" x14ac:dyDescent="0.2">
      <c r="E868" s="328" t="s">
        <v>2050</v>
      </c>
      <c r="F868" s="328" t="s">
        <v>3047</v>
      </c>
      <c r="G868" s="218"/>
      <c r="H868" s="217" t="s">
        <v>2051</v>
      </c>
      <c r="I868" s="217" t="s">
        <v>2047</v>
      </c>
      <c r="J868" s="217" t="s">
        <v>2048</v>
      </c>
      <c r="K868" s="217" t="s">
        <v>2052</v>
      </c>
      <c r="L868" s="217" t="s">
        <v>847</v>
      </c>
      <c r="M868" s="217"/>
      <c r="N868" s="218"/>
      <c r="O868" s="217"/>
      <c r="P868" s="217"/>
      <c r="Q868" s="218"/>
    </row>
    <row r="869" spans="5:17" x14ac:dyDescent="0.2">
      <c r="E869" s="328" t="s">
        <v>2053</v>
      </c>
      <c r="F869" s="328" t="s">
        <v>3048</v>
      </c>
      <c r="G869" s="218" t="s">
        <v>449</v>
      </c>
      <c r="H869" s="217" t="s">
        <v>2054</v>
      </c>
      <c r="I869" s="329" t="s">
        <v>2047</v>
      </c>
      <c r="J869" s="329" t="s">
        <v>2048</v>
      </c>
      <c r="K869" s="217" t="s">
        <v>2055</v>
      </c>
      <c r="L869" s="217" t="s">
        <v>847</v>
      </c>
      <c r="M869" s="329"/>
      <c r="N869" s="340"/>
      <c r="O869" s="329"/>
      <c r="P869" s="329"/>
      <c r="Q869" s="340"/>
    </row>
    <row r="870" spans="5:17" x14ac:dyDescent="0.2">
      <c r="E870" s="328" t="s">
        <v>2056</v>
      </c>
      <c r="F870" s="328" t="s">
        <v>3049</v>
      </c>
      <c r="G870" s="218"/>
      <c r="H870" s="217" t="s">
        <v>2057</v>
      </c>
      <c r="I870" s="329" t="s">
        <v>2047</v>
      </c>
      <c r="J870" s="329" t="s">
        <v>2048</v>
      </c>
      <c r="K870" s="217" t="s">
        <v>2058</v>
      </c>
      <c r="L870" s="217" t="s">
        <v>847</v>
      </c>
      <c r="M870" s="329"/>
      <c r="N870" s="340"/>
      <c r="O870" s="329"/>
      <c r="P870" s="329"/>
      <c r="Q870" s="340"/>
    </row>
    <row r="871" spans="5:17" x14ac:dyDescent="0.2">
      <c r="E871" s="328" t="s">
        <v>2059</v>
      </c>
      <c r="F871" s="328" t="s">
        <v>3050</v>
      </c>
      <c r="G871" s="218" t="s">
        <v>449</v>
      </c>
      <c r="H871" s="217" t="s">
        <v>2060</v>
      </c>
      <c r="I871" s="329" t="s">
        <v>2061</v>
      </c>
      <c r="J871" s="329" t="s">
        <v>2062</v>
      </c>
      <c r="K871" s="217" t="s">
        <v>2063</v>
      </c>
      <c r="L871" s="217" t="s">
        <v>847</v>
      </c>
      <c r="M871" s="329"/>
      <c r="N871" s="340"/>
      <c r="O871" s="329"/>
      <c r="P871" s="329"/>
      <c r="Q871" s="340"/>
    </row>
    <row r="872" spans="5:17" x14ac:dyDescent="0.2">
      <c r="E872" s="328" t="s">
        <v>2064</v>
      </c>
      <c r="F872" s="328" t="s">
        <v>3051</v>
      </c>
      <c r="G872" s="218" t="s">
        <v>449</v>
      </c>
      <c r="H872" s="217" t="s">
        <v>2065</v>
      </c>
      <c r="I872" s="329" t="s">
        <v>2061</v>
      </c>
      <c r="J872" s="329" t="s">
        <v>2062</v>
      </c>
      <c r="K872" s="217" t="s">
        <v>2066</v>
      </c>
      <c r="L872" s="217" t="s">
        <v>847</v>
      </c>
      <c r="M872" s="329"/>
      <c r="N872" s="340"/>
      <c r="O872" s="329"/>
      <c r="P872" s="329"/>
      <c r="Q872" s="340"/>
    </row>
    <row r="873" spans="5:17" x14ac:dyDescent="0.2">
      <c r="E873" s="328" t="s">
        <v>2067</v>
      </c>
      <c r="F873" s="328" t="s">
        <v>3052</v>
      </c>
      <c r="G873" s="218" t="s">
        <v>449</v>
      </c>
      <c r="H873" s="217" t="s">
        <v>2068</v>
      </c>
      <c r="I873" s="329" t="s">
        <v>2061</v>
      </c>
      <c r="J873" s="329" t="s">
        <v>2062</v>
      </c>
      <c r="K873" s="217" t="s">
        <v>2069</v>
      </c>
      <c r="L873" s="217" t="s">
        <v>847</v>
      </c>
      <c r="M873" s="329"/>
      <c r="N873" s="340"/>
      <c r="O873" s="329"/>
      <c r="P873" s="329"/>
      <c r="Q873" s="340"/>
    </row>
    <row r="874" spans="5:17" x14ac:dyDescent="0.2">
      <c r="E874" s="328" t="s">
        <v>2070</v>
      </c>
      <c r="F874" s="328" t="s">
        <v>3053</v>
      </c>
      <c r="G874" s="218" t="s">
        <v>449</v>
      </c>
      <c r="H874" s="217" t="s">
        <v>2071</v>
      </c>
      <c r="I874" s="329" t="s">
        <v>2061</v>
      </c>
      <c r="J874" s="329" t="s">
        <v>2062</v>
      </c>
      <c r="K874" s="217" t="s">
        <v>2072</v>
      </c>
      <c r="L874" s="217" t="s">
        <v>847</v>
      </c>
      <c r="M874" s="329"/>
      <c r="N874" s="340"/>
      <c r="O874" s="329"/>
      <c r="P874" s="329"/>
      <c r="Q874" s="340"/>
    </row>
    <row r="875" spans="5:17" x14ac:dyDescent="0.2">
      <c r="E875" s="328" t="s">
        <v>2073</v>
      </c>
      <c r="F875" s="328" t="s">
        <v>3054</v>
      </c>
      <c r="G875" s="218"/>
      <c r="H875" s="217" t="s">
        <v>2074</v>
      </c>
      <c r="I875" s="217" t="s">
        <v>2061</v>
      </c>
      <c r="J875" s="217" t="s">
        <v>2062</v>
      </c>
      <c r="K875" s="217" t="s">
        <v>2052</v>
      </c>
      <c r="L875" s="217" t="s">
        <v>847</v>
      </c>
      <c r="M875" s="217"/>
      <c r="N875" s="218"/>
      <c r="O875" s="217"/>
      <c r="P875" s="217"/>
      <c r="Q875" s="218"/>
    </row>
    <row r="876" spans="5:17" x14ac:dyDescent="0.2">
      <c r="E876" s="328" t="s">
        <v>2075</v>
      </c>
      <c r="F876" s="328" t="s">
        <v>3055</v>
      </c>
      <c r="G876" s="218" t="s">
        <v>449</v>
      </c>
      <c r="H876" s="217" t="s">
        <v>2076</v>
      </c>
      <c r="I876" s="329" t="s">
        <v>2061</v>
      </c>
      <c r="J876" s="329" t="s">
        <v>2062</v>
      </c>
      <c r="K876" s="217" t="s">
        <v>2055</v>
      </c>
      <c r="L876" s="217" t="s">
        <v>847</v>
      </c>
      <c r="M876" s="329"/>
      <c r="N876" s="340"/>
      <c r="O876" s="329"/>
      <c r="P876" s="329"/>
      <c r="Q876" s="340"/>
    </row>
    <row r="877" spans="5:17" x14ac:dyDescent="0.2">
      <c r="E877" s="328" t="s">
        <v>2077</v>
      </c>
      <c r="F877" s="328" t="s">
        <v>3056</v>
      </c>
      <c r="G877" s="218"/>
      <c r="H877" s="217" t="s">
        <v>2078</v>
      </c>
      <c r="I877" s="329" t="s">
        <v>2061</v>
      </c>
      <c r="J877" s="329" t="s">
        <v>2062</v>
      </c>
      <c r="K877" s="217" t="s">
        <v>2079</v>
      </c>
      <c r="L877" s="217" t="s">
        <v>847</v>
      </c>
      <c r="M877" s="329"/>
      <c r="N877" s="340"/>
      <c r="O877" s="329"/>
      <c r="P877" s="329"/>
      <c r="Q877" s="340"/>
    </row>
    <row r="878" spans="5:17" x14ac:dyDescent="0.2">
      <c r="E878" s="328" t="s">
        <v>2080</v>
      </c>
      <c r="F878" s="328" t="s">
        <v>3057</v>
      </c>
      <c r="G878" s="218" t="s">
        <v>449</v>
      </c>
      <c r="H878" s="217" t="s">
        <v>2081</v>
      </c>
      <c r="I878" s="329" t="s">
        <v>2082</v>
      </c>
      <c r="J878" s="329" t="s">
        <v>2083</v>
      </c>
      <c r="K878" s="217" t="s">
        <v>2063</v>
      </c>
      <c r="L878" s="217" t="s">
        <v>847</v>
      </c>
      <c r="M878" s="329"/>
      <c r="N878" s="340"/>
      <c r="O878" s="329"/>
      <c r="P878" s="329"/>
      <c r="Q878" s="340"/>
    </row>
    <row r="879" spans="5:17" x14ac:dyDescent="0.2">
      <c r="E879" s="328" t="s">
        <v>2084</v>
      </c>
      <c r="F879" s="328" t="s">
        <v>3058</v>
      </c>
      <c r="G879" s="218" t="s">
        <v>449</v>
      </c>
      <c r="H879" s="217" t="s">
        <v>2085</v>
      </c>
      <c r="I879" s="329" t="s">
        <v>2082</v>
      </c>
      <c r="J879" s="329" t="s">
        <v>2083</v>
      </c>
      <c r="K879" s="217" t="s">
        <v>2066</v>
      </c>
      <c r="L879" s="217" t="s">
        <v>847</v>
      </c>
      <c r="M879" s="329"/>
      <c r="N879" s="340"/>
      <c r="O879" s="329"/>
      <c r="P879" s="329"/>
      <c r="Q879" s="340"/>
    </row>
    <row r="880" spans="5:17" x14ac:dyDescent="0.2">
      <c r="E880" s="328" t="s">
        <v>2086</v>
      </c>
      <c r="F880" s="328" t="s">
        <v>3059</v>
      </c>
      <c r="G880" s="218" t="s">
        <v>449</v>
      </c>
      <c r="H880" s="217" t="s">
        <v>2087</v>
      </c>
      <c r="I880" s="329" t="s">
        <v>2082</v>
      </c>
      <c r="J880" s="329" t="s">
        <v>2083</v>
      </c>
      <c r="K880" s="217" t="s">
        <v>2069</v>
      </c>
      <c r="L880" s="217" t="s">
        <v>847</v>
      </c>
      <c r="M880" s="329"/>
      <c r="N880" s="340"/>
      <c r="O880" s="329"/>
      <c r="P880" s="329"/>
      <c r="Q880" s="340"/>
    </row>
    <row r="881" spans="5:17" x14ac:dyDescent="0.2">
      <c r="E881" s="328" t="s">
        <v>2088</v>
      </c>
      <c r="F881" s="328" t="s">
        <v>3060</v>
      </c>
      <c r="G881" s="218" t="s">
        <v>449</v>
      </c>
      <c r="H881" s="217" t="s">
        <v>2089</v>
      </c>
      <c r="I881" s="329" t="s">
        <v>2082</v>
      </c>
      <c r="J881" s="329" t="s">
        <v>2083</v>
      </c>
      <c r="K881" s="217" t="s">
        <v>2072</v>
      </c>
      <c r="L881" s="217" t="s">
        <v>847</v>
      </c>
      <c r="M881" s="329"/>
      <c r="N881" s="340"/>
      <c r="O881" s="329"/>
      <c r="P881" s="329"/>
      <c r="Q881" s="340"/>
    </row>
    <row r="882" spans="5:17" x14ac:dyDescent="0.2">
      <c r="E882" s="328" t="s">
        <v>2090</v>
      </c>
      <c r="F882" s="328" t="s">
        <v>3061</v>
      </c>
      <c r="G882" s="218"/>
      <c r="H882" s="217" t="s">
        <v>2091</v>
      </c>
      <c r="I882" s="217" t="s">
        <v>2082</v>
      </c>
      <c r="J882" s="217" t="s">
        <v>2083</v>
      </c>
      <c r="K882" s="217" t="s">
        <v>2052</v>
      </c>
      <c r="L882" s="217" t="s">
        <v>847</v>
      </c>
      <c r="M882" s="217"/>
      <c r="N882" s="218"/>
      <c r="O882" s="217"/>
      <c r="P882" s="217"/>
      <c r="Q882" s="218"/>
    </row>
    <row r="883" spans="5:17" x14ac:dyDescent="0.2">
      <c r="E883" s="328" t="s">
        <v>2092</v>
      </c>
      <c r="F883" s="328" t="s">
        <v>3062</v>
      </c>
      <c r="G883" s="218" t="s">
        <v>449</v>
      </c>
      <c r="H883" s="217" t="s">
        <v>2093</v>
      </c>
      <c r="I883" s="329" t="s">
        <v>2082</v>
      </c>
      <c r="J883" s="329" t="s">
        <v>2083</v>
      </c>
      <c r="K883" s="217" t="s">
        <v>2055</v>
      </c>
      <c r="L883" s="217" t="s">
        <v>847</v>
      </c>
      <c r="M883" s="329"/>
      <c r="N883" s="340"/>
      <c r="O883" s="329"/>
      <c r="P883" s="329"/>
      <c r="Q883" s="340"/>
    </row>
    <row r="884" spans="5:17" x14ac:dyDescent="0.2">
      <c r="E884" s="328" t="s">
        <v>2094</v>
      </c>
      <c r="F884" s="328" t="s">
        <v>3063</v>
      </c>
      <c r="G884" s="218"/>
      <c r="H884" s="217" t="s">
        <v>2095</v>
      </c>
      <c r="I884" s="329" t="s">
        <v>2082</v>
      </c>
      <c r="J884" s="329" t="s">
        <v>2083</v>
      </c>
      <c r="K884" s="217" t="s">
        <v>2079</v>
      </c>
      <c r="L884" s="217" t="s">
        <v>847</v>
      </c>
      <c r="M884" s="329"/>
      <c r="N884" s="340"/>
      <c r="O884" s="329"/>
      <c r="P884" s="329"/>
      <c r="Q884" s="340"/>
    </row>
    <row r="885" spans="5:17" x14ac:dyDescent="0.2">
      <c r="E885" s="328" t="s">
        <v>2096</v>
      </c>
      <c r="F885" s="328" t="s">
        <v>3064</v>
      </c>
      <c r="G885" s="218" t="s">
        <v>449</v>
      </c>
      <c r="H885" s="217" t="s">
        <v>2097</v>
      </c>
      <c r="I885" s="329" t="s">
        <v>2098</v>
      </c>
      <c r="J885" s="329" t="s">
        <v>2099</v>
      </c>
      <c r="K885" s="217" t="s">
        <v>2100</v>
      </c>
      <c r="L885" s="217" t="s">
        <v>847</v>
      </c>
      <c r="M885" s="329"/>
      <c r="N885" s="340"/>
      <c r="O885" s="329"/>
      <c r="P885" s="329"/>
      <c r="Q885" s="340"/>
    </row>
    <row r="886" spans="5:17" x14ac:dyDescent="0.2">
      <c r="E886" s="328" t="s">
        <v>2101</v>
      </c>
      <c r="F886" s="328" t="s">
        <v>3065</v>
      </c>
      <c r="G886" s="218"/>
      <c r="H886" s="217" t="s">
        <v>2102</v>
      </c>
      <c r="I886" s="217" t="s">
        <v>2098</v>
      </c>
      <c r="J886" s="217" t="s">
        <v>2099</v>
      </c>
      <c r="K886" s="217" t="s">
        <v>2103</v>
      </c>
      <c r="L886" s="217" t="s">
        <v>847</v>
      </c>
      <c r="M886" s="217"/>
      <c r="N886" s="218"/>
      <c r="O886" s="217"/>
      <c r="P886" s="217"/>
      <c r="Q886" s="218"/>
    </row>
    <row r="887" spans="5:17" x14ac:dyDescent="0.2">
      <c r="E887" s="328" t="s">
        <v>2104</v>
      </c>
      <c r="F887" s="328" t="s">
        <v>3066</v>
      </c>
      <c r="G887" s="218" t="s">
        <v>449</v>
      </c>
      <c r="H887" s="217" t="s">
        <v>2105</v>
      </c>
      <c r="I887" s="329" t="s">
        <v>2098</v>
      </c>
      <c r="J887" s="329" t="s">
        <v>2099</v>
      </c>
      <c r="K887" s="217" t="s">
        <v>2106</v>
      </c>
      <c r="L887" s="217" t="s">
        <v>847</v>
      </c>
      <c r="M887" s="329"/>
      <c r="N887" s="340"/>
      <c r="O887" s="329"/>
      <c r="P887" s="329"/>
      <c r="Q887" s="340"/>
    </row>
    <row r="888" spans="5:17" x14ac:dyDescent="0.2">
      <c r="E888" s="328" t="s">
        <v>2107</v>
      </c>
      <c r="F888" s="328" t="s">
        <v>3067</v>
      </c>
      <c r="G888" s="218" t="s">
        <v>449</v>
      </c>
      <c r="H888" s="217" t="s">
        <v>2108</v>
      </c>
      <c r="I888" s="329" t="s">
        <v>2109</v>
      </c>
      <c r="J888" s="329" t="s">
        <v>2110</v>
      </c>
      <c r="K888" s="217" t="s">
        <v>2111</v>
      </c>
      <c r="L888" s="217" t="s">
        <v>847</v>
      </c>
      <c r="M888" s="329"/>
      <c r="N888" s="340"/>
      <c r="O888" s="329"/>
      <c r="P888" s="329"/>
      <c r="Q888" s="340"/>
    </row>
    <row r="889" spans="5:17" x14ac:dyDescent="0.2">
      <c r="E889" s="328" t="s">
        <v>2112</v>
      </c>
      <c r="F889" s="328" t="s">
        <v>3068</v>
      </c>
      <c r="G889" s="218"/>
      <c r="H889" s="217" t="s">
        <v>2113</v>
      </c>
      <c r="I889" s="217" t="s">
        <v>2109</v>
      </c>
      <c r="J889" s="217" t="s">
        <v>2110</v>
      </c>
      <c r="K889" s="217" t="s">
        <v>2114</v>
      </c>
      <c r="L889" s="217" t="s">
        <v>847</v>
      </c>
      <c r="M889" s="217"/>
      <c r="N889" s="218"/>
      <c r="O889" s="217"/>
      <c r="P889" s="217"/>
      <c r="Q889" s="218"/>
    </row>
    <row r="890" spans="5:17" x14ac:dyDescent="0.2">
      <c r="E890" s="328" t="s">
        <v>2115</v>
      </c>
      <c r="F890" s="328" t="s">
        <v>3069</v>
      </c>
      <c r="G890" s="218" t="s">
        <v>449</v>
      </c>
      <c r="H890" s="217" t="s">
        <v>2116</v>
      </c>
      <c r="I890" s="329" t="s">
        <v>2109</v>
      </c>
      <c r="J890" s="329" t="s">
        <v>2110</v>
      </c>
      <c r="K890" s="217" t="s">
        <v>2117</v>
      </c>
      <c r="L890" s="217" t="s">
        <v>847</v>
      </c>
      <c r="M890" s="329"/>
      <c r="N890" s="340"/>
      <c r="O890" s="329"/>
      <c r="P890" s="329"/>
      <c r="Q890" s="340"/>
    </row>
    <row r="891" spans="5:17" x14ac:dyDescent="0.2">
      <c r="E891" s="328" t="s">
        <v>2118</v>
      </c>
      <c r="F891" s="328" t="s">
        <v>3070</v>
      </c>
      <c r="G891" s="218" t="s">
        <v>449</v>
      </c>
      <c r="H891" s="217" t="s">
        <v>2119</v>
      </c>
      <c r="I891" s="329" t="s">
        <v>2109</v>
      </c>
      <c r="J891" s="329" t="s">
        <v>2110</v>
      </c>
      <c r="K891" s="217" t="s">
        <v>2120</v>
      </c>
      <c r="L891" s="217" t="s">
        <v>847</v>
      </c>
      <c r="M891" s="329"/>
      <c r="N891" s="340"/>
      <c r="O891" s="329"/>
      <c r="P891" s="329"/>
      <c r="Q891" s="340"/>
    </row>
    <row r="892" spans="5:17" x14ac:dyDescent="0.2">
      <c r="E892" s="328" t="s">
        <v>2121</v>
      </c>
      <c r="F892" s="328" t="s">
        <v>3071</v>
      </c>
      <c r="G892" s="218"/>
      <c r="H892" s="217" t="s">
        <v>2122</v>
      </c>
      <c r="I892" s="217" t="s">
        <v>2109</v>
      </c>
      <c r="J892" s="217" t="s">
        <v>2110</v>
      </c>
      <c r="K892" s="217" t="s">
        <v>2123</v>
      </c>
      <c r="L892" s="217" t="s">
        <v>847</v>
      </c>
      <c r="M892" s="217"/>
      <c r="N892" s="218"/>
      <c r="O892" s="217"/>
      <c r="P892" s="217"/>
      <c r="Q892" s="218"/>
    </row>
    <row r="893" spans="5:17" x14ac:dyDescent="0.2">
      <c r="E893" s="328" t="s">
        <v>2124</v>
      </c>
      <c r="F893" s="328" t="s">
        <v>3072</v>
      </c>
      <c r="G893" s="218" t="s">
        <v>449</v>
      </c>
      <c r="H893" s="217" t="s">
        <v>2125</v>
      </c>
      <c r="I893" s="329" t="s">
        <v>2109</v>
      </c>
      <c r="J893" s="329" t="s">
        <v>2110</v>
      </c>
      <c r="K893" s="217" t="s">
        <v>2126</v>
      </c>
      <c r="L893" s="217" t="s">
        <v>847</v>
      </c>
      <c r="M893" s="329"/>
      <c r="N893" s="340"/>
      <c r="O893" s="329"/>
      <c r="P893" s="329"/>
      <c r="Q893" s="340"/>
    </row>
    <row r="894" spans="5:17" x14ac:dyDescent="0.2">
      <c r="E894" s="328" t="s">
        <v>2127</v>
      </c>
      <c r="F894" s="328" t="s">
        <v>3073</v>
      </c>
      <c r="G894" s="218"/>
      <c r="H894" s="217" t="s">
        <v>2128</v>
      </c>
      <c r="I894" s="329" t="s">
        <v>2109</v>
      </c>
      <c r="J894" s="329" t="s">
        <v>2110</v>
      </c>
      <c r="K894" s="217" t="s">
        <v>2129</v>
      </c>
      <c r="L894" s="217" t="s">
        <v>847</v>
      </c>
      <c r="M894" s="329"/>
      <c r="N894" s="340"/>
      <c r="O894" s="329"/>
      <c r="P894" s="329"/>
      <c r="Q894" s="340"/>
    </row>
    <row r="895" spans="5:17" x14ac:dyDescent="0.2">
      <c r="E895" s="328" t="s">
        <v>2130</v>
      </c>
      <c r="F895" s="328" t="s">
        <v>3074</v>
      </c>
      <c r="G895" s="218"/>
      <c r="H895" s="217" t="s">
        <v>2131</v>
      </c>
      <c r="I895" s="217" t="s">
        <v>2109</v>
      </c>
      <c r="J895" s="217" t="s">
        <v>2110</v>
      </c>
      <c r="K895" s="217" t="s">
        <v>2132</v>
      </c>
      <c r="L895" s="217" t="s">
        <v>847</v>
      </c>
      <c r="M895" s="217"/>
      <c r="N895" s="218"/>
      <c r="O895" s="217"/>
      <c r="P895" s="217"/>
      <c r="Q895" s="218"/>
    </row>
    <row r="896" spans="5:17" x14ac:dyDescent="0.2">
      <c r="E896" s="328" t="s">
        <v>2133</v>
      </c>
      <c r="F896" s="328" t="s">
        <v>3075</v>
      </c>
      <c r="G896" s="218"/>
      <c r="H896" s="217" t="s">
        <v>2134</v>
      </c>
      <c r="I896" s="329" t="s">
        <v>2109</v>
      </c>
      <c r="J896" s="329" t="s">
        <v>2110</v>
      </c>
      <c r="K896" s="217" t="s">
        <v>2135</v>
      </c>
      <c r="L896" s="217" t="s">
        <v>847</v>
      </c>
      <c r="M896" s="329"/>
      <c r="N896" s="340"/>
      <c r="O896" s="329"/>
      <c r="P896" s="329"/>
      <c r="Q896" s="340"/>
    </row>
    <row r="897" spans="5:17" x14ac:dyDescent="0.2">
      <c r="E897" s="338" t="s">
        <v>3171</v>
      </c>
      <c r="F897" s="338" t="s">
        <v>3076</v>
      </c>
      <c r="G897" s="340" t="s">
        <v>449</v>
      </c>
      <c r="H897" s="329" t="s">
        <v>827</v>
      </c>
      <c r="I897" s="329" t="s">
        <v>985</v>
      </c>
      <c r="J897" s="329" t="s">
        <v>986</v>
      </c>
      <c r="K897" s="329" t="s">
        <v>987</v>
      </c>
      <c r="L897" s="329" t="s">
        <v>3204</v>
      </c>
      <c r="M897" s="329" t="s">
        <v>1002</v>
      </c>
      <c r="N897" s="340"/>
      <c r="O897" s="329" t="s">
        <v>1000</v>
      </c>
      <c r="P897" s="329" t="s">
        <v>449</v>
      </c>
      <c r="Q897" s="340"/>
    </row>
    <row r="898" spans="5:17" x14ac:dyDescent="0.2">
      <c r="E898" s="338" t="s">
        <v>3182</v>
      </c>
      <c r="F898" s="338" t="s">
        <v>3077</v>
      </c>
      <c r="G898" s="340" t="s">
        <v>449</v>
      </c>
      <c r="H898" s="329" t="s">
        <v>827</v>
      </c>
      <c r="I898" s="329" t="s">
        <v>985</v>
      </c>
      <c r="J898" s="329" t="s">
        <v>986</v>
      </c>
      <c r="K898" s="329" t="s">
        <v>987</v>
      </c>
      <c r="L898" s="329" t="s">
        <v>3205</v>
      </c>
      <c r="M898" s="329" t="s">
        <v>1002</v>
      </c>
      <c r="N898" s="340"/>
      <c r="O898" s="329" t="s">
        <v>1000</v>
      </c>
      <c r="P898" s="329" t="s">
        <v>449</v>
      </c>
      <c r="Q898" s="340"/>
    </row>
    <row r="899" spans="5:17" x14ac:dyDescent="0.2">
      <c r="E899" s="338" t="s">
        <v>3193</v>
      </c>
      <c r="F899" s="338" t="s">
        <v>3078</v>
      </c>
      <c r="G899" s="340" t="s">
        <v>449</v>
      </c>
      <c r="H899" s="329" t="s">
        <v>827</v>
      </c>
      <c r="I899" s="329" t="s">
        <v>985</v>
      </c>
      <c r="J899" s="329" t="s">
        <v>986</v>
      </c>
      <c r="K899" s="329" t="s">
        <v>987</v>
      </c>
      <c r="L899" s="329" t="s">
        <v>3206</v>
      </c>
      <c r="M899" s="329" t="s">
        <v>1002</v>
      </c>
      <c r="N899" s="340"/>
      <c r="O899" s="329" t="s">
        <v>1000</v>
      </c>
      <c r="P899" s="329" t="s">
        <v>449</v>
      </c>
      <c r="Q899" s="340"/>
    </row>
    <row r="900" spans="5:17" x14ac:dyDescent="0.2">
      <c r="E900" s="338" t="s">
        <v>3172</v>
      </c>
      <c r="F900" s="338" t="s">
        <v>3079</v>
      </c>
      <c r="G900" s="340" t="s">
        <v>449</v>
      </c>
      <c r="H900" s="329" t="s">
        <v>828</v>
      </c>
      <c r="I900" s="329" t="s">
        <v>985</v>
      </c>
      <c r="J900" s="329" t="s">
        <v>986</v>
      </c>
      <c r="K900" s="329" t="s">
        <v>988</v>
      </c>
      <c r="L900" s="329" t="s">
        <v>3204</v>
      </c>
      <c r="M900" s="329" t="s">
        <v>1002</v>
      </c>
      <c r="N900" s="340"/>
      <c r="O900" s="329" t="s">
        <v>1000</v>
      </c>
      <c r="P900" s="329" t="s">
        <v>449</v>
      </c>
      <c r="Q900" s="340"/>
    </row>
    <row r="901" spans="5:17" x14ac:dyDescent="0.2">
      <c r="E901" s="338" t="s">
        <v>3183</v>
      </c>
      <c r="F901" s="338" t="s">
        <v>3080</v>
      </c>
      <c r="G901" s="340" t="s">
        <v>449</v>
      </c>
      <c r="H901" s="329" t="s">
        <v>828</v>
      </c>
      <c r="I901" s="329" t="s">
        <v>985</v>
      </c>
      <c r="J901" s="329" t="s">
        <v>986</v>
      </c>
      <c r="K901" s="329" t="s">
        <v>988</v>
      </c>
      <c r="L901" s="329" t="s">
        <v>3205</v>
      </c>
      <c r="M901" s="329" t="s">
        <v>1002</v>
      </c>
      <c r="N901" s="340"/>
      <c r="O901" s="329" t="s">
        <v>1000</v>
      </c>
      <c r="P901" s="329" t="s">
        <v>449</v>
      </c>
      <c r="Q901" s="340"/>
    </row>
    <row r="902" spans="5:17" x14ac:dyDescent="0.2">
      <c r="E902" s="338" t="s">
        <v>3194</v>
      </c>
      <c r="F902" s="338" t="s">
        <v>3081</v>
      </c>
      <c r="G902" s="340" t="s">
        <v>449</v>
      </c>
      <c r="H902" s="329" t="s">
        <v>828</v>
      </c>
      <c r="I902" s="329" t="s">
        <v>985</v>
      </c>
      <c r="J902" s="329" t="s">
        <v>986</v>
      </c>
      <c r="K902" s="329" t="s">
        <v>988</v>
      </c>
      <c r="L902" s="329" t="s">
        <v>3206</v>
      </c>
      <c r="M902" s="329" t="s">
        <v>1002</v>
      </c>
      <c r="N902" s="340"/>
      <c r="O902" s="329" t="s">
        <v>1000</v>
      </c>
      <c r="P902" s="329" t="s">
        <v>449</v>
      </c>
      <c r="Q902" s="340"/>
    </row>
    <row r="903" spans="5:17" x14ac:dyDescent="0.2">
      <c r="E903" s="338" t="s">
        <v>3173</v>
      </c>
      <c r="F903" s="338" t="s">
        <v>3082</v>
      </c>
      <c r="G903" s="340" t="s">
        <v>449</v>
      </c>
      <c r="H903" s="329" t="s">
        <v>829</v>
      </c>
      <c r="I903" s="329" t="s">
        <v>985</v>
      </c>
      <c r="J903" s="329" t="s">
        <v>986</v>
      </c>
      <c r="K903" s="329" t="s">
        <v>989</v>
      </c>
      <c r="L903" s="329" t="s">
        <v>3204</v>
      </c>
      <c r="M903" s="329" t="s">
        <v>1002</v>
      </c>
      <c r="N903" s="340"/>
      <c r="O903" s="329" t="s">
        <v>1000</v>
      </c>
      <c r="P903" s="329" t="s">
        <v>449</v>
      </c>
      <c r="Q903" s="340"/>
    </row>
    <row r="904" spans="5:17" x14ac:dyDescent="0.2">
      <c r="E904" s="338" t="s">
        <v>3184</v>
      </c>
      <c r="F904" s="338" t="s">
        <v>3083</v>
      </c>
      <c r="G904" s="340" t="s">
        <v>449</v>
      </c>
      <c r="H904" s="329" t="s">
        <v>829</v>
      </c>
      <c r="I904" s="329" t="s">
        <v>985</v>
      </c>
      <c r="J904" s="329" t="s">
        <v>986</v>
      </c>
      <c r="K904" s="329" t="s">
        <v>989</v>
      </c>
      <c r="L904" s="329" t="s">
        <v>3205</v>
      </c>
      <c r="M904" s="329" t="s">
        <v>1002</v>
      </c>
      <c r="N904" s="340"/>
      <c r="O904" s="329" t="s">
        <v>1000</v>
      </c>
      <c r="P904" s="329" t="s">
        <v>449</v>
      </c>
      <c r="Q904" s="340"/>
    </row>
    <row r="905" spans="5:17" x14ac:dyDescent="0.2">
      <c r="E905" s="338" t="s">
        <v>3195</v>
      </c>
      <c r="F905" s="338" t="s">
        <v>3084</v>
      </c>
      <c r="G905" s="340" t="s">
        <v>449</v>
      </c>
      <c r="H905" s="329" t="s">
        <v>829</v>
      </c>
      <c r="I905" s="329" t="s">
        <v>985</v>
      </c>
      <c r="J905" s="329" t="s">
        <v>986</v>
      </c>
      <c r="K905" s="329" t="s">
        <v>989</v>
      </c>
      <c r="L905" s="329" t="s">
        <v>3206</v>
      </c>
      <c r="M905" s="329" t="s">
        <v>1002</v>
      </c>
      <c r="N905" s="340"/>
      <c r="O905" s="329" t="s">
        <v>1000</v>
      </c>
      <c r="P905" s="329" t="s">
        <v>449</v>
      </c>
      <c r="Q905" s="340"/>
    </row>
    <row r="906" spans="5:17" x14ac:dyDescent="0.2">
      <c r="E906" s="338" t="s">
        <v>3174</v>
      </c>
      <c r="F906" s="338" t="s">
        <v>3085</v>
      </c>
      <c r="G906" s="340" t="s">
        <v>449</v>
      </c>
      <c r="H906" s="329" t="s">
        <v>830</v>
      </c>
      <c r="I906" s="329" t="s">
        <v>985</v>
      </c>
      <c r="J906" s="329" t="s">
        <v>986</v>
      </c>
      <c r="K906" s="329" t="s">
        <v>990</v>
      </c>
      <c r="L906" s="329" t="s">
        <v>3204</v>
      </c>
      <c r="M906" s="329" t="s">
        <v>1002</v>
      </c>
      <c r="N906" s="340"/>
      <c r="O906" s="329" t="s">
        <v>1000</v>
      </c>
      <c r="P906" s="329" t="s">
        <v>449</v>
      </c>
      <c r="Q906" s="340"/>
    </row>
    <row r="907" spans="5:17" x14ac:dyDescent="0.2">
      <c r="E907" s="338" t="s">
        <v>3185</v>
      </c>
      <c r="F907" s="338" t="s">
        <v>3086</v>
      </c>
      <c r="G907" s="340" t="s">
        <v>449</v>
      </c>
      <c r="H907" s="329" t="s">
        <v>830</v>
      </c>
      <c r="I907" s="329" t="s">
        <v>985</v>
      </c>
      <c r="J907" s="329" t="s">
        <v>986</v>
      </c>
      <c r="K907" s="329" t="s">
        <v>990</v>
      </c>
      <c r="L907" s="329" t="s">
        <v>3205</v>
      </c>
      <c r="M907" s="329" t="s">
        <v>1002</v>
      </c>
      <c r="N907" s="340"/>
      <c r="O907" s="329" t="s">
        <v>1000</v>
      </c>
      <c r="P907" s="329" t="s">
        <v>449</v>
      </c>
      <c r="Q907" s="340"/>
    </row>
    <row r="908" spans="5:17" x14ac:dyDescent="0.2">
      <c r="E908" s="338" t="s">
        <v>3196</v>
      </c>
      <c r="F908" s="338" t="s">
        <v>3087</v>
      </c>
      <c r="G908" s="340" t="s">
        <v>449</v>
      </c>
      <c r="H908" s="329" t="s">
        <v>830</v>
      </c>
      <c r="I908" s="329" t="s">
        <v>985</v>
      </c>
      <c r="J908" s="329" t="s">
        <v>986</v>
      </c>
      <c r="K908" s="329" t="s">
        <v>990</v>
      </c>
      <c r="L908" s="329" t="s">
        <v>3206</v>
      </c>
      <c r="M908" s="329" t="s">
        <v>1002</v>
      </c>
      <c r="N908" s="340"/>
      <c r="O908" s="329" t="s">
        <v>1000</v>
      </c>
      <c r="P908" s="329" t="s">
        <v>449</v>
      </c>
      <c r="Q908" s="340"/>
    </row>
    <row r="909" spans="5:17" x14ac:dyDescent="0.2">
      <c r="E909" s="338" t="s">
        <v>3175</v>
      </c>
      <c r="F909" s="338" t="s">
        <v>3088</v>
      </c>
      <c r="G909" s="340" t="s">
        <v>449</v>
      </c>
      <c r="H909" s="329" t="s">
        <v>831</v>
      </c>
      <c r="I909" s="329" t="s">
        <v>985</v>
      </c>
      <c r="J909" s="329" t="s">
        <v>986</v>
      </c>
      <c r="K909" s="329" t="s">
        <v>991</v>
      </c>
      <c r="L909" s="329" t="s">
        <v>3204</v>
      </c>
      <c r="M909" s="329" t="s">
        <v>1002</v>
      </c>
      <c r="N909" s="340"/>
      <c r="O909" s="329" t="s">
        <v>1000</v>
      </c>
      <c r="P909" s="329" t="s">
        <v>449</v>
      </c>
      <c r="Q909" s="340"/>
    </row>
    <row r="910" spans="5:17" x14ac:dyDescent="0.2">
      <c r="E910" s="338" t="s">
        <v>3186</v>
      </c>
      <c r="F910" s="338" t="s">
        <v>3089</v>
      </c>
      <c r="G910" s="340" t="s">
        <v>449</v>
      </c>
      <c r="H910" s="329" t="s">
        <v>831</v>
      </c>
      <c r="I910" s="329" t="s">
        <v>985</v>
      </c>
      <c r="J910" s="329" t="s">
        <v>986</v>
      </c>
      <c r="K910" s="329" t="s">
        <v>991</v>
      </c>
      <c r="L910" s="329" t="s">
        <v>3205</v>
      </c>
      <c r="M910" s="329" t="s">
        <v>1002</v>
      </c>
      <c r="N910" s="340"/>
      <c r="O910" s="329" t="s">
        <v>1000</v>
      </c>
      <c r="P910" s="329" t="s">
        <v>449</v>
      </c>
      <c r="Q910" s="340"/>
    </row>
    <row r="911" spans="5:17" x14ac:dyDescent="0.2">
      <c r="E911" s="338" t="s">
        <v>3197</v>
      </c>
      <c r="F911" s="338" t="s">
        <v>3090</v>
      </c>
      <c r="G911" s="340" t="s">
        <v>449</v>
      </c>
      <c r="H911" s="329" t="s">
        <v>831</v>
      </c>
      <c r="I911" s="329" t="s">
        <v>985</v>
      </c>
      <c r="J911" s="329" t="s">
        <v>986</v>
      </c>
      <c r="K911" s="329" t="s">
        <v>991</v>
      </c>
      <c r="L911" s="329" t="s">
        <v>3206</v>
      </c>
      <c r="M911" s="329" t="s">
        <v>1002</v>
      </c>
      <c r="N911" s="340"/>
      <c r="O911" s="329" t="s">
        <v>1000</v>
      </c>
      <c r="P911" s="329" t="s">
        <v>449</v>
      </c>
      <c r="Q911" s="340"/>
    </row>
    <row r="912" spans="5:17" x14ac:dyDescent="0.2">
      <c r="E912" s="338" t="s">
        <v>3176</v>
      </c>
      <c r="F912" s="338" t="s">
        <v>3091</v>
      </c>
      <c r="G912" s="340" t="s">
        <v>449</v>
      </c>
      <c r="H912" s="329" t="s">
        <v>833</v>
      </c>
      <c r="I912" s="329" t="s">
        <v>985</v>
      </c>
      <c r="J912" s="329" t="s">
        <v>986</v>
      </c>
      <c r="K912" s="329" t="s">
        <v>993</v>
      </c>
      <c r="L912" s="329" t="s">
        <v>3204</v>
      </c>
      <c r="M912" s="329" t="s">
        <v>1002</v>
      </c>
      <c r="N912" s="340"/>
      <c r="O912" s="329" t="s">
        <v>1000</v>
      </c>
      <c r="P912" s="329" t="s">
        <v>449</v>
      </c>
      <c r="Q912" s="340"/>
    </row>
    <row r="913" spans="5:17" x14ac:dyDescent="0.2">
      <c r="E913" s="338" t="s">
        <v>3187</v>
      </c>
      <c r="F913" s="338" t="s">
        <v>3092</v>
      </c>
      <c r="G913" s="340" t="s">
        <v>449</v>
      </c>
      <c r="H913" s="329" t="s">
        <v>833</v>
      </c>
      <c r="I913" s="329" t="s">
        <v>985</v>
      </c>
      <c r="J913" s="329" t="s">
        <v>986</v>
      </c>
      <c r="K913" s="329" t="s">
        <v>993</v>
      </c>
      <c r="L913" s="329" t="s">
        <v>3205</v>
      </c>
      <c r="M913" s="329" t="s">
        <v>1002</v>
      </c>
      <c r="N913" s="340"/>
      <c r="O913" s="329" t="s">
        <v>1000</v>
      </c>
      <c r="P913" s="329" t="s">
        <v>449</v>
      </c>
      <c r="Q913" s="340"/>
    </row>
    <row r="914" spans="5:17" x14ac:dyDescent="0.2">
      <c r="E914" s="338" t="s">
        <v>3198</v>
      </c>
      <c r="F914" s="338" t="s">
        <v>3093</v>
      </c>
      <c r="G914" s="340" t="s">
        <v>449</v>
      </c>
      <c r="H914" s="329" t="s">
        <v>833</v>
      </c>
      <c r="I914" s="329" t="s">
        <v>985</v>
      </c>
      <c r="J914" s="329" t="s">
        <v>986</v>
      </c>
      <c r="K914" s="329" t="s">
        <v>993</v>
      </c>
      <c r="L914" s="329" t="s">
        <v>3206</v>
      </c>
      <c r="M914" s="329" t="s">
        <v>1002</v>
      </c>
      <c r="N914" s="340"/>
      <c r="O914" s="329" t="s">
        <v>1000</v>
      </c>
      <c r="P914" s="329" t="s">
        <v>449</v>
      </c>
      <c r="Q914" s="340"/>
    </row>
    <row r="915" spans="5:17" x14ac:dyDescent="0.2">
      <c r="E915" s="338" t="s">
        <v>3177</v>
      </c>
      <c r="F915" s="338" t="s">
        <v>3094</v>
      </c>
      <c r="G915" s="340" t="s">
        <v>449</v>
      </c>
      <c r="H915" s="329" t="s">
        <v>832</v>
      </c>
      <c r="I915" s="329" t="s">
        <v>985</v>
      </c>
      <c r="J915" s="329" t="s">
        <v>986</v>
      </c>
      <c r="K915" s="329" t="s">
        <v>992</v>
      </c>
      <c r="L915" s="329" t="s">
        <v>3204</v>
      </c>
      <c r="M915" s="329" t="s">
        <v>1002</v>
      </c>
      <c r="N915" s="340"/>
      <c r="O915" s="329" t="s">
        <v>1000</v>
      </c>
      <c r="P915" s="329" t="s">
        <v>449</v>
      </c>
      <c r="Q915" s="340"/>
    </row>
    <row r="916" spans="5:17" x14ac:dyDescent="0.2">
      <c r="E916" s="338" t="s">
        <v>3188</v>
      </c>
      <c r="F916" s="338" t="s">
        <v>3095</v>
      </c>
      <c r="G916" s="340" t="s">
        <v>449</v>
      </c>
      <c r="H916" s="329" t="s">
        <v>832</v>
      </c>
      <c r="I916" s="329" t="s">
        <v>985</v>
      </c>
      <c r="J916" s="329" t="s">
        <v>986</v>
      </c>
      <c r="K916" s="329" t="s">
        <v>992</v>
      </c>
      <c r="L916" s="329" t="s">
        <v>3205</v>
      </c>
      <c r="M916" s="329" t="s">
        <v>1002</v>
      </c>
      <c r="N916" s="340"/>
      <c r="O916" s="329" t="s">
        <v>1000</v>
      </c>
      <c r="P916" s="329" t="s">
        <v>449</v>
      </c>
      <c r="Q916" s="340"/>
    </row>
    <row r="917" spans="5:17" x14ac:dyDescent="0.2">
      <c r="E917" s="338" t="s">
        <v>3199</v>
      </c>
      <c r="F917" s="338" t="s">
        <v>3096</v>
      </c>
      <c r="G917" s="340" t="s">
        <v>449</v>
      </c>
      <c r="H917" s="329" t="s">
        <v>832</v>
      </c>
      <c r="I917" s="329" t="s">
        <v>985</v>
      </c>
      <c r="J917" s="329" t="s">
        <v>986</v>
      </c>
      <c r="K917" s="329" t="s">
        <v>992</v>
      </c>
      <c r="L917" s="329" t="s">
        <v>3206</v>
      </c>
      <c r="M917" s="329" t="s">
        <v>1002</v>
      </c>
      <c r="N917" s="340"/>
      <c r="O917" s="329" t="s">
        <v>1000</v>
      </c>
      <c r="P917" s="329" t="s">
        <v>449</v>
      </c>
      <c r="Q917" s="340"/>
    </row>
    <row r="918" spans="5:17" x14ac:dyDescent="0.2">
      <c r="E918" s="338" t="s">
        <v>3178</v>
      </c>
      <c r="F918" s="338" t="s">
        <v>3097</v>
      </c>
      <c r="G918" s="340" t="s">
        <v>449</v>
      </c>
      <c r="H918" s="329" t="s">
        <v>834</v>
      </c>
      <c r="I918" s="329" t="s">
        <v>985</v>
      </c>
      <c r="J918" s="329" t="s">
        <v>986</v>
      </c>
      <c r="K918" s="329" t="s">
        <v>994</v>
      </c>
      <c r="L918" s="329" t="s">
        <v>3204</v>
      </c>
      <c r="M918" s="329" t="s">
        <v>1002</v>
      </c>
      <c r="N918" s="340"/>
      <c r="O918" s="329" t="s">
        <v>1000</v>
      </c>
      <c r="P918" s="329" t="s">
        <v>449</v>
      </c>
      <c r="Q918" s="340"/>
    </row>
    <row r="919" spans="5:17" x14ac:dyDescent="0.2">
      <c r="E919" s="338" t="s">
        <v>3189</v>
      </c>
      <c r="F919" s="338" t="s">
        <v>3098</v>
      </c>
      <c r="G919" s="340" t="s">
        <v>449</v>
      </c>
      <c r="H919" s="329" t="s">
        <v>834</v>
      </c>
      <c r="I919" s="329" t="s">
        <v>985</v>
      </c>
      <c r="J919" s="329" t="s">
        <v>986</v>
      </c>
      <c r="K919" s="329" t="s">
        <v>994</v>
      </c>
      <c r="L919" s="329" t="s">
        <v>3205</v>
      </c>
      <c r="M919" s="329" t="s">
        <v>1002</v>
      </c>
      <c r="N919" s="340"/>
      <c r="O919" s="329" t="s">
        <v>1000</v>
      </c>
      <c r="P919" s="329" t="s">
        <v>449</v>
      </c>
      <c r="Q919" s="340"/>
    </row>
    <row r="920" spans="5:17" x14ac:dyDescent="0.2">
      <c r="E920" s="338" t="s">
        <v>3200</v>
      </c>
      <c r="F920" s="338" t="s">
        <v>3099</v>
      </c>
      <c r="G920" s="340" t="s">
        <v>449</v>
      </c>
      <c r="H920" s="329" t="s">
        <v>834</v>
      </c>
      <c r="I920" s="329" t="s">
        <v>985</v>
      </c>
      <c r="J920" s="329" t="s">
        <v>986</v>
      </c>
      <c r="K920" s="329" t="s">
        <v>994</v>
      </c>
      <c r="L920" s="329" t="s">
        <v>3206</v>
      </c>
      <c r="M920" s="329" t="s">
        <v>1002</v>
      </c>
      <c r="N920" s="340"/>
      <c r="O920" s="329" t="s">
        <v>1000</v>
      </c>
      <c r="P920" s="329" t="s">
        <v>449</v>
      </c>
      <c r="Q920" s="340"/>
    </row>
    <row r="921" spans="5:17" x14ac:dyDescent="0.2">
      <c r="E921" s="338" t="s">
        <v>3179</v>
      </c>
      <c r="F921" s="338" t="s">
        <v>3100</v>
      </c>
      <c r="G921" s="340" t="s">
        <v>449</v>
      </c>
      <c r="H921" s="329" t="s">
        <v>835</v>
      </c>
      <c r="I921" s="329" t="s">
        <v>985</v>
      </c>
      <c r="J921" s="329" t="s">
        <v>986</v>
      </c>
      <c r="K921" s="329" t="s">
        <v>995</v>
      </c>
      <c r="L921" s="329" t="s">
        <v>3204</v>
      </c>
      <c r="M921" s="329" t="s">
        <v>1002</v>
      </c>
      <c r="N921" s="340"/>
      <c r="O921" s="329" t="s">
        <v>1000</v>
      </c>
      <c r="P921" s="329" t="s">
        <v>449</v>
      </c>
      <c r="Q921" s="340"/>
    </row>
    <row r="922" spans="5:17" x14ac:dyDescent="0.2">
      <c r="E922" s="338" t="s">
        <v>3190</v>
      </c>
      <c r="F922" s="338" t="s">
        <v>3101</v>
      </c>
      <c r="G922" s="340" t="s">
        <v>449</v>
      </c>
      <c r="H922" s="329" t="s">
        <v>835</v>
      </c>
      <c r="I922" s="329" t="s">
        <v>985</v>
      </c>
      <c r="J922" s="329" t="s">
        <v>986</v>
      </c>
      <c r="K922" s="329" t="s">
        <v>995</v>
      </c>
      <c r="L922" s="329" t="s">
        <v>3205</v>
      </c>
      <c r="M922" s="329" t="s">
        <v>1002</v>
      </c>
      <c r="N922" s="340"/>
      <c r="O922" s="329" t="s">
        <v>1000</v>
      </c>
      <c r="P922" s="329" t="s">
        <v>449</v>
      </c>
      <c r="Q922" s="340"/>
    </row>
    <row r="923" spans="5:17" x14ac:dyDescent="0.2">
      <c r="E923" s="338" t="s">
        <v>3201</v>
      </c>
      <c r="F923" s="338" t="s">
        <v>3102</v>
      </c>
      <c r="G923" s="340" t="s">
        <v>449</v>
      </c>
      <c r="H923" s="329" t="s">
        <v>835</v>
      </c>
      <c r="I923" s="329" t="s">
        <v>985</v>
      </c>
      <c r="J923" s="329" t="s">
        <v>986</v>
      </c>
      <c r="K923" s="329" t="s">
        <v>995</v>
      </c>
      <c r="L923" s="329" t="s">
        <v>3206</v>
      </c>
      <c r="M923" s="329" t="s">
        <v>1002</v>
      </c>
      <c r="N923" s="340"/>
      <c r="O923" s="329" t="s">
        <v>1000</v>
      </c>
      <c r="P923" s="329" t="s">
        <v>449</v>
      </c>
      <c r="Q923" s="340"/>
    </row>
    <row r="924" spans="5:17" x14ac:dyDescent="0.2">
      <c r="E924" s="338" t="s">
        <v>3180</v>
      </c>
      <c r="F924" s="338" t="s">
        <v>3103</v>
      </c>
      <c r="G924" s="340" t="s">
        <v>449</v>
      </c>
      <c r="H924" s="329" t="s">
        <v>836</v>
      </c>
      <c r="I924" s="329" t="s">
        <v>985</v>
      </c>
      <c r="J924" s="329" t="s">
        <v>986</v>
      </c>
      <c r="K924" s="329" t="s">
        <v>996</v>
      </c>
      <c r="L924" s="329" t="s">
        <v>3204</v>
      </c>
      <c r="M924" s="329" t="s">
        <v>1002</v>
      </c>
      <c r="N924" s="340"/>
      <c r="O924" s="329" t="s">
        <v>1000</v>
      </c>
      <c r="P924" s="329" t="s">
        <v>449</v>
      </c>
      <c r="Q924" s="340"/>
    </row>
    <row r="925" spans="5:17" x14ac:dyDescent="0.2">
      <c r="E925" s="338" t="s">
        <v>3191</v>
      </c>
      <c r="F925" s="338" t="s">
        <v>3104</v>
      </c>
      <c r="G925" s="340" t="s">
        <v>449</v>
      </c>
      <c r="H925" s="329" t="s">
        <v>836</v>
      </c>
      <c r="I925" s="329" t="s">
        <v>985</v>
      </c>
      <c r="J925" s="329" t="s">
        <v>986</v>
      </c>
      <c r="K925" s="329" t="s">
        <v>996</v>
      </c>
      <c r="L925" s="329" t="s">
        <v>3205</v>
      </c>
      <c r="M925" s="329" t="s">
        <v>1002</v>
      </c>
      <c r="N925" s="340"/>
      <c r="O925" s="329" t="s">
        <v>1000</v>
      </c>
      <c r="P925" s="329" t="s">
        <v>449</v>
      </c>
      <c r="Q925" s="340"/>
    </row>
    <row r="926" spans="5:17" x14ac:dyDescent="0.2">
      <c r="E926" s="338" t="s">
        <v>3202</v>
      </c>
      <c r="F926" s="338" t="s">
        <v>3105</v>
      </c>
      <c r="G926" s="340" t="s">
        <v>449</v>
      </c>
      <c r="H926" s="329" t="s">
        <v>836</v>
      </c>
      <c r="I926" s="329" t="s">
        <v>985</v>
      </c>
      <c r="J926" s="329" t="s">
        <v>986</v>
      </c>
      <c r="K926" s="329" t="s">
        <v>996</v>
      </c>
      <c r="L926" s="329" t="s">
        <v>3206</v>
      </c>
      <c r="M926" s="329" t="s">
        <v>1002</v>
      </c>
      <c r="N926" s="340"/>
      <c r="O926" s="329" t="s">
        <v>1000</v>
      </c>
      <c r="P926" s="329" t="s">
        <v>449</v>
      </c>
      <c r="Q926" s="340"/>
    </row>
    <row r="927" spans="5:17" x14ac:dyDescent="0.2">
      <c r="E927" s="338" t="s">
        <v>3181</v>
      </c>
      <c r="F927" s="338" t="s">
        <v>3106</v>
      </c>
      <c r="G927" s="340" t="s">
        <v>449</v>
      </c>
      <c r="H927" s="329" t="s">
        <v>837</v>
      </c>
      <c r="I927" s="329" t="s">
        <v>985</v>
      </c>
      <c r="J927" s="329" t="s">
        <v>986</v>
      </c>
      <c r="K927" s="329" t="s">
        <v>997</v>
      </c>
      <c r="L927" s="329" t="s">
        <v>3204</v>
      </c>
      <c r="M927" s="329" t="s">
        <v>1002</v>
      </c>
      <c r="N927" s="340"/>
      <c r="O927" s="329" t="s">
        <v>1000</v>
      </c>
      <c r="P927" s="329" t="s">
        <v>449</v>
      </c>
      <c r="Q927" s="340"/>
    </row>
    <row r="928" spans="5:17" x14ac:dyDescent="0.2">
      <c r="E928" s="338" t="s">
        <v>3192</v>
      </c>
      <c r="F928" s="338" t="s">
        <v>3107</v>
      </c>
      <c r="G928" s="340" t="s">
        <v>449</v>
      </c>
      <c r="H928" s="329" t="s">
        <v>837</v>
      </c>
      <c r="I928" s="329" t="s">
        <v>985</v>
      </c>
      <c r="J928" s="329" t="s">
        <v>986</v>
      </c>
      <c r="K928" s="329" t="s">
        <v>997</v>
      </c>
      <c r="L928" s="329" t="s">
        <v>3205</v>
      </c>
      <c r="M928" s="329" t="s">
        <v>1002</v>
      </c>
      <c r="N928" s="340"/>
      <c r="O928" s="329" t="s">
        <v>1000</v>
      </c>
      <c r="P928" s="329" t="s">
        <v>449</v>
      </c>
      <c r="Q928" s="340"/>
    </row>
    <row r="929" spans="5:17" x14ac:dyDescent="0.2">
      <c r="E929" s="338" t="s">
        <v>3203</v>
      </c>
      <c r="F929" s="338" t="s">
        <v>3108</v>
      </c>
      <c r="G929" s="340" t="s">
        <v>449</v>
      </c>
      <c r="H929" s="329" t="s">
        <v>837</v>
      </c>
      <c r="I929" s="329" t="s">
        <v>985</v>
      </c>
      <c r="J929" s="329" t="s">
        <v>986</v>
      </c>
      <c r="K929" s="329" t="s">
        <v>997</v>
      </c>
      <c r="L929" s="329" t="s">
        <v>3206</v>
      </c>
      <c r="M929" s="329" t="s">
        <v>1002</v>
      </c>
      <c r="N929" s="340"/>
      <c r="O929" s="329" t="s">
        <v>1000</v>
      </c>
      <c r="P929" s="329" t="s">
        <v>449</v>
      </c>
      <c r="Q929" s="340"/>
    </row>
    <row r="930" spans="5:17" x14ac:dyDescent="0.2">
      <c r="E930" s="338" t="s">
        <v>3191</v>
      </c>
      <c r="F930" s="338" t="s">
        <v>3104</v>
      </c>
      <c r="G930" s="340" t="s">
        <v>449</v>
      </c>
      <c r="H930" s="329" t="s">
        <v>836</v>
      </c>
      <c r="I930" s="329" t="s">
        <v>985</v>
      </c>
      <c r="J930" s="329" t="s">
        <v>986</v>
      </c>
      <c r="K930" s="329" t="s">
        <v>996</v>
      </c>
      <c r="L930" s="329" t="s">
        <v>3205</v>
      </c>
      <c r="M930" s="329" t="s">
        <v>1002</v>
      </c>
      <c r="N930" s="340"/>
      <c r="O930" s="329" t="s">
        <v>1000</v>
      </c>
      <c r="P930" s="329" t="s">
        <v>449</v>
      </c>
      <c r="Q930" s="340"/>
    </row>
    <row r="931" spans="5:17" x14ac:dyDescent="0.2">
      <c r="E931" s="338" t="s">
        <v>3202</v>
      </c>
      <c r="F931" s="338" t="s">
        <v>3105</v>
      </c>
      <c r="G931" s="340" t="s">
        <v>449</v>
      </c>
      <c r="H931" s="329" t="s">
        <v>836</v>
      </c>
      <c r="I931" s="329" t="s">
        <v>985</v>
      </c>
      <c r="J931" s="329" t="s">
        <v>986</v>
      </c>
      <c r="K931" s="329" t="s">
        <v>996</v>
      </c>
      <c r="L931" s="329" t="s">
        <v>3206</v>
      </c>
      <c r="M931" s="329" t="s">
        <v>1002</v>
      </c>
      <c r="N931" s="340"/>
      <c r="O931" s="329" t="s">
        <v>1000</v>
      </c>
      <c r="P931" s="329" t="s">
        <v>449</v>
      </c>
      <c r="Q931" s="340"/>
    </row>
    <row r="932" spans="5:17" x14ac:dyDescent="0.2">
      <c r="E932" s="338" t="s">
        <v>3181</v>
      </c>
      <c r="F932" s="338" t="s">
        <v>3106</v>
      </c>
      <c r="G932" s="340" t="s">
        <v>449</v>
      </c>
      <c r="H932" s="329" t="s">
        <v>837</v>
      </c>
      <c r="I932" s="329" t="s">
        <v>985</v>
      </c>
      <c r="J932" s="329" t="s">
        <v>986</v>
      </c>
      <c r="K932" s="329" t="s">
        <v>997</v>
      </c>
      <c r="L932" s="329" t="s">
        <v>3204</v>
      </c>
      <c r="M932" s="329" t="s">
        <v>1002</v>
      </c>
      <c r="N932" s="340"/>
      <c r="O932" s="329" t="s">
        <v>1000</v>
      </c>
      <c r="P932" s="329" t="s">
        <v>449</v>
      </c>
      <c r="Q932" s="340"/>
    </row>
    <row r="933" spans="5:17" x14ac:dyDescent="0.2">
      <c r="E933" s="338" t="s">
        <v>3192</v>
      </c>
      <c r="F933" s="338" t="s">
        <v>3107</v>
      </c>
      <c r="G933" s="340" t="s">
        <v>449</v>
      </c>
      <c r="H933" s="329" t="s">
        <v>837</v>
      </c>
      <c r="I933" s="329" t="s">
        <v>985</v>
      </c>
      <c r="J933" s="329" t="s">
        <v>986</v>
      </c>
      <c r="K933" s="329" t="s">
        <v>997</v>
      </c>
      <c r="L933" s="329" t="s">
        <v>3205</v>
      </c>
      <c r="M933" s="329" t="s">
        <v>1002</v>
      </c>
      <c r="N933" s="340"/>
      <c r="O933" s="329" t="s">
        <v>1000</v>
      </c>
      <c r="P933" s="329" t="s">
        <v>449</v>
      </c>
      <c r="Q933" s="340"/>
    </row>
    <row r="934" spans="5:17" x14ac:dyDescent="0.2">
      <c r="E934" s="338" t="s">
        <v>3203</v>
      </c>
      <c r="F934" s="338" t="s">
        <v>3108</v>
      </c>
      <c r="G934" s="340" t="s">
        <v>449</v>
      </c>
      <c r="H934" s="329" t="s">
        <v>837</v>
      </c>
      <c r="I934" s="329" t="s">
        <v>985</v>
      </c>
      <c r="J934" s="329" t="s">
        <v>986</v>
      </c>
      <c r="K934" s="329" t="s">
        <v>997</v>
      </c>
      <c r="L934" s="329" t="s">
        <v>3206</v>
      </c>
      <c r="M934" s="329" t="s">
        <v>1002</v>
      </c>
      <c r="N934" s="340"/>
      <c r="O934" s="329" t="s">
        <v>1000</v>
      </c>
      <c r="P934" s="329" t="s">
        <v>449</v>
      </c>
      <c r="Q934" s="340"/>
    </row>
  </sheetData>
  <phoneticPr fontId="13" type="noConversion"/>
  <pageMargins left="0.75" right="0.75" top="1" bottom="1" header="0.5" footer="0.5"/>
  <pageSetup paperSize="9" orientation="portrait" r:id="rId1"/>
  <headerFooter alignWithMargins="0"/>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B2:G34"/>
  <sheetViews>
    <sheetView showGridLines="0" workbookViewId="0">
      <selection activeCell="C6" sqref="C6"/>
    </sheetView>
  </sheetViews>
  <sheetFormatPr defaultColWidth="9.140625" defaultRowHeight="12.75" x14ac:dyDescent="0.2"/>
  <cols>
    <col min="1" max="1" width="1.7109375" style="13" customWidth="1"/>
    <col min="2" max="2" width="14" style="13" customWidth="1"/>
    <col min="3" max="3" width="29.85546875" style="13" bestFit="1" customWidth="1"/>
    <col min="4" max="4" width="39.140625" style="13" customWidth="1"/>
    <col min="5" max="5" width="38.140625" style="13" bestFit="1" customWidth="1"/>
    <col min="6" max="8" width="9.140625" style="13"/>
    <col min="9" max="9" width="38.140625" style="13" bestFit="1" customWidth="1"/>
    <col min="10" max="16384" width="9.140625" style="13"/>
  </cols>
  <sheetData>
    <row r="2" spans="2:7" x14ac:dyDescent="0.2">
      <c r="B2" s="108" t="s">
        <v>175</v>
      </c>
      <c r="C2" s="111">
        <v>1</v>
      </c>
      <c r="E2" s="812" t="s">
        <v>335</v>
      </c>
      <c r="F2" s="813"/>
    </row>
    <row r="3" spans="2:7" x14ac:dyDescent="0.2">
      <c r="B3" s="109" t="s">
        <v>176</v>
      </c>
      <c r="C3" s="112">
        <v>2023</v>
      </c>
      <c r="E3" s="116" t="s">
        <v>336</v>
      </c>
      <c r="F3" s="117" t="e">
        <f>ROUND(SUM(alle_cellen_info_a),0)</f>
        <v>#REF!</v>
      </c>
      <c r="G3" s="15" t="s">
        <v>339</v>
      </c>
    </row>
    <row r="4" spans="2:7" x14ac:dyDescent="0.2">
      <c r="B4" s="109" t="s">
        <v>177</v>
      </c>
      <c r="C4" s="112" t="s">
        <v>178</v>
      </c>
      <c r="E4" s="116" t="s">
        <v>337</v>
      </c>
      <c r="F4" s="117" t="e">
        <f>ROUND(SUM(alle_cellen_info_c),0)</f>
        <v>#REF!</v>
      </c>
      <c r="G4" s="15" t="s">
        <v>339</v>
      </c>
    </row>
    <row r="5" spans="2:7" x14ac:dyDescent="0.2">
      <c r="B5" s="109" t="s">
        <v>179</v>
      </c>
      <c r="C5" s="113" t="str">
        <f>CONCATENATE("KS",jaar_id,wet_id,".",kwartaal_id)</f>
        <v>KS2023ZVW.1</v>
      </c>
      <c r="E5" s="118" t="s">
        <v>338</v>
      </c>
      <c r="F5" s="119" t="e">
        <f>SUM(F3:F4)</f>
        <v>#REF!</v>
      </c>
      <c r="G5" s="15" t="s">
        <v>339</v>
      </c>
    </row>
    <row r="6" spans="2:7" x14ac:dyDescent="0.2">
      <c r="B6" s="109" t="s">
        <v>180</v>
      </c>
      <c r="C6" s="112" t="s">
        <v>998</v>
      </c>
    </row>
    <row r="7" spans="2:7" x14ac:dyDescent="0.2">
      <c r="B7" s="109" t="s">
        <v>181</v>
      </c>
      <c r="C7" s="114">
        <v>44866</v>
      </c>
    </row>
    <row r="8" spans="2:7" x14ac:dyDescent="0.2">
      <c r="B8" s="110" t="s">
        <v>182</v>
      </c>
      <c r="C8" s="115" t="str">
        <f>CONCATENATE(document_id,revisie_id)</f>
        <v>KS2023ZVW.1C</v>
      </c>
    </row>
    <row r="10" spans="2:7" x14ac:dyDescent="0.2">
      <c r="B10" s="14"/>
      <c r="D10" s="15"/>
    </row>
    <row r="11" spans="2:7" x14ac:dyDescent="0.2">
      <c r="D11" s="15"/>
    </row>
    <row r="12" spans="2:7" s="15" customFormat="1" x14ac:dyDescent="0.2">
      <c r="B12" s="200" t="s">
        <v>213</v>
      </c>
      <c r="C12" s="201" t="s">
        <v>183</v>
      </c>
      <c r="D12" s="202" t="s">
        <v>184</v>
      </c>
      <c r="E12" s="13"/>
      <c r="F12" s="13"/>
    </row>
    <row r="13" spans="2:7" s="15" customFormat="1" x14ac:dyDescent="0.2">
      <c r="B13" s="120" t="s">
        <v>185</v>
      </c>
      <c r="C13" s="121" t="s">
        <v>186</v>
      </c>
      <c r="D13" s="122" t="str">
        <f t="shared" ref="D13:D34" si="0">CONCATENATE(B13," ",C13)</f>
        <v>0000 KIES UW UZOVI-NUMMER</v>
      </c>
      <c r="E13" s="13"/>
      <c r="F13" s="13"/>
    </row>
    <row r="14" spans="2:7" s="15" customFormat="1" x14ac:dyDescent="0.2">
      <c r="B14" s="123" t="s">
        <v>75</v>
      </c>
      <c r="C14" s="121" t="s">
        <v>187</v>
      </c>
      <c r="D14" s="122" t="str">
        <f t="shared" si="0"/>
        <v>0101 UNIVÉ ZORG</v>
      </c>
      <c r="E14" s="13"/>
      <c r="F14" s="13"/>
    </row>
    <row r="15" spans="2:7" s="15" customFormat="1" x14ac:dyDescent="0.2">
      <c r="B15" s="123" t="s">
        <v>77</v>
      </c>
      <c r="C15" s="121" t="s">
        <v>1188</v>
      </c>
      <c r="D15" s="122" t="str">
        <f t="shared" si="0"/>
        <v>0104 CENTRALE ZORGVERZEKERINGEN NZV N.V.</v>
      </c>
      <c r="E15" s="13"/>
      <c r="F15" s="13"/>
    </row>
    <row r="16" spans="2:7" s="15" customFormat="1" x14ac:dyDescent="0.2">
      <c r="B16" s="123" t="s">
        <v>78</v>
      </c>
      <c r="C16" s="121" t="s">
        <v>1190</v>
      </c>
      <c r="D16" s="122" t="str">
        <f t="shared" si="0"/>
        <v>0201 OHRA ZORGVERZEKERINGEN N.V.</v>
      </c>
      <c r="E16" s="13"/>
      <c r="F16" s="13"/>
    </row>
    <row r="17" spans="2:6" s="15" customFormat="1" x14ac:dyDescent="0.2">
      <c r="B17" s="123" t="s">
        <v>82</v>
      </c>
      <c r="C17" s="121" t="s">
        <v>348</v>
      </c>
      <c r="D17" s="122" t="str">
        <f t="shared" si="0"/>
        <v xml:space="preserve">0403 ASR </v>
      </c>
      <c r="E17" s="13"/>
      <c r="F17" s="13"/>
    </row>
    <row r="18" spans="2:6" s="15" customFormat="1" x14ac:dyDescent="0.2">
      <c r="B18" s="123" t="s">
        <v>85</v>
      </c>
      <c r="C18" s="121" t="s">
        <v>190</v>
      </c>
      <c r="D18" s="122" t="str">
        <f t="shared" si="0"/>
        <v>0699 IZA</v>
      </c>
      <c r="E18" s="13"/>
      <c r="F18" s="13"/>
    </row>
    <row r="19" spans="2:6" s="15" customFormat="1" x14ac:dyDescent="0.2">
      <c r="B19" s="123" t="s">
        <v>87</v>
      </c>
      <c r="C19" s="121" t="s">
        <v>191</v>
      </c>
      <c r="D19" s="122" t="str">
        <f t="shared" si="0"/>
        <v>0736 UMC</v>
      </c>
      <c r="E19" s="13"/>
      <c r="F19" s="13"/>
    </row>
    <row r="20" spans="2:6" s="15" customFormat="1" x14ac:dyDescent="0.2">
      <c r="B20" s="123" t="s">
        <v>89</v>
      </c>
      <c r="C20" s="121" t="s">
        <v>192</v>
      </c>
      <c r="D20" s="122" t="str">
        <f t="shared" si="0"/>
        <v>3311 ZILVEREN KRUIS</v>
      </c>
      <c r="F20" s="13"/>
    </row>
    <row r="21" spans="2:6" s="15" customFormat="1" x14ac:dyDescent="0.2">
      <c r="B21" s="123" t="s">
        <v>91</v>
      </c>
      <c r="C21" s="121" t="s">
        <v>193</v>
      </c>
      <c r="D21" s="122" t="str">
        <f t="shared" si="0"/>
        <v>3313 INTERPOLIS</v>
      </c>
      <c r="E21" s="13"/>
      <c r="F21" s="13"/>
    </row>
    <row r="22" spans="2:6" s="15" customFormat="1" x14ac:dyDescent="0.2">
      <c r="B22" s="123" t="s">
        <v>31</v>
      </c>
      <c r="C22" s="121" t="s">
        <v>194</v>
      </c>
      <c r="D22" s="122" t="str">
        <f t="shared" si="0"/>
        <v>3332 MENZIS</v>
      </c>
      <c r="E22" s="13"/>
      <c r="F22" s="13"/>
    </row>
    <row r="23" spans="2:6" s="15" customFormat="1" x14ac:dyDescent="0.2">
      <c r="B23" s="123" t="s">
        <v>32</v>
      </c>
      <c r="C23" s="121" t="s">
        <v>195</v>
      </c>
      <c r="D23" s="122" t="str">
        <f t="shared" si="0"/>
        <v>3333 ANDERZORG</v>
      </c>
      <c r="E23" s="13"/>
      <c r="F23" s="13"/>
    </row>
    <row r="24" spans="2:6" s="15" customFormat="1" x14ac:dyDescent="0.2">
      <c r="B24" s="123" t="s">
        <v>23</v>
      </c>
      <c r="C24" s="121" t="s">
        <v>189</v>
      </c>
      <c r="D24" s="122" t="str">
        <f>CONCATENATE(B24," ",C24)</f>
        <v>3343 ONVZ</v>
      </c>
      <c r="E24" s="13"/>
      <c r="F24" s="13"/>
    </row>
    <row r="25" spans="2:6" s="15" customFormat="1" x14ac:dyDescent="0.2">
      <c r="B25" s="123" t="s">
        <v>418</v>
      </c>
      <c r="C25" s="121" t="s">
        <v>3207</v>
      </c>
      <c r="D25" s="122" t="str">
        <f t="shared" ref="D25" si="1">CONCATENATE(B25," ",C25)</f>
        <v>3347 SALLAND ZORGVERZERKERAAR N.V.</v>
      </c>
      <c r="E25" s="13"/>
      <c r="F25" s="13"/>
    </row>
    <row r="26" spans="2:6" s="15" customFormat="1" x14ac:dyDescent="0.2">
      <c r="B26" s="123" t="s">
        <v>367</v>
      </c>
      <c r="C26" s="121" t="s">
        <v>188</v>
      </c>
      <c r="D26" s="122" t="str">
        <f>CONCATENATE(B26," ",C26)</f>
        <v>3351 FBTO</v>
      </c>
      <c r="E26" s="13"/>
      <c r="F26" s="13"/>
    </row>
    <row r="27" spans="2:6" s="15" customFormat="1" x14ac:dyDescent="0.2">
      <c r="B27" s="123" t="s">
        <v>368</v>
      </c>
      <c r="C27" s="121" t="s">
        <v>369</v>
      </c>
      <c r="D27" s="122" t="str">
        <f>CONCATENATE(B27," ",C27)</f>
        <v>3352 IPTIQ</v>
      </c>
      <c r="E27" s="13"/>
      <c r="F27" s="13"/>
    </row>
    <row r="28" spans="2:6" s="15" customFormat="1" x14ac:dyDescent="0.2">
      <c r="B28" s="123" t="s">
        <v>415</v>
      </c>
      <c r="C28" s="121" t="s">
        <v>197</v>
      </c>
      <c r="D28" s="122" t="str">
        <f>CONCATENATE(B28," ",C28)</f>
        <v>3358 DE FRIESLAND</v>
      </c>
      <c r="E28" s="13"/>
      <c r="F28" s="13"/>
    </row>
    <row r="29" spans="2:6" s="15" customFormat="1" x14ac:dyDescent="0.2">
      <c r="B29" s="123" t="s">
        <v>416</v>
      </c>
      <c r="C29" s="121" t="s">
        <v>417</v>
      </c>
      <c r="D29" s="122" t="str">
        <f>CONCATENATE(B29," ",C29)</f>
        <v>3359 EUCARE INSURANCE PCC LTD</v>
      </c>
      <c r="E29" s="13"/>
      <c r="F29" s="13"/>
    </row>
    <row r="30" spans="2:6" s="15" customFormat="1" x14ac:dyDescent="0.2">
      <c r="B30" s="123" t="s">
        <v>93</v>
      </c>
      <c r="C30" s="121" t="s">
        <v>196</v>
      </c>
      <c r="D30" s="122" t="str">
        <f t="shared" si="0"/>
        <v>7029 DSW</v>
      </c>
      <c r="E30" s="13"/>
      <c r="F30" s="13"/>
    </row>
    <row r="31" spans="2:6" s="15" customFormat="1" x14ac:dyDescent="0.2">
      <c r="B31" s="123" t="s">
        <v>97</v>
      </c>
      <c r="C31" s="121" t="s">
        <v>1399</v>
      </c>
      <c r="D31" s="122" t="str">
        <f t="shared" ref="D31" si="2">CONCATENATE(B31," ",C31)</f>
        <v>7037 STAD HOLLAND</v>
      </c>
      <c r="E31" s="13"/>
      <c r="F31" s="13"/>
    </row>
    <row r="32" spans="2:6" s="15" customFormat="1" x14ac:dyDescent="0.2">
      <c r="B32" s="123" t="s">
        <v>98</v>
      </c>
      <c r="C32" s="121" t="s">
        <v>198</v>
      </c>
      <c r="D32" s="122" t="str">
        <f t="shared" si="0"/>
        <v>7085 ZORG EN ZEKERHEID</v>
      </c>
      <c r="E32" s="13"/>
      <c r="F32" s="13"/>
    </row>
    <row r="33" spans="2:4" s="15" customFormat="1" ht="11.25" x14ac:dyDescent="0.2">
      <c r="B33" s="123" t="s">
        <v>101</v>
      </c>
      <c r="C33" s="121" t="s">
        <v>363</v>
      </c>
      <c r="D33" s="122" t="str">
        <f t="shared" si="0"/>
        <v>7095 VGZ ZORGVERZEKERAAR</v>
      </c>
    </row>
    <row r="34" spans="2:4" x14ac:dyDescent="0.2">
      <c r="B34" s="123" t="s">
        <v>103</v>
      </c>
      <c r="C34" s="121" t="s">
        <v>1189</v>
      </c>
      <c r="D34" s="122" t="str">
        <f t="shared" si="0"/>
        <v>7119 CZ ZORGVERZEKERINGEN N.V.</v>
      </c>
    </row>
  </sheetData>
  <mergeCells count="1">
    <mergeCell ref="E2:F2"/>
  </mergeCells>
  <phoneticPr fontId="5" type="noConversion"/>
  <pageMargins left="0.75" right="0.75" top="1" bottom="1" header="0.5" footer="0.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pageSetUpPr fitToPage="1"/>
  </sheetPr>
  <dimension ref="B1:P73"/>
  <sheetViews>
    <sheetView showGridLines="0" zoomScaleNormal="100"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
  <cols>
    <col min="1" max="1" width="8" style="52" customWidth="1"/>
    <col min="2" max="11" width="9.140625" style="52"/>
    <col min="12" max="12" width="8.140625" style="52" customWidth="1"/>
    <col min="13" max="16384" width="9.140625" style="52"/>
  </cols>
  <sheetData>
    <row r="1" spans="2:16" ht="18" customHeight="1" x14ac:dyDescent="0.2"/>
    <row r="2" spans="2:16" ht="18" customHeight="1" x14ac:dyDescent="0.2"/>
    <row r="3" spans="2:16" ht="12.75" customHeight="1" x14ac:dyDescent="0.2">
      <c r="B3" s="126"/>
      <c r="C3" s="127"/>
      <c r="D3" s="128"/>
      <c r="E3" s="129"/>
      <c r="F3" s="127"/>
      <c r="G3" s="127"/>
      <c r="H3" s="127"/>
      <c r="I3" s="127"/>
      <c r="J3" s="127"/>
      <c r="K3" s="127"/>
      <c r="L3" s="130"/>
    </row>
    <row r="4" spans="2:16" ht="12.75" customHeight="1" x14ac:dyDescent="0.2">
      <c r="B4" s="131" t="str">
        <f>CONCATENATE(" KWARTAALSTAAT ZVW ",jaar_id," ","(VERSIE: ",revisie_id,")")</f>
        <v xml:space="preserve"> KWARTAALSTAAT ZVW 2023 (VERSIE: C)</v>
      </c>
      <c r="C4" s="132"/>
      <c r="D4" s="133"/>
      <c r="E4" s="134"/>
      <c r="F4" s="132"/>
      <c r="G4" s="132"/>
      <c r="H4" s="132"/>
      <c r="I4" s="132"/>
      <c r="J4" s="132"/>
      <c r="K4" s="132"/>
      <c r="L4" s="135"/>
    </row>
    <row r="5" spans="2:16" ht="12.75" customHeight="1" x14ac:dyDescent="0.2">
      <c r="B5" s="136"/>
      <c r="C5" s="132"/>
      <c r="D5" s="132"/>
      <c r="E5" s="132"/>
      <c r="F5" s="132"/>
      <c r="G5" s="132"/>
      <c r="H5" s="132"/>
      <c r="I5" s="132"/>
      <c r="J5" s="132"/>
      <c r="K5" s="132"/>
      <c r="L5" s="135"/>
    </row>
    <row r="6" spans="2:16" x14ac:dyDescent="0.2">
      <c r="B6" s="137"/>
      <c r="C6" s="132"/>
      <c r="D6" s="132"/>
      <c r="E6" s="132"/>
      <c r="F6" s="132"/>
      <c r="G6" s="132"/>
      <c r="H6" s="132"/>
      <c r="I6" s="132"/>
      <c r="J6" s="132"/>
      <c r="K6" s="132"/>
      <c r="L6" s="135"/>
      <c r="P6" s="76"/>
    </row>
    <row r="7" spans="2:16" x14ac:dyDescent="0.2">
      <c r="B7" s="136"/>
      <c r="C7" s="132"/>
      <c r="D7" s="132"/>
      <c r="E7" s="132"/>
      <c r="F7" s="132"/>
      <c r="G7" s="132"/>
      <c r="H7" s="132"/>
      <c r="I7" s="132"/>
      <c r="J7" s="132"/>
      <c r="K7" s="132"/>
      <c r="L7" s="135"/>
    </row>
    <row r="8" spans="2:16" x14ac:dyDescent="0.2">
      <c r="B8" s="136"/>
      <c r="C8" s="132"/>
      <c r="D8" s="132"/>
      <c r="E8" s="132"/>
      <c r="F8" s="132"/>
      <c r="G8" s="132"/>
      <c r="H8" s="132"/>
      <c r="I8" s="132"/>
      <c r="J8" s="132"/>
      <c r="K8" s="132"/>
      <c r="L8" s="135"/>
    </row>
    <row r="9" spans="2:16" x14ac:dyDescent="0.2">
      <c r="B9" s="136"/>
      <c r="C9" s="132"/>
      <c r="D9" s="132"/>
      <c r="E9" s="132"/>
      <c r="F9" s="132"/>
      <c r="G9" s="132"/>
      <c r="H9" s="132"/>
      <c r="I9" s="132"/>
      <c r="J9" s="132"/>
      <c r="K9" s="132"/>
      <c r="L9" s="135"/>
    </row>
    <row r="10" spans="2:16" x14ac:dyDescent="0.2">
      <c r="B10" s="136"/>
      <c r="C10" s="132"/>
      <c r="D10" s="132"/>
      <c r="E10" s="132"/>
      <c r="F10" s="132"/>
      <c r="G10" s="132"/>
      <c r="H10" s="132"/>
      <c r="I10" s="132"/>
      <c r="J10" s="132"/>
      <c r="K10" s="132"/>
      <c r="L10" s="135"/>
    </row>
    <row r="11" spans="2:16" x14ac:dyDescent="0.2">
      <c r="B11" s="136"/>
      <c r="C11" s="132"/>
      <c r="D11" s="132"/>
      <c r="E11" s="132"/>
      <c r="F11" s="132"/>
      <c r="G11" s="132"/>
      <c r="H11" s="132"/>
      <c r="I11" s="132"/>
      <c r="J11" s="132"/>
      <c r="K11" s="132"/>
      <c r="L11" s="135"/>
    </row>
    <row r="12" spans="2:16" x14ac:dyDescent="0.2">
      <c r="B12" s="136"/>
      <c r="C12" s="132"/>
      <c r="D12" s="132"/>
      <c r="E12" s="132"/>
      <c r="F12" s="132"/>
      <c r="G12" s="132"/>
      <c r="H12" s="132"/>
      <c r="I12" s="132"/>
      <c r="J12" s="132"/>
      <c r="K12" s="132"/>
      <c r="L12" s="135"/>
    </row>
    <row r="13" spans="2:16" x14ac:dyDescent="0.2">
      <c r="B13" s="136"/>
      <c r="C13" s="132"/>
      <c r="D13" s="132"/>
      <c r="E13" s="132"/>
      <c r="F13" s="132"/>
      <c r="G13" s="132"/>
      <c r="H13" s="132"/>
      <c r="I13" s="132"/>
      <c r="J13" s="132"/>
      <c r="K13" s="132"/>
      <c r="L13" s="135"/>
    </row>
    <row r="14" spans="2:16" x14ac:dyDescent="0.2">
      <c r="B14" s="136"/>
      <c r="C14" s="132"/>
      <c r="D14" s="132"/>
      <c r="E14" s="132"/>
      <c r="F14" s="132"/>
      <c r="G14" s="132"/>
      <c r="H14" s="132"/>
      <c r="I14" s="132"/>
      <c r="J14" s="132"/>
      <c r="K14" s="132"/>
      <c r="L14" s="135"/>
    </row>
    <row r="15" spans="2:16" x14ac:dyDescent="0.2">
      <c r="B15" s="136"/>
      <c r="C15" s="132"/>
      <c r="D15" s="132"/>
      <c r="E15" s="132"/>
      <c r="F15" s="132"/>
      <c r="G15" s="132"/>
      <c r="H15" s="132"/>
      <c r="I15" s="132"/>
      <c r="J15" s="132"/>
      <c r="K15" s="132"/>
      <c r="L15" s="135"/>
    </row>
    <row r="16" spans="2:16" x14ac:dyDescent="0.2">
      <c r="B16" s="136"/>
      <c r="C16" s="132"/>
      <c r="D16" s="132"/>
      <c r="E16" s="132"/>
      <c r="F16" s="132"/>
      <c r="G16" s="132"/>
      <c r="H16" s="132"/>
      <c r="I16" s="132"/>
      <c r="J16" s="132"/>
      <c r="K16" s="132"/>
      <c r="L16" s="135"/>
    </row>
    <row r="17" spans="2:12" x14ac:dyDescent="0.2">
      <c r="B17" s="136"/>
      <c r="C17" s="132"/>
      <c r="D17" s="132"/>
      <c r="E17" s="132"/>
      <c r="F17" s="132"/>
      <c r="G17" s="132"/>
      <c r="H17" s="132"/>
      <c r="I17" s="132"/>
      <c r="J17" s="132"/>
      <c r="K17" s="132"/>
      <c r="L17" s="135"/>
    </row>
    <row r="18" spans="2:12" x14ac:dyDescent="0.2">
      <c r="B18" s="136"/>
      <c r="C18" s="132"/>
      <c r="D18" s="132"/>
      <c r="E18" s="132"/>
      <c r="F18" s="132"/>
      <c r="G18" s="132"/>
      <c r="H18" s="132"/>
      <c r="I18" s="132"/>
      <c r="J18" s="132"/>
      <c r="K18" s="132"/>
      <c r="L18" s="135"/>
    </row>
    <row r="19" spans="2:12" x14ac:dyDescent="0.2">
      <c r="B19" s="137"/>
      <c r="C19" s="132"/>
      <c r="D19" s="132"/>
      <c r="E19" s="132"/>
      <c r="F19" s="132"/>
      <c r="G19" s="132"/>
      <c r="H19" s="132"/>
      <c r="I19" s="132"/>
      <c r="J19" s="132"/>
      <c r="K19" s="132"/>
      <c r="L19" s="135"/>
    </row>
    <row r="20" spans="2:12" x14ac:dyDescent="0.2">
      <c r="B20" s="136"/>
      <c r="C20" s="132"/>
      <c r="D20" s="132"/>
      <c r="E20" s="132"/>
      <c r="F20" s="132"/>
      <c r="G20" s="132"/>
      <c r="H20" s="132"/>
      <c r="I20" s="132"/>
      <c r="J20" s="132"/>
      <c r="K20" s="132"/>
      <c r="L20" s="135"/>
    </row>
    <row r="21" spans="2:12" x14ac:dyDescent="0.2">
      <c r="B21" s="136"/>
      <c r="C21" s="132"/>
      <c r="D21" s="132"/>
      <c r="E21" s="132"/>
      <c r="F21" s="132"/>
      <c r="G21" s="132"/>
      <c r="H21" s="132"/>
      <c r="I21" s="132"/>
      <c r="J21" s="132"/>
      <c r="K21" s="132"/>
      <c r="L21" s="135"/>
    </row>
    <row r="22" spans="2:12" x14ac:dyDescent="0.2">
      <c r="B22" s="136"/>
      <c r="C22" s="132"/>
      <c r="D22" s="132"/>
      <c r="E22" s="132"/>
      <c r="F22" s="132"/>
      <c r="G22" s="132"/>
      <c r="H22" s="132"/>
      <c r="I22" s="132"/>
      <c r="J22" s="132"/>
      <c r="K22" s="132"/>
      <c r="L22" s="135"/>
    </row>
    <row r="23" spans="2:12" x14ac:dyDescent="0.2">
      <c r="B23" s="137"/>
      <c r="C23" s="132"/>
      <c r="D23" s="132"/>
      <c r="E23" s="132"/>
      <c r="F23" s="132"/>
      <c r="G23" s="132"/>
      <c r="H23" s="132"/>
      <c r="I23" s="132"/>
      <c r="J23" s="132"/>
      <c r="K23" s="132"/>
      <c r="L23" s="135"/>
    </row>
    <row r="24" spans="2:12" x14ac:dyDescent="0.2">
      <c r="B24" s="136"/>
      <c r="C24" s="132"/>
      <c r="D24" s="132"/>
      <c r="E24" s="132"/>
      <c r="F24" s="132"/>
      <c r="G24" s="132"/>
      <c r="H24" s="132"/>
      <c r="I24" s="132"/>
      <c r="J24" s="132"/>
      <c r="K24" s="132"/>
      <c r="L24" s="135"/>
    </row>
    <row r="25" spans="2:12" x14ac:dyDescent="0.2">
      <c r="B25" s="136"/>
      <c r="C25" s="132"/>
      <c r="D25" s="132"/>
      <c r="E25" s="132"/>
      <c r="F25" s="132"/>
      <c r="G25" s="132"/>
      <c r="H25" s="132"/>
      <c r="I25" s="132"/>
      <c r="J25" s="132"/>
      <c r="K25" s="132"/>
      <c r="L25" s="135"/>
    </row>
    <row r="26" spans="2:12" x14ac:dyDescent="0.2">
      <c r="B26" s="136"/>
      <c r="C26" s="132"/>
      <c r="D26" s="132"/>
      <c r="E26" s="132"/>
      <c r="F26" s="132"/>
      <c r="G26" s="132"/>
      <c r="H26" s="132"/>
      <c r="I26" s="132"/>
      <c r="J26" s="132"/>
      <c r="K26" s="132"/>
      <c r="L26" s="135"/>
    </row>
    <row r="27" spans="2:12" x14ac:dyDescent="0.2">
      <c r="B27" s="138"/>
      <c r="C27" s="134"/>
      <c r="D27" s="134"/>
      <c r="E27" s="132"/>
      <c r="F27" s="132"/>
      <c r="G27" s="134"/>
      <c r="H27" s="134"/>
      <c r="I27" s="134"/>
      <c r="J27" s="134"/>
      <c r="K27" s="134"/>
      <c r="L27" s="135"/>
    </row>
    <row r="28" spans="2:12" x14ac:dyDescent="0.2">
      <c r="B28" s="138"/>
      <c r="C28" s="134"/>
      <c r="D28" s="134"/>
      <c r="E28" s="132"/>
      <c r="F28" s="132"/>
      <c r="G28" s="134"/>
      <c r="H28" s="134"/>
      <c r="I28" s="134"/>
      <c r="J28" s="134"/>
      <c r="K28" s="134"/>
      <c r="L28" s="135"/>
    </row>
    <row r="29" spans="2:12" x14ac:dyDescent="0.2">
      <c r="B29" s="138"/>
      <c r="C29" s="134"/>
      <c r="D29" s="134"/>
      <c r="E29" s="132"/>
      <c r="F29" s="132"/>
      <c r="G29" s="134"/>
      <c r="H29" s="134"/>
      <c r="I29" s="134"/>
      <c r="J29" s="134"/>
      <c r="K29" s="134"/>
      <c r="L29" s="135"/>
    </row>
    <row r="30" spans="2:12" x14ac:dyDescent="0.2">
      <c r="B30" s="139"/>
      <c r="C30" s="140"/>
      <c r="D30" s="140"/>
      <c r="E30" s="140"/>
      <c r="F30" s="140"/>
      <c r="G30" s="140"/>
      <c r="H30" s="140"/>
      <c r="I30" s="140"/>
      <c r="J30" s="140"/>
      <c r="K30" s="140"/>
      <c r="L30" s="141"/>
    </row>
    <row r="31" spans="2:12" x14ac:dyDescent="0.2">
      <c r="B31" s="142"/>
      <c r="C31" s="143"/>
      <c r="D31" s="143"/>
      <c r="E31" s="143"/>
      <c r="F31" s="143"/>
      <c r="G31" s="143"/>
      <c r="H31" s="143"/>
      <c r="I31" s="143"/>
      <c r="J31" s="143"/>
      <c r="K31" s="143"/>
      <c r="L31" s="141"/>
    </row>
    <row r="32" spans="2:12" x14ac:dyDescent="0.2">
      <c r="B32" s="142"/>
      <c r="C32" s="143"/>
      <c r="D32" s="143"/>
      <c r="E32" s="143"/>
      <c r="F32" s="143"/>
      <c r="G32" s="143"/>
      <c r="H32" s="143"/>
      <c r="I32" s="143"/>
      <c r="J32" s="143"/>
      <c r="K32" s="143"/>
      <c r="L32" s="141"/>
    </row>
    <row r="33" spans="2:12" x14ac:dyDescent="0.2">
      <c r="B33" s="139"/>
      <c r="C33" s="140"/>
      <c r="D33" s="140"/>
      <c r="E33" s="140"/>
      <c r="F33" s="140"/>
      <c r="G33" s="140"/>
      <c r="H33" s="140"/>
      <c r="I33" s="140"/>
      <c r="J33" s="140"/>
      <c r="K33" s="140"/>
      <c r="L33" s="141"/>
    </row>
    <row r="34" spans="2:12" x14ac:dyDescent="0.2">
      <c r="B34" s="144"/>
      <c r="C34" s="140"/>
      <c r="D34" s="140"/>
      <c r="E34" s="140"/>
      <c r="F34" s="140"/>
      <c r="G34" s="140"/>
      <c r="H34" s="140"/>
      <c r="I34" s="140"/>
      <c r="J34" s="140"/>
      <c r="K34" s="140"/>
      <c r="L34" s="141"/>
    </row>
    <row r="35" spans="2:12" x14ac:dyDescent="0.2">
      <c r="B35" s="144"/>
      <c r="C35" s="140"/>
      <c r="D35" s="140"/>
      <c r="E35" s="140"/>
      <c r="F35" s="140"/>
      <c r="G35" s="140"/>
      <c r="H35" s="140"/>
      <c r="I35" s="140"/>
      <c r="J35" s="140"/>
      <c r="K35" s="140"/>
      <c r="L35" s="141"/>
    </row>
    <row r="36" spans="2:12" x14ac:dyDescent="0.2">
      <c r="B36" s="144"/>
      <c r="C36" s="140"/>
      <c r="D36" s="140"/>
      <c r="E36" s="140"/>
      <c r="F36" s="140"/>
      <c r="G36" s="140"/>
      <c r="H36" s="140"/>
      <c r="I36" s="140"/>
      <c r="J36" s="140"/>
      <c r="K36" s="140"/>
      <c r="L36" s="141"/>
    </row>
    <row r="37" spans="2:12" x14ac:dyDescent="0.2">
      <c r="B37" s="144"/>
      <c r="C37" s="140"/>
      <c r="D37" s="140"/>
      <c r="E37" s="140"/>
      <c r="F37" s="140"/>
      <c r="G37" s="140"/>
      <c r="H37" s="140"/>
      <c r="I37" s="140"/>
      <c r="J37" s="140"/>
      <c r="K37" s="140"/>
      <c r="L37" s="141"/>
    </row>
    <row r="38" spans="2:12" x14ac:dyDescent="0.2">
      <c r="B38" s="144"/>
      <c r="C38" s="140"/>
      <c r="D38" s="140"/>
      <c r="E38" s="140"/>
      <c r="F38" s="140"/>
      <c r="G38" s="140"/>
      <c r="H38" s="140"/>
      <c r="I38" s="140"/>
      <c r="J38" s="140"/>
      <c r="K38" s="140"/>
      <c r="L38" s="141"/>
    </row>
    <row r="39" spans="2:12" x14ac:dyDescent="0.2">
      <c r="B39" s="144"/>
      <c r="C39" s="140"/>
      <c r="D39" s="140"/>
      <c r="E39" s="140"/>
      <c r="F39" s="140"/>
      <c r="G39" s="140"/>
      <c r="H39" s="140"/>
      <c r="I39" s="140"/>
      <c r="J39" s="140"/>
      <c r="K39" s="140"/>
      <c r="L39" s="141"/>
    </row>
    <row r="40" spans="2:12" x14ac:dyDescent="0.2">
      <c r="B40" s="144"/>
      <c r="C40" s="140"/>
      <c r="D40" s="140"/>
      <c r="E40" s="140"/>
      <c r="F40" s="140"/>
      <c r="G40" s="140"/>
      <c r="H40" s="140"/>
      <c r="I40" s="140"/>
      <c r="J40" s="140"/>
      <c r="K40" s="140"/>
      <c r="L40" s="141"/>
    </row>
    <row r="41" spans="2:12" x14ac:dyDescent="0.2">
      <c r="B41" s="144"/>
      <c r="C41" s="140"/>
      <c r="D41" s="140"/>
      <c r="E41" s="140"/>
      <c r="F41" s="140"/>
      <c r="G41" s="140"/>
      <c r="H41" s="140"/>
      <c r="I41" s="140"/>
      <c r="J41" s="140"/>
      <c r="K41" s="140"/>
      <c r="L41" s="141"/>
    </row>
    <row r="42" spans="2:12" x14ac:dyDescent="0.2">
      <c r="B42" s="144"/>
      <c r="C42" s="140"/>
      <c r="D42" s="140"/>
      <c r="E42" s="140"/>
      <c r="F42" s="140"/>
      <c r="G42" s="140"/>
      <c r="H42" s="140"/>
      <c r="I42" s="140"/>
      <c r="J42" s="140"/>
      <c r="K42" s="140"/>
      <c r="L42" s="141"/>
    </row>
    <row r="43" spans="2:12" x14ac:dyDescent="0.2">
      <c r="B43" s="144"/>
      <c r="C43" s="140"/>
      <c r="D43" s="140"/>
      <c r="E43" s="140"/>
      <c r="F43" s="140"/>
      <c r="G43" s="140"/>
      <c r="H43" s="140"/>
      <c r="I43" s="140"/>
      <c r="J43" s="140"/>
      <c r="K43" s="140"/>
      <c r="L43" s="141"/>
    </row>
    <row r="44" spans="2:12" x14ac:dyDescent="0.2">
      <c r="B44" s="144"/>
      <c r="C44" s="140"/>
      <c r="D44" s="140"/>
      <c r="E44" s="140"/>
      <c r="F44" s="140"/>
      <c r="G44" s="140"/>
      <c r="H44" s="140"/>
      <c r="I44" s="140"/>
      <c r="J44" s="140"/>
      <c r="K44" s="140"/>
      <c r="L44" s="141"/>
    </row>
    <row r="45" spans="2:12" x14ac:dyDescent="0.2">
      <c r="B45" s="145"/>
      <c r="C45" s="146"/>
      <c r="D45" s="146"/>
      <c r="E45" s="146"/>
      <c r="F45" s="146"/>
      <c r="G45" s="146"/>
      <c r="H45" s="146"/>
      <c r="I45" s="146"/>
      <c r="J45" s="146"/>
      <c r="K45" s="146"/>
      <c r="L45" s="147"/>
    </row>
    <row r="46" spans="2:12" x14ac:dyDescent="0.2">
      <c r="B46" s="54"/>
      <c r="C46" s="54"/>
      <c r="D46" s="54"/>
      <c r="E46" s="54"/>
      <c r="F46" s="54"/>
      <c r="G46" s="54"/>
      <c r="H46" s="54"/>
      <c r="I46" s="54"/>
      <c r="J46" s="54"/>
      <c r="K46" s="54"/>
      <c r="L46" s="54"/>
    </row>
    <row r="49" spans="2:13" x14ac:dyDescent="0.2">
      <c r="B49" s="54"/>
      <c r="C49" s="54"/>
      <c r="D49" s="54"/>
      <c r="E49" s="54"/>
      <c r="F49" s="54"/>
      <c r="G49" s="54"/>
      <c r="H49" s="54"/>
      <c r="I49" s="54"/>
      <c r="J49" s="54"/>
      <c r="K49" s="54"/>
      <c r="L49" s="54"/>
      <c r="M49" s="54"/>
    </row>
    <row r="50" spans="2:13" x14ac:dyDescent="0.2">
      <c r="B50" s="54"/>
      <c r="C50" s="54"/>
      <c r="D50" s="54"/>
      <c r="E50" s="54"/>
      <c r="F50" s="54"/>
      <c r="G50" s="54"/>
      <c r="H50" s="54"/>
      <c r="I50" s="54"/>
      <c r="J50" s="54"/>
      <c r="K50" s="54"/>
      <c r="L50" s="54"/>
      <c r="M50" s="54"/>
    </row>
    <row r="51" spans="2:13" x14ac:dyDescent="0.2">
      <c r="B51" s="54"/>
      <c r="C51" s="54"/>
      <c r="D51" s="54"/>
      <c r="E51" s="54"/>
      <c r="F51" s="54"/>
      <c r="G51" s="54"/>
      <c r="H51" s="54"/>
      <c r="I51" s="54"/>
      <c r="J51" s="54"/>
      <c r="K51" s="54"/>
      <c r="L51" s="54"/>
      <c r="M51" s="54"/>
    </row>
    <row r="52" spans="2:13" ht="12.75" customHeight="1" x14ac:dyDescent="0.2">
      <c r="B52" s="54"/>
      <c r="C52" s="54"/>
      <c r="D52" s="54"/>
      <c r="E52" s="54"/>
      <c r="F52" s="54"/>
      <c r="G52" s="54"/>
      <c r="H52" s="54"/>
      <c r="I52" s="54"/>
      <c r="J52" s="54"/>
      <c r="K52" s="54"/>
      <c r="L52" s="54"/>
      <c r="M52" s="54"/>
    </row>
    <row r="53" spans="2:13" x14ac:dyDescent="0.2">
      <c r="B53" s="56"/>
      <c r="C53" s="54"/>
      <c r="D53" s="54"/>
      <c r="E53" s="54"/>
      <c r="F53" s="54"/>
      <c r="G53" s="54"/>
      <c r="H53" s="54"/>
      <c r="I53" s="54"/>
      <c r="J53" s="54"/>
      <c r="K53" s="54"/>
      <c r="L53" s="54"/>
      <c r="M53" s="54"/>
    </row>
    <row r="54" spans="2:13" x14ac:dyDescent="0.2">
      <c r="B54" s="54"/>
      <c r="C54" s="54"/>
      <c r="D54" s="54"/>
      <c r="E54" s="54"/>
      <c r="F54" s="54"/>
      <c r="G54" s="54"/>
      <c r="H54" s="54"/>
      <c r="I54" s="54"/>
      <c r="J54" s="54"/>
      <c r="K54" s="54"/>
      <c r="L54" s="54"/>
      <c r="M54" s="54"/>
    </row>
    <row r="55" spans="2:13" x14ac:dyDescent="0.2">
      <c r="B55" s="54"/>
      <c r="C55" s="54"/>
      <c r="D55" s="54"/>
      <c r="E55" s="54"/>
      <c r="F55" s="54"/>
      <c r="G55" s="54"/>
      <c r="H55" s="54"/>
      <c r="I55" s="54"/>
      <c r="J55" s="54"/>
      <c r="K55" s="54"/>
      <c r="L55" s="54"/>
      <c r="M55" s="54"/>
    </row>
    <row r="56" spans="2:13" x14ac:dyDescent="0.2">
      <c r="B56" s="54"/>
      <c r="C56" s="54"/>
      <c r="D56" s="54"/>
      <c r="E56" s="54"/>
      <c r="F56" s="54"/>
      <c r="G56" s="54"/>
      <c r="H56" s="54"/>
      <c r="I56" s="54"/>
      <c r="J56" s="54"/>
      <c r="K56" s="54"/>
      <c r="L56" s="54"/>
      <c r="M56" s="54"/>
    </row>
    <row r="57" spans="2:13" x14ac:dyDescent="0.2">
      <c r="B57" s="54"/>
      <c r="C57" s="54"/>
      <c r="D57" s="54"/>
      <c r="E57" s="54"/>
      <c r="F57" s="54"/>
      <c r="G57" s="54"/>
      <c r="H57" s="54"/>
      <c r="I57" s="54"/>
      <c r="J57" s="54"/>
      <c r="K57" s="54"/>
      <c r="L57" s="54"/>
      <c r="M57" s="54"/>
    </row>
    <row r="58" spans="2:13" x14ac:dyDescent="0.2">
      <c r="B58" s="54"/>
      <c r="C58" s="54"/>
      <c r="D58" s="54"/>
      <c r="E58" s="54"/>
      <c r="F58" s="54"/>
      <c r="G58" s="54"/>
      <c r="H58" s="54"/>
      <c r="I58" s="54"/>
      <c r="J58" s="54"/>
      <c r="K58" s="54"/>
      <c r="L58" s="54"/>
      <c r="M58" s="54"/>
    </row>
    <row r="59" spans="2:13" x14ac:dyDescent="0.2">
      <c r="B59" s="54"/>
      <c r="C59" s="54"/>
      <c r="D59" s="54"/>
      <c r="E59" s="54"/>
      <c r="F59" s="54"/>
      <c r="G59" s="54"/>
      <c r="H59" s="54"/>
      <c r="I59" s="54"/>
      <c r="J59" s="54"/>
      <c r="K59" s="54"/>
      <c r="L59" s="54"/>
      <c r="M59" s="54"/>
    </row>
    <row r="60" spans="2:13" x14ac:dyDescent="0.2">
      <c r="B60" s="54"/>
      <c r="C60" s="54"/>
      <c r="D60" s="54"/>
      <c r="E60" s="54"/>
      <c r="F60" s="54"/>
      <c r="G60" s="54"/>
      <c r="H60" s="54"/>
      <c r="I60" s="54"/>
      <c r="J60" s="54"/>
      <c r="K60" s="54"/>
      <c r="L60" s="54"/>
      <c r="M60" s="54"/>
    </row>
    <row r="61" spans="2:13" x14ac:dyDescent="0.2">
      <c r="B61" s="54"/>
      <c r="C61" s="54"/>
      <c r="D61" s="54"/>
      <c r="E61" s="54"/>
      <c r="F61" s="54"/>
      <c r="G61" s="54"/>
      <c r="H61" s="54"/>
      <c r="I61" s="54"/>
      <c r="J61" s="54"/>
      <c r="K61" s="54"/>
      <c r="L61" s="54"/>
      <c r="M61" s="54"/>
    </row>
    <row r="62" spans="2:13" x14ac:dyDescent="0.2">
      <c r="B62" s="54"/>
      <c r="C62" s="54"/>
      <c r="D62" s="54"/>
      <c r="E62" s="54"/>
      <c r="F62" s="54"/>
      <c r="G62" s="54"/>
      <c r="H62" s="54"/>
      <c r="I62" s="54"/>
      <c r="J62" s="54"/>
      <c r="K62" s="54"/>
      <c r="L62" s="54"/>
      <c r="M62" s="54"/>
    </row>
    <row r="63" spans="2:13" x14ac:dyDescent="0.2">
      <c r="B63" s="54"/>
      <c r="C63" s="54"/>
      <c r="D63" s="54"/>
      <c r="E63" s="54"/>
      <c r="F63" s="54"/>
      <c r="G63" s="54"/>
      <c r="H63" s="54"/>
      <c r="I63" s="54"/>
      <c r="J63" s="54"/>
      <c r="K63" s="54"/>
      <c r="L63" s="54"/>
      <c r="M63" s="54"/>
    </row>
    <row r="64" spans="2:13" x14ac:dyDescent="0.2">
      <c r="B64" s="54"/>
      <c r="C64" s="54"/>
      <c r="D64" s="54"/>
      <c r="E64" s="54"/>
      <c r="F64" s="54"/>
      <c r="G64" s="54"/>
      <c r="H64" s="54"/>
      <c r="I64" s="54"/>
      <c r="J64" s="54"/>
      <c r="K64" s="54"/>
      <c r="L64" s="54"/>
      <c r="M64" s="54"/>
    </row>
    <row r="65" spans="2:13" x14ac:dyDescent="0.2">
      <c r="B65" s="54"/>
      <c r="C65" s="54"/>
      <c r="D65" s="54"/>
      <c r="E65" s="54"/>
      <c r="F65" s="54"/>
      <c r="G65" s="54"/>
      <c r="H65" s="54"/>
      <c r="I65" s="54"/>
      <c r="J65" s="54"/>
      <c r="K65" s="54"/>
      <c r="L65" s="54"/>
      <c r="M65" s="54"/>
    </row>
    <row r="66" spans="2:13" x14ac:dyDescent="0.2">
      <c r="B66" s="56"/>
      <c r="C66" s="54"/>
      <c r="D66" s="54"/>
      <c r="E66" s="54"/>
      <c r="F66" s="54"/>
      <c r="G66" s="54"/>
      <c r="H66" s="54"/>
      <c r="I66" s="54"/>
      <c r="J66" s="54"/>
      <c r="K66" s="54"/>
      <c r="L66" s="54"/>
      <c r="M66" s="54"/>
    </row>
    <row r="67" spans="2:13" x14ac:dyDescent="0.2">
      <c r="B67" s="54"/>
      <c r="C67" s="54"/>
      <c r="D67" s="54"/>
      <c r="E67" s="54"/>
      <c r="F67" s="54"/>
      <c r="G67" s="54"/>
      <c r="H67" s="54"/>
      <c r="I67" s="54"/>
      <c r="J67" s="54"/>
      <c r="K67" s="54"/>
      <c r="L67" s="54"/>
      <c r="M67" s="54"/>
    </row>
    <row r="68" spans="2:13" x14ac:dyDescent="0.2">
      <c r="B68" s="54"/>
      <c r="C68" s="54"/>
      <c r="D68" s="54"/>
      <c r="E68" s="54"/>
      <c r="F68" s="54"/>
      <c r="G68" s="54"/>
      <c r="H68" s="54"/>
      <c r="I68" s="54"/>
      <c r="J68" s="54"/>
      <c r="K68" s="54"/>
      <c r="L68" s="54"/>
      <c r="M68" s="54"/>
    </row>
    <row r="69" spans="2:13" x14ac:dyDescent="0.2">
      <c r="B69" s="54"/>
      <c r="C69" s="54"/>
      <c r="D69" s="54"/>
      <c r="E69" s="54"/>
      <c r="F69" s="54"/>
      <c r="G69" s="54"/>
      <c r="H69" s="54"/>
      <c r="I69" s="54"/>
      <c r="J69" s="54"/>
      <c r="K69" s="54"/>
      <c r="L69" s="54"/>
      <c r="M69" s="54"/>
    </row>
    <row r="70" spans="2:13" x14ac:dyDescent="0.2">
      <c r="B70" s="54"/>
      <c r="C70" s="54"/>
      <c r="D70" s="54"/>
      <c r="E70" s="54"/>
      <c r="F70" s="54"/>
      <c r="G70" s="54"/>
      <c r="H70" s="54"/>
      <c r="I70" s="54"/>
      <c r="J70" s="54"/>
      <c r="K70" s="54"/>
      <c r="L70" s="54"/>
      <c r="M70" s="54"/>
    </row>
    <row r="71" spans="2:13" x14ac:dyDescent="0.2">
      <c r="B71" s="54"/>
      <c r="C71" s="54"/>
      <c r="D71" s="54"/>
      <c r="E71" s="54"/>
      <c r="F71" s="54"/>
      <c r="G71" s="54"/>
      <c r="H71" s="54"/>
      <c r="I71" s="54"/>
      <c r="J71" s="54"/>
      <c r="K71" s="54"/>
      <c r="L71" s="54"/>
      <c r="M71" s="54"/>
    </row>
    <row r="72" spans="2:13" x14ac:dyDescent="0.2">
      <c r="B72" s="54"/>
      <c r="C72" s="54"/>
      <c r="D72" s="54"/>
      <c r="E72" s="54"/>
      <c r="F72" s="54"/>
      <c r="G72" s="54"/>
      <c r="H72" s="54"/>
      <c r="I72" s="54"/>
      <c r="J72" s="54"/>
      <c r="K72" s="54"/>
      <c r="L72" s="54"/>
      <c r="M72" s="54"/>
    </row>
    <row r="73" spans="2:13" x14ac:dyDescent="0.2">
      <c r="B73" s="54"/>
      <c r="C73" s="54"/>
      <c r="D73" s="54"/>
      <c r="E73" s="54"/>
      <c r="F73" s="54"/>
      <c r="G73" s="54"/>
      <c r="H73" s="54"/>
      <c r="I73" s="54"/>
      <c r="J73" s="54"/>
      <c r="K73" s="54"/>
      <c r="L73" s="54"/>
      <c r="M73" s="54"/>
    </row>
  </sheetData>
  <sheetProtection algorithmName="SHA-512" hashValue="z7x0/jWtsijZ6+rQMDFAOwcccGowrZ2E7T+aU7imGYLJxIlEsVvsIq0e+YptCMwLUkG3YRXShoDFI32Mt9v4lw==" saltValue="Q7kV5Z8abyV27Mz2dPRPCw==" spinCount="100000" sheet="1" objects="1" scenarios="1"/>
  <phoneticPr fontId="5" type="noConversion"/>
  <pageMargins left="0.27" right="0" top="0.39370078740157499" bottom="0" header="0" footer="0"/>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O53"/>
  <sheetViews>
    <sheetView showGridLines="0" workbookViewId="0"/>
  </sheetViews>
  <sheetFormatPr defaultColWidth="9.140625" defaultRowHeight="12.75" x14ac:dyDescent="0.2"/>
  <cols>
    <col min="1" max="1" width="7.7109375" style="1" customWidth="1"/>
    <col min="2" max="2" width="2.42578125" style="1" customWidth="1"/>
    <col min="3" max="3" width="3" style="1" customWidth="1"/>
    <col min="4" max="5" width="15.5703125" style="1" customWidth="1"/>
    <col min="6" max="6" width="6.42578125" style="1" customWidth="1"/>
    <col min="7" max="7" width="5.42578125" style="1" customWidth="1"/>
    <col min="8" max="8" width="3" style="1" customWidth="1"/>
    <col min="9" max="12" width="13.28515625" style="1" customWidth="1"/>
    <col min="13" max="13" width="1.5703125" style="1" customWidth="1"/>
    <col min="14" max="14" width="2.42578125" style="1" customWidth="1"/>
    <col min="15" max="15" width="8.140625" style="1" customWidth="1"/>
    <col min="16" max="16384" width="9.140625" style="1"/>
  </cols>
  <sheetData>
    <row r="1" spans="1:15" x14ac:dyDescent="0.2">
      <c r="A1" s="2"/>
      <c r="B1" s="4"/>
      <c r="C1" s="5" t="s">
        <v>209</v>
      </c>
      <c r="D1" s="6"/>
      <c r="E1" s="6"/>
      <c r="F1" s="6"/>
      <c r="G1" s="6"/>
      <c r="H1" s="6"/>
      <c r="I1" s="6"/>
      <c r="J1" s="6"/>
      <c r="K1" s="6"/>
      <c r="L1" s="6"/>
      <c r="M1" s="6"/>
      <c r="N1" s="4"/>
      <c r="O1" s="2"/>
    </row>
    <row r="2" spans="1:15" x14ac:dyDescent="0.2">
      <c r="A2" s="3"/>
      <c r="B2" s="4"/>
      <c r="C2" s="2"/>
      <c r="D2" s="2"/>
      <c r="E2" s="2"/>
      <c r="F2" s="2"/>
      <c r="G2" s="2"/>
      <c r="H2" s="2"/>
      <c r="I2" s="2"/>
      <c r="J2" s="2"/>
      <c r="K2" s="2"/>
      <c r="L2" s="2"/>
      <c r="M2" s="2"/>
      <c r="N2" s="4"/>
      <c r="O2" s="2"/>
    </row>
    <row r="3" spans="1:15" x14ac:dyDescent="0.2">
      <c r="A3" s="2"/>
      <c r="B3" s="4"/>
      <c r="C3" s="2"/>
      <c r="D3" s="7"/>
      <c r="E3" s="2"/>
      <c r="F3" s="2"/>
      <c r="G3" s="2"/>
      <c r="H3" s="2"/>
      <c r="I3" s="2"/>
      <c r="J3" s="2"/>
      <c r="K3" s="2"/>
      <c r="L3" s="2"/>
      <c r="M3" s="2"/>
      <c r="N3" s="4"/>
      <c r="O3" s="2"/>
    </row>
    <row r="4" spans="1:15" ht="12" customHeight="1" x14ac:dyDescent="0.2">
      <c r="A4" s="2"/>
      <c r="B4" s="4"/>
      <c r="C4" s="2"/>
      <c r="D4" s="2"/>
      <c r="E4" s="2"/>
      <c r="F4" s="2"/>
      <c r="G4" s="2"/>
      <c r="H4" s="2"/>
      <c r="I4" s="2"/>
      <c r="J4" s="2"/>
      <c r="K4" s="2"/>
      <c r="L4" s="2"/>
      <c r="M4" s="2"/>
      <c r="N4" s="4"/>
      <c r="O4" s="2"/>
    </row>
    <row r="5" spans="1:15" ht="12.75" customHeight="1" thickBot="1" x14ac:dyDescent="0.25">
      <c r="A5" s="8"/>
      <c r="B5" s="9"/>
      <c r="C5" s="9"/>
      <c r="D5" s="9"/>
      <c r="E5" s="9"/>
      <c r="F5" s="9"/>
      <c r="G5" s="9"/>
      <c r="H5" s="9"/>
      <c r="I5" s="9"/>
      <c r="J5" s="9"/>
      <c r="K5" s="9"/>
      <c r="L5" s="9"/>
      <c r="M5" s="9"/>
      <c r="N5" s="9"/>
      <c r="O5" s="2"/>
    </row>
    <row r="6" spans="1:15" ht="18" customHeight="1" thickTop="1" x14ac:dyDescent="0.2">
      <c r="A6" s="10" t="s">
        <v>105</v>
      </c>
      <c r="B6" s="9"/>
      <c r="C6" s="11"/>
      <c r="D6" s="63" t="s">
        <v>65</v>
      </c>
      <c r="E6" s="64"/>
      <c r="F6" s="64"/>
      <c r="G6" s="64"/>
      <c r="H6" s="64"/>
      <c r="I6" s="64"/>
      <c r="J6" s="64"/>
      <c r="K6" s="64"/>
      <c r="L6" s="65"/>
      <c r="M6" s="11"/>
      <c r="N6" s="9"/>
      <c r="O6" s="2"/>
    </row>
    <row r="7" spans="1:15" ht="18" customHeight="1" x14ac:dyDescent="0.2">
      <c r="A7" s="2"/>
      <c r="B7" s="9"/>
      <c r="C7" s="11"/>
      <c r="D7" s="66"/>
      <c r="E7" s="54"/>
      <c r="F7" s="54"/>
      <c r="G7" s="54"/>
      <c r="H7" s="54"/>
      <c r="I7" s="54"/>
      <c r="J7" s="54"/>
      <c r="K7" s="54"/>
      <c r="L7" s="67"/>
      <c r="M7" s="11"/>
      <c r="N7" s="9"/>
      <c r="O7" s="2"/>
    </row>
    <row r="8" spans="1:15" ht="18" customHeight="1" x14ac:dyDescent="0.2">
      <c r="A8" s="2"/>
      <c r="B8" s="9"/>
      <c r="C8" s="11"/>
      <c r="D8" s="66"/>
      <c r="E8" s="54"/>
      <c r="F8" s="54"/>
      <c r="G8" s="54"/>
      <c r="H8" s="54"/>
      <c r="I8" s="54"/>
      <c r="J8" s="54"/>
      <c r="K8" s="54"/>
      <c r="L8" s="67"/>
      <c r="M8" s="11"/>
      <c r="N8" s="9"/>
      <c r="O8" s="2"/>
    </row>
    <row r="9" spans="1:15" ht="18" customHeight="1" x14ac:dyDescent="0.2">
      <c r="A9" s="2"/>
      <c r="B9" s="9"/>
      <c r="C9" s="11"/>
      <c r="D9" s="66"/>
      <c r="E9" s="54"/>
      <c r="F9" s="54"/>
      <c r="G9" s="54"/>
      <c r="H9" s="54"/>
      <c r="I9" s="54"/>
      <c r="J9" s="54"/>
      <c r="K9" s="54"/>
      <c r="L9" s="67"/>
      <c r="M9" s="11"/>
      <c r="N9" s="9"/>
      <c r="O9" s="2"/>
    </row>
    <row r="10" spans="1:15" ht="18" customHeight="1" x14ac:dyDescent="0.2">
      <c r="A10" s="2"/>
      <c r="B10" s="9"/>
      <c r="C10" s="11"/>
      <c r="D10" s="66"/>
      <c r="E10" s="54"/>
      <c r="F10" s="54"/>
      <c r="G10" s="54"/>
      <c r="H10" s="54"/>
      <c r="I10" s="54"/>
      <c r="J10" s="54"/>
      <c r="K10" s="54"/>
      <c r="L10" s="67"/>
      <c r="M10" s="11"/>
      <c r="N10" s="9"/>
      <c r="O10" s="2"/>
    </row>
    <row r="11" spans="1:15" ht="18" customHeight="1" x14ac:dyDescent="0.2">
      <c r="A11" s="2"/>
      <c r="B11" s="9"/>
      <c r="C11" s="11"/>
      <c r="D11" s="66"/>
      <c r="E11" s="54"/>
      <c r="F11" s="54"/>
      <c r="G11" s="54"/>
      <c r="H11" s="54"/>
      <c r="I11" s="54"/>
      <c r="J11" s="54"/>
      <c r="K11" s="54"/>
      <c r="L11" s="67"/>
      <c r="M11" s="11"/>
      <c r="N11" s="9"/>
      <c r="O11" s="2"/>
    </row>
    <row r="12" spans="1:15" ht="18" customHeight="1" x14ac:dyDescent="0.2">
      <c r="A12" s="2"/>
      <c r="B12" s="9"/>
      <c r="C12" s="11"/>
      <c r="D12" s="66"/>
      <c r="E12" s="54"/>
      <c r="F12" s="54"/>
      <c r="G12" s="54"/>
      <c r="H12" s="54"/>
      <c r="I12" s="54"/>
      <c r="J12" s="54"/>
      <c r="K12" s="54"/>
      <c r="L12" s="67"/>
      <c r="M12" s="11"/>
      <c r="N12" s="9"/>
      <c r="O12" s="2"/>
    </row>
    <row r="13" spans="1:15" ht="18" customHeight="1" x14ac:dyDescent="0.2">
      <c r="A13" s="2"/>
      <c r="B13" s="9"/>
      <c r="C13" s="11"/>
      <c r="D13" s="66"/>
      <c r="E13" s="54"/>
      <c r="F13" s="54"/>
      <c r="G13" s="54"/>
      <c r="H13" s="54"/>
      <c r="I13" s="54"/>
      <c r="J13" s="54"/>
      <c r="K13" s="54"/>
      <c r="L13" s="67"/>
      <c r="M13" s="11"/>
      <c r="N13" s="9"/>
      <c r="O13" s="2"/>
    </row>
    <row r="14" spans="1:15" ht="18" customHeight="1" x14ac:dyDescent="0.2">
      <c r="A14" s="2"/>
      <c r="B14" s="9"/>
      <c r="C14" s="11"/>
      <c r="D14" s="507" t="str">
        <f>CONCATENATE("KWARTAALSTAAT ZVW ",jaar_id)</f>
        <v>KWARTAALSTAAT ZVW 2023</v>
      </c>
      <c r="E14" s="508"/>
      <c r="F14" s="508"/>
      <c r="G14" s="508"/>
      <c r="H14" s="508"/>
      <c r="I14" s="508"/>
      <c r="J14" s="508"/>
      <c r="K14" s="508"/>
      <c r="L14" s="509"/>
      <c r="M14" s="11"/>
      <c r="N14" s="9"/>
      <c r="O14" s="2"/>
    </row>
    <row r="15" spans="1:15" ht="18" customHeight="1" x14ac:dyDescent="0.2">
      <c r="A15" s="2"/>
      <c r="B15" s="9"/>
      <c r="C15" s="11"/>
      <c r="D15" s="510"/>
      <c r="E15" s="508"/>
      <c r="F15" s="508"/>
      <c r="G15" s="508"/>
      <c r="H15" s="508"/>
      <c r="I15" s="508"/>
      <c r="J15" s="508"/>
      <c r="K15" s="508"/>
      <c r="L15" s="509"/>
      <c r="M15" s="11"/>
      <c r="N15" s="9"/>
      <c r="O15" s="2"/>
    </row>
    <row r="16" spans="1:15" ht="18" customHeight="1" x14ac:dyDescent="0.2">
      <c r="A16" s="2"/>
      <c r="B16" s="9"/>
      <c r="C16" s="11"/>
      <c r="D16" s="503"/>
      <c r="E16" s="504"/>
      <c r="F16" s="504"/>
      <c r="G16" s="504"/>
      <c r="H16" s="504"/>
      <c r="I16" s="504"/>
      <c r="J16" s="504"/>
      <c r="K16" s="504"/>
      <c r="L16" s="505"/>
      <c r="M16" s="11"/>
      <c r="N16" s="9"/>
      <c r="O16" s="2"/>
    </row>
    <row r="17" spans="1:15" ht="18" customHeight="1" x14ac:dyDescent="0.2">
      <c r="A17" s="2"/>
      <c r="B17" s="9"/>
      <c r="C17" s="11"/>
      <c r="D17" s="506"/>
      <c r="E17" s="504"/>
      <c r="F17" s="504"/>
      <c r="G17" s="504"/>
      <c r="H17" s="504"/>
      <c r="I17" s="504"/>
      <c r="J17" s="504"/>
      <c r="K17" s="504"/>
      <c r="L17" s="505"/>
      <c r="M17" s="11"/>
      <c r="N17" s="9"/>
      <c r="O17" s="2"/>
    </row>
    <row r="18" spans="1:15" ht="18" customHeight="1" x14ac:dyDescent="0.2">
      <c r="A18" s="2"/>
      <c r="B18" s="9"/>
      <c r="C18" s="11"/>
      <c r="D18" s="503" t="s">
        <v>106</v>
      </c>
      <c r="E18" s="504"/>
      <c r="F18" s="504"/>
      <c r="G18" s="504"/>
      <c r="H18" s="504"/>
      <c r="I18" s="504"/>
      <c r="J18" s="504"/>
      <c r="K18" s="504"/>
      <c r="L18" s="505"/>
      <c r="M18" s="11"/>
      <c r="N18" s="9"/>
      <c r="O18" s="2"/>
    </row>
    <row r="19" spans="1:15" ht="18" customHeight="1" x14ac:dyDescent="0.2">
      <c r="A19" s="2"/>
      <c r="B19" s="9"/>
      <c r="C19" s="11"/>
      <c r="D19" s="506"/>
      <c r="E19" s="504"/>
      <c r="F19" s="504"/>
      <c r="G19" s="504"/>
      <c r="H19" s="504"/>
      <c r="I19" s="504"/>
      <c r="J19" s="504"/>
      <c r="K19" s="504"/>
      <c r="L19" s="505"/>
      <c r="M19" s="11"/>
      <c r="N19" s="9"/>
      <c r="O19" s="2"/>
    </row>
    <row r="20" spans="1:15" ht="18" customHeight="1" x14ac:dyDescent="0.2">
      <c r="A20" s="2"/>
      <c r="B20" s="9"/>
      <c r="C20" s="11"/>
      <c r="D20" s="66"/>
      <c r="E20" s="54"/>
      <c r="F20" s="54"/>
      <c r="G20" s="54"/>
      <c r="H20" s="54"/>
      <c r="I20" s="54"/>
      <c r="J20" s="54"/>
      <c r="K20" s="54"/>
      <c r="L20" s="67"/>
      <c r="M20" s="11"/>
      <c r="N20" s="9"/>
      <c r="O20" s="2"/>
    </row>
    <row r="21" spans="1:15" ht="18" customHeight="1" x14ac:dyDescent="0.2">
      <c r="A21" s="2"/>
      <c r="B21" s="9"/>
      <c r="C21" s="11"/>
      <c r="D21" s="66"/>
      <c r="E21" s="54"/>
      <c r="F21" s="54"/>
      <c r="G21" s="54"/>
      <c r="H21" s="54"/>
      <c r="I21" s="54"/>
      <c r="J21" s="54"/>
      <c r="K21" s="54"/>
      <c r="L21" s="67"/>
      <c r="M21" s="11"/>
      <c r="N21" s="9"/>
      <c r="O21" s="2"/>
    </row>
    <row r="22" spans="1:15" ht="18" customHeight="1" x14ac:dyDescent="0.25">
      <c r="A22" s="2"/>
      <c r="B22" s="9"/>
      <c r="C22" s="11"/>
      <c r="D22" s="68" t="s">
        <v>346</v>
      </c>
      <c r="E22" s="54"/>
      <c r="F22" s="69"/>
      <c r="G22" s="54"/>
      <c r="H22" s="54"/>
      <c r="I22" s="54"/>
      <c r="J22" s="54"/>
      <c r="K22" s="54"/>
      <c r="L22" s="67"/>
      <c r="M22" s="11"/>
      <c r="N22" s="9"/>
      <c r="O22" s="2"/>
    </row>
    <row r="23" spans="1:15" ht="18" customHeight="1" x14ac:dyDescent="0.2">
      <c r="A23" s="2"/>
      <c r="B23" s="9"/>
      <c r="C23" s="11"/>
      <c r="D23" s="68" t="s">
        <v>48</v>
      </c>
      <c r="E23" s="54"/>
      <c r="F23" s="70"/>
      <c r="G23" s="54"/>
      <c r="H23" s="54"/>
      <c r="I23" s="54"/>
      <c r="J23" s="54"/>
      <c r="K23" s="54"/>
      <c r="L23" s="67"/>
      <c r="M23" s="11"/>
      <c r="N23" s="9"/>
      <c r="O23" s="2"/>
    </row>
    <row r="24" spans="1:15" ht="18" customHeight="1" x14ac:dyDescent="0.2">
      <c r="A24" s="2"/>
      <c r="B24" s="9"/>
      <c r="C24" s="11"/>
      <c r="D24" s="68"/>
      <c r="E24" s="54"/>
      <c r="F24" s="70"/>
      <c r="G24" s="54"/>
      <c r="H24" s="54"/>
      <c r="I24" s="54"/>
      <c r="J24" s="54"/>
      <c r="K24" s="54"/>
      <c r="L24" s="67"/>
      <c r="M24" s="11"/>
      <c r="N24" s="9"/>
      <c r="O24" s="2"/>
    </row>
    <row r="25" spans="1:15" ht="18" customHeight="1" x14ac:dyDescent="0.2">
      <c r="A25" s="2"/>
      <c r="B25" s="9"/>
      <c r="C25" s="11"/>
      <c r="D25" s="68" t="s">
        <v>202</v>
      </c>
      <c r="E25" s="54"/>
      <c r="F25" s="70"/>
      <c r="G25" s="54"/>
      <c r="H25" s="54"/>
      <c r="I25" s="54"/>
      <c r="J25" s="54"/>
      <c r="K25" s="54"/>
      <c r="L25" s="67"/>
      <c r="M25" s="11"/>
      <c r="N25" s="9"/>
      <c r="O25" s="2"/>
    </row>
    <row r="26" spans="1:15" ht="18" customHeight="1" x14ac:dyDescent="0.25">
      <c r="A26" s="2"/>
      <c r="B26" s="9"/>
      <c r="C26" s="11"/>
      <c r="D26" s="68" t="s">
        <v>1396</v>
      </c>
      <c r="E26" s="54"/>
      <c r="F26" s="71"/>
      <c r="G26" s="54"/>
      <c r="H26" s="54"/>
      <c r="I26" s="54"/>
      <c r="J26" s="54"/>
      <c r="K26" s="54"/>
      <c r="L26" s="67"/>
      <c r="M26" s="11"/>
      <c r="N26" s="9"/>
      <c r="O26" s="2"/>
    </row>
    <row r="27" spans="1:15" ht="18" customHeight="1" x14ac:dyDescent="0.25">
      <c r="A27" s="2"/>
      <c r="B27" s="9"/>
      <c r="C27" s="11"/>
      <c r="D27" s="68"/>
      <c r="E27" s="54"/>
      <c r="F27" s="69"/>
      <c r="G27" s="54"/>
      <c r="H27" s="54"/>
      <c r="I27" s="54"/>
      <c r="J27" s="54"/>
      <c r="K27" s="54"/>
      <c r="L27" s="67"/>
      <c r="M27" s="11"/>
      <c r="N27" s="9"/>
      <c r="O27" s="2"/>
    </row>
    <row r="28" spans="1:15" ht="18" customHeight="1" x14ac:dyDescent="0.25">
      <c r="A28" s="2"/>
      <c r="B28" s="9"/>
      <c r="C28" s="11"/>
      <c r="D28" s="68" t="s">
        <v>1791</v>
      </c>
      <c r="E28" s="54"/>
      <c r="F28" s="69"/>
      <c r="G28" s="54"/>
      <c r="H28" s="54"/>
      <c r="I28" s="54"/>
      <c r="J28" s="54"/>
      <c r="K28" s="54"/>
      <c r="L28" s="67"/>
      <c r="M28" s="11"/>
      <c r="N28" s="9"/>
      <c r="O28" s="2"/>
    </row>
    <row r="29" spans="1:15" ht="18" customHeight="1" x14ac:dyDescent="0.2">
      <c r="A29" s="2"/>
      <c r="B29" s="9"/>
      <c r="C29" s="11"/>
      <c r="D29" s="68" t="s">
        <v>48</v>
      </c>
      <c r="E29" s="54"/>
      <c r="F29" s="70"/>
      <c r="G29" s="54"/>
      <c r="H29" s="54"/>
      <c r="I29" s="54"/>
      <c r="J29" s="54"/>
      <c r="K29" s="54"/>
      <c r="L29" s="67"/>
      <c r="M29" s="11"/>
      <c r="N29" s="9"/>
      <c r="O29" s="2"/>
    </row>
    <row r="30" spans="1:15" ht="18" customHeight="1" x14ac:dyDescent="0.2">
      <c r="A30" s="2"/>
      <c r="B30" s="9"/>
      <c r="C30" s="11"/>
      <c r="D30" s="68"/>
      <c r="E30" s="54"/>
      <c r="F30" s="70"/>
      <c r="G30" s="54"/>
      <c r="H30" s="54"/>
      <c r="I30" s="54"/>
      <c r="J30" s="54"/>
      <c r="K30" s="54"/>
      <c r="L30" s="67"/>
      <c r="M30" s="11"/>
      <c r="N30" s="9"/>
      <c r="O30" s="2"/>
    </row>
    <row r="31" spans="1:15" ht="18" customHeight="1" x14ac:dyDescent="0.2">
      <c r="A31" s="2"/>
      <c r="B31" s="9"/>
      <c r="C31" s="11"/>
      <c r="D31" s="68" t="s">
        <v>249</v>
      </c>
      <c r="E31" s="54"/>
      <c r="F31" s="70"/>
      <c r="G31" s="54"/>
      <c r="H31" s="54"/>
      <c r="I31" s="54"/>
      <c r="J31" s="54"/>
      <c r="K31" s="54"/>
      <c r="L31" s="67"/>
      <c r="M31" s="11"/>
      <c r="N31" s="9"/>
      <c r="O31" s="2"/>
    </row>
    <row r="32" spans="1:15" ht="18" customHeight="1" x14ac:dyDescent="0.2">
      <c r="A32" s="2"/>
      <c r="B32" s="9"/>
      <c r="C32" s="11"/>
      <c r="D32" s="68" t="s">
        <v>1769</v>
      </c>
      <c r="E32" s="54"/>
      <c r="F32" s="70"/>
      <c r="G32" s="54"/>
      <c r="H32" s="54"/>
      <c r="I32" s="54"/>
      <c r="J32" s="54"/>
      <c r="K32" s="54"/>
      <c r="L32" s="67"/>
      <c r="M32" s="11"/>
      <c r="N32" s="9"/>
      <c r="O32" s="2"/>
    </row>
    <row r="33" spans="1:15" ht="18" customHeight="1" x14ac:dyDescent="0.2">
      <c r="A33" s="2"/>
      <c r="B33" s="9"/>
      <c r="C33" s="11"/>
      <c r="D33" s="68"/>
      <c r="E33" s="54"/>
      <c r="F33" s="70"/>
      <c r="G33" s="54"/>
      <c r="H33" s="54"/>
      <c r="I33" s="54"/>
      <c r="J33" s="54"/>
      <c r="K33" s="54"/>
      <c r="L33" s="67"/>
      <c r="M33" s="11"/>
      <c r="N33" s="9"/>
      <c r="O33" s="2"/>
    </row>
    <row r="34" spans="1:15" ht="18" customHeight="1" x14ac:dyDescent="0.2">
      <c r="A34" s="2"/>
      <c r="B34" s="9"/>
      <c r="C34" s="11"/>
      <c r="D34" s="68" t="s">
        <v>321</v>
      </c>
      <c r="E34" s="72"/>
      <c r="F34" s="72"/>
      <c r="G34" s="72"/>
      <c r="H34" s="72"/>
      <c r="I34" s="72"/>
      <c r="J34" s="72"/>
      <c r="K34" s="72"/>
      <c r="L34" s="67"/>
      <c r="M34" s="11"/>
      <c r="N34" s="9"/>
      <c r="O34" s="2"/>
    </row>
    <row r="35" spans="1:15" ht="18" customHeight="1" x14ac:dyDescent="0.2">
      <c r="A35" s="2"/>
      <c r="B35" s="9"/>
      <c r="C35" s="11"/>
      <c r="D35" s="68" t="s">
        <v>323</v>
      </c>
      <c r="E35" s="72"/>
      <c r="F35" s="72"/>
      <c r="G35" s="72"/>
      <c r="H35" s="72"/>
      <c r="I35" s="72"/>
      <c r="J35" s="72"/>
      <c r="K35" s="72"/>
      <c r="L35" s="67"/>
      <c r="M35" s="11"/>
      <c r="N35" s="9"/>
      <c r="O35" s="2"/>
    </row>
    <row r="36" spans="1:15" ht="18" customHeight="1" x14ac:dyDescent="0.2">
      <c r="A36" s="2"/>
      <c r="B36" s="9"/>
      <c r="C36" s="11"/>
      <c r="D36" s="66"/>
      <c r="E36" s="54"/>
      <c r="F36" s="70"/>
      <c r="G36" s="54"/>
      <c r="H36" s="54"/>
      <c r="I36" s="54"/>
      <c r="J36" s="54"/>
      <c r="K36" s="72"/>
      <c r="L36" s="67"/>
      <c r="M36" s="11"/>
      <c r="N36" s="9"/>
      <c r="O36" s="2"/>
    </row>
    <row r="37" spans="1:15" ht="18" customHeight="1" x14ac:dyDescent="0.2">
      <c r="A37" s="2"/>
      <c r="B37" s="9"/>
      <c r="C37" s="11"/>
      <c r="D37" s="68" t="s">
        <v>55</v>
      </c>
      <c r="E37" s="72"/>
      <c r="F37" s="72"/>
      <c r="G37" s="72"/>
      <c r="H37" s="72"/>
      <c r="I37" s="72"/>
      <c r="J37" s="72"/>
      <c r="K37" s="72"/>
      <c r="L37" s="67"/>
      <c r="M37" s="11"/>
      <c r="N37" s="9"/>
      <c r="O37" s="2"/>
    </row>
    <row r="38" spans="1:15" ht="18" customHeight="1" x14ac:dyDescent="0.2">
      <c r="A38" s="2"/>
      <c r="B38" s="9"/>
      <c r="C38" s="11"/>
      <c r="D38" s="68" t="s">
        <v>322</v>
      </c>
      <c r="E38" s="72"/>
      <c r="F38" s="72"/>
      <c r="G38" s="72"/>
      <c r="H38" s="72"/>
      <c r="I38" s="72"/>
      <c r="J38" s="72"/>
      <c r="K38" s="72"/>
      <c r="L38" s="67"/>
      <c r="M38" s="11"/>
      <c r="N38" s="9"/>
      <c r="O38" s="2"/>
    </row>
    <row r="39" spans="1:15" ht="18" customHeight="1" x14ac:dyDescent="0.2">
      <c r="A39" s="2"/>
      <c r="B39" s="9"/>
      <c r="C39" s="11"/>
      <c r="D39" s="66"/>
      <c r="E39" s="72"/>
      <c r="F39" s="72"/>
      <c r="G39" s="72"/>
      <c r="H39" s="72"/>
      <c r="I39" s="72"/>
      <c r="J39" s="72"/>
      <c r="K39" s="72"/>
      <c r="L39" s="67"/>
      <c r="M39" s="11"/>
      <c r="N39" s="9"/>
      <c r="O39" s="2"/>
    </row>
    <row r="40" spans="1:15" ht="18" customHeight="1" x14ac:dyDescent="0.2">
      <c r="A40" s="2"/>
      <c r="B40" s="9"/>
      <c r="C40" s="11"/>
      <c r="D40" s="66"/>
      <c r="E40" s="72"/>
      <c r="F40" s="72"/>
      <c r="G40" s="72"/>
      <c r="H40" s="72"/>
      <c r="I40" s="72"/>
      <c r="J40" s="72"/>
      <c r="K40" s="72"/>
      <c r="L40" s="67"/>
      <c r="M40" s="11"/>
      <c r="N40" s="9"/>
      <c r="O40" s="2"/>
    </row>
    <row r="41" spans="1:15" ht="18" customHeight="1" x14ac:dyDescent="0.2">
      <c r="A41" s="2"/>
      <c r="B41" s="9"/>
      <c r="C41" s="11"/>
      <c r="D41" s="66"/>
      <c r="E41" s="72"/>
      <c r="F41" s="72"/>
      <c r="G41" s="72"/>
      <c r="H41" s="72"/>
      <c r="I41" s="72"/>
      <c r="J41" s="72"/>
      <c r="K41" s="72"/>
      <c r="L41" s="67"/>
      <c r="M41" s="11"/>
      <c r="N41" s="9"/>
      <c r="O41" s="2"/>
    </row>
    <row r="42" spans="1:15" ht="18" customHeight="1" x14ac:dyDescent="0.2">
      <c r="A42" s="2"/>
      <c r="B42" s="9"/>
      <c r="C42" s="11"/>
      <c r="D42" s="66"/>
      <c r="E42" s="72"/>
      <c r="F42" s="72"/>
      <c r="G42" s="72"/>
      <c r="H42" s="72"/>
      <c r="I42" s="72"/>
      <c r="J42" s="72"/>
      <c r="K42" s="72"/>
      <c r="L42" s="67"/>
      <c r="M42" s="11"/>
      <c r="N42" s="9"/>
      <c r="O42" s="2"/>
    </row>
    <row r="43" spans="1:15" ht="18" customHeight="1" x14ac:dyDescent="0.2">
      <c r="A43" s="2"/>
      <c r="B43" s="9"/>
      <c r="C43" s="11"/>
      <c r="D43" s="66"/>
      <c r="E43" s="72"/>
      <c r="F43" s="72"/>
      <c r="G43" s="72"/>
      <c r="H43" s="72"/>
      <c r="I43" s="72"/>
      <c r="J43" s="72"/>
      <c r="K43" s="72"/>
      <c r="L43" s="67"/>
      <c r="M43" s="11"/>
      <c r="N43" s="9"/>
      <c r="O43" s="2"/>
    </row>
    <row r="44" spans="1:15" ht="18" customHeight="1" x14ac:dyDescent="0.2">
      <c r="A44" s="2"/>
      <c r="B44" s="9"/>
      <c r="C44" s="11"/>
      <c r="D44" s="66"/>
      <c r="E44" s="72"/>
      <c r="F44" s="72"/>
      <c r="G44" s="72"/>
      <c r="H44" s="72"/>
      <c r="I44" s="72"/>
      <c r="J44" s="72"/>
      <c r="K44" s="72"/>
      <c r="L44" s="67"/>
      <c r="M44" s="11"/>
      <c r="N44" s="9"/>
      <c r="O44" s="2"/>
    </row>
    <row r="45" spans="1:15" ht="18" customHeight="1" x14ac:dyDescent="0.2">
      <c r="A45" s="2"/>
      <c r="B45" s="9"/>
      <c r="C45" s="11"/>
      <c r="D45" s="66"/>
      <c r="E45" s="72"/>
      <c r="F45" s="72"/>
      <c r="G45" s="72"/>
      <c r="H45" s="72"/>
      <c r="I45" s="72"/>
      <c r="J45" s="72"/>
      <c r="K45" s="72"/>
      <c r="L45" s="67"/>
      <c r="M45" s="11"/>
      <c r="N45" s="9"/>
      <c r="O45" s="2"/>
    </row>
    <row r="46" spans="1:15" ht="18" customHeight="1" x14ac:dyDescent="0.2">
      <c r="A46" s="2"/>
      <c r="B46" s="9"/>
      <c r="C46" s="11"/>
      <c r="D46" s="66"/>
      <c r="E46" s="72"/>
      <c r="F46" s="72"/>
      <c r="G46" s="72"/>
      <c r="H46" s="72"/>
      <c r="I46" s="72"/>
      <c r="J46" s="72"/>
      <c r="K46" s="72"/>
      <c r="L46" s="67"/>
      <c r="M46" s="11"/>
      <c r="N46" s="9"/>
      <c r="O46" s="2"/>
    </row>
    <row r="47" spans="1:15" ht="18" customHeight="1" x14ac:dyDescent="0.2">
      <c r="A47" s="2"/>
      <c r="B47" s="9"/>
      <c r="C47" s="11"/>
      <c r="D47" s="66"/>
      <c r="E47" s="72"/>
      <c r="F47" s="72"/>
      <c r="G47" s="72"/>
      <c r="H47" s="72"/>
      <c r="I47" s="72"/>
      <c r="J47" s="72"/>
      <c r="K47" s="72"/>
      <c r="L47" s="67"/>
      <c r="M47" s="11"/>
      <c r="N47" s="9"/>
      <c r="O47" s="2"/>
    </row>
    <row r="48" spans="1:15" ht="18" customHeight="1" x14ac:dyDescent="0.2">
      <c r="A48" s="2"/>
      <c r="B48" s="9"/>
      <c r="C48" s="11"/>
      <c r="D48" s="66"/>
      <c r="E48" s="72"/>
      <c r="F48" s="72"/>
      <c r="G48" s="72"/>
      <c r="H48" s="72"/>
      <c r="I48" s="72"/>
      <c r="J48" s="72"/>
      <c r="K48" s="72"/>
      <c r="L48" s="67"/>
      <c r="M48" s="11"/>
      <c r="N48" s="9"/>
      <c r="O48" s="2"/>
    </row>
    <row r="49" spans="1:15" ht="18" customHeight="1" x14ac:dyDescent="0.2">
      <c r="A49" s="2"/>
      <c r="B49" s="9"/>
      <c r="C49" s="11"/>
      <c r="D49" s="66"/>
      <c r="E49" s="72"/>
      <c r="F49" s="72"/>
      <c r="G49" s="72"/>
      <c r="H49" s="72"/>
      <c r="I49" s="72"/>
      <c r="J49" s="72"/>
      <c r="K49" s="72"/>
      <c r="L49" s="67"/>
      <c r="M49" s="11"/>
      <c r="N49" s="9"/>
      <c r="O49" s="2"/>
    </row>
    <row r="50" spans="1:15" ht="18" customHeight="1" x14ac:dyDescent="0.2">
      <c r="A50" s="2"/>
      <c r="B50" s="9"/>
      <c r="C50" s="11"/>
      <c r="D50" s="66"/>
      <c r="E50" s="72"/>
      <c r="F50" s="72"/>
      <c r="G50" s="72"/>
      <c r="H50" s="72"/>
      <c r="I50" s="72"/>
      <c r="J50" s="72"/>
      <c r="K50" s="72"/>
      <c r="L50" s="67"/>
      <c r="M50" s="11"/>
      <c r="N50" s="9"/>
      <c r="O50" s="2"/>
    </row>
    <row r="51" spans="1:15" ht="18" customHeight="1" thickBot="1" x14ac:dyDescent="0.25">
      <c r="A51" s="2"/>
      <c r="B51" s="9"/>
      <c r="C51" s="11"/>
      <c r="D51" s="73"/>
      <c r="E51" s="74"/>
      <c r="F51" s="74"/>
      <c r="G51" s="74"/>
      <c r="H51" s="74"/>
      <c r="I51" s="74"/>
      <c r="J51" s="74"/>
      <c r="K51" s="74"/>
      <c r="L51" s="75"/>
      <c r="M51" s="11"/>
      <c r="N51" s="9"/>
      <c r="O51" s="2"/>
    </row>
    <row r="52" spans="1:15" ht="18" customHeight="1" thickTop="1" x14ac:dyDescent="0.2">
      <c r="A52" s="2"/>
      <c r="B52" s="9"/>
      <c r="C52" s="11"/>
      <c r="D52" s="11"/>
      <c r="E52" s="11"/>
      <c r="F52" s="11"/>
      <c r="G52" s="11"/>
      <c r="H52" s="11"/>
      <c r="I52" s="11"/>
      <c r="J52" s="11"/>
      <c r="K52" s="11"/>
      <c r="L52" s="11"/>
      <c r="M52" s="11"/>
      <c r="N52" s="9"/>
      <c r="O52" s="2"/>
    </row>
    <row r="53" spans="1:15" ht="12.75" customHeight="1" x14ac:dyDescent="0.2">
      <c r="A53" s="8"/>
      <c r="B53" s="9"/>
      <c r="C53" s="9"/>
      <c r="D53" s="9"/>
      <c r="E53" s="9"/>
      <c r="F53" s="9"/>
      <c r="G53" s="9"/>
      <c r="H53" s="9"/>
      <c r="I53" s="9"/>
      <c r="J53" s="9"/>
      <c r="K53" s="9"/>
      <c r="L53" s="9"/>
      <c r="M53" s="9"/>
      <c r="N53" s="9"/>
      <c r="O53" s="2"/>
    </row>
  </sheetData>
  <sheetProtection algorithmName="SHA-512" hashValue="w9b9g38Kovz46rT+fUjgqGr8xTpMR13tn9YaW6Fzj0UrsOGAz6WAHM/2DFjWle7BJKpxcR3r6FCN28YcY8qrjQ==" saltValue="K7WF7Uu+87GoHZZ3msAbhQ==" spinCount="100000" sheet="1" objects="1" scenarios="1"/>
  <mergeCells count="3">
    <mergeCell ref="D16:L17"/>
    <mergeCell ref="D14:L15"/>
    <mergeCell ref="D18:L19"/>
  </mergeCells>
  <phoneticPr fontId="5" type="noConversion"/>
  <pageMargins left="0" right="0" top="0.39370078740157499" bottom="0" header="0" footer="0"/>
  <pageSetup paperSize="9" orientation="portrait" blackAndWhite="1"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P50"/>
  <sheetViews>
    <sheetView showGridLines="0" topLeftCell="A4" zoomScaleNormal="100" workbookViewId="0">
      <selection activeCell="A4" sqref="A4"/>
    </sheetView>
  </sheetViews>
  <sheetFormatPr defaultColWidth="9.140625" defaultRowHeight="12.75" x14ac:dyDescent="0.2"/>
  <cols>
    <col min="1" max="1" width="9" style="22" customWidth="1"/>
    <col min="2" max="2" width="2.42578125" style="22" customWidth="1"/>
    <col min="3" max="3" width="3" style="22" customWidth="1"/>
    <col min="4" max="5" width="15.5703125" style="22" customWidth="1"/>
    <col min="6" max="6" width="6.42578125" style="22" customWidth="1"/>
    <col min="7" max="12" width="13.28515625" style="22" customWidth="1"/>
    <col min="13" max="13" width="3" style="22" customWidth="1"/>
    <col min="14" max="14" width="2.42578125" style="22" customWidth="1"/>
    <col min="15" max="16384" width="9.140625" style="22"/>
  </cols>
  <sheetData>
    <row r="1" spans="1:15" x14ac:dyDescent="0.2">
      <c r="A1" s="18"/>
      <c r="B1" s="19"/>
      <c r="C1" s="20"/>
      <c r="D1" s="21"/>
      <c r="E1" s="21"/>
      <c r="F1" s="21"/>
      <c r="G1" s="21"/>
      <c r="H1" s="21"/>
      <c r="I1" s="21"/>
      <c r="J1" s="21"/>
      <c r="K1" s="21"/>
      <c r="L1" s="21"/>
      <c r="M1" s="21"/>
      <c r="N1" s="19"/>
    </row>
    <row r="2" spans="1:15" x14ac:dyDescent="0.2">
      <c r="A2" s="18"/>
      <c r="B2" s="19"/>
      <c r="C2" s="17"/>
      <c r="D2" s="17"/>
      <c r="E2" s="17"/>
      <c r="F2" s="17"/>
      <c r="G2" s="17"/>
      <c r="H2" s="17"/>
      <c r="I2" s="17"/>
      <c r="J2" s="17"/>
      <c r="K2" s="17"/>
      <c r="L2" s="17"/>
      <c r="M2" s="17"/>
      <c r="N2" s="19"/>
      <c r="O2" s="23"/>
    </row>
    <row r="3" spans="1:15" x14ac:dyDescent="0.2">
      <c r="A3" s="18"/>
      <c r="B3" s="19"/>
      <c r="C3" s="17"/>
      <c r="D3" s="24"/>
      <c r="E3" s="17"/>
      <c r="F3" s="17"/>
      <c r="G3" s="17"/>
      <c r="H3" s="17"/>
      <c r="I3" s="17"/>
      <c r="J3" s="17"/>
      <c r="K3" s="17"/>
      <c r="L3" s="17"/>
      <c r="M3" s="17"/>
      <c r="N3" s="19"/>
      <c r="O3" s="23"/>
    </row>
    <row r="4" spans="1:15" ht="12" customHeight="1" x14ac:dyDescent="0.2">
      <c r="A4" s="18"/>
      <c r="B4" s="19"/>
      <c r="C4" s="17"/>
      <c r="D4" s="17"/>
      <c r="E4" s="17"/>
      <c r="F4" s="17"/>
      <c r="G4" s="17"/>
      <c r="H4" s="17"/>
      <c r="I4" s="17"/>
      <c r="J4" s="17"/>
      <c r="K4" s="17"/>
      <c r="L4" s="17"/>
      <c r="M4" s="17"/>
      <c r="N4" s="19"/>
      <c r="O4" s="23"/>
    </row>
    <row r="5" spans="1:15" ht="12.75" customHeight="1" x14ac:dyDescent="0.2">
      <c r="A5" s="25"/>
      <c r="B5" s="26"/>
      <c r="C5" s="26"/>
      <c r="D5" s="26"/>
      <c r="E5" s="26"/>
      <c r="F5" s="26"/>
      <c r="G5" s="26"/>
      <c r="H5" s="26"/>
      <c r="I5" s="26"/>
      <c r="J5" s="26"/>
      <c r="K5" s="26"/>
      <c r="L5" s="26"/>
      <c r="M5" s="26"/>
      <c r="N5" s="26"/>
    </row>
    <row r="6" spans="1:15" s="17" customFormat="1" ht="18" customHeight="1" x14ac:dyDescent="0.2">
      <c r="A6" s="27" t="s">
        <v>105</v>
      </c>
      <c r="B6" s="26"/>
      <c r="C6" s="28"/>
      <c r="D6" s="29" t="str">
        <f>CONCATENATE("KWARTAALSTAAT ZVW ", jaar_id)</f>
        <v>KWARTAALSTAAT ZVW 2023</v>
      </c>
      <c r="E6" s="28"/>
      <c r="F6" s="28"/>
      <c r="G6" s="28"/>
      <c r="H6" s="28"/>
      <c r="I6" s="28"/>
      <c r="J6" s="30"/>
      <c r="K6" s="30"/>
      <c r="L6" s="28"/>
      <c r="M6" s="28"/>
      <c r="N6" s="26"/>
    </row>
    <row r="7" spans="1:15" ht="18" customHeight="1" x14ac:dyDescent="0.2">
      <c r="A7" s="18"/>
      <c r="B7" s="26"/>
      <c r="C7" s="28"/>
      <c r="D7" s="29" t="str">
        <f>IF(naw_uzovi_zorgverzekeraar&lt;&gt;"0000",CONCATENATE(UPPER(naw_naam_zorgverzekeraar),", ",UPPER(naw_plaats_zorgverzekeraar)),"")</f>
        <v/>
      </c>
      <c r="E7" s="29"/>
      <c r="F7" s="29"/>
      <c r="G7" s="29"/>
      <c r="H7" s="29"/>
      <c r="I7" s="29"/>
      <c r="J7" s="29"/>
      <c r="K7" s="29"/>
      <c r="L7" s="31" t="str">
        <f>CONCATENATE("UZOVI: ",naw_uzovi_zorgverzekeraar)</f>
        <v>UZOVI: 0000</v>
      </c>
      <c r="M7" s="29"/>
      <c r="N7" s="26"/>
      <c r="O7" s="17"/>
    </row>
    <row r="8" spans="1:15" ht="18" customHeight="1" x14ac:dyDescent="0.2">
      <c r="A8" s="17"/>
      <c r="B8" s="26"/>
      <c r="C8" s="36"/>
      <c r="D8" s="39" t="s">
        <v>56</v>
      </c>
      <c r="E8" s="29"/>
      <c r="F8" s="29"/>
      <c r="G8" s="29"/>
      <c r="H8" s="29"/>
      <c r="I8" s="29"/>
      <c r="J8" s="29"/>
      <c r="K8" s="29"/>
      <c r="L8" s="29"/>
      <c r="M8" s="29"/>
      <c r="N8" s="26"/>
      <c r="O8" s="17"/>
    </row>
    <row r="9" spans="1:15" ht="18" customHeight="1" x14ac:dyDescent="0.2">
      <c r="A9" s="17"/>
      <c r="B9" s="26"/>
      <c r="C9" s="36"/>
      <c r="D9" s="37"/>
      <c r="E9" s="29"/>
      <c r="F9" s="29"/>
      <c r="G9" s="29"/>
      <c r="H9" s="29"/>
      <c r="I9" s="29"/>
      <c r="J9" s="29"/>
      <c r="K9" s="29"/>
      <c r="L9" s="29"/>
      <c r="M9" s="29"/>
      <c r="N9" s="26"/>
      <c r="O9" s="17"/>
    </row>
    <row r="10" spans="1:15" ht="18" customHeight="1" x14ac:dyDescent="0.2">
      <c r="A10" s="17"/>
      <c r="B10" s="26"/>
      <c r="C10" s="36"/>
      <c r="D10" s="37"/>
      <c r="E10" s="29"/>
      <c r="F10" s="29"/>
      <c r="G10" s="29"/>
      <c r="H10" s="29"/>
      <c r="I10" s="29"/>
      <c r="J10" s="29"/>
      <c r="K10" s="29"/>
      <c r="L10" s="29"/>
      <c r="M10" s="29"/>
      <c r="N10" s="26"/>
      <c r="O10" s="17"/>
    </row>
    <row r="11" spans="1:15" ht="18" customHeight="1" x14ac:dyDescent="0.2">
      <c r="A11" s="17"/>
      <c r="B11" s="26"/>
      <c r="C11" s="36"/>
      <c r="D11" s="37"/>
      <c r="E11" s="29"/>
      <c r="F11" s="29"/>
      <c r="G11" s="29"/>
      <c r="H11" s="29"/>
      <c r="I11" s="29"/>
      <c r="J11" s="29"/>
      <c r="K11" s="29"/>
      <c r="L11" s="29"/>
      <c r="M11" s="29"/>
      <c r="N11" s="26"/>
      <c r="O11" s="17"/>
    </row>
    <row r="12" spans="1:15" ht="18" customHeight="1" x14ac:dyDescent="0.2">
      <c r="A12" s="17"/>
      <c r="B12" s="26"/>
      <c r="C12" s="36"/>
      <c r="D12" s="37"/>
      <c r="E12" s="29"/>
      <c r="F12" s="29"/>
      <c r="G12" s="29"/>
      <c r="H12" s="29"/>
      <c r="I12" s="29"/>
      <c r="J12" s="29"/>
      <c r="K12" s="29"/>
      <c r="L12" s="29"/>
      <c r="M12" s="29"/>
      <c r="N12" s="26"/>
      <c r="O12" s="17"/>
    </row>
    <row r="13" spans="1:15" ht="18" customHeight="1" x14ac:dyDescent="0.2">
      <c r="A13" s="17"/>
      <c r="B13" s="26"/>
      <c r="C13" s="36"/>
      <c r="D13" s="37"/>
      <c r="E13" s="29"/>
      <c r="F13" s="29"/>
      <c r="G13" s="29"/>
      <c r="H13" s="29"/>
      <c r="I13" s="29"/>
      <c r="J13" s="29"/>
      <c r="K13" s="29"/>
      <c r="L13" s="29"/>
      <c r="M13" s="29"/>
      <c r="N13" s="26"/>
      <c r="O13" s="17"/>
    </row>
    <row r="14" spans="1:15" ht="18" customHeight="1" x14ac:dyDescent="0.2">
      <c r="A14" s="17"/>
      <c r="B14" s="26"/>
      <c r="C14" s="36"/>
      <c r="D14" s="37"/>
      <c r="E14" s="29"/>
      <c r="F14" s="29"/>
      <c r="G14" s="29"/>
      <c r="H14" s="29"/>
      <c r="I14" s="29"/>
      <c r="J14" s="29"/>
      <c r="K14" s="29"/>
      <c r="L14" s="29"/>
      <c r="M14" s="29"/>
      <c r="N14" s="26"/>
      <c r="O14" s="17"/>
    </row>
    <row r="15" spans="1:15" ht="18" customHeight="1" x14ac:dyDescent="0.2">
      <c r="A15" s="17"/>
      <c r="B15" s="26"/>
      <c r="C15" s="36"/>
      <c r="D15" s="37"/>
      <c r="E15" s="29"/>
      <c r="F15" s="29"/>
      <c r="G15" s="29"/>
      <c r="H15" s="29"/>
      <c r="I15" s="29"/>
      <c r="J15" s="29"/>
      <c r="K15" s="29"/>
      <c r="L15" s="29"/>
      <c r="M15" s="29"/>
      <c r="N15" s="26"/>
      <c r="O15" s="17"/>
    </row>
    <row r="16" spans="1:15" ht="18" customHeight="1" x14ac:dyDescent="0.2">
      <c r="A16" s="17"/>
      <c r="B16" s="26"/>
      <c r="C16" s="36"/>
      <c r="D16" s="37"/>
      <c r="E16" s="29"/>
      <c r="F16" s="29"/>
      <c r="G16" s="29"/>
      <c r="H16" s="29"/>
      <c r="I16" s="29"/>
      <c r="J16" s="29"/>
      <c r="K16" s="29"/>
      <c r="L16" s="29"/>
      <c r="M16" s="29"/>
      <c r="N16" s="26"/>
      <c r="O16" s="17"/>
    </row>
    <row r="17" spans="1:16" ht="18" customHeight="1" x14ac:dyDescent="0.2">
      <c r="A17" s="17"/>
      <c r="B17" s="26"/>
      <c r="C17" s="36"/>
      <c r="D17" s="37"/>
      <c r="E17" s="29"/>
      <c r="F17" s="29"/>
      <c r="G17" s="29"/>
      <c r="H17" s="29"/>
      <c r="I17" s="29"/>
      <c r="J17" s="29"/>
      <c r="K17" s="29"/>
      <c r="L17" s="29"/>
      <c r="M17" s="29"/>
      <c r="N17" s="26"/>
      <c r="O17" s="17"/>
    </row>
    <row r="18" spans="1:16" ht="18" customHeight="1" x14ac:dyDescent="0.2">
      <c r="A18" s="17"/>
      <c r="B18" s="26"/>
      <c r="C18" s="36"/>
      <c r="D18" s="37"/>
      <c r="E18" s="29"/>
      <c r="F18" s="29"/>
      <c r="G18" s="29"/>
      <c r="H18" s="29"/>
      <c r="I18" s="29"/>
      <c r="J18" s="29"/>
      <c r="K18" s="29"/>
      <c r="L18" s="29"/>
      <c r="M18" s="29"/>
      <c r="N18" s="26"/>
      <c r="O18" s="17"/>
      <c r="P18" s="17"/>
    </row>
    <row r="19" spans="1:16" ht="18" customHeight="1" x14ac:dyDescent="0.2">
      <c r="A19" s="17"/>
      <c r="B19" s="26"/>
      <c r="C19" s="36"/>
      <c r="D19" s="37"/>
      <c r="E19" s="29"/>
      <c r="F19" s="29"/>
      <c r="G19" s="29"/>
      <c r="H19" s="29"/>
      <c r="I19" s="29"/>
      <c r="J19" s="29"/>
      <c r="K19" s="29"/>
      <c r="L19" s="29"/>
      <c r="M19" s="29"/>
      <c r="N19" s="26"/>
      <c r="O19" s="17"/>
    </row>
    <row r="20" spans="1:16" ht="18" customHeight="1" x14ac:dyDescent="0.2">
      <c r="A20" s="17"/>
      <c r="B20" s="26"/>
      <c r="C20" s="36"/>
      <c r="D20" s="37"/>
      <c r="E20" s="29"/>
      <c r="F20" s="29"/>
      <c r="G20" s="29"/>
      <c r="H20" s="29"/>
      <c r="I20" s="29"/>
      <c r="J20" s="29"/>
      <c r="K20" s="29"/>
      <c r="L20" s="29"/>
      <c r="M20" s="29"/>
      <c r="N20" s="26"/>
      <c r="O20" s="17"/>
    </row>
    <row r="21" spans="1:16" ht="18" customHeight="1" x14ac:dyDescent="0.2">
      <c r="A21" s="18"/>
      <c r="B21" s="26"/>
      <c r="C21" s="36"/>
      <c r="D21" s="37"/>
      <c r="E21" s="29"/>
      <c r="F21" s="29"/>
      <c r="G21" s="29"/>
      <c r="H21" s="29"/>
      <c r="I21" s="29"/>
      <c r="J21" s="29"/>
      <c r="K21" s="29"/>
      <c r="L21" s="29"/>
      <c r="M21" s="29"/>
      <c r="N21" s="26"/>
      <c r="O21" s="17"/>
    </row>
    <row r="22" spans="1:16" ht="18" customHeight="1" x14ac:dyDescent="0.2">
      <c r="A22" s="18"/>
      <c r="B22" s="26"/>
      <c r="C22" s="36"/>
      <c r="D22" s="37"/>
      <c r="E22" s="29"/>
      <c r="F22" s="29"/>
      <c r="G22" s="29"/>
      <c r="H22" s="29"/>
      <c r="I22" s="29"/>
      <c r="J22" s="29"/>
      <c r="K22" s="29"/>
      <c r="L22" s="29"/>
      <c r="M22" s="29"/>
      <c r="N22" s="26"/>
      <c r="O22" s="17"/>
    </row>
    <row r="23" spans="1:16" ht="18" customHeight="1" x14ac:dyDescent="0.2">
      <c r="A23" s="18"/>
      <c r="B23" s="26"/>
      <c r="C23" s="36"/>
      <c r="D23" s="37"/>
      <c r="E23" s="29"/>
      <c r="F23" s="29"/>
      <c r="G23" s="29"/>
      <c r="H23" s="29"/>
      <c r="I23" s="29"/>
      <c r="J23" s="29"/>
      <c r="K23" s="29"/>
      <c r="L23" s="29"/>
      <c r="M23" s="29"/>
      <c r="N23" s="26"/>
      <c r="O23" s="17"/>
    </row>
    <row r="24" spans="1:16" ht="18" customHeight="1" x14ac:dyDescent="0.2">
      <c r="A24" s="18"/>
      <c r="B24" s="26"/>
      <c r="C24" s="36"/>
      <c r="D24" s="37"/>
      <c r="E24" s="29"/>
      <c r="F24" s="29"/>
      <c r="G24" s="29"/>
      <c r="H24" s="29"/>
      <c r="I24" s="29"/>
      <c r="J24" s="29"/>
      <c r="K24" s="29"/>
      <c r="L24" s="29"/>
      <c r="M24" s="29"/>
      <c r="N24" s="26"/>
      <c r="O24" s="17"/>
    </row>
    <row r="25" spans="1:16" ht="18" customHeight="1" x14ac:dyDescent="0.2">
      <c r="A25" s="18"/>
      <c r="B25" s="26"/>
      <c r="C25" s="36"/>
      <c r="D25" s="37"/>
      <c r="E25" s="29"/>
      <c r="F25" s="29"/>
      <c r="G25" s="29"/>
      <c r="H25" s="29"/>
      <c r="I25" s="29"/>
      <c r="J25" s="29"/>
      <c r="K25" s="29"/>
      <c r="L25" s="29"/>
      <c r="M25" s="29"/>
      <c r="N25" s="26"/>
      <c r="O25" s="17"/>
    </row>
    <row r="26" spans="1:16" ht="18" customHeight="1" x14ac:dyDescent="0.2">
      <c r="A26" s="18"/>
      <c r="B26" s="26"/>
      <c r="C26" s="36"/>
      <c r="D26" s="37"/>
      <c r="E26" s="29"/>
      <c r="F26" s="29"/>
      <c r="G26" s="29"/>
      <c r="H26" s="29"/>
      <c r="I26" s="29"/>
      <c r="J26" s="29"/>
      <c r="K26" s="29"/>
      <c r="L26" s="29"/>
      <c r="M26" s="29"/>
      <c r="N26" s="26"/>
      <c r="O26" s="17"/>
    </row>
    <row r="27" spans="1:16" ht="18" customHeight="1" x14ac:dyDescent="0.2">
      <c r="A27" s="18"/>
      <c r="B27" s="26"/>
      <c r="C27" s="36"/>
      <c r="D27" s="37"/>
      <c r="E27" s="29"/>
      <c r="F27" s="29"/>
      <c r="G27" s="29"/>
      <c r="H27" s="29"/>
      <c r="I27" s="29"/>
      <c r="J27" s="29"/>
      <c r="K27" s="29"/>
      <c r="L27" s="29"/>
      <c r="M27" s="29"/>
      <c r="N27" s="26"/>
      <c r="O27" s="17"/>
    </row>
    <row r="28" spans="1:16" ht="18" customHeight="1" x14ac:dyDescent="0.2">
      <c r="A28" s="18"/>
      <c r="B28" s="26"/>
      <c r="C28" s="36"/>
      <c r="D28" s="37"/>
      <c r="E28" s="29"/>
      <c r="F28" s="29"/>
      <c r="G28" s="29"/>
      <c r="H28" s="29"/>
      <c r="I28" s="29"/>
      <c r="J28" s="29"/>
      <c r="K28" s="29"/>
      <c r="L28" s="29"/>
      <c r="M28" s="29"/>
      <c r="N28" s="26"/>
      <c r="O28" s="17"/>
    </row>
    <row r="29" spans="1:16" ht="18" customHeight="1" x14ac:dyDescent="0.2">
      <c r="A29" s="18"/>
      <c r="B29" s="26"/>
      <c r="C29" s="36"/>
      <c r="D29" s="37"/>
      <c r="E29" s="29"/>
      <c r="F29" s="29"/>
      <c r="G29" s="29"/>
      <c r="H29" s="29"/>
      <c r="I29" s="29"/>
      <c r="J29" s="29"/>
      <c r="K29" s="29"/>
      <c r="L29" s="29"/>
      <c r="M29" s="29"/>
      <c r="N29" s="26"/>
      <c r="O29" s="17"/>
    </row>
    <row r="30" spans="1:16" ht="18" customHeight="1" x14ac:dyDescent="0.2">
      <c r="A30" s="17"/>
      <c r="B30" s="26"/>
      <c r="C30" s="36"/>
      <c r="D30" s="37"/>
      <c r="E30" s="29"/>
      <c r="F30" s="29"/>
      <c r="G30" s="29"/>
      <c r="H30" s="29"/>
      <c r="I30" s="29"/>
      <c r="J30" s="29"/>
      <c r="K30" s="29"/>
      <c r="L30" s="29"/>
      <c r="M30" s="29"/>
      <c r="N30" s="26"/>
      <c r="O30" s="17"/>
    </row>
    <row r="31" spans="1:16" ht="18" customHeight="1" x14ac:dyDescent="0.2">
      <c r="A31" s="17"/>
      <c r="B31" s="26"/>
      <c r="C31" s="36"/>
      <c r="D31" s="37"/>
      <c r="E31" s="29"/>
      <c r="F31" s="29"/>
      <c r="G31" s="29"/>
      <c r="H31" s="29"/>
      <c r="I31" s="29"/>
      <c r="J31" s="29"/>
      <c r="K31" s="29"/>
      <c r="L31" s="29"/>
      <c r="M31" s="29"/>
      <c r="N31" s="26"/>
      <c r="O31" s="17"/>
    </row>
    <row r="32" spans="1:16" ht="18" customHeight="1" x14ac:dyDescent="0.2">
      <c r="A32" s="17"/>
      <c r="B32" s="26"/>
      <c r="C32" s="36"/>
      <c r="D32" s="37"/>
      <c r="E32" s="29"/>
      <c r="F32" s="29"/>
      <c r="G32" s="29"/>
      <c r="H32" s="29"/>
      <c r="I32" s="29"/>
      <c r="J32" s="29"/>
      <c r="K32" s="29"/>
      <c r="L32" s="29"/>
      <c r="M32" s="29"/>
      <c r="N32" s="26"/>
      <c r="O32" s="17"/>
    </row>
    <row r="33" spans="1:15" ht="18" customHeight="1" x14ac:dyDescent="0.2">
      <c r="A33" s="17"/>
      <c r="B33" s="26"/>
      <c r="C33" s="36"/>
      <c r="D33" s="37"/>
      <c r="E33" s="29"/>
      <c r="F33" s="29"/>
      <c r="G33" s="29"/>
      <c r="H33" s="29"/>
      <c r="I33" s="29"/>
      <c r="J33" s="29"/>
      <c r="K33" s="29"/>
      <c r="L33" s="29"/>
      <c r="M33" s="29"/>
      <c r="N33" s="26"/>
      <c r="O33" s="17"/>
    </row>
    <row r="34" spans="1:15" ht="18" customHeight="1" x14ac:dyDescent="0.2">
      <c r="A34" s="17"/>
      <c r="B34" s="26"/>
      <c r="C34" s="36"/>
      <c r="D34" s="37"/>
      <c r="E34" s="29"/>
      <c r="F34" s="29"/>
      <c r="G34" s="29"/>
      <c r="H34" s="29"/>
      <c r="I34" s="29"/>
      <c r="J34" s="29"/>
      <c r="K34" s="29"/>
      <c r="L34" s="29"/>
      <c r="M34" s="29"/>
      <c r="N34" s="26"/>
      <c r="O34" s="17"/>
    </row>
    <row r="35" spans="1:15" ht="18" customHeight="1" x14ac:dyDescent="0.2">
      <c r="A35" s="17"/>
      <c r="B35" s="26"/>
      <c r="C35" s="36"/>
      <c r="D35" s="37"/>
      <c r="E35" s="29"/>
      <c r="F35" s="29"/>
      <c r="G35" s="29"/>
      <c r="H35" s="29"/>
      <c r="I35" s="29"/>
      <c r="J35" s="29"/>
      <c r="K35" s="29"/>
      <c r="L35" s="29"/>
      <c r="M35" s="29"/>
      <c r="N35" s="26"/>
      <c r="O35" s="17"/>
    </row>
    <row r="36" spans="1:15" ht="18" customHeight="1" x14ac:dyDescent="0.2">
      <c r="A36" s="17"/>
      <c r="B36" s="26"/>
      <c r="C36" s="36"/>
      <c r="D36" s="37"/>
      <c r="E36" s="29"/>
      <c r="F36" s="29"/>
      <c r="G36" s="29"/>
      <c r="H36" s="29"/>
      <c r="I36" s="29"/>
      <c r="J36" s="29"/>
      <c r="K36" s="29"/>
      <c r="L36" s="29"/>
      <c r="M36" s="29"/>
      <c r="N36" s="26"/>
      <c r="O36" s="17"/>
    </row>
    <row r="37" spans="1:15" ht="18" customHeight="1" x14ac:dyDescent="0.2">
      <c r="A37" s="17"/>
      <c r="B37" s="26"/>
      <c r="C37" s="36"/>
      <c r="D37" s="37"/>
      <c r="E37" s="29"/>
      <c r="F37" s="29"/>
      <c r="G37" s="29"/>
      <c r="H37" s="29"/>
      <c r="I37" s="29"/>
      <c r="J37" s="29"/>
      <c r="K37" s="29"/>
      <c r="L37" s="29"/>
      <c r="M37" s="29"/>
      <c r="N37" s="26"/>
      <c r="O37" s="17"/>
    </row>
    <row r="38" spans="1:15" ht="18" customHeight="1" x14ac:dyDescent="0.2">
      <c r="A38" s="18"/>
      <c r="B38" s="26"/>
      <c r="C38" s="36"/>
      <c r="D38" s="37"/>
      <c r="E38" s="29"/>
      <c r="F38" s="29"/>
      <c r="G38" s="29"/>
      <c r="H38" s="29"/>
      <c r="I38" s="29"/>
      <c r="J38" s="29"/>
      <c r="K38" s="29"/>
      <c r="L38" s="29"/>
      <c r="M38" s="29"/>
      <c r="N38" s="26"/>
      <c r="O38" s="17"/>
    </row>
    <row r="39" spans="1:15" ht="18" customHeight="1" x14ac:dyDescent="0.2">
      <c r="A39" s="18"/>
      <c r="B39" s="26"/>
      <c r="C39" s="36"/>
      <c r="D39" s="37"/>
      <c r="E39" s="29"/>
      <c r="F39" s="29"/>
      <c r="G39" s="29"/>
      <c r="H39" s="29"/>
      <c r="I39" s="29"/>
      <c r="J39" s="29"/>
      <c r="K39" s="29"/>
      <c r="L39" s="29"/>
      <c r="M39" s="29"/>
      <c r="N39" s="26"/>
      <c r="O39" s="17"/>
    </row>
    <row r="40" spans="1:15" ht="18" customHeight="1" x14ac:dyDescent="0.2">
      <c r="A40" s="18"/>
      <c r="B40" s="26"/>
      <c r="C40" s="36"/>
      <c r="D40" s="37"/>
      <c r="E40" s="29"/>
      <c r="F40" s="29"/>
      <c r="G40" s="29"/>
      <c r="H40" s="29"/>
      <c r="I40" s="29"/>
      <c r="J40" s="29"/>
      <c r="K40" s="29"/>
      <c r="L40" s="29"/>
      <c r="M40" s="29"/>
      <c r="N40" s="26"/>
      <c r="O40" s="17"/>
    </row>
    <row r="41" spans="1:15" ht="18" customHeight="1" x14ac:dyDescent="0.2">
      <c r="A41" s="18"/>
      <c r="B41" s="26"/>
      <c r="C41" s="36"/>
      <c r="D41" s="37"/>
      <c r="E41" s="29"/>
      <c r="F41" s="29"/>
      <c r="G41" s="29"/>
      <c r="H41" s="29"/>
      <c r="I41" s="29"/>
      <c r="J41" s="29"/>
      <c r="K41" s="29"/>
      <c r="L41" s="29"/>
      <c r="M41" s="29"/>
      <c r="N41" s="26"/>
      <c r="O41" s="17"/>
    </row>
    <row r="42" spans="1:15" ht="18" customHeight="1" x14ac:dyDescent="0.2">
      <c r="A42" s="18"/>
      <c r="B42" s="26"/>
      <c r="C42" s="36"/>
      <c r="D42" s="37"/>
      <c r="E42" s="29"/>
      <c r="F42" s="29"/>
      <c r="G42" s="29"/>
      <c r="H42" s="29"/>
      <c r="I42" s="29"/>
      <c r="J42" s="29"/>
      <c r="K42" s="29"/>
      <c r="L42" s="29"/>
      <c r="M42" s="29"/>
      <c r="N42" s="26"/>
      <c r="O42" s="17"/>
    </row>
    <row r="43" spans="1:15" ht="18" customHeight="1" x14ac:dyDescent="0.2">
      <c r="A43" s="18"/>
      <c r="B43" s="26"/>
      <c r="C43" s="36"/>
      <c r="D43" s="37"/>
      <c r="E43" s="29"/>
      <c r="F43" s="29"/>
      <c r="G43" s="29"/>
      <c r="H43" s="29"/>
      <c r="I43" s="29"/>
      <c r="J43" s="29"/>
      <c r="K43" s="29"/>
      <c r="L43" s="29"/>
      <c r="M43" s="29"/>
      <c r="N43" s="26"/>
      <c r="O43" s="17"/>
    </row>
    <row r="44" spans="1:15" ht="18" customHeight="1" x14ac:dyDescent="0.2">
      <c r="A44" s="18"/>
      <c r="B44" s="26"/>
      <c r="C44" s="36"/>
      <c r="D44" s="37"/>
      <c r="E44" s="29"/>
      <c r="F44" s="29"/>
      <c r="G44" s="29"/>
      <c r="H44" s="29"/>
      <c r="I44" s="29"/>
      <c r="J44" s="29"/>
      <c r="K44" s="29"/>
      <c r="L44" s="29"/>
      <c r="M44" s="29"/>
      <c r="N44" s="26"/>
      <c r="O44" s="17"/>
    </row>
    <row r="45" spans="1:15" ht="18" customHeight="1" x14ac:dyDescent="0.2">
      <c r="A45" s="18"/>
      <c r="B45" s="26"/>
      <c r="C45" s="36"/>
      <c r="D45" s="37"/>
      <c r="E45" s="29"/>
      <c r="F45" s="29"/>
      <c r="G45" s="29"/>
      <c r="H45" s="29"/>
      <c r="I45" s="29"/>
      <c r="J45" s="29"/>
      <c r="K45" s="29"/>
      <c r="L45" s="29"/>
      <c r="M45" s="29"/>
      <c r="N45" s="26"/>
      <c r="O45" s="17"/>
    </row>
    <row r="46" spans="1:15" ht="18" customHeight="1" x14ac:dyDescent="0.2">
      <c r="A46" s="18"/>
      <c r="B46" s="26"/>
      <c r="C46" s="36"/>
      <c r="D46" s="37"/>
      <c r="E46" s="29"/>
      <c r="F46" s="29"/>
      <c r="G46" s="29"/>
      <c r="H46" s="29"/>
      <c r="I46" s="29"/>
      <c r="J46" s="29"/>
      <c r="K46" s="29"/>
      <c r="L46" s="29"/>
      <c r="M46" s="29"/>
      <c r="N46" s="26"/>
      <c r="O46" s="17"/>
    </row>
    <row r="47" spans="1:15" ht="18" customHeight="1" x14ac:dyDescent="0.2">
      <c r="A47" s="18"/>
      <c r="B47" s="26"/>
      <c r="C47" s="36"/>
      <c r="D47" s="37"/>
      <c r="E47" s="29"/>
      <c r="F47" s="29"/>
      <c r="G47" s="29"/>
      <c r="H47" s="29"/>
      <c r="I47" s="29"/>
      <c r="J47" s="29"/>
      <c r="K47" s="29"/>
      <c r="L47" s="29"/>
      <c r="M47" s="29"/>
      <c r="N47" s="26"/>
      <c r="O47" s="17"/>
    </row>
    <row r="48" spans="1:15" ht="18" customHeight="1" x14ac:dyDescent="0.2">
      <c r="A48" s="18"/>
      <c r="B48" s="26"/>
      <c r="C48" s="36"/>
      <c r="D48" s="12"/>
      <c r="E48" s="29"/>
      <c r="F48" s="29"/>
      <c r="G48" s="29"/>
      <c r="H48" s="29"/>
      <c r="I48" s="29"/>
      <c r="J48" s="29"/>
      <c r="K48" s="29"/>
      <c r="L48" s="29"/>
      <c r="M48" s="29"/>
      <c r="N48" s="26"/>
      <c r="O48" s="17"/>
    </row>
    <row r="49" spans="1:14" s="17" customFormat="1" ht="18" customHeight="1" x14ac:dyDescent="0.2">
      <c r="B49" s="26"/>
      <c r="C49" s="28"/>
      <c r="D49" s="511">
        <f ca="1">NOW()</f>
        <v>45015.406624768519</v>
      </c>
      <c r="E49" s="512"/>
      <c r="F49" s="32"/>
      <c r="G49" s="32"/>
      <c r="H49" s="32"/>
      <c r="I49" s="32"/>
      <c r="J49" s="33"/>
      <c r="K49" s="33"/>
      <c r="L49" s="34" t="str">
        <f>CONCATENATE("Mededelingen ",LOWER(A6))</f>
        <v>Mededelingen pagina 1</v>
      </c>
      <c r="M49" s="28"/>
      <c r="N49" s="26"/>
    </row>
    <row r="50" spans="1:14" ht="12.75" customHeight="1" x14ac:dyDescent="0.2">
      <c r="A50" s="25"/>
      <c r="B50" s="26"/>
      <c r="C50" s="35"/>
      <c r="D50" s="35"/>
      <c r="E50" s="35"/>
      <c r="F50" s="35"/>
      <c r="G50" s="35"/>
      <c r="H50" s="35"/>
      <c r="I50" s="35"/>
      <c r="J50" s="35"/>
      <c r="K50" s="35"/>
      <c r="L50" s="35"/>
      <c r="M50" s="35"/>
      <c r="N50" s="26"/>
    </row>
  </sheetData>
  <sheetProtection algorithmName="SHA-512" hashValue="Ti+XlWHzyc+JixfXBcAWdmgA3gawlKcFrAYe2IcO+FFdr1pcH5F04ZHauIBnH2Eh+JWWWt4E/k8m9iUoIl7x6Q==" saltValue="B0ssxVChMrmoLr2FgXxDYA==" spinCount="100000" sheet="1" objects="1" scenarios="1"/>
  <mergeCells count="1">
    <mergeCell ref="D49:E49"/>
  </mergeCells>
  <phoneticPr fontId="13" type="noConversion"/>
  <pageMargins left="0.75" right="0.75" top="1" bottom="1" header="0.5" footer="0.5"/>
  <pageSetup paperSize="9" scale="70"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B1:F36"/>
  <sheetViews>
    <sheetView workbookViewId="0">
      <pane ySplit="2" topLeftCell="A3" activePane="bottomLeft" state="frozen"/>
      <selection pane="bottomLeft" activeCell="C5" sqref="C5"/>
    </sheetView>
  </sheetViews>
  <sheetFormatPr defaultColWidth="8.140625" defaultRowHeight="12.75" x14ac:dyDescent="0.2"/>
  <cols>
    <col min="1" max="1" width="2.42578125" style="82" customWidth="1"/>
    <col min="2" max="2" width="22.7109375" style="82" customWidth="1"/>
    <col min="3" max="3" width="54.140625" style="82" customWidth="1"/>
    <col min="4" max="4" width="8.140625" style="82" customWidth="1"/>
    <col min="5" max="5" width="6.140625" style="82" customWidth="1"/>
    <col min="6" max="6" width="14.28515625" style="82" bestFit="1" customWidth="1"/>
    <col min="7" max="16384" width="8.140625" style="82"/>
  </cols>
  <sheetData>
    <row r="1" spans="2:6" ht="18" customHeight="1" x14ac:dyDescent="0.2">
      <c r="B1" s="81"/>
    </row>
    <row r="2" spans="2:6" ht="18" customHeight="1" x14ac:dyDescent="0.2">
      <c r="B2" s="81"/>
    </row>
    <row r="3" spans="2:6" ht="18" customHeight="1" x14ac:dyDescent="0.2">
      <c r="B3" s="513" t="s">
        <v>248</v>
      </c>
      <c r="C3" s="514"/>
    </row>
    <row r="4" spans="2:6" ht="18" customHeight="1" x14ac:dyDescent="0.2">
      <c r="B4" s="515" t="str">
        <f>CONCATENATE("KWARTAALSTAAT ZVW ", jaar_id)</f>
        <v>KWARTAALSTAAT ZVW 2023</v>
      </c>
      <c r="C4" s="516"/>
    </row>
    <row r="5" spans="2:6" ht="18" customHeight="1" x14ac:dyDescent="0.2">
      <c r="B5" s="83" t="s">
        <v>60</v>
      </c>
      <c r="C5" s="241" t="s">
        <v>1533</v>
      </c>
    </row>
    <row r="6" spans="2:6" ht="18" customHeight="1" x14ac:dyDescent="0.2">
      <c r="B6" s="84" t="s">
        <v>67</v>
      </c>
      <c r="C6" s="85" t="str">
        <f>MID(keuze_uzovi_nummer,1,4)</f>
        <v>0000</v>
      </c>
    </row>
    <row r="7" spans="2:6" ht="18" customHeight="1" x14ac:dyDescent="0.2">
      <c r="B7" s="84" t="s">
        <v>237</v>
      </c>
      <c r="C7" s="148"/>
    </row>
    <row r="8" spans="2:6" ht="18" customHeight="1" x14ac:dyDescent="0.2">
      <c r="B8" s="198" t="s">
        <v>414</v>
      </c>
      <c r="C8" s="199"/>
    </row>
    <row r="9" spans="2:6" ht="18" customHeight="1" x14ac:dyDescent="0.2">
      <c r="B9" s="84" t="s">
        <v>68</v>
      </c>
      <c r="C9" s="148"/>
    </row>
    <row r="10" spans="2:6" ht="18" customHeight="1" x14ac:dyDescent="0.2">
      <c r="B10" s="84" t="s">
        <v>69</v>
      </c>
      <c r="C10" s="148"/>
    </row>
    <row r="11" spans="2:6" ht="18" customHeight="1" x14ac:dyDescent="0.2">
      <c r="B11" s="86" t="s">
        <v>70</v>
      </c>
      <c r="C11" s="149"/>
    </row>
    <row r="13" spans="2:6" x14ac:dyDescent="0.2">
      <c r="B13" s="87" t="s">
        <v>71</v>
      </c>
    </row>
    <row r="15" spans="2:6" ht="12" customHeight="1" x14ac:dyDescent="0.2">
      <c r="B15" s="88" t="s">
        <v>72</v>
      </c>
      <c r="C15" s="89" t="s">
        <v>73</v>
      </c>
      <c r="D15" s="90"/>
      <c r="E15" s="91"/>
      <c r="F15" s="92" t="s">
        <v>74</v>
      </c>
    </row>
    <row r="16" spans="2:6" ht="12" customHeight="1" x14ac:dyDescent="0.2">
      <c r="B16" s="150" t="s">
        <v>75</v>
      </c>
      <c r="C16" s="151" t="s">
        <v>76</v>
      </c>
      <c r="D16" s="152"/>
      <c r="E16" s="153"/>
      <c r="F16" s="154" t="s">
        <v>79</v>
      </c>
    </row>
    <row r="17" spans="2:6" ht="12" customHeight="1" x14ac:dyDescent="0.2">
      <c r="B17" s="155" t="s">
        <v>77</v>
      </c>
      <c r="C17" s="156" t="s">
        <v>1188</v>
      </c>
      <c r="D17" s="157"/>
      <c r="E17" s="158"/>
      <c r="F17" s="159" t="s">
        <v>104</v>
      </c>
    </row>
    <row r="18" spans="2:6" ht="12" customHeight="1" x14ac:dyDescent="0.2">
      <c r="B18" s="155" t="s">
        <v>78</v>
      </c>
      <c r="C18" s="156" t="s">
        <v>1190</v>
      </c>
      <c r="D18" s="157"/>
      <c r="E18" s="158"/>
      <c r="F18" s="159" t="s">
        <v>104</v>
      </c>
    </row>
    <row r="19" spans="2:6" ht="12" customHeight="1" x14ac:dyDescent="0.2">
      <c r="B19" s="155" t="s">
        <v>82</v>
      </c>
      <c r="C19" s="156" t="s">
        <v>27</v>
      </c>
      <c r="D19" s="157"/>
      <c r="E19" s="158"/>
      <c r="F19" s="159" t="s">
        <v>1191</v>
      </c>
    </row>
    <row r="20" spans="2:6" ht="12" customHeight="1" x14ac:dyDescent="0.2">
      <c r="B20" s="155" t="s">
        <v>85</v>
      </c>
      <c r="C20" s="156" t="s">
        <v>86</v>
      </c>
      <c r="D20" s="157"/>
      <c r="E20" s="158"/>
      <c r="F20" s="159" t="s">
        <v>79</v>
      </c>
    </row>
    <row r="21" spans="2:6" ht="12" customHeight="1" x14ac:dyDescent="0.2">
      <c r="B21" s="155" t="s">
        <v>87</v>
      </c>
      <c r="C21" s="156" t="s">
        <v>88</v>
      </c>
      <c r="D21" s="157"/>
      <c r="E21" s="158"/>
      <c r="F21" s="159" t="s">
        <v>79</v>
      </c>
    </row>
    <row r="22" spans="2:6" ht="12" customHeight="1" x14ac:dyDescent="0.2">
      <c r="B22" s="155" t="s">
        <v>89</v>
      </c>
      <c r="C22" s="156" t="s">
        <v>90</v>
      </c>
      <c r="D22" s="157"/>
      <c r="E22" s="158"/>
      <c r="F22" s="159" t="s">
        <v>1191</v>
      </c>
    </row>
    <row r="23" spans="2:6" ht="12" customHeight="1" x14ac:dyDescent="0.2">
      <c r="B23" s="155" t="s">
        <v>91</v>
      </c>
      <c r="C23" s="156" t="s">
        <v>92</v>
      </c>
      <c r="D23" s="157"/>
      <c r="E23" s="158"/>
      <c r="F23" s="159" t="s">
        <v>1191</v>
      </c>
    </row>
    <row r="24" spans="2:6" ht="12" customHeight="1" x14ac:dyDescent="0.2">
      <c r="B24" s="155">
        <v>3332</v>
      </c>
      <c r="C24" s="156" t="s">
        <v>28</v>
      </c>
      <c r="D24" s="157"/>
      <c r="E24" s="158"/>
      <c r="F24" s="159" t="s">
        <v>29</v>
      </c>
    </row>
    <row r="25" spans="2:6" ht="12" customHeight="1" x14ac:dyDescent="0.2">
      <c r="B25" s="155">
        <v>3333</v>
      </c>
      <c r="C25" s="156" t="s">
        <v>30</v>
      </c>
      <c r="D25" s="157"/>
      <c r="E25" s="158"/>
      <c r="F25" s="159" t="s">
        <v>29</v>
      </c>
    </row>
    <row r="26" spans="2:6" ht="12" customHeight="1" x14ac:dyDescent="0.2">
      <c r="B26" s="155">
        <v>3343</v>
      </c>
      <c r="C26" s="156" t="s">
        <v>83</v>
      </c>
      <c r="D26" s="157"/>
      <c r="E26" s="158"/>
      <c r="F26" s="159" t="s">
        <v>84</v>
      </c>
    </row>
    <row r="27" spans="2:6" ht="12" customHeight="1" x14ac:dyDescent="0.2">
      <c r="B27" s="155">
        <v>3347</v>
      </c>
      <c r="C27" s="156" t="s">
        <v>3208</v>
      </c>
      <c r="D27" s="157"/>
      <c r="E27" s="158"/>
      <c r="F27" s="159" t="s">
        <v>96</v>
      </c>
    </row>
    <row r="28" spans="2:6" ht="12" customHeight="1" x14ac:dyDescent="0.2">
      <c r="B28" s="155">
        <v>3351</v>
      </c>
      <c r="C28" s="156" t="s">
        <v>80</v>
      </c>
      <c r="D28" s="157"/>
      <c r="E28" s="158"/>
      <c r="F28" s="159" t="s">
        <v>81</v>
      </c>
    </row>
    <row r="29" spans="2:6" ht="12" customHeight="1" x14ac:dyDescent="0.2">
      <c r="B29" s="155">
        <v>3352</v>
      </c>
      <c r="C29" s="156" t="s">
        <v>370</v>
      </c>
      <c r="D29" s="157"/>
      <c r="E29" s="158"/>
      <c r="F29" s="159" t="s">
        <v>371</v>
      </c>
    </row>
    <row r="30" spans="2:6" ht="12" customHeight="1" x14ac:dyDescent="0.2">
      <c r="B30" s="155">
        <v>3358</v>
      </c>
      <c r="C30" s="156" t="s">
        <v>33</v>
      </c>
      <c r="D30" s="157"/>
      <c r="E30" s="158"/>
      <c r="F30" s="159" t="s">
        <v>81</v>
      </c>
    </row>
    <row r="31" spans="2:6" ht="12" customHeight="1" x14ac:dyDescent="0.2">
      <c r="B31" s="155">
        <v>3359</v>
      </c>
      <c r="C31" s="156" t="s">
        <v>417</v>
      </c>
      <c r="D31" s="157"/>
      <c r="E31" s="158"/>
      <c r="F31" s="159" t="s">
        <v>419</v>
      </c>
    </row>
    <row r="32" spans="2:6" ht="12" customHeight="1" x14ac:dyDescent="0.2">
      <c r="B32" s="155" t="s">
        <v>93</v>
      </c>
      <c r="C32" s="156" t="s">
        <v>94</v>
      </c>
      <c r="D32" s="157"/>
      <c r="E32" s="158"/>
      <c r="F32" s="159" t="s">
        <v>95</v>
      </c>
    </row>
    <row r="33" spans="2:6" ht="12" customHeight="1" x14ac:dyDescent="0.2">
      <c r="B33" s="155" t="s">
        <v>97</v>
      </c>
      <c r="C33" s="156" t="s">
        <v>24</v>
      </c>
      <c r="D33" s="157"/>
      <c r="E33" s="158"/>
      <c r="F33" s="159" t="s">
        <v>95</v>
      </c>
    </row>
    <row r="34" spans="2:6" ht="12" customHeight="1" x14ac:dyDescent="0.2">
      <c r="B34" s="155" t="s">
        <v>98</v>
      </c>
      <c r="C34" s="156" t="s">
        <v>99</v>
      </c>
      <c r="D34" s="157"/>
      <c r="E34" s="158"/>
      <c r="F34" s="159" t="s">
        <v>100</v>
      </c>
    </row>
    <row r="35" spans="2:6" ht="12" customHeight="1" x14ac:dyDescent="0.2">
      <c r="B35" s="155" t="s">
        <v>101</v>
      </c>
      <c r="C35" s="156" t="s">
        <v>102</v>
      </c>
      <c r="D35" s="157"/>
      <c r="E35" s="158"/>
      <c r="F35" s="159" t="s">
        <v>79</v>
      </c>
    </row>
    <row r="36" spans="2:6" ht="12" customHeight="1" x14ac:dyDescent="0.2">
      <c r="B36" s="155" t="s">
        <v>103</v>
      </c>
      <c r="C36" s="160" t="s">
        <v>1189</v>
      </c>
      <c r="D36" s="157"/>
      <c r="E36" s="158"/>
      <c r="F36" s="159" t="s">
        <v>104</v>
      </c>
    </row>
  </sheetData>
  <sheetProtection algorithmName="SHA-512" hashValue="zpfk7xTOoLZh5rfyxNxB1ypv7Z+0v8sX1oijy2DSAHds+1/PpBI8dyqNW8cVmdCOa99YfeL1oeonO69VEHeeTQ==" saltValue="6OTK9sY6eYi1637S6ZpQqg==" spinCount="100000" sheet="1" objects="1" scenarios="1"/>
  <mergeCells count="2">
    <mergeCell ref="B3:C3"/>
    <mergeCell ref="B4:C4"/>
  </mergeCells>
  <phoneticPr fontId="5" type="noConversion"/>
  <dataValidations count="1">
    <dataValidation type="list" allowBlank="1" showInputMessage="1" showErrorMessage="1" sqref="C5">
      <formula1>keuze_lijst_uzovi_nummer</formula1>
    </dataValidation>
  </dataValidations>
  <pageMargins left="0" right="0" top="0.39370078740157499" bottom="0" header="0" footer="0"/>
  <pageSetup paperSize="9" orientation="portrait" blackAndWhite="1"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pageSetUpPr fitToPage="1"/>
  </sheetPr>
  <dimension ref="A1:AT1952"/>
  <sheetViews>
    <sheetView workbookViewId="0"/>
  </sheetViews>
  <sheetFormatPr defaultRowHeight="12.75" x14ac:dyDescent="0.2"/>
  <cols>
    <col min="1" max="1" width="9.140625" style="97"/>
    <col min="2" max="2" width="2.42578125" style="97" customWidth="1"/>
    <col min="3" max="3" width="3" style="97" customWidth="1"/>
    <col min="4" max="4" width="15.5703125" style="97" customWidth="1"/>
    <col min="5" max="6" width="11.7109375" style="97" customWidth="1"/>
    <col min="7" max="7" width="13.5703125" style="97" customWidth="1"/>
    <col min="8" max="8" width="8.140625" style="237" customWidth="1"/>
    <col min="9" max="12" width="13.7109375" style="97" customWidth="1"/>
    <col min="13" max="13" width="15.7109375" style="238" customWidth="1"/>
    <col min="14" max="14" width="15.7109375" style="97" customWidth="1"/>
    <col min="15" max="15" width="3" customWidth="1"/>
    <col min="16" max="16" width="2.42578125" customWidth="1"/>
  </cols>
  <sheetData>
    <row r="1" spans="1:46" x14ac:dyDescent="0.2">
      <c r="A1" s="93"/>
      <c r="B1" s="94"/>
      <c r="C1" s="539" t="s">
        <v>107</v>
      </c>
      <c r="D1" s="540"/>
      <c r="E1" s="540"/>
      <c r="F1" s="540"/>
      <c r="G1" s="540"/>
      <c r="H1" s="540"/>
      <c r="I1" s="540"/>
      <c r="J1" s="540"/>
      <c r="K1" s="540"/>
      <c r="L1" s="540"/>
      <c r="M1" s="540"/>
      <c r="N1" s="540"/>
      <c r="O1" s="540"/>
      <c r="P1" s="94"/>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row>
    <row r="2" spans="1:46" x14ac:dyDescent="0.2">
      <c r="A2" s="93"/>
      <c r="B2" s="94"/>
      <c r="C2" s="82"/>
      <c r="D2" s="82"/>
      <c r="E2" s="82"/>
      <c r="F2" s="82"/>
      <c r="G2" s="82"/>
      <c r="H2" s="82"/>
      <c r="I2" s="82"/>
      <c r="J2" s="82"/>
      <c r="K2" s="82"/>
      <c r="L2" s="82"/>
      <c r="M2" s="82"/>
      <c r="N2" s="82"/>
      <c r="O2" s="98"/>
      <c r="P2" s="94"/>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46" x14ac:dyDescent="0.2">
      <c r="A3" s="93"/>
      <c r="B3" s="94"/>
      <c r="C3" s="82"/>
      <c r="D3" s="99"/>
      <c r="E3" s="82"/>
      <c r="F3" s="82"/>
      <c r="G3" s="82"/>
      <c r="H3" s="82"/>
      <c r="I3" s="82"/>
      <c r="J3" s="82"/>
      <c r="K3" s="82"/>
      <c r="L3" s="82"/>
      <c r="M3" s="82"/>
      <c r="N3" s="82"/>
      <c r="O3" s="98"/>
      <c r="P3" s="94"/>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row>
    <row r="4" spans="1:46" x14ac:dyDescent="0.2">
      <c r="A4" s="93"/>
      <c r="B4" s="94"/>
      <c r="C4" s="82"/>
      <c r="D4" s="82"/>
      <c r="E4" s="82"/>
      <c r="F4" s="82"/>
      <c r="G4" s="82"/>
      <c r="H4" s="82"/>
      <c r="I4" s="82"/>
      <c r="J4" s="82"/>
      <c r="K4" s="82"/>
      <c r="L4" s="82"/>
      <c r="M4" s="82"/>
      <c r="N4" s="82"/>
      <c r="O4" s="98"/>
      <c r="P4" s="94"/>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row>
    <row r="5" spans="1:46" ht="12.75" customHeight="1" x14ac:dyDescent="0.2">
      <c r="A5" s="100"/>
      <c r="B5" s="101"/>
      <c r="C5" s="101"/>
      <c r="D5" s="101"/>
      <c r="E5" s="101"/>
      <c r="F5" s="101"/>
      <c r="G5" s="101"/>
      <c r="H5" s="236"/>
      <c r="I5" s="101"/>
      <c r="J5" s="101"/>
      <c r="K5" s="101"/>
      <c r="L5" s="101"/>
      <c r="M5" s="101"/>
      <c r="N5" s="101"/>
      <c r="O5" s="101"/>
      <c r="P5" s="94"/>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row>
    <row r="6" spans="1:46" ht="17.100000000000001" customHeight="1" x14ac:dyDescent="0.2">
      <c r="A6" s="246" t="s">
        <v>105</v>
      </c>
      <c r="B6" s="245"/>
      <c r="C6" s="247"/>
      <c r="D6" s="248" t="str">
        <f>CONCATENATE("KWARTAALSTAAT ZVW ", jaar_id)</f>
        <v>KWARTAALSTAAT ZVW 2023</v>
      </c>
      <c r="E6" s="247"/>
      <c r="F6" s="247"/>
      <c r="G6" s="247"/>
      <c r="H6" s="247"/>
      <c r="I6" s="247"/>
      <c r="J6" s="247"/>
      <c r="K6" s="247"/>
      <c r="L6" s="247"/>
      <c r="M6" s="248"/>
      <c r="N6" s="248"/>
      <c r="O6" s="248"/>
      <c r="P6" s="245"/>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row>
    <row r="7" spans="1:46" ht="17.100000000000001" customHeight="1" x14ac:dyDescent="0.2">
      <c r="A7" s="249"/>
      <c r="B7" s="245"/>
      <c r="C7" s="247"/>
      <c r="D7" s="248" t="s">
        <v>347</v>
      </c>
      <c r="E7" s="247"/>
      <c r="F7" s="247"/>
      <c r="G7" s="247"/>
      <c r="H7" s="247"/>
      <c r="I7" s="247"/>
      <c r="J7" s="247"/>
      <c r="K7" s="247"/>
      <c r="L7" s="247"/>
      <c r="M7" s="247"/>
      <c r="N7" s="247"/>
      <c r="O7" s="247"/>
      <c r="P7" s="245"/>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row>
    <row r="8" spans="1:46" ht="17.100000000000001" customHeight="1" x14ac:dyDescent="0.2">
      <c r="A8" s="250"/>
      <c r="B8" s="245"/>
      <c r="C8" s="247"/>
      <c r="D8" s="248" t="str">
        <f>IF(naw_uzovi_zorgverzekeraar&lt;&gt;"0000",CONCATENATE(UPPER(naw_naam_zorgverzekeraar),", ",UPPER(naw_plaats_zorgverzekeraar)),"")</f>
        <v/>
      </c>
      <c r="E8" s="248"/>
      <c r="F8" s="248"/>
      <c r="G8" s="248"/>
      <c r="H8" s="248"/>
      <c r="I8" s="248"/>
      <c r="J8" s="248"/>
      <c r="K8" s="248"/>
      <c r="L8" s="248"/>
      <c r="M8" s="248"/>
      <c r="N8" s="251" t="str">
        <f>CONCATENATE("UZOVI: ",naw_uzovi_zorgverzekeraar)</f>
        <v>UZOVI: 0000</v>
      </c>
      <c r="O8" s="248"/>
      <c r="P8" s="245"/>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row>
    <row r="9" spans="1:46" ht="17.100000000000001" customHeight="1" x14ac:dyDescent="0.2">
      <c r="A9" s="249"/>
      <c r="B9" s="245"/>
      <c r="C9" s="247"/>
      <c r="D9" s="252" t="s">
        <v>211</v>
      </c>
      <c r="E9" s="248"/>
      <c r="F9" s="248"/>
      <c r="G9" s="248"/>
      <c r="H9" s="248"/>
      <c r="I9" s="248"/>
      <c r="J9" s="248"/>
      <c r="K9" s="248"/>
      <c r="L9" s="253"/>
      <c r="M9" s="247"/>
      <c r="N9" s="247"/>
      <c r="O9" s="247"/>
      <c r="P9" s="245"/>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row>
    <row r="10" spans="1:46" ht="24" customHeight="1" x14ac:dyDescent="0.2">
      <c r="A10" s="250"/>
      <c r="B10" s="245"/>
      <c r="C10" s="247"/>
      <c r="D10" s="254" t="s">
        <v>139</v>
      </c>
      <c r="E10" s="248"/>
      <c r="F10" s="248"/>
      <c r="G10" s="248"/>
      <c r="H10" s="248"/>
      <c r="I10" s="248"/>
      <c r="J10" s="248"/>
      <c r="K10" s="248"/>
      <c r="L10" s="248"/>
      <c r="M10" s="248"/>
      <c r="N10" s="248"/>
      <c r="O10" s="248"/>
      <c r="P10" s="245"/>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row>
    <row r="11" spans="1:46" ht="18" customHeight="1" x14ac:dyDescent="0.2">
      <c r="A11" s="250"/>
      <c r="B11" s="245"/>
      <c r="C11" s="247"/>
      <c r="D11" s="541"/>
      <c r="E11" s="542"/>
      <c r="F11" s="542"/>
      <c r="G11" s="542"/>
      <c r="H11" s="543"/>
      <c r="I11" s="548" t="str">
        <f>CONCATENATE("LASTEN ", jaar_id)</f>
        <v>LASTEN 2023</v>
      </c>
      <c r="J11" s="552"/>
      <c r="K11" s="548" t="str">
        <f>CONCATENATE("LASTEN ", jaar_id-1)</f>
        <v>LASTEN 2022</v>
      </c>
      <c r="L11" s="552"/>
      <c r="M11" s="548" t="str">
        <f>CONCATENATE("LASTEN ", jaar_id-2," 
EN OUDER ^")</f>
        <v>LASTEN 2021 
EN OUDER ^</v>
      </c>
      <c r="N11" s="549"/>
      <c r="O11" s="257"/>
      <c r="P11" s="245"/>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row>
    <row r="12" spans="1:46" ht="18" customHeight="1" x14ac:dyDescent="0.2">
      <c r="A12" s="250"/>
      <c r="B12" s="245"/>
      <c r="C12" s="247"/>
      <c r="D12" s="358"/>
      <c r="E12" s="359"/>
      <c r="F12" s="359"/>
      <c r="G12" s="359"/>
      <c r="H12" s="364"/>
      <c r="I12" s="553"/>
      <c r="J12" s="554"/>
      <c r="K12" s="553"/>
      <c r="L12" s="554"/>
      <c r="M12" s="550"/>
      <c r="N12" s="551"/>
      <c r="O12" s="257"/>
      <c r="P12" s="245"/>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row>
    <row r="13" spans="1:46" ht="30" customHeight="1" x14ac:dyDescent="0.2">
      <c r="A13" s="250"/>
      <c r="B13" s="245"/>
      <c r="C13" s="247"/>
      <c r="D13" s="260"/>
      <c r="E13" s="261"/>
      <c r="F13" s="261"/>
      <c r="G13" s="261"/>
      <c r="H13" s="262"/>
      <c r="I13" s="546" t="str">
        <f>CONCATENATE("LASTEN ", jaar_id," inclusief balanspost ")</f>
        <v xml:space="preserve">LASTEN 2023 inclusief balanspost </v>
      </c>
      <c r="J13" s="546" t="str">
        <f>CONCATENATE("Ontvangen en geaccepteerde declaraties m.b.t. ", jaar_id)</f>
        <v>Ontvangen en geaccepteerde declaraties m.b.t. 2023</v>
      </c>
      <c r="K13" s="546" t="str">
        <f>CONCATENATE("LASTEN ", jaar_id-1," inclusief balanspost ")</f>
        <v xml:space="preserve">LASTEN 2022 inclusief balanspost </v>
      </c>
      <c r="L13" s="546" t="str">
        <f>CONCATENATE("Ontvangen en geaccepteerde declaraties m.b.t. ", jaar_id-1)</f>
        <v>Ontvangen en geaccepteerde declaraties m.b.t. 2022</v>
      </c>
      <c r="M13" s="546" t="str">
        <f>CONCATENATE("LASTEN ", " inclusief balanspost m.b.t. ",jaar_id-2, "^ en ouder")</f>
        <v>LASTEN  inclusief balanspost m.b.t. 2021^ en ouder</v>
      </c>
      <c r="N13" s="544" t="str">
        <f>CONCATENATE("Ontvangen en geaccepteerde declaraties m.b.t. ", jaar_id-2, "^ en ouder")</f>
        <v>Ontvangen en geaccepteerde declaraties m.b.t. 2021^ en ouder</v>
      </c>
      <c r="O13" s="257"/>
      <c r="P13" s="245"/>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row>
    <row r="14" spans="1:46" ht="30" customHeight="1" x14ac:dyDescent="0.2">
      <c r="A14" s="250"/>
      <c r="B14" s="245"/>
      <c r="C14" s="247"/>
      <c r="D14" s="260" t="s">
        <v>140</v>
      </c>
      <c r="E14" s="263"/>
      <c r="F14" s="263"/>
      <c r="G14" s="263"/>
      <c r="H14" s="326" t="s">
        <v>285</v>
      </c>
      <c r="I14" s="547"/>
      <c r="J14" s="547"/>
      <c r="K14" s="547"/>
      <c r="L14" s="547"/>
      <c r="M14" s="547"/>
      <c r="N14" s="545"/>
      <c r="O14" s="257"/>
      <c r="P14" s="245"/>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row>
    <row r="15" spans="1:46" ht="18" customHeight="1" x14ac:dyDescent="0.2">
      <c r="A15" s="250"/>
      <c r="B15" s="245"/>
      <c r="C15" s="247"/>
      <c r="D15" s="414" t="s">
        <v>318</v>
      </c>
      <c r="E15" s="265"/>
      <c r="F15" s="265"/>
      <c r="G15" s="265"/>
      <c r="H15" s="266"/>
      <c r="I15" s="267"/>
      <c r="J15" s="267"/>
      <c r="K15" s="267"/>
      <c r="L15" s="267"/>
      <c r="M15" s="267"/>
      <c r="N15" s="268"/>
      <c r="O15" s="257"/>
      <c r="P15" s="245"/>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row>
    <row r="16" spans="1:46" ht="18" customHeight="1" x14ac:dyDescent="0.2">
      <c r="A16" s="250"/>
      <c r="B16" s="245"/>
      <c r="C16" s="247"/>
      <c r="D16" s="260" t="s">
        <v>141</v>
      </c>
      <c r="E16" s="261"/>
      <c r="F16" s="261"/>
      <c r="G16" s="261"/>
      <c r="H16" s="269" t="s">
        <v>217</v>
      </c>
      <c r="I16" s="288"/>
      <c r="J16" s="288"/>
      <c r="K16" s="270"/>
      <c r="L16" s="271"/>
      <c r="M16" s="288"/>
      <c r="N16" s="272"/>
      <c r="O16" s="257"/>
      <c r="P16" s="245"/>
      <c r="Q16" s="93" t="str">
        <f>IF(OR((I16-J16)/IF(I16=0,1,I16)&lt;-10%,(K16-L16)/IF(K16=0,1,K16)&lt;-10%,(M16-N16)/IF(M16=0,1,M16)&lt;-10%),"De balans is &lt; -10%, als dit plausibel is dan vragen wij u dit nader toe te lichten bij de opmerkingen, zo niet dan dient u uw raming aan te scherpen.","")</f>
        <v/>
      </c>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row>
    <row r="17" spans="1:44" ht="18" customHeight="1" x14ac:dyDescent="0.2">
      <c r="A17" s="250"/>
      <c r="B17" s="245"/>
      <c r="C17" s="247"/>
      <c r="D17" s="260" t="s">
        <v>142</v>
      </c>
      <c r="E17" s="261"/>
      <c r="F17" s="261"/>
      <c r="G17" s="261"/>
      <c r="H17" s="269" t="s">
        <v>218</v>
      </c>
      <c r="I17" s="288"/>
      <c r="J17" s="288"/>
      <c r="K17" s="270"/>
      <c r="L17" s="271"/>
      <c r="M17" s="270"/>
      <c r="N17" s="272"/>
      <c r="O17" s="257"/>
      <c r="P17" s="245"/>
      <c r="Q17" s="93" t="str">
        <f t="shared" ref="Q17:Q24" si="0">IF(OR((I17-J17)/IF(I17=0,1,I17)&lt;-10%,(K17-L17)/IF(K17=0,1,K17)&lt;-10%,(M17-N17)/IF(M17=0,1,M17)&lt;-10%),"De balans is &lt; -10%, als dit plausibel is dan vragen wij u dit nader toe te lichten bij de opmerkingen, zo niet dan dient u uw raming aan te scherpen.","")</f>
        <v/>
      </c>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row>
    <row r="18" spans="1:44" ht="18" customHeight="1" x14ac:dyDescent="0.2">
      <c r="A18" s="250"/>
      <c r="B18" s="245"/>
      <c r="C18" s="247"/>
      <c r="D18" s="260" t="s">
        <v>143</v>
      </c>
      <c r="E18" s="261"/>
      <c r="F18" s="261"/>
      <c r="G18" s="261"/>
      <c r="H18" s="269" t="s">
        <v>219</v>
      </c>
      <c r="I18" s="288"/>
      <c r="J18" s="288"/>
      <c r="K18" s="270"/>
      <c r="L18" s="271"/>
      <c r="M18" s="270"/>
      <c r="N18" s="272"/>
      <c r="O18" s="257"/>
      <c r="P18" s="245"/>
      <c r="Q18" s="93" t="str">
        <f t="shared" si="0"/>
        <v/>
      </c>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row>
    <row r="19" spans="1:44" ht="18" customHeight="1" x14ac:dyDescent="0.2">
      <c r="A19" s="250"/>
      <c r="B19" s="245"/>
      <c r="C19" s="247"/>
      <c r="D19" s="260" t="s">
        <v>144</v>
      </c>
      <c r="E19" s="261"/>
      <c r="F19" s="261"/>
      <c r="G19" s="261"/>
      <c r="H19" s="269" t="s">
        <v>220</v>
      </c>
      <c r="I19" s="288"/>
      <c r="J19" s="288"/>
      <c r="K19" s="270"/>
      <c r="L19" s="271"/>
      <c r="M19" s="270"/>
      <c r="N19" s="272"/>
      <c r="O19" s="257"/>
      <c r="P19" s="245"/>
      <c r="Q19" s="93" t="str">
        <f t="shared" si="0"/>
        <v/>
      </c>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row>
    <row r="20" spans="1:44" ht="18" customHeight="1" x14ac:dyDescent="0.2">
      <c r="A20" s="250"/>
      <c r="B20" s="245"/>
      <c r="C20" s="247"/>
      <c r="D20" s="260" t="s">
        <v>307</v>
      </c>
      <c r="E20" s="261"/>
      <c r="F20" s="261"/>
      <c r="G20" s="261"/>
      <c r="H20" s="269" t="s">
        <v>305</v>
      </c>
      <c r="I20" s="288"/>
      <c r="J20" s="288"/>
      <c r="K20" s="270"/>
      <c r="L20" s="271"/>
      <c r="M20" s="270"/>
      <c r="N20" s="272"/>
      <c r="O20" s="257"/>
      <c r="P20" s="245"/>
      <c r="Q20" s="93" t="str">
        <f t="shared" si="0"/>
        <v/>
      </c>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row>
    <row r="21" spans="1:44" ht="18" customHeight="1" x14ac:dyDescent="0.2">
      <c r="A21" s="250"/>
      <c r="B21" s="245"/>
      <c r="C21" s="247"/>
      <c r="D21" s="260" t="s">
        <v>308</v>
      </c>
      <c r="E21" s="261"/>
      <c r="F21" s="261"/>
      <c r="G21" s="261"/>
      <c r="H21" s="269" t="s">
        <v>306</v>
      </c>
      <c r="I21" s="288"/>
      <c r="J21" s="288"/>
      <c r="K21" s="270"/>
      <c r="L21" s="271"/>
      <c r="M21" s="270"/>
      <c r="N21" s="272"/>
      <c r="O21" s="257"/>
      <c r="P21" s="245"/>
      <c r="Q21" s="93" t="str">
        <f t="shared" si="0"/>
        <v/>
      </c>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row>
    <row r="22" spans="1:44" ht="18" customHeight="1" x14ac:dyDescent="0.2">
      <c r="A22" s="250"/>
      <c r="B22" s="245"/>
      <c r="C22" s="247"/>
      <c r="D22" s="260" t="s">
        <v>309</v>
      </c>
      <c r="E22" s="261"/>
      <c r="F22" s="261"/>
      <c r="G22" s="261"/>
      <c r="H22" s="269" t="s">
        <v>310</v>
      </c>
      <c r="I22" s="288"/>
      <c r="J22" s="288"/>
      <c r="K22" s="270"/>
      <c r="L22" s="271"/>
      <c r="M22" s="270"/>
      <c r="N22" s="272"/>
      <c r="O22" s="257"/>
      <c r="P22" s="245"/>
      <c r="Q22" s="93" t="str">
        <f t="shared" si="0"/>
        <v/>
      </c>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row>
    <row r="23" spans="1:44" ht="18" customHeight="1" x14ac:dyDescent="0.2">
      <c r="A23" s="250"/>
      <c r="B23" s="245"/>
      <c r="C23" s="247"/>
      <c r="D23" s="260" t="s">
        <v>311</v>
      </c>
      <c r="E23" s="261"/>
      <c r="F23" s="261"/>
      <c r="G23" s="261"/>
      <c r="H23" s="269" t="s">
        <v>312</v>
      </c>
      <c r="I23" s="288"/>
      <c r="J23" s="288"/>
      <c r="K23" s="270"/>
      <c r="L23" s="271"/>
      <c r="M23" s="270"/>
      <c r="N23" s="273"/>
      <c r="O23" s="257"/>
      <c r="P23" s="245"/>
      <c r="Q23" s="93" t="str">
        <f t="shared" si="0"/>
        <v/>
      </c>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row>
    <row r="24" spans="1:44" ht="18" customHeight="1" x14ac:dyDescent="0.2">
      <c r="A24" s="250"/>
      <c r="B24" s="245"/>
      <c r="C24" s="247"/>
      <c r="D24" s="279" t="s">
        <v>2141</v>
      </c>
      <c r="E24" s="280"/>
      <c r="F24" s="280"/>
      <c r="G24" s="280"/>
      <c r="H24" s="276" t="s">
        <v>1196</v>
      </c>
      <c r="I24" s="277"/>
      <c r="J24" s="277"/>
      <c r="K24" s="277"/>
      <c r="L24" s="277"/>
      <c r="M24" s="270"/>
      <c r="N24" s="272"/>
      <c r="O24" s="257"/>
      <c r="P24" s="245"/>
      <c r="Q24" s="93" t="str">
        <f t="shared" si="0"/>
        <v/>
      </c>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row>
    <row r="25" spans="1:44" ht="18" customHeight="1" x14ac:dyDescent="0.2">
      <c r="A25" s="250"/>
      <c r="B25" s="245"/>
      <c r="C25" s="247"/>
      <c r="D25" s="281" t="s">
        <v>145</v>
      </c>
      <c r="E25" s="263"/>
      <c r="F25" s="263"/>
      <c r="G25" s="263"/>
      <c r="H25" s="282"/>
      <c r="I25" s="283">
        <f t="shared" ref="I25:N25" si="1">SUM(I16:I24)</f>
        <v>0</v>
      </c>
      <c r="J25" s="283">
        <f t="shared" si="1"/>
        <v>0</v>
      </c>
      <c r="K25" s="283">
        <f t="shared" si="1"/>
        <v>0</v>
      </c>
      <c r="L25" s="283">
        <f t="shared" si="1"/>
        <v>0</v>
      </c>
      <c r="M25" s="283">
        <f t="shared" si="1"/>
        <v>0</v>
      </c>
      <c r="N25" s="284">
        <f t="shared" si="1"/>
        <v>0</v>
      </c>
      <c r="O25" s="257"/>
      <c r="P25" s="245"/>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row>
    <row r="26" spans="1:44" ht="17.100000000000001" customHeight="1" x14ac:dyDescent="0.2">
      <c r="A26" s="250"/>
      <c r="B26" s="245"/>
      <c r="C26" s="247"/>
      <c r="D26" s="264" t="s">
        <v>256</v>
      </c>
      <c r="E26" s="265"/>
      <c r="F26" s="265"/>
      <c r="G26" s="265"/>
      <c r="H26" s="266"/>
      <c r="I26" s="267"/>
      <c r="J26" s="267"/>
      <c r="K26" s="267"/>
      <c r="L26" s="267"/>
      <c r="M26" s="267"/>
      <c r="N26" s="268"/>
      <c r="O26" s="257"/>
      <c r="P26" s="245"/>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row>
    <row r="27" spans="1:44" ht="17.100000000000001" customHeight="1" x14ac:dyDescent="0.2">
      <c r="A27" s="250"/>
      <c r="B27" s="245"/>
      <c r="C27" s="247"/>
      <c r="D27" s="260" t="s">
        <v>1065</v>
      </c>
      <c r="E27" s="261"/>
      <c r="F27" s="261"/>
      <c r="G27" s="261"/>
      <c r="H27" s="285" t="s">
        <v>221</v>
      </c>
      <c r="I27" s="288"/>
      <c r="J27" s="325"/>
      <c r="K27" s="270"/>
      <c r="L27" s="270"/>
      <c r="M27" s="270"/>
      <c r="N27" s="273"/>
      <c r="O27" s="257"/>
      <c r="P27" s="245"/>
      <c r="Q27" s="93" t="str">
        <f t="shared" ref="Q27" si="2">IF(OR((I27-J27)/IF(I27=0,1,I27)&lt;-10%,(K27-L27)/IF(K27=0,1,K27)&lt;-10%,(M27-N27)/IF(M27=0,1,M27)&lt;-10%),"De balans is &lt; -10%, als dit plausibel is dan vragen wij u dit nader toe te lichten bij de opmerkingen, zo niet dan dient u uw raming aan te scherpen.","")</f>
        <v/>
      </c>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row>
    <row r="28" spans="1:44" ht="17.100000000000001" customHeight="1" x14ac:dyDescent="0.2">
      <c r="A28" s="250"/>
      <c r="B28" s="245"/>
      <c r="C28" s="247"/>
      <c r="D28" s="279" t="s">
        <v>2141</v>
      </c>
      <c r="E28" s="261"/>
      <c r="F28" s="261"/>
      <c r="G28" s="261"/>
      <c r="H28" s="276" t="s">
        <v>1198</v>
      </c>
      <c r="I28" s="277"/>
      <c r="J28" s="277"/>
      <c r="K28" s="277"/>
      <c r="L28" s="277"/>
      <c r="M28" s="270"/>
      <c r="N28" s="272"/>
      <c r="O28" s="257"/>
      <c r="P28" s="245"/>
      <c r="Q28" s="93" t="str">
        <f t="shared" ref="Q28:Q33" si="3">IF(OR((I28-J28)/IF(I28=0,1,I28)&lt;-10%,(K28-L28)/IF(K28=0,1,K28)&lt;-10%,(M28-N28)/IF(M28=0,1,M28)&lt;-10%),"De balans is &lt; -10%, als dit plausibel is dan vragen wij u dit nader toe te lichten bij de opmerkingen, zo niet dan dient u uw raming aan te scherpen.","")</f>
        <v/>
      </c>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row>
    <row r="29" spans="1:44" ht="17.100000000000001" customHeight="1" x14ac:dyDescent="0.2">
      <c r="A29" s="250"/>
      <c r="B29" s="245"/>
      <c r="C29" s="247"/>
      <c r="D29" s="281" t="s">
        <v>146</v>
      </c>
      <c r="E29" s="263"/>
      <c r="F29" s="263"/>
      <c r="G29" s="263"/>
      <c r="H29" s="269"/>
      <c r="I29" s="283">
        <f t="shared" ref="I29:N29" si="4">SUM(I27:I28)</f>
        <v>0</v>
      </c>
      <c r="J29" s="283">
        <f t="shared" si="4"/>
        <v>0</v>
      </c>
      <c r="K29" s="283">
        <f t="shared" si="4"/>
        <v>0</v>
      </c>
      <c r="L29" s="283">
        <f t="shared" si="4"/>
        <v>0</v>
      </c>
      <c r="M29" s="283">
        <f t="shared" si="4"/>
        <v>0</v>
      </c>
      <c r="N29" s="284">
        <f t="shared" si="4"/>
        <v>0</v>
      </c>
      <c r="O29" s="257"/>
      <c r="P29" s="245"/>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row>
    <row r="30" spans="1:44" ht="18" customHeight="1" x14ac:dyDescent="0.2">
      <c r="A30" s="250"/>
      <c r="B30" s="245"/>
      <c r="C30" s="247"/>
      <c r="D30" s="264" t="s">
        <v>314</v>
      </c>
      <c r="E30" s="265"/>
      <c r="F30" s="265"/>
      <c r="G30" s="265"/>
      <c r="H30" s="266"/>
      <c r="I30" s="267"/>
      <c r="J30" s="267"/>
      <c r="K30" s="288"/>
      <c r="L30" s="288"/>
      <c r="M30" s="288"/>
      <c r="N30" s="289"/>
      <c r="O30" s="257"/>
      <c r="P30" s="245"/>
      <c r="Q30" s="93" t="str">
        <f t="shared" si="3"/>
        <v/>
      </c>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row>
    <row r="31" spans="1:44" ht="18" customHeight="1" x14ac:dyDescent="0.2">
      <c r="A31" s="250"/>
      <c r="B31" s="245"/>
      <c r="C31" s="247"/>
      <c r="D31" s="260" t="s">
        <v>315</v>
      </c>
      <c r="E31" s="261"/>
      <c r="F31" s="261"/>
      <c r="G31" s="261"/>
      <c r="H31" s="269" t="s">
        <v>313</v>
      </c>
      <c r="I31" s="288"/>
      <c r="J31" s="288"/>
      <c r="K31" s="270"/>
      <c r="L31" s="271"/>
      <c r="M31" s="270"/>
      <c r="N31" s="272"/>
      <c r="O31" s="257"/>
      <c r="P31" s="245"/>
      <c r="Q31" s="93" t="str">
        <f t="shared" si="3"/>
        <v/>
      </c>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row>
    <row r="32" spans="1:44" ht="18" customHeight="1" x14ac:dyDescent="0.2">
      <c r="A32" s="250"/>
      <c r="B32" s="245"/>
      <c r="C32" s="247"/>
      <c r="D32" s="495" t="s">
        <v>1538</v>
      </c>
      <c r="E32" s="275"/>
      <c r="F32" s="275"/>
      <c r="G32" s="275"/>
      <c r="H32" s="276" t="s">
        <v>1199</v>
      </c>
      <c r="I32" s="277"/>
      <c r="J32" s="277"/>
      <c r="K32" s="270"/>
      <c r="L32" s="271"/>
      <c r="M32" s="277"/>
      <c r="N32" s="278"/>
      <c r="O32" s="257"/>
      <c r="P32" s="245"/>
      <c r="Q32" s="93" t="str">
        <f t="shared" si="3"/>
        <v/>
      </c>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row>
    <row r="33" spans="1:44" ht="18" customHeight="1" x14ac:dyDescent="0.2">
      <c r="A33" s="250"/>
      <c r="B33" s="245"/>
      <c r="C33" s="247"/>
      <c r="D33" s="279" t="s">
        <v>2141</v>
      </c>
      <c r="E33" s="261"/>
      <c r="F33" s="261"/>
      <c r="G33" s="261"/>
      <c r="H33" s="276" t="s">
        <v>1200</v>
      </c>
      <c r="I33" s="277"/>
      <c r="J33" s="277"/>
      <c r="K33" s="277"/>
      <c r="L33" s="277"/>
      <c r="M33" s="270"/>
      <c r="N33" s="272"/>
      <c r="O33" s="257"/>
      <c r="P33" s="245"/>
      <c r="Q33" s="93" t="str">
        <f t="shared" si="3"/>
        <v/>
      </c>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row>
    <row r="34" spans="1:44" ht="18" customHeight="1" x14ac:dyDescent="0.2">
      <c r="A34" s="250"/>
      <c r="B34" s="245"/>
      <c r="C34" s="247"/>
      <c r="D34" s="281" t="s">
        <v>377</v>
      </c>
      <c r="E34" s="263"/>
      <c r="F34" s="263"/>
      <c r="G34" s="263"/>
      <c r="H34" s="282"/>
      <c r="I34" s="283">
        <f t="shared" ref="I34:N34" si="5">SUM(I31:I33)</f>
        <v>0</v>
      </c>
      <c r="J34" s="283">
        <f t="shared" si="5"/>
        <v>0</v>
      </c>
      <c r="K34" s="283">
        <f t="shared" si="5"/>
        <v>0</v>
      </c>
      <c r="L34" s="283">
        <f t="shared" si="5"/>
        <v>0</v>
      </c>
      <c r="M34" s="283">
        <f t="shared" si="5"/>
        <v>0</v>
      </c>
      <c r="N34" s="284">
        <f t="shared" si="5"/>
        <v>0</v>
      </c>
      <c r="O34" s="257"/>
      <c r="P34" s="245"/>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row>
    <row r="35" spans="1:44" ht="17.100000000000001" customHeight="1" x14ac:dyDescent="0.2">
      <c r="A35" s="250"/>
      <c r="B35" s="245"/>
      <c r="C35" s="247"/>
      <c r="D35" s="264" t="s">
        <v>147</v>
      </c>
      <c r="E35" s="265"/>
      <c r="F35" s="265"/>
      <c r="G35" s="265"/>
      <c r="H35" s="266"/>
      <c r="I35" s="267"/>
      <c r="J35" s="267"/>
      <c r="K35" s="267"/>
      <c r="L35" s="267"/>
      <c r="M35" s="267"/>
      <c r="N35" s="268"/>
      <c r="O35" s="257"/>
      <c r="P35" s="245"/>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row>
    <row r="36" spans="1:44" ht="17.100000000000001" customHeight="1" x14ac:dyDescent="0.2">
      <c r="A36" s="250"/>
      <c r="B36" s="245"/>
      <c r="C36" s="247"/>
      <c r="D36" s="260" t="s">
        <v>148</v>
      </c>
      <c r="E36" s="261"/>
      <c r="F36" s="261"/>
      <c r="G36" s="261"/>
      <c r="H36" s="269" t="s">
        <v>214</v>
      </c>
      <c r="I36" s="288"/>
      <c r="J36" s="288"/>
      <c r="K36" s="270"/>
      <c r="L36" s="271"/>
      <c r="M36" s="270"/>
      <c r="N36" s="272"/>
      <c r="O36" s="257"/>
      <c r="P36" s="245"/>
      <c r="Q36" s="93" t="str">
        <f t="shared" ref="Q36:Q39" si="6">IF(OR((I36-J36)/IF(I36=0,1,I36)&lt;-10%,(K36-L36)/IF(K36=0,1,K36)&lt;-10%,(M36-N36)/IF(M36=0,1,M36)&lt;-10%),"De balans is &lt; -10%, als dit plausibel is dan vragen wij u dit nader toe te lichten bij de opmerkingen, zo niet dan dient u uw raming aan te scherpen.","")</f>
        <v/>
      </c>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row>
    <row r="37" spans="1:44" ht="17.100000000000001" customHeight="1" x14ac:dyDescent="0.2">
      <c r="A37" s="250"/>
      <c r="B37" s="245"/>
      <c r="C37" s="247"/>
      <c r="D37" s="260" t="s">
        <v>149</v>
      </c>
      <c r="E37" s="261"/>
      <c r="F37" s="261"/>
      <c r="G37" s="261"/>
      <c r="H37" s="269" t="s">
        <v>215</v>
      </c>
      <c r="I37" s="288"/>
      <c r="J37" s="288"/>
      <c r="K37" s="270"/>
      <c r="L37" s="271"/>
      <c r="M37" s="270"/>
      <c r="N37" s="272"/>
      <c r="O37" s="257"/>
      <c r="P37" s="245"/>
      <c r="Q37" s="93" t="str">
        <f t="shared" si="6"/>
        <v/>
      </c>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row>
    <row r="38" spans="1:44" ht="17.100000000000001" customHeight="1" x14ac:dyDescent="0.2">
      <c r="A38" s="250"/>
      <c r="B38" s="245"/>
      <c r="C38" s="247"/>
      <c r="D38" s="260" t="s">
        <v>241</v>
      </c>
      <c r="E38" s="261"/>
      <c r="F38" s="261"/>
      <c r="G38" s="261"/>
      <c r="H38" s="269" t="s">
        <v>216</v>
      </c>
      <c r="I38" s="288"/>
      <c r="J38" s="288"/>
      <c r="K38" s="270"/>
      <c r="L38" s="271"/>
      <c r="M38" s="270"/>
      <c r="N38" s="272"/>
      <c r="O38" s="257"/>
      <c r="P38" s="245"/>
      <c r="Q38" s="93" t="str">
        <f t="shared" si="6"/>
        <v/>
      </c>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row>
    <row r="39" spans="1:44" ht="18" customHeight="1" x14ac:dyDescent="0.2">
      <c r="A39" s="250"/>
      <c r="B39" s="245"/>
      <c r="C39" s="247"/>
      <c r="D39" s="279" t="s">
        <v>2141</v>
      </c>
      <c r="E39" s="261"/>
      <c r="F39" s="261"/>
      <c r="G39" s="261"/>
      <c r="H39" s="276" t="s">
        <v>1203</v>
      </c>
      <c r="I39" s="277"/>
      <c r="J39" s="277"/>
      <c r="K39" s="277"/>
      <c r="L39" s="277"/>
      <c r="M39" s="270"/>
      <c r="N39" s="272"/>
      <c r="O39" s="257"/>
      <c r="P39" s="245"/>
      <c r="Q39" s="93" t="str">
        <f t="shared" si="6"/>
        <v/>
      </c>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row>
    <row r="40" spans="1:44" ht="18" customHeight="1" x14ac:dyDescent="0.2">
      <c r="A40" s="250"/>
      <c r="B40" s="245"/>
      <c r="C40" s="247"/>
      <c r="D40" s="281" t="s">
        <v>150</v>
      </c>
      <c r="E40" s="263"/>
      <c r="F40" s="263"/>
      <c r="G40" s="263"/>
      <c r="H40" s="282"/>
      <c r="I40" s="283">
        <f t="shared" ref="I40:N40" si="7">SUM(I36:I39)</f>
        <v>0</v>
      </c>
      <c r="J40" s="283">
        <f t="shared" si="7"/>
        <v>0</v>
      </c>
      <c r="K40" s="283">
        <f t="shared" si="7"/>
        <v>0</v>
      </c>
      <c r="L40" s="283">
        <f t="shared" si="7"/>
        <v>0</v>
      </c>
      <c r="M40" s="283">
        <f t="shared" si="7"/>
        <v>0</v>
      </c>
      <c r="N40" s="284">
        <f t="shared" si="7"/>
        <v>0</v>
      </c>
      <c r="O40" s="257"/>
      <c r="P40" s="245"/>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row>
    <row r="41" spans="1:44" ht="18" customHeight="1" x14ac:dyDescent="0.2">
      <c r="A41" s="250"/>
      <c r="B41" s="245"/>
      <c r="C41" s="247"/>
      <c r="D41" s="264" t="s">
        <v>258</v>
      </c>
      <c r="E41" s="265"/>
      <c r="F41" s="265"/>
      <c r="G41" s="265"/>
      <c r="H41" s="266"/>
      <c r="I41" s="267"/>
      <c r="J41" s="267"/>
      <c r="K41" s="267"/>
      <c r="L41" s="267"/>
      <c r="M41" s="267"/>
      <c r="N41" s="268"/>
      <c r="O41" s="257"/>
      <c r="P41" s="245"/>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row>
    <row r="42" spans="1:44" ht="18" customHeight="1" x14ac:dyDescent="0.2">
      <c r="A42" s="250"/>
      <c r="B42" s="245"/>
      <c r="C42" s="247"/>
      <c r="D42" s="260" t="s">
        <v>259</v>
      </c>
      <c r="E42" s="261"/>
      <c r="F42" s="261"/>
      <c r="G42" s="261"/>
      <c r="H42" s="269" t="s">
        <v>222</v>
      </c>
      <c r="I42" s="288"/>
      <c r="J42" s="288"/>
      <c r="K42" s="270"/>
      <c r="L42" s="271"/>
      <c r="M42" s="270"/>
      <c r="N42" s="272"/>
      <c r="O42" s="257"/>
      <c r="P42" s="245"/>
      <c r="Q42" s="93" t="str">
        <f t="shared" ref="Q42:Q44" si="8">IF(OR((I42-J42)/IF(I42=0,1,I42)&lt;-10%,(K42-L42)/IF(K42=0,1,K42)&lt;-10%,(M42-N42)/IF(M42=0,1,M42)&lt;-10%),"De balans is &lt; -10%, als dit plausibel is dan vragen wij u dit nader toe te lichten bij de opmerkingen, zo niet dan dient u uw raming aan te scherpen.","")</f>
        <v/>
      </c>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row>
    <row r="43" spans="1:44" ht="18" customHeight="1" x14ac:dyDescent="0.2">
      <c r="A43" s="250"/>
      <c r="B43" s="245"/>
      <c r="C43" s="247"/>
      <c r="D43" s="260" t="s">
        <v>357</v>
      </c>
      <c r="E43" s="261"/>
      <c r="F43" s="261"/>
      <c r="G43" s="261"/>
      <c r="H43" s="269" t="s">
        <v>402</v>
      </c>
      <c r="I43" s="288"/>
      <c r="J43" s="288"/>
      <c r="K43" s="288"/>
      <c r="L43" s="288"/>
      <c r="M43" s="270"/>
      <c r="N43" s="272"/>
      <c r="O43" s="257"/>
      <c r="P43" s="245"/>
      <c r="Q43" s="93" t="str">
        <f t="shared" si="8"/>
        <v/>
      </c>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row>
    <row r="44" spans="1:44" ht="18" customHeight="1" x14ac:dyDescent="0.2">
      <c r="A44" s="250"/>
      <c r="B44" s="245"/>
      <c r="C44" s="247"/>
      <c r="D44" s="279" t="s">
        <v>2141</v>
      </c>
      <c r="E44" s="261"/>
      <c r="F44" s="261"/>
      <c r="G44" s="261"/>
      <c r="H44" s="276" t="s">
        <v>1205</v>
      </c>
      <c r="I44" s="277"/>
      <c r="J44" s="277"/>
      <c r="K44" s="277"/>
      <c r="L44" s="277"/>
      <c r="M44" s="270"/>
      <c r="N44" s="272"/>
      <c r="O44" s="257"/>
      <c r="P44" s="245"/>
      <c r="Q44" s="93" t="str">
        <f t="shared" si="8"/>
        <v/>
      </c>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row>
    <row r="45" spans="1:44" ht="18" customHeight="1" x14ac:dyDescent="0.2">
      <c r="A45" s="250"/>
      <c r="B45" s="245"/>
      <c r="C45" s="247"/>
      <c r="D45" s="290" t="s">
        <v>151</v>
      </c>
      <c r="E45" s="291"/>
      <c r="F45" s="291"/>
      <c r="G45" s="291"/>
      <c r="H45" s="292"/>
      <c r="I45" s="293">
        <f t="shared" ref="I45:N45" si="9">SUM(I42:I44)</f>
        <v>0</v>
      </c>
      <c r="J45" s="293">
        <f t="shared" si="9"/>
        <v>0</v>
      </c>
      <c r="K45" s="293">
        <f t="shared" si="9"/>
        <v>0</v>
      </c>
      <c r="L45" s="293">
        <f t="shared" si="9"/>
        <v>0</v>
      </c>
      <c r="M45" s="293">
        <f t="shared" si="9"/>
        <v>0</v>
      </c>
      <c r="N45" s="294">
        <f t="shared" si="9"/>
        <v>0</v>
      </c>
      <c r="O45" s="257"/>
      <c r="P45" s="245"/>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row>
    <row r="46" spans="1:44" x14ac:dyDescent="0.2">
      <c r="A46" s="250"/>
      <c r="B46" s="245"/>
      <c r="C46" s="247"/>
      <c r="D46" s="248" t="s">
        <v>1541</v>
      </c>
      <c r="E46" s="247"/>
      <c r="F46" s="247"/>
      <c r="G46" s="247"/>
      <c r="H46" s="247"/>
      <c r="I46" s="247"/>
      <c r="J46" s="247"/>
      <c r="K46" s="247"/>
      <c r="L46" s="247"/>
      <c r="M46" s="247"/>
      <c r="N46" s="247"/>
      <c r="O46" s="257"/>
      <c r="P46" s="245"/>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row>
    <row r="47" spans="1:44" x14ac:dyDescent="0.2">
      <c r="A47" s="250"/>
      <c r="B47" s="245"/>
      <c r="C47" s="247"/>
      <c r="D47" s="247"/>
      <c r="E47" s="247"/>
      <c r="F47" s="247"/>
      <c r="G47" s="247"/>
      <c r="H47" s="247"/>
      <c r="I47" s="247"/>
      <c r="J47" s="247"/>
      <c r="K47" s="247"/>
      <c r="L47" s="247"/>
      <c r="M47" s="247"/>
      <c r="N47" s="247"/>
      <c r="O47" s="257"/>
      <c r="P47" s="245"/>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row>
    <row r="48" spans="1:44" ht="19.5" customHeight="1" x14ac:dyDescent="0.2">
      <c r="A48" s="249"/>
      <c r="B48" s="245"/>
      <c r="C48" s="247"/>
      <c r="D48" s="383">
        <f ca="1">NOW()</f>
        <v>45015.406624768519</v>
      </c>
      <c r="E48" s="295"/>
      <c r="F48" s="248"/>
      <c r="G48" s="248"/>
      <c r="H48" s="248"/>
      <c r="I48" s="248"/>
      <c r="J48" s="248"/>
      <c r="K48" s="248"/>
      <c r="L48" s="248"/>
      <c r="M48" s="248"/>
      <c r="N48" s="296" t="str">
        <f>CONCATENATE("Kostenverzamelstaat 2023, ",LOWER(A6))</f>
        <v>Kostenverzamelstaat 2023, pagina 1</v>
      </c>
      <c r="O48" s="247"/>
      <c r="P48" s="245"/>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row>
    <row r="49" spans="1:44" ht="12.75" customHeight="1" x14ac:dyDescent="0.2">
      <c r="A49" s="244"/>
      <c r="B49" s="245"/>
      <c r="C49" s="245"/>
      <c r="D49" s="245"/>
      <c r="E49" s="245"/>
      <c r="F49" s="245"/>
      <c r="G49" s="245"/>
      <c r="H49" s="245"/>
      <c r="I49" s="245"/>
      <c r="J49" s="245"/>
      <c r="K49" s="245"/>
      <c r="L49" s="245"/>
      <c r="M49" s="245"/>
      <c r="N49" s="245"/>
      <c r="O49" s="245"/>
      <c r="P49" s="245"/>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row>
    <row r="50" spans="1:44" ht="19.5" customHeight="1" x14ac:dyDescent="0.2">
      <c r="A50" s="246" t="s">
        <v>108</v>
      </c>
      <c r="B50" s="245"/>
      <c r="C50" s="297"/>
      <c r="D50" s="248" t="str">
        <f>CONCATENATE("KWARTAALSTAAT ZVW ", jaar_id)</f>
        <v>KWARTAALSTAAT ZVW 2023</v>
      </c>
      <c r="E50" s="247"/>
      <c r="F50" s="247"/>
      <c r="G50" s="247"/>
      <c r="H50" s="247"/>
      <c r="I50" s="247"/>
      <c r="J50" s="247"/>
      <c r="K50" s="247"/>
      <c r="L50" s="247"/>
      <c r="M50" s="248"/>
      <c r="N50" s="248"/>
      <c r="O50" s="248"/>
      <c r="P50" s="245"/>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row>
    <row r="51" spans="1:44" ht="19.5" customHeight="1" x14ac:dyDescent="0.2">
      <c r="A51" s="249"/>
      <c r="B51" s="245"/>
      <c r="C51" s="247"/>
      <c r="D51" s="248" t="s">
        <v>347</v>
      </c>
      <c r="E51" s="247"/>
      <c r="F51" s="247"/>
      <c r="G51" s="247"/>
      <c r="H51" s="247"/>
      <c r="I51" s="247"/>
      <c r="J51" s="247"/>
      <c r="K51" s="247"/>
      <c r="L51" s="247"/>
      <c r="M51" s="247"/>
      <c r="N51" s="247"/>
      <c r="O51" s="247"/>
      <c r="P51" s="245"/>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row>
    <row r="52" spans="1:44" ht="19.5" customHeight="1" x14ac:dyDescent="0.2">
      <c r="A52" s="250"/>
      <c r="B52" s="245"/>
      <c r="C52" s="247"/>
      <c r="D52" s="248" t="str">
        <f>IF(naw_uzovi_zorgverzekeraar&lt;&gt;"0000",CONCATENATE(UPPER(naw_naam_zorgverzekeraar),", ",UPPER(naw_plaats_zorgverzekeraar)),"")</f>
        <v/>
      </c>
      <c r="E52" s="248"/>
      <c r="F52" s="248"/>
      <c r="G52" s="248"/>
      <c r="H52" s="248"/>
      <c r="I52" s="248"/>
      <c r="J52" s="248"/>
      <c r="K52" s="248"/>
      <c r="L52" s="248"/>
      <c r="M52" s="248"/>
      <c r="N52" s="251" t="str">
        <f>CONCATENATE("UZOVI: ",naw_uzovi_zorgverzekeraar)</f>
        <v>UZOVI: 0000</v>
      </c>
      <c r="O52" s="248"/>
      <c r="P52" s="245"/>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row>
    <row r="53" spans="1:44" ht="19.5" customHeight="1" x14ac:dyDescent="0.2">
      <c r="A53" s="249"/>
      <c r="B53" s="245"/>
      <c r="C53" s="247"/>
      <c r="D53" s="252" t="s">
        <v>211</v>
      </c>
      <c r="E53" s="248"/>
      <c r="F53" s="248"/>
      <c r="G53" s="248"/>
      <c r="H53" s="248"/>
      <c r="I53" s="248"/>
      <c r="J53" s="248"/>
      <c r="K53" s="248"/>
      <c r="L53" s="253"/>
      <c r="M53" s="247"/>
      <c r="N53" s="247"/>
      <c r="O53" s="247"/>
      <c r="P53" s="245"/>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row>
    <row r="54" spans="1:44" ht="19.5" customHeight="1" x14ac:dyDescent="0.2">
      <c r="A54" s="250"/>
      <c r="B54" s="245"/>
      <c r="C54" s="297"/>
      <c r="D54" s="254" t="s">
        <v>208</v>
      </c>
      <c r="E54" s="248"/>
      <c r="F54" s="248"/>
      <c r="G54" s="248"/>
      <c r="H54" s="248"/>
      <c r="I54" s="248"/>
      <c r="J54" s="248"/>
      <c r="K54" s="248"/>
      <c r="L54" s="296"/>
      <c r="M54" s="248"/>
      <c r="N54" s="248"/>
      <c r="O54" s="248"/>
      <c r="P54" s="245"/>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row>
    <row r="55" spans="1:44" ht="18" customHeight="1" x14ac:dyDescent="0.2">
      <c r="A55" s="250"/>
      <c r="B55" s="245"/>
      <c r="C55" s="247"/>
      <c r="D55" s="255"/>
      <c r="E55" s="256"/>
      <c r="F55" s="256"/>
      <c r="G55" s="256"/>
      <c r="H55" s="256"/>
      <c r="I55" s="548" t="str">
        <f>I$11</f>
        <v>LASTEN 2023</v>
      </c>
      <c r="J55" s="552"/>
      <c r="K55" s="548" t="str">
        <f>K$11</f>
        <v>LASTEN 2022</v>
      </c>
      <c r="L55" s="552"/>
      <c r="M55" s="548" t="str">
        <f>M$11</f>
        <v>LASTEN 2021 
EN OUDER ^</v>
      </c>
      <c r="N55" s="549"/>
      <c r="O55" s="257"/>
      <c r="P55" s="245"/>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row>
    <row r="56" spans="1:44" ht="30" customHeight="1" x14ac:dyDescent="0.2">
      <c r="A56" s="250"/>
      <c r="B56" s="245"/>
      <c r="C56" s="247"/>
      <c r="D56" s="258"/>
      <c r="E56" s="259"/>
      <c r="F56" s="259"/>
      <c r="G56" s="259"/>
      <c r="H56" s="259"/>
      <c r="I56" s="546" t="str">
        <f>I$13</f>
        <v xml:space="preserve">LASTEN 2023 inclusief balanspost </v>
      </c>
      <c r="J56" s="546" t="str">
        <f t="shared" ref="J56:M56" si="10">J$13</f>
        <v>Ontvangen en geaccepteerde declaraties m.b.t. 2023</v>
      </c>
      <c r="K56" s="546" t="str">
        <f t="shared" si="10"/>
        <v xml:space="preserve">LASTEN 2022 inclusief balanspost </v>
      </c>
      <c r="L56" s="546" t="str">
        <f t="shared" si="10"/>
        <v>Ontvangen en geaccepteerde declaraties m.b.t. 2022</v>
      </c>
      <c r="M56" s="546" t="str">
        <f t="shared" si="10"/>
        <v>LASTEN  inclusief balanspost m.b.t. 2021^ en ouder</v>
      </c>
      <c r="N56" s="544" t="str">
        <f>N$13</f>
        <v>Ontvangen en geaccepteerde declaraties m.b.t. 2021^ en ouder</v>
      </c>
      <c r="O56" s="257"/>
      <c r="P56" s="245"/>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row>
    <row r="57" spans="1:44" ht="30" customHeight="1" x14ac:dyDescent="0.2">
      <c r="A57" s="250"/>
      <c r="B57" s="245"/>
      <c r="C57" s="247"/>
      <c r="D57" s="260" t="s">
        <v>140</v>
      </c>
      <c r="E57" s="261"/>
      <c r="F57" s="261"/>
      <c r="G57" s="261"/>
      <c r="H57" s="327" t="s">
        <v>285</v>
      </c>
      <c r="I57" s="547"/>
      <c r="J57" s="547"/>
      <c r="K57" s="547"/>
      <c r="L57" s="547"/>
      <c r="M57" s="547"/>
      <c r="N57" s="545"/>
      <c r="O57" s="257"/>
      <c r="P57" s="245"/>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row>
    <row r="58" spans="1:44" ht="18" customHeight="1" x14ac:dyDescent="0.2">
      <c r="A58" s="250"/>
      <c r="B58" s="245"/>
      <c r="C58" s="297"/>
      <c r="D58" s="264" t="s">
        <v>253</v>
      </c>
      <c r="E58" s="265"/>
      <c r="F58" s="265"/>
      <c r="G58" s="265"/>
      <c r="H58" s="266"/>
      <c r="I58" s="267"/>
      <c r="J58" s="267"/>
      <c r="K58" s="267"/>
      <c r="L58" s="267"/>
      <c r="M58" s="267"/>
      <c r="N58" s="268"/>
      <c r="O58" s="257"/>
      <c r="P58" s="245"/>
      <c r="Q58" s="93" t="str">
        <f t="shared" ref="Q58:Q71" si="11">IF(OR((I58-J58)/IF(I58=0,1,I58)&lt;-10%,(K58-L58)/IF(K58=0,1,K58)&lt;-10%,(M58-N58)/IF(M58=0,1,M58)&lt;-10%),"De balans is &lt; -10%, als dit plausibel is dan vragen wij u dit nader toe te lichten bij de opmerkingen, zo niet dan dient u uw raming aan te scherpen.","")</f>
        <v/>
      </c>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row>
    <row r="59" spans="1:44" ht="18" customHeight="1" x14ac:dyDescent="0.2">
      <c r="A59" s="250"/>
      <c r="B59" s="245"/>
      <c r="C59" s="297"/>
      <c r="D59" s="260" t="s">
        <v>354</v>
      </c>
      <c r="E59" s="261"/>
      <c r="F59" s="261"/>
      <c r="G59" s="261"/>
      <c r="H59" s="269" t="s">
        <v>223</v>
      </c>
      <c r="I59" s="288"/>
      <c r="J59" s="288"/>
      <c r="K59" s="288"/>
      <c r="L59" s="288"/>
      <c r="M59" s="288"/>
      <c r="N59" s="289"/>
      <c r="O59" s="257"/>
      <c r="P59" s="245"/>
      <c r="Q59" s="93" t="str">
        <f t="shared" si="11"/>
        <v/>
      </c>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row>
    <row r="60" spans="1:44" ht="18" customHeight="1" x14ac:dyDescent="0.2">
      <c r="A60" s="250"/>
      <c r="B60" s="245"/>
      <c r="C60" s="297"/>
      <c r="D60" s="260" t="s">
        <v>152</v>
      </c>
      <c r="E60" s="261"/>
      <c r="F60" s="261"/>
      <c r="G60" s="261"/>
      <c r="H60" s="269" t="s">
        <v>224</v>
      </c>
      <c r="I60" s="376"/>
      <c r="J60" s="376"/>
      <c r="K60" s="288"/>
      <c r="L60" s="288"/>
      <c r="M60" s="288"/>
      <c r="N60" s="289"/>
      <c r="O60" s="257"/>
      <c r="P60" s="245"/>
      <c r="Q60" s="93" t="str">
        <f t="shared" si="11"/>
        <v/>
      </c>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row>
    <row r="61" spans="1:44" s="379" customFormat="1" ht="18" customHeight="1" x14ac:dyDescent="0.2">
      <c r="A61" s="370"/>
      <c r="B61" s="371"/>
      <c r="C61" s="372"/>
      <c r="D61" s="380" t="s">
        <v>1765</v>
      </c>
      <c r="E61" s="374"/>
      <c r="F61" s="374"/>
      <c r="G61" s="374"/>
      <c r="H61" s="375" t="s">
        <v>1766</v>
      </c>
      <c r="I61" s="498"/>
      <c r="J61" s="498"/>
      <c r="K61" s="376"/>
      <c r="L61" s="376"/>
      <c r="M61" s="376"/>
      <c r="N61" s="377"/>
      <c r="O61" s="257"/>
      <c r="P61" s="245"/>
      <c r="Q61" s="93"/>
      <c r="R61" s="378"/>
    </row>
    <row r="62" spans="1:44" s="379" customFormat="1" ht="32.1" customHeight="1" x14ac:dyDescent="0.2">
      <c r="A62" s="370"/>
      <c r="B62" s="371"/>
      <c r="C62" s="372"/>
      <c r="D62" s="557" t="s">
        <v>1767</v>
      </c>
      <c r="E62" s="518"/>
      <c r="F62" s="518"/>
      <c r="G62" s="518"/>
      <c r="H62" s="375" t="s">
        <v>1768</v>
      </c>
      <c r="I62" s="498"/>
      <c r="J62" s="498"/>
      <c r="K62" s="376"/>
      <c r="L62" s="376"/>
      <c r="M62" s="376"/>
      <c r="N62" s="377"/>
      <c r="O62" s="257"/>
      <c r="P62" s="245"/>
      <c r="Q62" s="93"/>
      <c r="R62" s="378"/>
    </row>
    <row r="63" spans="1:44" ht="18" customHeight="1" x14ac:dyDescent="0.2">
      <c r="A63" s="250"/>
      <c r="B63" s="245"/>
      <c r="C63" s="297"/>
      <c r="D63" s="260" t="s">
        <v>43</v>
      </c>
      <c r="E63" s="261"/>
      <c r="F63" s="261"/>
      <c r="G63" s="261"/>
      <c r="H63" s="269" t="s">
        <v>44</v>
      </c>
      <c r="I63" s="288"/>
      <c r="J63" s="288"/>
      <c r="K63" s="288"/>
      <c r="L63" s="288"/>
      <c r="M63" s="288"/>
      <c r="N63" s="289"/>
      <c r="O63" s="257"/>
      <c r="P63" s="245"/>
      <c r="Q63" s="93" t="str">
        <f t="shared" si="11"/>
        <v/>
      </c>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row>
    <row r="64" spans="1:44" ht="18" customHeight="1" x14ac:dyDescent="0.2">
      <c r="A64" s="250"/>
      <c r="B64" s="245"/>
      <c r="C64" s="297"/>
      <c r="D64" s="260" t="s">
        <v>393</v>
      </c>
      <c r="E64" s="261"/>
      <c r="F64" s="261"/>
      <c r="G64" s="261"/>
      <c r="H64" s="269" t="s">
        <v>392</v>
      </c>
      <c r="I64" s="288"/>
      <c r="J64" s="288"/>
      <c r="K64" s="288"/>
      <c r="L64" s="288"/>
      <c r="M64" s="288"/>
      <c r="N64" s="289"/>
      <c r="O64" s="257"/>
      <c r="P64" s="245"/>
      <c r="Q64" s="93" t="str">
        <f t="shared" si="11"/>
        <v/>
      </c>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row>
    <row r="65" spans="1:44" ht="18" customHeight="1" x14ac:dyDescent="0.2">
      <c r="A65" s="250"/>
      <c r="B65" s="245"/>
      <c r="C65" s="297"/>
      <c r="D65" s="260" t="s">
        <v>394</v>
      </c>
      <c r="E65" s="261"/>
      <c r="F65" s="261"/>
      <c r="G65" s="261"/>
      <c r="H65" s="269" t="s">
        <v>391</v>
      </c>
      <c r="I65" s="288"/>
      <c r="J65" s="288"/>
      <c r="K65" s="288"/>
      <c r="L65" s="288"/>
      <c r="M65" s="288"/>
      <c r="N65" s="289"/>
      <c r="O65" s="257"/>
      <c r="P65" s="245"/>
      <c r="Q65" s="93" t="str">
        <f t="shared" si="11"/>
        <v/>
      </c>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row>
    <row r="66" spans="1:44" ht="24" customHeight="1" x14ac:dyDescent="0.2">
      <c r="A66" s="250"/>
      <c r="B66" s="245"/>
      <c r="C66" s="247"/>
      <c r="D66" s="555" t="s">
        <v>41</v>
      </c>
      <c r="E66" s="556"/>
      <c r="F66" s="556"/>
      <c r="G66" s="556"/>
      <c r="H66" s="269" t="s">
        <v>1206</v>
      </c>
      <c r="I66" s="288"/>
      <c r="J66" s="288"/>
      <c r="K66" s="288"/>
      <c r="L66" s="288"/>
      <c r="M66" s="288"/>
      <c r="N66" s="289"/>
      <c r="O66" s="257"/>
      <c r="P66" s="245"/>
      <c r="Q66" s="93" t="str">
        <f t="shared" si="11"/>
        <v/>
      </c>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row>
    <row r="67" spans="1:44" ht="18" customHeight="1" x14ac:dyDescent="0.2">
      <c r="A67" s="250"/>
      <c r="B67" s="245"/>
      <c r="C67" s="247"/>
      <c r="D67" s="260" t="s">
        <v>42</v>
      </c>
      <c r="E67" s="261"/>
      <c r="F67" s="261"/>
      <c r="G67" s="261"/>
      <c r="H67" s="269" t="s">
        <v>1207</v>
      </c>
      <c r="I67" s="288"/>
      <c r="J67" s="288"/>
      <c r="K67" s="288"/>
      <c r="L67" s="288"/>
      <c r="M67" s="288"/>
      <c r="N67" s="289"/>
      <c r="O67" s="257"/>
      <c r="P67" s="245"/>
      <c r="Q67" s="93" t="str">
        <f t="shared" si="11"/>
        <v/>
      </c>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row>
    <row r="68" spans="1:44" ht="18" customHeight="1" x14ac:dyDescent="0.2">
      <c r="A68" s="250"/>
      <c r="B68" s="245"/>
      <c r="C68" s="247"/>
      <c r="D68" s="260" t="s">
        <v>353</v>
      </c>
      <c r="E68" s="261"/>
      <c r="F68" s="261"/>
      <c r="G68" s="261"/>
      <c r="H68" s="269" t="s">
        <v>225</v>
      </c>
      <c r="I68" s="288"/>
      <c r="J68" s="288"/>
      <c r="K68" s="288"/>
      <c r="L68" s="288"/>
      <c r="M68" s="288"/>
      <c r="N68" s="289"/>
      <c r="O68" s="257"/>
      <c r="P68" s="245"/>
      <c r="Q68" s="93" t="str">
        <f t="shared" si="11"/>
        <v/>
      </c>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row>
    <row r="69" spans="1:44" ht="18" customHeight="1" x14ac:dyDescent="0.2">
      <c r="A69" s="250"/>
      <c r="B69" s="245"/>
      <c r="C69" s="247"/>
      <c r="D69" s="260" t="s">
        <v>2139</v>
      </c>
      <c r="E69" s="261"/>
      <c r="F69" s="261"/>
      <c r="G69" s="261"/>
      <c r="H69" s="269" t="s">
        <v>1208</v>
      </c>
      <c r="I69" s="277"/>
      <c r="J69" s="277"/>
      <c r="K69" s="288"/>
      <c r="L69" s="288"/>
      <c r="M69" s="277"/>
      <c r="N69" s="278"/>
      <c r="O69" s="257"/>
      <c r="P69" s="245"/>
      <c r="Q69" s="93" t="str">
        <f t="shared" si="11"/>
        <v/>
      </c>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row>
    <row r="70" spans="1:44" ht="18" customHeight="1" x14ac:dyDescent="0.2">
      <c r="A70" s="250"/>
      <c r="B70" s="245"/>
      <c r="C70" s="247"/>
      <c r="D70" s="260" t="s">
        <v>2140</v>
      </c>
      <c r="E70" s="261"/>
      <c r="F70" s="261"/>
      <c r="G70" s="261"/>
      <c r="H70" s="269" t="s">
        <v>1209</v>
      </c>
      <c r="I70" s="288"/>
      <c r="J70" s="288"/>
      <c r="K70" s="288"/>
      <c r="L70" s="288"/>
      <c r="M70" s="277"/>
      <c r="N70" s="278"/>
      <c r="O70" s="257"/>
      <c r="P70" s="245"/>
      <c r="Q70" s="93" t="str">
        <f t="shared" si="11"/>
        <v/>
      </c>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row>
    <row r="71" spans="1:44" ht="18" customHeight="1" x14ac:dyDescent="0.2">
      <c r="A71" s="250"/>
      <c r="B71" s="245"/>
      <c r="C71" s="247"/>
      <c r="D71" s="279" t="s">
        <v>2141</v>
      </c>
      <c r="E71" s="261"/>
      <c r="F71" s="261"/>
      <c r="G71" s="261"/>
      <c r="H71" s="269" t="s">
        <v>1210</v>
      </c>
      <c r="I71" s="277"/>
      <c r="J71" s="277"/>
      <c r="K71" s="277"/>
      <c r="L71" s="277"/>
      <c r="M71" s="270"/>
      <c r="N71" s="272"/>
      <c r="O71" s="257"/>
      <c r="P71" s="245"/>
      <c r="Q71" s="93" t="str">
        <f t="shared" si="11"/>
        <v/>
      </c>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row>
    <row r="72" spans="1:44" ht="18" customHeight="1" x14ac:dyDescent="0.2">
      <c r="A72" s="250"/>
      <c r="B72" s="245"/>
      <c r="C72" s="247"/>
      <c r="D72" s="319" t="s">
        <v>153</v>
      </c>
      <c r="E72" s="320"/>
      <c r="F72" s="320"/>
      <c r="G72" s="320"/>
      <c r="H72" s="320"/>
      <c r="I72" s="300">
        <f t="shared" ref="I72:N72" si="12">SUM(I59:I71)</f>
        <v>0</v>
      </c>
      <c r="J72" s="300">
        <f t="shared" si="12"/>
        <v>0</v>
      </c>
      <c r="K72" s="300">
        <f t="shared" si="12"/>
        <v>0</v>
      </c>
      <c r="L72" s="300">
        <f t="shared" si="12"/>
        <v>0</v>
      </c>
      <c r="M72" s="300">
        <f t="shared" si="12"/>
        <v>0</v>
      </c>
      <c r="N72" s="284">
        <f t="shared" si="12"/>
        <v>0</v>
      </c>
      <c r="O72" s="257"/>
      <c r="P72" s="245"/>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row>
    <row r="73" spans="1:44" ht="18" customHeight="1" x14ac:dyDescent="0.2">
      <c r="A73" s="250"/>
      <c r="B73" s="245"/>
      <c r="C73" s="247"/>
      <c r="D73" s="323" t="s">
        <v>255</v>
      </c>
      <c r="E73" s="324"/>
      <c r="F73" s="324"/>
      <c r="G73" s="324"/>
      <c r="H73" s="324"/>
      <c r="I73" s="303"/>
      <c r="J73" s="267"/>
      <c r="K73" s="267"/>
      <c r="L73" s="267"/>
      <c r="M73" s="267"/>
      <c r="N73" s="268"/>
      <c r="O73" s="257"/>
      <c r="P73" s="245"/>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row>
    <row r="74" spans="1:44" ht="18" customHeight="1" x14ac:dyDescent="0.2">
      <c r="A74" s="250"/>
      <c r="B74" s="245"/>
      <c r="C74" s="247"/>
      <c r="D74" s="321" t="s">
        <v>242</v>
      </c>
      <c r="E74" s="322"/>
      <c r="F74" s="322"/>
      <c r="G74" s="322"/>
      <c r="H74" s="285" t="s">
        <v>226</v>
      </c>
      <c r="I74" s="288"/>
      <c r="J74" s="288"/>
      <c r="K74" s="288"/>
      <c r="L74" s="288"/>
      <c r="M74" s="288"/>
      <c r="N74" s="289"/>
      <c r="O74" s="257"/>
      <c r="P74" s="245"/>
      <c r="Q74" s="93" t="str">
        <f t="shared" ref="Q74:Q80" si="13">IF(OR((I74-J74)/IF(I74=0,1,I74)&lt;-10%,(K74-L74)/IF(K74=0,1,K74)&lt;-10%,(M74-N74)/IF(M74=0,1,M74)&lt;-10%),"De balans is &lt; -10%, als dit plausibel is dan vragen wij u dit nader toe te lichten bij de opmerkingen, zo niet dan dient u uw raming aan te scherpen.","")</f>
        <v/>
      </c>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row>
    <row r="75" spans="1:44" ht="18" customHeight="1" x14ac:dyDescent="0.2">
      <c r="A75" s="250"/>
      <c r="B75" s="245"/>
      <c r="C75" s="247"/>
      <c r="D75" s="260" t="s">
        <v>243</v>
      </c>
      <c r="E75" s="261"/>
      <c r="F75" s="261"/>
      <c r="G75" s="261"/>
      <c r="H75" s="269" t="s">
        <v>227</v>
      </c>
      <c r="I75" s="288"/>
      <c r="J75" s="288"/>
      <c r="K75" s="288"/>
      <c r="L75" s="288"/>
      <c r="M75" s="288"/>
      <c r="N75" s="289"/>
      <c r="O75" s="257"/>
      <c r="P75" s="245"/>
      <c r="Q75" s="93" t="str">
        <f t="shared" si="13"/>
        <v/>
      </c>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row>
    <row r="76" spans="1:44" ht="18" customHeight="1" x14ac:dyDescent="0.2">
      <c r="A76" s="250"/>
      <c r="B76" s="245"/>
      <c r="C76" s="247"/>
      <c r="D76" s="260" t="s">
        <v>244</v>
      </c>
      <c r="E76" s="261"/>
      <c r="F76" s="261"/>
      <c r="G76" s="261"/>
      <c r="H76" s="269" t="s">
        <v>228</v>
      </c>
      <c r="I76" s="288"/>
      <c r="J76" s="288"/>
      <c r="K76" s="288"/>
      <c r="L76" s="288"/>
      <c r="M76" s="288"/>
      <c r="N76" s="289"/>
      <c r="O76" s="257"/>
      <c r="P76" s="245"/>
      <c r="Q76" s="93" t="str">
        <f t="shared" si="13"/>
        <v/>
      </c>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row>
    <row r="77" spans="1:44" ht="18" customHeight="1" x14ac:dyDescent="0.2">
      <c r="A77" s="250"/>
      <c r="B77" s="245"/>
      <c r="C77" s="247"/>
      <c r="D77" s="260" t="s">
        <v>245</v>
      </c>
      <c r="E77" s="261"/>
      <c r="F77" s="261"/>
      <c r="G77" s="261"/>
      <c r="H77" s="269" t="s">
        <v>229</v>
      </c>
      <c r="I77" s="288"/>
      <c r="J77" s="288"/>
      <c r="K77" s="288"/>
      <c r="L77" s="288"/>
      <c r="M77" s="288"/>
      <c r="N77" s="289"/>
      <c r="O77" s="247"/>
      <c r="P77" s="245"/>
      <c r="Q77" s="93" t="str">
        <f t="shared" si="13"/>
        <v/>
      </c>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row>
    <row r="78" spans="1:44" ht="18" customHeight="1" x14ac:dyDescent="0.2">
      <c r="A78" s="250"/>
      <c r="B78" s="245"/>
      <c r="C78" s="247"/>
      <c r="D78" s="260" t="s">
        <v>246</v>
      </c>
      <c r="E78" s="261"/>
      <c r="F78" s="261"/>
      <c r="G78" s="261"/>
      <c r="H78" s="269" t="s">
        <v>230</v>
      </c>
      <c r="I78" s="288"/>
      <c r="J78" s="288"/>
      <c r="K78" s="288"/>
      <c r="L78" s="288"/>
      <c r="M78" s="288"/>
      <c r="N78" s="289"/>
      <c r="O78" s="247"/>
      <c r="P78" s="245"/>
      <c r="Q78" s="93" t="str">
        <f t="shared" si="13"/>
        <v/>
      </c>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row>
    <row r="79" spans="1:44" ht="18" customHeight="1" x14ac:dyDescent="0.2">
      <c r="A79" s="250"/>
      <c r="B79" s="245"/>
      <c r="C79" s="247"/>
      <c r="D79" s="260" t="s">
        <v>403</v>
      </c>
      <c r="E79" s="261"/>
      <c r="F79" s="261"/>
      <c r="G79" s="261"/>
      <c r="H79" s="269" t="s">
        <v>404</v>
      </c>
      <c r="I79" s="288"/>
      <c r="J79" s="288"/>
      <c r="K79" s="288"/>
      <c r="L79" s="288"/>
      <c r="M79" s="288"/>
      <c r="N79" s="289"/>
      <c r="O79" s="247"/>
      <c r="P79" s="245"/>
      <c r="Q79" s="93" t="str">
        <f t="shared" si="13"/>
        <v/>
      </c>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row>
    <row r="80" spans="1:44" ht="18" customHeight="1" x14ac:dyDescent="0.2">
      <c r="A80" s="250"/>
      <c r="B80" s="245"/>
      <c r="C80" s="247"/>
      <c r="D80" s="279" t="s">
        <v>2141</v>
      </c>
      <c r="E80" s="261"/>
      <c r="F80" s="261"/>
      <c r="G80" s="261"/>
      <c r="H80" s="269" t="s">
        <v>1212</v>
      </c>
      <c r="I80" s="277"/>
      <c r="J80" s="277"/>
      <c r="K80" s="277"/>
      <c r="L80" s="277"/>
      <c r="M80" s="270"/>
      <c r="N80" s="272"/>
      <c r="O80" s="247"/>
      <c r="P80" s="245"/>
      <c r="Q80" s="93" t="str">
        <f t="shared" si="13"/>
        <v/>
      </c>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row>
    <row r="81" spans="1:44" ht="18" customHeight="1" x14ac:dyDescent="0.2">
      <c r="A81" s="250"/>
      <c r="B81" s="245"/>
      <c r="C81" s="247"/>
      <c r="D81" s="286" t="s">
        <v>154</v>
      </c>
      <c r="E81" s="287"/>
      <c r="F81" s="287"/>
      <c r="G81" s="287"/>
      <c r="H81" s="287"/>
      <c r="I81" s="283">
        <f t="shared" ref="I81:N81" si="14">SUM(I74:I80)</f>
        <v>0</v>
      </c>
      <c r="J81" s="283">
        <f t="shared" si="14"/>
        <v>0</v>
      </c>
      <c r="K81" s="283">
        <f t="shared" si="14"/>
        <v>0</v>
      </c>
      <c r="L81" s="283">
        <f t="shared" si="14"/>
        <v>0</v>
      </c>
      <c r="M81" s="283">
        <f t="shared" si="14"/>
        <v>0</v>
      </c>
      <c r="N81" s="284">
        <f t="shared" si="14"/>
        <v>0</v>
      </c>
      <c r="O81" s="247"/>
      <c r="P81" s="245"/>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row>
    <row r="82" spans="1:44" ht="18" customHeight="1" x14ac:dyDescent="0.2">
      <c r="A82" s="250"/>
      <c r="B82" s="245"/>
      <c r="C82" s="247"/>
      <c r="D82" s="264" t="s">
        <v>257</v>
      </c>
      <c r="E82" s="265"/>
      <c r="F82" s="265"/>
      <c r="G82" s="265"/>
      <c r="H82" s="265"/>
      <c r="I82" s="267"/>
      <c r="J82" s="267"/>
      <c r="K82" s="267"/>
      <c r="L82" s="267"/>
      <c r="M82" s="267"/>
      <c r="N82" s="268"/>
      <c r="O82" s="247"/>
      <c r="P82" s="245"/>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row>
    <row r="83" spans="1:44" ht="18" customHeight="1" x14ac:dyDescent="0.2">
      <c r="A83" s="250"/>
      <c r="B83" s="245"/>
      <c r="C83" s="247"/>
      <c r="D83" s="260" t="s">
        <v>1066</v>
      </c>
      <c r="E83" s="261"/>
      <c r="F83" s="261"/>
      <c r="G83" s="261"/>
      <c r="H83" s="285" t="s">
        <v>231</v>
      </c>
      <c r="I83" s="288"/>
      <c r="J83" s="288"/>
      <c r="K83" s="270"/>
      <c r="L83" s="270"/>
      <c r="M83" s="270"/>
      <c r="N83" s="273"/>
      <c r="O83" s="247"/>
      <c r="P83" s="245"/>
      <c r="Q83" s="93" t="str">
        <f t="shared" ref="Q83:Q84" si="15">IF(OR((I83-J83)/IF(I83=0,1,I83)&lt;-10%,(K83-L83)/IF(K83=0,1,K83)&lt;-10%,(M83-N83)/IF(M83=0,1,M83)&lt;-10%),"De balans is &lt; -10%, als dit plausibel is dan vragen wij u dit nader toe te lichten bij de opmerkingen, zo niet dan dient u uw raming aan te scherpen.","")</f>
        <v/>
      </c>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row>
    <row r="84" spans="1:44" ht="18" customHeight="1" x14ac:dyDescent="0.2">
      <c r="A84" s="250"/>
      <c r="B84" s="245"/>
      <c r="C84" s="247"/>
      <c r="D84" s="260" t="s">
        <v>2142</v>
      </c>
      <c r="E84" s="261"/>
      <c r="F84" s="261"/>
      <c r="G84" s="261"/>
      <c r="H84" s="276" t="s">
        <v>1214</v>
      </c>
      <c r="I84" s="277"/>
      <c r="J84" s="277"/>
      <c r="K84" s="277"/>
      <c r="L84" s="277"/>
      <c r="M84" s="270"/>
      <c r="N84" s="272"/>
      <c r="O84" s="247"/>
      <c r="P84" s="245"/>
      <c r="Q84" s="93" t="str">
        <f t="shared" si="15"/>
        <v/>
      </c>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row>
    <row r="85" spans="1:44" ht="18" customHeight="1" x14ac:dyDescent="0.2">
      <c r="A85" s="250"/>
      <c r="B85" s="245"/>
      <c r="C85" s="247"/>
      <c r="D85" s="286" t="s">
        <v>155</v>
      </c>
      <c r="E85" s="287"/>
      <c r="F85" s="287"/>
      <c r="G85" s="287"/>
      <c r="H85" s="287"/>
      <c r="I85" s="283">
        <f t="shared" ref="I85:N85" si="16">SUM(I83:I84)</f>
        <v>0</v>
      </c>
      <c r="J85" s="283">
        <f t="shared" si="16"/>
        <v>0</v>
      </c>
      <c r="K85" s="283">
        <f t="shared" si="16"/>
        <v>0</v>
      </c>
      <c r="L85" s="283">
        <f t="shared" si="16"/>
        <v>0</v>
      </c>
      <c r="M85" s="283">
        <f t="shared" si="16"/>
        <v>0</v>
      </c>
      <c r="N85" s="284">
        <f t="shared" si="16"/>
        <v>0</v>
      </c>
      <c r="O85" s="247"/>
      <c r="P85" s="245"/>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row>
    <row r="86" spans="1:44" ht="18" customHeight="1" x14ac:dyDescent="0.2">
      <c r="A86" s="250"/>
      <c r="B86" s="245"/>
      <c r="C86" s="247"/>
      <c r="D86" s="264" t="s">
        <v>156</v>
      </c>
      <c r="E86" s="265"/>
      <c r="F86" s="265"/>
      <c r="G86" s="265"/>
      <c r="H86" s="265"/>
      <c r="I86" s="267"/>
      <c r="J86" s="267"/>
      <c r="K86" s="267"/>
      <c r="L86" s="267"/>
      <c r="M86" s="267"/>
      <c r="N86" s="268"/>
      <c r="O86" s="247"/>
      <c r="P86" s="245"/>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row>
    <row r="87" spans="1:44" ht="18" customHeight="1" x14ac:dyDescent="0.2">
      <c r="A87" s="250"/>
      <c r="B87" s="245"/>
      <c r="C87" s="247"/>
      <c r="D87" s="260" t="s">
        <v>247</v>
      </c>
      <c r="E87" s="261"/>
      <c r="F87" s="261"/>
      <c r="G87" s="261"/>
      <c r="H87" s="285" t="s">
        <v>232</v>
      </c>
      <c r="I87" s="288"/>
      <c r="J87" s="288"/>
      <c r="K87" s="270"/>
      <c r="L87" s="271"/>
      <c r="M87" s="270"/>
      <c r="N87" s="272"/>
      <c r="O87" s="247"/>
      <c r="P87" s="245"/>
      <c r="Q87" s="93" t="str">
        <f t="shared" ref="Q87:Q90" si="17">IF(OR((I87-J87)/IF(I87=0,1,I87)&lt;-10%,(K87-L87)/IF(K87=0,1,K87)&lt;-10%,(M87-N87)/IF(M87=0,1,M87)&lt;-10%),"De balans is &lt; -10%, als dit plausibel is dan vragen wij u dit nader toe te lichten bij de opmerkingen, zo niet dan dient u uw raming aan te scherpen.","")</f>
        <v/>
      </c>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row>
    <row r="88" spans="1:44" ht="24" customHeight="1" x14ac:dyDescent="0.2">
      <c r="A88" s="250"/>
      <c r="B88" s="245"/>
      <c r="C88" s="247"/>
      <c r="D88" s="555" t="s">
        <v>382</v>
      </c>
      <c r="E88" s="556"/>
      <c r="F88" s="556"/>
      <c r="G88" s="556"/>
      <c r="H88" s="276" t="s">
        <v>381</v>
      </c>
      <c r="I88" s="288"/>
      <c r="J88" s="288"/>
      <c r="K88" s="270"/>
      <c r="L88" s="271"/>
      <c r="M88" s="270"/>
      <c r="N88" s="272"/>
      <c r="O88" s="247"/>
      <c r="P88" s="245"/>
      <c r="Q88" s="93" t="str">
        <f t="shared" si="17"/>
        <v/>
      </c>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row>
    <row r="89" spans="1:44" ht="18" customHeight="1" x14ac:dyDescent="0.2">
      <c r="A89" s="250"/>
      <c r="B89" s="245"/>
      <c r="C89" s="247"/>
      <c r="D89" s="274" t="s">
        <v>61</v>
      </c>
      <c r="E89" s="275"/>
      <c r="F89" s="275"/>
      <c r="G89" s="275"/>
      <c r="H89" s="276" t="s">
        <v>233</v>
      </c>
      <c r="I89" s="288"/>
      <c r="J89" s="288"/>
      <c r="K89" s="270"/>
      <c r="L89" s="271"/>
      <c r="M89" s="270"/>
      <c r="N89" s="272"/>
      <c r="O89" s="247"/>
      <c r="P89" s="245"/>
      <c r="Q89" s="93" t="str">
        <f t="shared" si="17"/>
        <v/>
      </c>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row>
    <row r="90" spans="1:44" ht="18" customHeight="1" x14ac:dyDescent="0.2">
      <c r="A90" s="250"/>
      <c r="B90" s="245"/>
      <c r="C90" s="247"/>
      <c r="D90" s="279" t="s">
        <v>2141</v>
      </c>
      <c r="E90" s="261"/>
      <c r="F90" s="261"/>
      <c r="G90" s="261"/>
      <c r="H90" s="276" t="s">
        <v>1216</v>
      </c>
      <c r="I90" s="277"/>
      <c r="J90" s="277"/>
      <c r="K90" s="277"/>
      <c r="L90" s="277"/>
      <c r="M90" s="270"/>
      <c r="N90" s="272"/>
      <c r="O90" s="247"/>
      <c r="P90" s="245"/>
      <c r="Q90" s="93" t="str">
        <f t="shared" si="17"/>
        <v/>
      </c>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row>
    <row r="91" spans="1:44" ht="18" customHeight="1" x14ac:dyDescent="0.2">
      <c r="A91" s="250"/>
      <c r="B91" s="245"/>
      <c r="C91" s="247"/>
      <c r="D91" s="305" t="s">
        <v>157</v>
      </c>
      <c r="E91" s="306"/>
      <c r="F91" s="306"/>
      <c r="G91" s="306"/>
      <c r="H91" s="307"/>
      <c r="I91" s="293">
        <f t="shared" ref="I91:N91" si="18">SUM(I87:I90)</f>
        <v>0</v>
      </c>
      <c r="J91" s="293">
        <f t="shared" si="18"/>
        <v>0</v>
      </c>
      <c r="K91" s="293">
        <f t="shared" si="18"/>
        <v>0</v>
      </c>
      <c r="L91" s="293">
        <f t="shared" si="18"/>
        <v>0</v>
      </c>
      <c r="M91" s="293">
        <f t="shared" si="18"/>
        <v>0</v>
      </c>
      <c r="N91" s="294">
        <f t="shared" si="18"/>
        <v>0</v>
      </c>
      <c r="O91" s="247"/>
      <c r="P91" s="245"/>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row>
    <row r="92" spans="1:44" ht="18" customHeight="1" x14ac:dyDescent="0.2">
      <c r="A92" s="250"/>
      <c r="B92" s="245"/>
      <c r="C92" s="247"/>
      <c r="D92" s="248" t="s">
        <v>1541</v>
      </c>
      <c r="E92" s="247"/>
      <c r="F92" s="247"/>
      <c r="G92" s="247"/>
      <c r="H92" s="247"/>
      <c r="I92" s="247"/>
      <c r="J92" s="247"/>
      <c r="K92" s="247"/>
      <c r="L92" s="247"/>
      <c r="M92" s="247"/>
      <c r="N92" s="247"/>
      <c r="O92" s="247"/>
      <c r="P92" s="245"/>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row>
    <row r="93" spans="1:44" ht="18" customHeight="1" x14ac:dyDescent="0.2">
      <c r="A93" s="250"/>
      <c r="B93" s="245"/>
      <c r="C93" s="247"/>
      <c r="D93" s="247"/>
      <c r="E93" s="247"/>
      <c r="F93" s="247"/>
      <c r="G93" s="247"/>
      <c r="H93" s="247"/>
      <c r="I93" s="247"/>
      <c r="J93" s="247"/>
      <c r="K93" s="247"/>
      <c r="L93" s="247"/>
      <c r="M93" s="247"/>
      <c r="N93" s="247"/>
      <c r="O93" s="247"/>
      <c r="P93" s="245"/>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row>
    <row r="94" spans="1:44" x14ac:dyDescent="0.2">
      <c r="A94" s="249"/>
      <c r="B94" s="245"/>
      <c r="C94" s="247"/>
      <c r="D94" s="295">
        <f ca="1">NOW()</f>
        <v>45015.406624768519</v>
      </c>
      <c r="E94" s="295"/>
      <c r="F94" s="248"/>
      <c r="G94" s="248"/>
      <c r="H94" s="248"/>
      <c r="I94" s="248"/>
      <c r="J94" s="248"/>
      <c r="K94" s="248"/>
      <c r="L94" s="248"/>
      <c r="M94" s="247"/>
      <c r="N94" s="296" t="str">
        <f>CONCATENATE("Kostenverzamelstaat 2023, ",LOWER(A50))</f>
        <v>Kostenverzamelstaat 2023, pagina 2</v>
      </c>
      <c r="O94" s="247"/>
      <c r="P94" s="245"/>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row>
    <row r="95" spans="1:44" ht="12.75" customHeight="1" x14ac:dyDescent="0.2">
      <c r="A95" s="244"/>
      <c r="B95" s="245"/>
      <c r="C95" s="245"/>
      <c r="D95" s="245"/>
      <c r="E95" s="245"/>
      <c r="F95" s="245"/>
      <c r="G95" s="245"/>
      <c r="H95" s="245"/>
      <c r="I95" s="245"/>
      <c r="J95" s="245"/>
      <c r="K95" s="245"/>
      <c r="L95" s="245"/>
      <c r="M95" s="245"/>
      <c r="N95" s="245"/>
      <c r="O95" s="245"/>
      <c r="P95" s="245"/>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row>
    <row r="96" spans="1:44" ht="18" customHeight="1" x14ac:dyDescent="0.2">
      <c r="A96" s="246" t="s">
        <v>136</v>
      </c>
      <c r="B96" s="245"/>
      <c r="C96" s="297"/>
      <c r="D96" s="248" t="str">
        <f>CONCATENATE("KWARTAALSTAAT ZVW ", jaar_id)</f>
        <v>KWARTAALSTAAT ZVW 2023</v>
      </c>
      <c r="E96" s="247"/>
      <c r="F96" s="247"/>
      <c r="G96" s="247"/>
      <c r="H96" s="247"/>
      <c r="I96" s="247"/>
      <c r="J96" s="247"/>
      <c r="K96" s="247"/>
      <c r="L96" s="247"/>
      <c r="M96" s="248"/>
      <c r="N96" s="248"/>
      <c r="O96" s="248"/>
      <c r="P96" s="245"/>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row>
    <row r="97" spans="1:44" ht="18" customHeight="1" x14ac:dyDescent="0.2">
      <c r="A97" s="249"/>
      <c r="B97" s="245"/>
      <c r="C97" s="247"/>
      <c r="D97" s="248" t="s">
        <v>347</v>
      </c>
      <c r="E97" s="247"/>
      <c r="F97" s="247"/>
      <c r="G97" s="247"/>
      <c r="H97" s="247"/>
      <c r="I97" s="247"/>
      <c r="J97" s="247"/>
      <c r="K97" s="247"/>
      <c r="L97" s="247"/>
      <c r="M97" s="247"/>
      <c r="N97" s="247"/>
      <c r="O97" s="247"/>
      <c r="P97" s="245"/>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row>
    <row r="98" spans="1:44" ht="18" customHeight="1" x14ac:dyDescent="0.2">
      <c r="A98" s="250"/>
      <c r="B98" s="245"/>
      <c r="C98" s="247"/>
      <c r="D98" s="248" t="str">
        <f>IF(naw_uzovi_zorgverzekeraar&lt;&gt;"0000",CONCATENATE(UPPER(naw_naam_zorgverzekeraar),", ",UPPER(naw_plaats_zorgverzekeraar)),"")</f>
        <v/>
      </c>
      <c r="E98" s="248"/>
      <c r="F98" s="248"/>
      <c r="G98" s="248"/>
      <c r="H98" s="248"/>
      <c r="I98" s="248"/>
      <c r="J98" s="248"/>
      <c r="K98" s="248"/>
      <c r="L98" s="248"/>
      <c r="M98" s="248"/>
      <c r="N98" s="251" t="str">
        <f>CONCATENATE("UZOVI: ",naw_uzovi_zorgverzekeraar)</f>
        <v>UZOVI: 0000</v>
      </c>
      <c r="O98" s="248"/>
      <c r="P98" s="245"/>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row>
    <row r="99" spans="1:44" ht="18" customHeight="1" x14ac:dyDescent="0.2">
      <c r="A99" s="249"/>
      <c r="B99" s="245"/>
      <c r="C99" s="247"/>
      <c r="D99" s="252" t="s">
        <v>211</v>
      </c>
      <c r="E99" s="248"/>
      <c r="F99" s="248"/>
      <c r="G99" s="248"/>
      <c r="H99" s="248"/>
      <c r="I99" s="248"/>
      <c r="J99" s="248"/>
      <c r="K99" s="248"/>
      <c r="L99" s="253"/>
      <c r="M99" s="247"/>
      <c r="N99" s="247"/>
      <c r="O99" s="247"/>
      <c r="P99" s="245"/>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row>
    <row r="100" spans="1:44" ht="18" customHeight="1" x14ac:dyDescent="0.2">
      <c r="A100" s="250"/>
      <c r="B100" s="245"/>
      <c r="C100" s="297"/>
      <c r="D100" s="254" t="s">
        <v>208</v>
      </c>
      <c r="E100" s="248"/>
      <c r="F100" s="248"/>
      <c r="G100" s="248"/>
      <c r="H100" s="248"/>
      <c r="I100" s="248"/>
      <c r="J100" s="248"/>
      <c r="K100" s="248"/>
      <c r="L100" s="296"/>
      <c r="M100" s="248"/>
      <c r="N100" s="248"/>
      <c r="O100" s="248"/>
      <c r="P100" s="245"/>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row>
    <row r="101" spans="1:44" ht="18" customHeight="1" x14ac:dyDescent="0.2">
      <c r="A101" s="250"/>
      <c r="B101" s="245"/>
      <c r="C101" s="247"/>
      <c r="D101" s="258"/>
      <c r="E101" s="256"/>
      <c r="F101" s="256"/>
      <c r="G101" s="256"/>
      <c r="H101" s="256"/>
      <c r="I101" s="548" t="str">
        <f>I$11</f>
        <v>LASTEN 2023</v>
      </c>
      <c r="J101" s="552"/>
      <c r="K101" s="548" t="str">
        <f t="shared" ref="K101" si="19">K$11</f>
        <v>LASTEN 2022</v>
      </c>
      <c r="L101" s="552"/>
      <c r="M101" s="548" t="str">
        <f t="shared" ref="M101" si="20">M$11</f>
        <v>LASTEN 2021 
EN OUDER ^</v>
      </c>
      <c r="N101" s="549"/>
      <c r="O101" s="257"/>
      <c r="P101" s="245"/>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row>
    <row r="102" spans="1:44" ht="30" customHeight="1" x14ac:dyDescent="0.2">
      <c r="A102" s="250"/>
      <c r="B102" s="245"/>
      <c r="C102" s="247"/>
      <c r="D102" s="258"/>
      <c r="E102" s="259"/>
      <c r="F102" s="259"/>
      <c r="G102" s="259"/>
      <c r="H102" s="259"/>
      <c r="I102" s="546" t="str">
        <f>I$13</f>
        <v xml:space="preserve">LASTEN 2023 inclusief balanspost </v>
      </c>
      <c r="J102" s="546" t="str">
        <f t="shared" ref="J102:N102" si="21">J$13</f>
        <v>Ontvangen en geaccepteerde declaraties m.b.t. 2023</v>
      </c>
      <c r="K102" s="546" t="str">
        <f t="shared" si="21"/>
        <v xml:space="preserve">LASTEN 2022 inclusief balanspost </v>
      </c>
      <c r="L102" s="546" t="str">
        <f t="shared" si="21"/>
        <v>Ontvangen en geaccepteerde declaraties m.b.t. 2022</v>
      </c>
      <c r="M102" s="546" t="str">
        <f t="shared" si="21"/>
        <v>LASTEN  inclusief balanspost m.b.t. 2021^ en ouder</v>
      </c>
      <c r="N102" s="544" t="str">
        <f t="shared" si="21"/>
        <v>Ontvangen en geaccepteerde declaraties m.b.t. 2021^ en ouder</v>
      </c>
      <c r="O102" s="257"/>
      <c r="P102" s="245"/>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row>
    <row r="103" spans="1:44" ht="30" customHeight="1" x14ac:dyDescent="0.2">
      <c r="A103" s="250"/>
      <c r="B103" s="245"/>
      <c r="C103" s="247"/>
      <c r="D103" s="260" t="s">
        <v>140</v>
      </c>
      <c r="E103" s="261"/>
      <c r="F103" s="261"/>
      <c r="G103" s="261"/>
      <c r="H103" s="327" t="s">
        <v>285</v>
      </c>
      <c r="I103" s="547"/>
      <c r="J103" s="547"/>
      <c r="K103" s="547"/>
      <c r="L103" s="547"/>
      <c r="M103" s="547"/>
      <c r="N103" s="545"/>
      <c r="O103" s="257"/>
      <c r="P103" s="245"/>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row>
    <row r="104" spans="1:44" ht="18" customHeight="1" x14ac:dyDescent="0.2">
      <c r="A104" s="250"/>
      <c r="B104" s="245"/>
      <c r="C104" s="297"/>
      <c r="D104" s="264" t="s">
        <v>333</v>
      </c>
      <c r="E104" s="265"/>
      <c r="F104" s="265"/>
      <c r="G104" s="265"/>
      <c r="H104" s="266"/>
      <c r="I104" s="267"/>
      <c r="J104" s="267"/>
      <c r="K104" s="267"/>
      <c r="L104" s="267"/>
      <c r="M104" s="267"/>
      <c r="N104" s="268"/>
      <c r="O104" s="257"/>
      <c r="P104" s="245"/>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row>
    <row r="105" spans="1:44" ht="18" customHeight="1" x14ac:dyDescent="0.2">
      <c r="A105" s="250"/>
      <c r="B105" s="245"/>
      <c r="C105" s="297"/>
      <c r="D105" s="260" t="s">
        <v>279</v>
      </c>
      <c r="E105" s="261"/>
      <c r="F105" s="261"/>
      <c r="G105" s="261"/>
      <c r="H105" s="285" t="s">
        <v>239</v>
      </c>
      <c r="I105" s="277"/>
      <c r="J105" s="277"/>
      <c r="K105" s="277"/>
      <c r="L105" s="277"/>
      <c r="M105" s="288"/>
      <c r="N105" s="289"/>
      <c r="O105" s="257"/>
      <c r="P105" s="245"/>
      <c r="Q105" s="93" t="str">
        <f t="shared" ref="Q105:Q113" si="22">IF(OR((I105-J105)/IF(I105=0,1,I105)&lt;-10%,(K105-L105)/IF(K105=0,1,K105)&lt;-10%,(M105-N105)/IF(M105=0,1,M105)&lt;-10%),"De balans is &lt; -10%, als dit plausibel is dan vragen wij u dit nader toe te lichten bij de opmerkingen, zo niet dan dient u uw raming aan te scherpen.","")</f>
        <v/>
      </c>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row>
    <row r="106" spans="1:44" ht="18" customHeight="1" x14ac:dyDescent="0.2">
      <c r="A106" s="250"/>
      <c r="B106" s="245"/>
      <c r="C106" s="297"/>
      <c r="D106" s="260" t="s">
        <v>317</v>
      </c>
      <c r="E106" s="261"/>
      <c r="F106" s="261"/>
      <c r="G106" s="261"/>
      <c r="H106" s="285" t="s">
        <v>1217</v>
      </c>
      <c r="I106" s="277"/>
      <c r="J106" s="277"/>
      <c r="K106" s="277"/>
      <c r="L106" s="277"/>
      <c r="M106" s="288"/>
      <c r="N106" s="289"/>
      <c r="O106" s="257"/>
      <c r="P106" s="245"/>
      <c r="Q106" s="93" t="str">
        <f t="shared" si="22"/>
        <v/>
      </c>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row>
    <row r="107" spans="1:44" ht="18" customHeight="1" x14ac:dyDescent="0.2">
      <c r="A107" s="250"/>
      <c r="B107" s="245"/>
      <c r="C107" s="297"/>
      <c r="D107" s="260" t="s">
        <v>280</v>
      </c>
      <c r="E107" s="261"/>
      <c r="F107" s="261"/>
      <c r="G107" s="261"/>
      <c r="H107" s="285" t="s">
        <v>240</v>
      </c>
      <c r="I107" s="277"/>
      <c r="J107" s="277"/>
      <c r="K107" s="277"/>
      <c r="L107" s="277"/>
      <c r="M107" s="288"/>
      <c r="N107" s="289"/>
      <c r="O107" s="257"/>
      <c r="P107" s="245"/>
      <c r="Q107" s="93" t="str">
        <f t="shared" si="22"/>
        <v/>
      </c>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row>
    <row r="108" spans="1:44" ht="18" customHeight="1" x14ac:dyDescent="0.2">
      <c r="A108" s="250"/>
      <c r="B108" s="245"/>
      <c r="C108" s="297"/>
      <c r="D108" s="260" t="s">
        <v>273</v>
      </c>
      <c r="E108" s="261"/>
      <c r="F108" s="261"/>
      <c r="G108" s="261"/>
      <c r="H108" s="285" t="s">
        <v>1218</v>
      </c>
      <c r="I108" s="277"/>
      <c r="J108" s="277"/>
      <c r="K108" s="277"/>
      <c r="L108" s="277"/>
      <c r="M108" s="288"/>
      <c r="N108" s="289"/>
      <c r="O108" s="257"/>
      <c r="P108" s="245"/>
      <c r="Q108" s="93" t="str">
        <f t="shared" si="22"/>
        <v/>
      </c>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row>
    <row r="109" spans="1:44" ht="18" customHeight="1" x14ac:dyDescent="0.2">
      <c r="A109" s="250"/>
      <c r="B109" s="245"/>
      <c r="C109" s="297"/>
      <c r="D109" s="351" t="s">
        <v>1387</v>
      </c>
      <c r="E109" s="352"/>
      <c r="F109" s="352"/>
      <c r="G109" s="352"/>
      <c r="H109" s="285" t="s">
        <v>1390</v>
      </c>
      <c r="I109" s="288"/>
      <c r="J109" s="288"/>
      <c r="K109" s="288"/>
      <c r="L109" s="288"/>
      <c r="M109" s="277"/>
      <c r="N109" s="278"/>
      <c r="O109" s="257"/>
      <c r="P109" s="245"/>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row>
    <row r="110" spans="1:44" ht="18" customHeight="1" x14ac:dyDescent="0.2">
      <c r="A110" s="250"/>
      <c r="B110" s="245"/>
      <c r="C110" s="297"/>
      <c r="D110" s="351" t="s">
        <v>1388</v>
      </c>
      <c r="E110" s="352"/>
      <c r="F110" s="352"/>
      <c r="G110" s="352"/>
      <c r="H110" s="285" t="s">
        <v>1391</v>
      </c>
      <c r="I110" s="288"/>
      <c r="J110" s="288"/>
      <c r="K110" s="288"/>
      <c r="L110" s="288"/>
      <c r="M110" s="277"/>
      <c r="N110" s="278"/>
      <c r="O110" s="257"/>
      <c r="P110" s="245"/>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row>
    <row r="111" spans="1:44" ht="18" customHeight="1" x14ac:dyDescent="0.2">
      <c r="A111" s="250"/>
      <c r="B111" s="245"/>
      <c r="C111" s="297"/>
      <c r="D111" s="351" t="s">
        <v>1389</v>
      </c>
      <c r="E111" s="352"/>
      <c r="F111" s="352"/>
      <c r="G111" s="352"/>
      <c r="H111" s="285" t="s">
        <v>1392</v>
      </c>
      <c r="I111" s="288"/>
      <c r="J111" s="288"/>
      <c r="K111" s="288"/>
      <c r="L111" s="288"/>
      <c r="M111" s="277"/>
      <c r="N111" s="278"/>
      <c r="O111" s="257"/>
      <c r="P111" s="245"/>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row>
    <row r="112" spans="1:44" ht="18" customHeight="1" x14ac:dyDescent="0.2">
      <c r="A112" s="250"/>
      <c r="B112" s="245"/>
      <c r="C112" s="297"/>
      <c r="D112" s="260" t="s">
        <v>1538</v>
      </c>
      <c r="E112" s="261"/>
      <c r="F112" s="261"/>
      <c r="G112" s="261"/>
      <c r="H112" s="285" t="s">
        <v>1219</v>
      </c>
      <c r="I112" s="277"/>
      <c r="J112" s="277"/>
      <c r="K112" s="288"/>
      <c r="L112" s="288"/>
      <c r="M112" s="277"/>
      <c r="N112" s="278"/>
      <c r="O112" s="257"/>
      <c r="P112" s="245"/>
      <c r="Q112" s="93" t="str">
        <f t="shared" si="22"/>
        <v/>
      </c>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row>
    <row r="113" spans="1:44" ht="18" customHeight="1" x14ac:dyDescent="0.2">
      <c r="A113" s="250"/>
      <c r="B113" s="245"/>
      <c r="C113" s="297"/>
      <c r="D113" s="279" t="s">
        <v>2141</v>
      </c>
      <c r="E113" s="261"/>
      <c r="F113" s="261"/>
      <c r="G113" s="261"/>
      <c r="H113" s="285" t="s">
        <v>1220</v>
      </c>
      <c r="I113" s="277"/>
      <c r="J113" s="277"/>
      <c r="K113" s="277"/>
      <c r="L113" s="277"/>
      <c r="M113" s="270"/>
      <c r="N113" s="289"/>
      <c r="O113" s="257"/>
      <c r="P113" s="245"/>
      <c r="Q113" s="93" t="str">
        <f t="shared" si="22"/>
        <v/>
      </c>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row>
    <row r="114" spans="1:44" ht="18" customHeight="1" x14ac:dyDescent="0.2">
      <c r="A114" s="250"/>
      <c r="B114" s="245"/>
      <c r="C114" s="297"/>
      <c r="D114" s="286" t="s">
        <v>238</v>
      </c>
      <c r="E114" s="287"/>
      <c r="F114" s="287"/>
      <c r="G114" s="287"/>
      <c r="H114" s="287"/>
      <c r="I114" s="300">
        <f t="shared" ref="I114:N114" si="23">SUM(I105:I113)</f>
        <v>0</v>
      </c>
      <c r="J114" s="300">
        <f t="shared" si="23"/>
        <v>0</v>
      </c>
      <c r="K114" s="300">
        <f t="shared" si="23"/>
        <v>0</v>
      </c>
      <c r="L114" s="300">
        <f t="shared" si="23"/>
        <v>0</v>
      </c>
      <c r="M114" s="300">
        <f t="shared" si="23"/>
        <v>0</v>
      </c>
      <c r="N114" s="284">
        <f t="shared" si="23"/>
        <v>0</v>
      </c>
      <c r="O114" s="257"/>
      <c r="P114" s="245"/>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row>
    <row r="115" spans="1:44" ht="18" customHeight="1" x14ac:dyDescent="0.2">
      <c r="A115" s="250"/>
      <c r="B115" s="245"/>
      <c r="C115" s="297"/>
      <c r="D115" s="264" t="s">
        <v>409</v>
      </c>
      <c r="E115" s="265"/>
      <c r="F115" s="265"/>
      <c r="G115" s="265"/>
      <c r="H115" s="265"/>
      <c r="I115" s="267"/>
      <c r="J115" s="267"/>
      <c r="K115" s="267"/>
      <c r="L115" s="267"/>
      <c r="M115" s="267"/>
      <c r="N115" s="268"/>
      <c r="O115" s="257"/>
      <c r="P115" s="245"/>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row>
    <row r="116" spans="1:44" ht="18" customHeight="1" x14ac:dyDescent="0.2">
      <c r="A116" s="250"/>
      <c r="B116" s="245"/>
      <c r="C116" s="297"/>
      <c r="D116" s="260" t="s">
        <v>411</v>
      </c>
      <c r="E116" s="261"/>
      <c r="F116" s="261"/>
      <c r="G116" s="261"/>
      <c r="H116" s="285" t="s">
        <v>39</v>
      </c>
      <c r="I116" s="288"/>
      <c r="J116" s="288"/>
      <c r="K116" s="270"/>
      <c r="L116" s="270"/>
      <c r="M116" s="270"/>
      <c r="N116" s="273"/>
      <c r="O116" s="257"/>
      <c r="P116" s="245"/>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row>
    <row r="117" spans="1:44" ht="18" customHeight="1" x14ac:dyDescent="0.2">
      <c r="A117" s="250"/>
      <c r="B117" s="245"/>
      <c r="C117" s="297"/>
      <c r="D117" s="260" t="s">
        <v>2142</v>
      </c>
      <c r="E117" s="261"/>
      <c r="F117" s="261"/>
      <c r="G117" s="261"/>
      <c r="H117" s="285" t="s">
        <v>1067</v>
      </c>
      <c r="I117" s="277"/>
      <c r="J117" s="277"/>
      <c r="K117" s="277"/>
      <c r="L117" s="277"/>
      <c r="M117" s="270"/>
      <c r="N117" s="289"/>
      <c r="O117" s="257"/>
      <c r="P117" s="245"/>
      <c r="Q117" s="93" t="str">
        <f t="shared" ref="Q117:Q123" si="24">IF(OR((I117-J117)/IF(I117=0,1,I117)&lt;-10%,(K117-L117)/IF(K117=0,1,K117)&lt;-10%,(M117-N117)/IF(M117=0,1,M117)&lt;-10%),"De balans is &lt; -10%, als dit plausibel is dan vragen wij u dit nader toe te lichten bij de opmerkingen, zo niet dan dient u uw raming aan te scherpen.","")</f>
        <v/>
      </c>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row>
    <row r="118" spans="1:44" s="379" customFormat="1" ht="18" customHeight="1" x14ac:dyDescent="0.2">
      <c r="A118" s="370"/>
      <c r="B118" s="371"/>
      <c r="C118" s="372"/>
      <c r="D118" s="373" t="s">
        <v>1760</v>
      </c>
      <c r="E118" s="374"/>
      <c r="F118" s="374"/>
      <c r="G118" s="374"/>
      <c r="H118" s="375" t="s">
        <v>1762</v>
      </c>
      <c r="I118" s="376"/>
      <c r="J118" s="376"/>
      <c r="K118" s="288"/>
      <c r="L118" s="288"/>
      <c r="M118" s="376"/>
      <c r="N118" s="377"/>
      <c r="O118" s="191"/>
      <c r="P118" s="371"/>
      <c r="Q118" s="378"/>
    </row>
    <row r="119" spans="1:44" ht="18" customHeight="1" x14ac:dyDescent="0.2">
      <c r="A119" s="250"/>
      <c r="B119" s="245"/>
      <c r="C119" s="297"/>
      <c r="D119" s="260" t="s">
        <v>410</v>
      </c>
      <c r="E119" s="261"/>
      <c r="F119" s="261"/>
      <c r="G119" s="261"/>
      <c r="H119" s="285" t="s">
        <v>366</v>
      </c>
      <c r="I119" s="288"/>
      <c r="J119" s="288"/>
      <c r="K119" s="270"/>
      <c r="L119" s="270"/>
      <c r="M119" s="270"/>
      <c r="N119" s="273"/>
      <c r="O119" s="257"/>
      <c r="P119" s="245"/>
      <c r="Q119" s="93" t="str">
        <f t="shared" si="24"/>
        <v/>
      </c>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row>
    <row r="120" spans="1:44" ht="18" customHeight="1" x14ac:dyDescent="0.2">
      <c r="A120" s="250"/>
      <c r="B120" s="245"/>
      <c r="C120" s="297"/>
      <c r="D120" s="260" t="s">
        <v>2142</v>
      </c>
      <c r="E120" s="261"/>
      <c r="F120" s="261"/>
      <c r="G120" s="261"/>
      <c r="H120" s="285" t="s">
        <v>1068</v>
      </c>
      <c r="I120" s="277"/>
      <c r="J120" s="277"/>
      <c r="K120" s="277"/>
      <c r="L120" s="277"/>
      <c r="M120" s="270"/>
      <c r="N120" s="289"/>
      <c r="O120" s="257"/>
      <c r="P120" s="245"/>
      <c r="Q120" s="93" t="str">
        <f t="shared" si="24"/>
        <v/>
      </c>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row>
    <row r="121" spans="1:44" s="379" customFormat="1" ht="18" customHeight="1" x14ac:dyDescent="0.2">
      <c r="A121" s="370"/>
      <c r="B121" s="371"/>
      <c r="C121" s="372"/>
      <c r="D121" s="373" t="s">
        <v>1761</v>
      </c>
      <c r="E121" s="374"/>
      <c r="F121" s="374"/>
      <c r="G121" s="374"/>
      <c r="H121" s="375" t="s">
        <v>1221</v>
      </c>
      <c r="I121" s="376"/>
      <c r="J121" s="376"/>
      <c r="K121" s="288"/>
      <c r="L121" s="288"/>
      <c r="M121" s="376"/>
      <c r="N121" s="377"/>
      <c r="O121" s="191"/>
      <c r="P121" s="371"/>
      <c r="Q121" s="378"/>
    </row>
    <row r="122" spans="1:44" ht="24" customHeight="1" x14ac:dyDescent="0.2">
      <c r="A122" s="250"/>
      <c r="B122" s="245"/>
      <c r="C122" s="297"/>
      <c r="D122" s="517" t="s">
        <v>1397</v>
      </c>
      <c r="E122" s="518"/>
      <c r="F122" s="518"/>
      <c r="G122" s="518"/>
      <c r="H122" s="285" t="s">
        <v>405</v>
      </c>
      <c r="I122" s="288"/>
      <c r="J122" s="288"/>
      <c r="K122" s="270"/>
      <c r="L122" s="270"/>
      <c r="M122" s="270"/>
      <c r="N122" s="273"/>
      <c r="O122" s="257"/>
      <c r="P122" s="245"/>
      <c r="Q122" s="93" t="str">
        <f t="shared" si="24"/>
        <v/>
      </c>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row>
    <row r="123" spans="1:44" ht="18" customHeight="1" x14ac:dyDescent="0.2">
      <c r="A123" s="250"/>
      <c r="B123" s="245"/>
      <c r="C123" s="297"/>
      <c r="D123" s="279" t="s">
        <v>2141</v>
      </c>
      <c r="E123" s="261"/>
      <c r="F123" s="261"/>
      <c r="G123" s="261"/>
      <c r="H123" s="285" t="s">
        <v>1069</v>
      </c>
      <c r="I123" s="277"/>
      <c r="J123" s="277"/>
      <c r="K123" s="277"/>
      <c r="L123" s="277"/>
      <c r="M123" s="270"/>
      <c r="N123" s="289"/>
      <c r="O123" s="257"/>
      <c r="P123" s="245"/>
      <c r="Q123" s="93" t="str">
        <f t="shared" si="24"/>
        <v/>
      </c>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row>
    <row r="124" spans="1:44" ht="18" customHeight="1" x14ac:dyDescent="0.2">
      <c r="A124" s="250"/>
      <c r="B124" s="371"/>
      <c r="C124" s="372"/>
      <c r="D124" s="373" t="s">
        <v>2138</v>
      </c>
      <c r="E124" s="374"/>
      <c r="F124" s="374"/>
      <c r="G124" s="374"/>
      <c r="H124" s="375" t="s">
        <v>2137</v>
      </c>
      <c r="I124" s="376"/>
      <c r="J124" s="376"/>
      <c r="K124" s="498"/>
      <c r="L124" s="498"/>
      <c r="M124" s="376"/>
      <c r="N124" s="377"/>
      <c r="O124" s="191"/>
      <c r="P124" s="371"/>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row>
    <row r="125" spans="1:44" ht="18" customHeight="1" x14ac:dyDescent="0.2">
      <c r="A125" s="250"/>
      <c r="B125" s="245"/>
      <c r="C125" s="297"/>
      <c r="D125" s="286" t="s">
        <v>40</v>
      </c>
      <c r="E125" s="287"/>
      <c r="F125" s="287"/>
      <c r="G125" s="287"/>
      <c r="H125" s="287"/>
      <c r="I125" s="300">
        <f>SUM(I116:I124)</f>
        <v>0</v>
      </c>
      <c r="J125" s="300">
        <f t="shared" ref="J125:N125" si="25">SUM(J116:J124)</f>
        <v>0</v>
      </c>
      <c r="K125" s="300">
        <f t="shared" si="25"/>
        <v>0</v>
      </c>
      <c r="L125" s="300">
        <f t="shared" si="25"/>
        <v>0</v>
      </c>
      <c r="M125" s="300">
        <f t="shared" si="25"/>
        <v>0</v>
      </c>
      <c r="N125" s="284">
        <f t="shared" si="25"/>
        <v>0</v>
      </c>
      <c r="O125" s="257"/>
      <c r="P125" s="245"/>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row>
    <row r="126" spans="1:44" ht="18" customHeight="1" x14ac:dyDescent="0.2">
      <c r="A126" s="250"/>
      <c r="B126" s="245"/>
      <c r="C126" s="297"/>
      <c r="D126" s="264" t="s">
        <v>158</v>
      </c>
      <c r="E126" s="265"/>
      <c r="F126" s="265"/>
      <c r="G126" s="265"/>
      <c r="H126" s="265"/>
      <c r="I126" s="267"/>
      <c r="J126" s="267"/>
      <c r="K126" s="267"/>
      <c r="L126" s="267"/>
      <c r="M126" s="267"/>
      <c r="N126" s="268"/>
      <c r="O126" s="257"/>
      <c r="P126" s="245"/>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c r="AO126" s="93"/>
      <c r="AP126" s="93"/>
      <c r="AQ126" s="93"/>
      <c r="AR126" s="93"/>
    </row>
    <row r="127" spans="1:44" ht="18" customHeight="1" x14ac:dyDescent="0.2">
      <c r="A127" s="250"/>
      <c r="B127" s="245"/>
      <c r="C127" s="297"/>
      <c r="D127" s="260" t="s">
        <v>1070</v>
      </c>
      <c r="E127" s="261"/>
      <c r="F127" s="261"/>
      <c r="G127" s="261"/>
      <c r="H127" s="285" t="s">
        <v>234</v>
      </c>
      <c r="I127" s="288"/>
      <c r="J127" s="288"/>
      <c r="K127" s="270"/>
      <c r="L127" s="270"/>
      <c r="M127" s="270"/>
      <c r="N127" s="273"/>
      <c r="O127" s="257"/>
      <c r="P127" s="245"/>
      <c r="Q127" s="93" t="str">
        <f t="shared" ref="Q127:Q129" si="26">IF(OR((I127-J127)/IF(I127=0,1,I127)&lt;-10%,(K127-L127)/IF(K127=0,1,K127)&lt;-10%,(M127-N127)/IF(M127=0,1,M127)&lt;-10%),"De balans is &lt; -10%, als dit plausibel is dan vragen wij u dit nader toe te lichten bij de opmerkingen, zo niet dan dient u uw raming aan te scherpen.","")</f>
        <v/>
      </c>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row>
    <row r="128" spans="1:44" ht="18" customHeight="1" x14ac:dyDescent="0.2">
      <c r="A128" s="250"/>
      <c r="B128" s="245"/>
      <c r="C128" s="297"/>
      <c r="D128" s="496" t="s">
        <v>1538</v>
      </c>
      <c r="E128" s="497"/>
      <c r="F128" s="497"/>
      <c r="G128" s="497"/>
      <c r="H128" s="285" t="s">
        <v>1222</v>
      </c>
      <c r="I128" s="277"/>
      <c r="J128" s="277"/>
      <c r="K128" s="288"/>
      <c r="L128" s="288"/>
      <c r="M128" s="277"/>
      <c r="N128" s="278"/>
      <c r="O128" s="257"/>
      <c r="P128" s="245"/>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row>
    <row r="129" spans="1:44" ht="18" customHeight="1" x14ac:dyDescent="0.2">
      <c r="A129" s="250"/>
      <c r="B129" s="245"/>
      <c r="C129" s="297"/>
      <c r="D129" s="279" t="s">
        <v>2141</v>
      </c>
      <c r="E129" s="261"/>
      <c r="F129" s="261"/>
      <c r="G129" s="261"/>
      <c r="H129" s="285" t="s">
        <v>1223</v>
      </c>
      <c r="I129" s="277"/>
      <c r="J129" s="277"/>
      <c r="K129" s="277"/>
      <c r="L129" s="277"/>
      <c r="M129" s="270"/>
      <c r="N129" s="289"/>
      <c r="O129" s="257"/>
      <c r="P129" s="245"/>
      <c r="Q129" s="93" t="str">
        <f t="shared" si="26"/>
        <v/>
      </c>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row>
    <row r="130" spans="1:44" ht="18" customHeight="1" x14ac:dyDescent="0.2">
      <c r="A130" s="250"/>
      <c r="B130" s="245"/>
      <c r="C130" s="297"/>
      <c r="D130" s="286" t="s">
        <v>159</v>
      </c>
      <c r="E130" s="287"/>
      <c r="F130" s="287"/>
      <c r="G130" s="287"/>
      <c r="H130" s="287"/>
      <c r="I130" s="300">
        <f t="shared" ref="I130:N130" si="27">SUM(I127:I129)</f>
        <v>0</v>
      </c>
      <c r="J130" s="300">
        <f t="shared" si="27"/>
        <v>0</v>
      </c>
      <c r="K130" s="300">
        <f t="shared" si="27"/>
        <v>0</v>
      </c>
      <c r="L130" s="300">
        <f t="shared" si="27"/>
        <v>0</v>
      </c>
      <c r="M130" s="300">
        <f t="shared" si="27"/>
        <v>0</v>
      </c>
      <c r="N130" s="284">
        <f t="shared" si="27"/>
        <v>0</v>
      </c>
      <c r="O130" s="257"/>
      <c r="P130" s="245"/>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c r="AO130" s="93"/>
      <c r="AP130" s="93"/>
      <c r="AQ130" s="93"/>
      <c r="AR130" s="93"/>
    </row>
    <row r="131" spans="1:44" ht="18" customHeight="1" x14ac:dyDescent="0.2">
      <c r="A131" s="250"/>
      <c r="B131" s="245"/>
      <c r="C131" s="297"/>
      <c r="D131" s="264" t="s">
        <v>351</v>
      </c>
      <c r="E131" s="265"/>
      <c r="F131" s="265"/>
      <c r="G131" s="265"/>
      <c r="H131" s="265"/>
      <c r="I131" s="267"/>
      <c r="J131" s="267"/>
      <c r="K131" s="267"/>
      <c r="L131" s="267"/>
      <c r="M131" s="267"/>
      <c r="N131" s="268"/>
      <c r="O131" s="257"/>
      <c r="P131" s="245"/>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row>
    <row r="132" spans="1:44" ht="18" customHeight="1" x14ac:dyDescent="0.2">
      <c r="A132" s="250"/>
      <c r="B132" s="245"/>
      <c r="C132" s="297"/>
      <c r="D132" s="286" t="s">
        <v>25</v>
      </c>
      <c r="E132" s="261"/>
      <c r="F132" s="261"/>
      <c r="G132" s="261"/>
      <c r="H132" s="285" t="s">
        <v>235</v>
      </c>
      <c r="I132" s="288"/>
      <c r="J132" s="288"/>
      <c r="K132" s="270"/>
      <c r="L132" s="270"/>
      <c r="M132" s="270"/>
      <c r="N132" s="273"/>
      <c r="O132" s="257"/>
      <c r="P132" s="245"/>
      <c r="Q132" s="93" t="str">
        <f t="shared" ref="Q132:Q137" si="28">IF(OR((I132-J132)/IF(I132=0,1,I132)&lt;-10%,(K132-L132)/IF(K132=0,1,K132)&lt;-10%,(M132-N132)/IF(M132=0,1,M132)&lt;-10%),"De balans is &lt; -10%, als dit plausibel is dan vragen wij u dit nader toe te lichten bij de opmerkingen, zo niet dan dient u uw raming aan te scherpen.","")</f>
        <v/>
      </c>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c r="AO132" s="93"/>
      <c r="AP132" s="93"/>
      <c r="AQ132" s="93"/>
      <c r="AR132" s="93"/>
    </row>
    <row r="133" spans="1:44" ht="18" customHeight="1" x14ac:dyDescent="0.2">
      <c r="A133" s="250"/>
      <c r="B133" s="245"/>
      <c r="C133" s="297"/>
      <c r="D133" s="286" t="s">
        <v>272</v>
      </c>
      <c r="E133" s="261"/>
      <c r="F133" s="261"/>
      <c r="G133" s="261"/>
      <c r="H133" s="285" t="s">
        <v>1224</v>
      </c>
      <c r="I133" s="288"/>
      <c r="J133" s="288"/>
      <c r="K133" s="270"/>
      <c r="L133" s="270"/>
      <c r="M133" s="270"/>
      <c r="N133" s="273"/>
      <c r="O133" s="257"/>
      <c r="P133" s="245"/>
      <c r="Q133" s="93" t="str">
        <f t="shared" si="28"/>
        <v/>
      </c>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c r="AR133" s="93"/>
    </row>
    <row r="134" spans="1:44" ht="18" customHeight="1" x14ac:dyDescent="0.2">
      <c r="A134" s="250"/>
      <c r="B134" s="245"/>
      <c r="C134" s="297"/>
      <c r="D134" s="260" t="s">
        <v>316</v>
      </c>
      <c r="E134" s="261"/>
      <c r="F134" s="261"/>
      <c r="G134" s="261"/>
      <c r="H134" s="285" t="s">
        <v>1225</v>
      </c>
      <c r="I134" s="288"/>
      <c r="J134" s="288"/>
      <c r="K134" s="270"/>
      <c r="L134" s="270"/>
      <c r="M134" s="270"/>
      <c r="N134" s="273"/>
      <c r="O134" s="257"/>
      <c r="P134" s="245"/>
      <c r="Q134" s="93" t="str">
        <f t="shared" si="28"/>
        <v/>
      </c>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row>
    <row r="135" spans="1:44" s="379" customFormat="1" ht="18" customHeight="1" x14ac:dyDescent="0.2">
      <c r="A135" s="370"/>
      <c r="B135" s="371"/>
      <c r="C135" s="372"/>
      <c r="D135" s="380" t="s">
        <v>1539</v>
      </c>
      <c r="E135" s="374"/>
      <c r="F135" s="374"/>
      <c r="G135" s="374"/>
      <c r="H135" s="285" t="s">
        <v>1540</v>
      </c>
      <c r="I135" s="288"/>
      <c r="J135" s="288"/>
      <c r="K135" s="376"/>
      <c r="L135" s="376"/>
      <c r="M135" s="376"/>
      <c r="N135" s="381"/>
      <c r="O135" s="382"/>
      <c r="P135" s="245"/>
      <c r="Q135" s="93"/>
      <c r="R135" s="378"/>
    </row>
    <row r="136" spans="1:44" s="379" customFormat="1" ht="18" customHeight="1" x14ac:dyDescent="0.2">
      <c r="A136" s="370"/>
      <c r="B136" s="245"/>
      <c r="C136" s="297"/>
      <c r="D136" s="496" t="s">
        <v>1538</v>
      </c>
      <c r="E136" s="497"/>
      <c r="F136" s="497"/>
      <c r="G136" s="497"/>
      <c r="H136" s="285" t="s">
        <v>1226</v>
      </c>
      <c r="I136" s="277"/>
      <c r="J136" s="277"/>
      <c r="K136" s="288"/>
      <c r="L136" s="288"/>
      <c r="M136" s="277"/>
      <c r="N136" s="278"/>
      <c r="O136" s="257"/>
      <c r="P136" s="245"/>
      <c r="Q136" s="93"/>
      <c r="R136" s="378"/>
    </row>
    <row r="137" spans="1:44" ht="18" customHeight="1" x14ac:dyDescent="0.2">
      <c r="A137" s="250"/>
      <c r="B137" s="245"/>
      <c r="C137" s="297"/>
      <c r="D137" s="279" t="s">
        <v>2141</v>
      </c>
      <c r="E137" s="261"/>
      <c r="F137" s="261"/>
      <c r="G137" s="261"/>
      <c r="H137" s="285" t="s">
        <v>1227</v>
      </c>
      <c r="I137" s="277"/>
      <c r="J137" s="277"/>
      <c r="K137" s="376"/>
      <c r="L137" s="376"/>
      <c r="M137" s="270"/>
      <c r="N137" s="289"/>
      <c r="O137" s="257"/>
      <c r="P137" s="245"/>
      <c r="Q137" s="93" t="str">
        <f t="shared" si="28"/>
        <v/>
      </c>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c r="AR137" s="93"/>
    </row>
    <row r="138" spans="1:44" ht="18" customHeight="1" x14ac:dyDescent="0.2">
      <c r="A138" s="250"/>
      <c r="B138" s="245"/>
      <c r="C138" s="297"/>
      <c r="D138" s="286" t="s">
        <v>45</v>
      </c>
      <c r="E138" s="287"/>
      <c r="F138" s="287"/>
      <c r="G138" s="287"/>
      <c r="H138" s="308"/>
      <c r="I138" s="309">
        <f t="shared" ref="I138:N138" si="29">SUM(I132:I137)</f>
        <v>0</v>
      </c>
      <c r="J138" s="309">
        <f t="shared" si="29"/>
        <v>0</v>
      </c>
      <c r="K138" s="309">
        <f t="shared" si="29"/>
        <v>0</v>
      </c>
      <c r="L138" s="309">
        <f t="shared" si="29"/>
        <v>0</v>
      </c>
      <c r="M138" s="309">
        <f t="shared" si="29"/>
        <v>0</v>
      </c>
      <c r="N138" s="310">
        <f t="shared" si="29"/>
        <v>0</v>
      </c>
      <c r="O138" s="257"/>
      <c r="P138" s="245"/>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3"/>
      <c r="AQ138" s="93"/>
      <c r="AR138" s="93"/>
    </row>
    <row r="139" spans="1:44" ht="18" customHeight="1" x14ac:dyDescent="0.2">
      <c r="A139" s="250"/>
      <c r="B139" s="245"/>
      <c r="C139" s="297"/>
      <c r="D139" s="264" t="s">
        <v>160</v>
      </c>
      <c r="E139" s="265"/>
      <c r="F139" s="265"/>
      <c r="G139" s="265"/>
      <c r="H139" s="265"/>
      <c r="I139" s="267"/>
      <c r="J139" s="267"/>
      <c r="K139" s="267"/>
      <c r="L139" s="267"/>
      <c r="M139" s="267"/>
      <c r="N139" s="268"/>
      <c r="O139" s="257"/>
      <c r="P139" s="245"/>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row>
    <row r="140" spans="1:44" ht="18" customHeight="1" x14ac:dyDescent="0.2">
      <c r="A140" s="250"/>
      <c r="B140" s="245"/>
      <c r="C140" s="297"/>
      <c r="D140" s="286" t="s">
        <v>395</v>
      </c>
      <c r="E140" s="287"/>
      <c r="F140" s="287"/>
      <c r="G140" s="287"/>
      <c r="H140" s="311" t="s">
        <v>1228</v>
      </c>
      <c r="I140" s="288"/>
      <c r="J140" s="288"/>
      <c r="K140" s="270"/>
      <c r="L140" s="270"/>
      <c r="M140" s="270"/>
      <c r="N140" s="273"/>
      <c r="O140" s="257"/>
      <c r="P140" s="245"/>
      <c r="Q140" s="93" t="str">
        <f t="shared" ref="Q140:Q141" si="30">IF(OR((I140-J140)/IF(I140=0,1,I140)&lt;-10%,(K140-L140)/IF(K140=0,1,K140)&lt;-10%,(M140-N140)/IF(M140=0,1,M140)&lt;-10%),"De balans is &lt; -10%, als dit plausibel is dan vragen wij u dit nader toe te lichten bij de opmerkingen, zo niet dan dient u uw raming aan te scherpen.","")</f>
        <v/>
      </c>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row>
    <row r="141" spans="1:44" ht="18" customHeight="1" x14ac:dyDescent="0.2">
      <c r="A141" s="250"/>
      <c r="B141" s="245"/>
      <c r="C141" s="297"/>
      <c r="D141" s="286" t="s">
        <v>396</v>
      </c>
      <c r="E141" s="287"/>
      <c r="F141" s="287"/>
      <c r="G141" s="287"/>
      <c r="H141" s="311" t="s">
        <v>1229</v>
      </c>
      <c r="I141" s="288"/>
      <c r="J141" s="288"/>
      <c r="K141" s="270"/>
      <c r="L141" s="270"/>
      <c r="M141" s="270"/>
      <c r="N141" s="273"/>
      <c r="O141" s="257"/>
      <c r="P141" s="245"/>
      <c r="Q141" s="93" t="str">
        <f t="shared" si="30"/>
        <v/>
      </c>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row>
    <row r="142" spans="1:44" ht="18" customHeight="1" x14ac:dyDescent="0.2">
      <c r="A142" s="250"/>
      <c r="B142" s="245"/>
      <c r="C142" s="297"/>
      <c r="D142" s="312" t="s">
        <v>161</v>
      </c>
      <c r="E142" s="313"/>
      <c r="F142" s="313"/>
      <c r="G142" s="313"/>
      <c r="H142" s="263"/>
      <c r="I142" s="309">
        <f t="shared" ref="I142:N142" si="31">SUM(I140:I141)</f>
        <v>0</v>
      </c>
      <c r="J142" s="309">
        <f t="shared" si="31"/>
        <v>0</v>
      </c>
      <c r="K142" s="309">
        <f t="shared" si="31"/>
        <v>0</v>
      </c>
      <c r="L142" s="309">
        <f t="shared" si="31"/>
        <v>0</v>
      </c>
      <c r="M142" s="309">
        <f t="shared" si="31"/>
        <v>0</v>
      </c>
      <c r="N142" s="310">
        <f t="shared" si="31"/>
        <v>0</v>
      </c>
      <c r="O142" s="257"/>
      <c r="P142" s="245"/>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row>
    <row r="143" spans="1:44" ht="18" customHeight="1" x14ac:dyDescent="0.2">
      <c r="A143" s="250"/>
      <c r="B143" s="245"/>
      <c r="C143" s="297"/>
      <c r="D143" s="264" t="s">
        <v>271</v>
      </c>
      <c r="E143" s="265"/>
      <c r="F143" s="265"/>
      <c r="G143" s="265"/>
      <c r="H143" s="265"/>
      <c r="I143" s="267"/>
      <c r="J143" s="267"/>
      <c r="K143" s="267"/>
      <c r="L143" s="267"/>
      <c r="M143" s="267"/>
      <c r="N143" s="268"/>
      <c r="O143" s="257"/>
      <c r="P143" s="245"/>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row>
    <row r="144" spans="1:44" ht="18" customHeight="1" x14ac:dyDescent="0.2">
      <c r="A144" s="250"/>
      <c r="B144" s="245"/>
      <c r="C144" s="297"/>
      <c r="D144" s="286" t="s">
        <v>1071</v>
      </c>
      <c r="E144" s="287"/>
      <c r="F144" s="287"/>
      <c r="G144" s="287"/>
      <c r="H144" s="276" t="s">
        <v>236</v>
      </c>
      <c r="I144" s="270"/>
      <c r="J144" s="270"/>
      <c r="K144" s="270"/>
      <c r="L144" s="270"/>
      <c r="M144" s="270"/>
      <c r="N144" s="273"/>
      <c r="O144" s="257"/>
      <c r="P144" s="245"/>
      <c r="Q144" s="93" t="str">
        <f t="shared" ref="Q144" si="32">IF(OR((I144-J144)/IF(I144=0,1,I144)&lt;-10%,(K144-L144)/IF(K144=0,1,K144)&lt;-10%,(M144-N144)/IF(M144=0,1,M144)&lt;-10%),"De balans is &lt; -10%, als dit plausibel is dan vragen wij u dit nader toe te lichten bij de opmerkingen, zo niet dan dient u uw raming aan te scherpen.","")</f>
        <v/>
      </c>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row>
    <row r="145" spans="1:44" ht="18" customHeight="1" x14ac:dyDescent="0.2">
      <c r="A145" s="250"/>
      <c r="B145" s="245"/>
      <c r="C145" s="297"/>
      <c r="D145" s="312" t="s">
        <v>162</v>
      </c>
      <c r="E145" s="313"/>
      <c r="F145" s="313"/>
      <c r="G145" s="313"/>
      <c r="H145" s="313"/>
      <c r="I145" s="309">
        <f>SUM(I144:I144)</f>
        <v>0</v>
      </c>
      <c r="J145" s="309">
        <f t="shared" ref="J145:N145" si="33">SUM(J144:J144)</f>
        <v>0</v>
      </c>
      <c r="K145" s="309">
        <f t="shared" si="33"/>
        <v>0</v>
      </c>
      <c r="L145" s="309">
        <f t="shared" si="33"/>
        <v>0</v>
      </c>
      <c r="M145" s="309">
        <f t="shared" si="33"/>
        <v>0</v>
      </c>
      <c r="N145" s="310">
        <f t="shared" si="33"/>
        <v>0</v>
      </c>
      <c r="O145" s="257"/>
      <c r="P145" s="245"/>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row>
    <row r="146" spans="1:44" ht="18" customHeight="1" x14ac:dyDescent="0.2">
      <c r="A146" s="250"/>
      <c r="B146" s="245"/>
      <c r="C146" s="297"/>
      <c r="D146" s="290" t="s">
        <v>286</v>
      </c>
      <c r="E146" s="291"/>
      <c r="F146" s="291"/>
      <c r="G146" s="291"/>
      <c r="H146" s="291"/>
      <c r="I146" s="293">
        <f t="shared" ref="I146:N146" si="34">SUM(I25,I29,I34,I40,I45,I72,I81,I85,I91,I114,I125,I130,I138,I142,I145)</f>
        <v>0</v>
      </c>
      <c r="J146" s="293">
        <f t="shared" si="34"/>
        <v>0</v>
      </c>
      <c r="K146" s="293">
        <f t="shared" si="34"/>
        <v>0</v>
      </c>
      <c r="L146" s="293">
        <f t="shared" si="34"/>
        <v>0</v>
      </c>
      <c r="M146" s="293">
        <f t="shared" si="34"/>
        <v>0</v>
      </c>
      <c r="N146" s="294">
        <f t="shared" si="34"/>
        <v>0</v>
      </c>
      <c r="O146" s="257"/>
      <c r="P146" s="245"/>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93"/>
      <c r="AR146" s="93"/>
    </row>
    <row r="147" spans="1:44" ht="18" customHeight="1" x14ac:dyDescent="0.2">
      <c r="A147" s="250"/>
      <c r="B147" s="245"/>
      <c r="C147" s="297"/>
      <c r="D147" s="248" t="s">
        <v>1541</v>
      </c>
      <c r="E147" s="297"/>
      <c r="F147" s="297"/>
      <c r="G147" s="297"/>
      <c r="H147" s="297"/>
      <c r="I147" s="297"/>
      <c r="J147" s="297"/>
      <c r="K147" s="297"/>
      <c r="L147" s="297"/>
      <c r="M147" s="297"/>
      <c r="N147" s="297"/>
      <c r="O147" s="257"/>
      <c r="P147" s="245"/>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row>
    <row r="148" spans="1:44" x14ac:dyDescent="0.2">
      <c r="A148" s="249"/>
      <c r="B148" s="245"/>
      <c r="C148" s="247"/>
      <c r="D148" s="295">
        <f ca="1">NOW()</f>
        <v>45015.406624768519</v>
      </c>
      <c r="E148" s="295"/>
      <c r="F148" s="248"/>
      <c r="G148" s="248"/>
      <c r="H148" s="248"/>
      <c r="I148" s="248"/>
      <c r="J148" s="248"/>
      <c r="K148" s="248"/>
      <c r="L148" s="248"/>
      <c r="M148" s="247"/>
      <c r="N148" s="296" t="str">
        <f>CONCATENATE("Kostenverzamelstaat 2023, ",LOWER(A96))</f>
        <v>Kostenverzamelstaat 2023, pagina 3</v>
      </c>
      <c r="O148" s="247"/>
      <c r="P148" s="245"/>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93"/>
      <c r="AN148" s="93"/>
      <c r="AO148" s="93"/>
      <c r="AP148" s="93"/>
      <c r="AQ148" s="93"/>
      <c r="AR148" s="93"/>
    </row>
    <row r="149" spans="1:44" x14ac:dyDescent="0.2">
      <c r="A149" s="244"/>
      <c r="B149" s="245"/>
      <c r="C149" s="245"/>
      <c r="D149" s="245"/>
      <c r="E149" s="245"/>
      <c r="F149" s="245"/>
      <c r="G149" s="245"/>
      <c r="H149" s="245"/>
      <c r="I149" s="245"/>
      <c r="J149" s="245"/>
      <c r="K149" s="245"/>
      <c r="L149" s="245"/>
      <c r="M149" s="245"/>
      <c r="N149" s="245"/>
      <c r="O149" s="245"/>
      <c r="P149" s="245"/>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c r="AN149" s="93"/>
      <c r="AO149" s="93"/>
      <c r="AP149" s="93"/>
      <c r="AQ149" s="93"/>
      <c r="AR149" s="93"/>
    </row>
    <row r="150" spans="1:44" ht="18" customHeight="1" x14ac:dyDescent="0.2">
      <c r="A150" s="246" t="s">
        <v>137</v>
      </c>
      <c r="B150" s="245"/>
      <c r="C150" s="297"/>
      <c r="D150" s="248" t="str">
        <f>CONCATENATE("KWARTAALSTAAT ZVW ", jaar_id)</f>
        <v>KWARTAALSTAAT ZVW 2023</v>
      </c>
      <c r="E150" s="247"/>
      <c r="F150" s="247"/>
      <c r="G150" s="247"/>
      <c r="H150" s="247"/>
      <c r="I150" s="247"/>
      <c r="J150" s="247"/>
      <c r="K150" s="247"/>
      <c r="L150" s="247"/>
      <c r="M150" s="248"/>
      <c r="N150" s="248"/>
      <c r="O150" s="248"/>
      <c r="P150" s="245"/>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3"/>
    </row>
    <row r="151" spans="1:44" ht="18" customHeight="1" x14ac:dyDescent="0.2">
      <c r="A151" s="249"/>
      <c r="B151" s="245"/>
      <c r="C151" s="247"/>
      <c r="D151" s="248" t="s">
        <v>347</v>
      </c>
      <c r="E151" s="247"/>
      <c r="F151" s="247"/>
      <c r="G151" s="247"/>
      <c r="H151" s="247"/>
      <c r="I151" s="247"/>
      <c r="J151" s="247"/>
      <c r="K151" s="247"/>
      <c r="L151" s="247"/>
      <c r="M151" s="247"/>
      <c r="N151" s="247"/>
      <c r="O151" s="247"/>
      <c r="P151" s="245"/>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3"/>
    </row>
    <row r="152" spans="1:44" ht="18" customHeight="1" x14ac:dyDescent="0.2">
      <c r="A152" s="250"/>
      <c r="B152" s="245"/>
      <c r="C152" s="247"/>
      <c r="D152" s="248" t="str">
        <f>IF(naw_uzovi_zorgverzekeraar&lt;&gt;"0000",CONCATENATE(UPPER(naw_naam_zorgverzekeraar),", ",UPPER(naw_plaats_zorgverzekeraar)),"")</f>
        <v/>
      </c>
      <c r="E152" s="248"/>
      <c r="F152" s="248"/>
      <c r="G152" s="248"/>
      <c r="H152" s="248"/>
      <c r="I152" s="248"/>
      <c r="J152" s="248"/>
      <c r="K152" s="248"/>
      <c r="L152" s="248"/>
      <c r="M152" s="248"/>
      <c r="N152" s="251" t="str">
        <f>CONCATENATE("UZOVI: ",naw_uzovi_zorgverzekeraar)</f>
        <v>UZOVI: 0000</v>
      </c>
      <c r="O152" s="248"/>
      <c r="P152" s="245"/>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c r="AN152" s="93"/>
      <c r="AO152" s="93"/>
      <c r="AP152" s="93"/>
      <c r="AQ152" s="93"/>
      <c r="AR152" s="93"/>
    </row>
    <row r="153" spans="1:44" ht="18" customHeight="1" x14ac:dyDescent="0.2">
      <c r="A153" s="249"/>
      <c r="B153" s="245"/>
      <c r="C153" s="247"/>
      <c r="D153" s="252" t="s">
        <v>211</v>
      </c>
      <c r="E153" s="248"/>
      <c r="F153" s="248"/>
      <c r="G153" s="248"/>
      <c r="H153" s="248"/>
      <c r="I153" s="248"/>
      <c r="J153" s="248"/>
      <c r="K153" s="248"/>
      <c r="L153" s="253"/>
      <c r="M153" s="247"/>
      <c r="N153" s="247"/>
      <c r="O153" s="247"/>
      <c r="P153" s="245"/>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row>
    <row r="154" spans="1:44" ht="18" customHeight="1" x14ac:dyDescent="0.2">
      <c r="A154" s="250"/>
      <c r="B154" s="245"/>
      <c r="C154" s="297"/>
      <c r="D154" s="254" t="s">
        <v>208</v>
      </c>
      <c r="E154" s="248"/>
      <c r="F154" s="248"/>
      <c r="G154" s="248"/>
      <c r="H154" s="248"/>
      <c r="I154" s="248"/>
      <c r="J154" s="248"/>
      <c r="K154" s="248"/>
      <c r="L154" s="296"/>
      <c r="M154" s="248"/>
      <c r="N154" s="248"/>
      <c r="O154" s="248"/>
      <c r="P154" s="245"/>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row>
    <row r="155" spans="1:44" ht="18" customHeight="1" x14ac:dyDescent="0.2">
      <c r="A155" s="250"/>
      <c r="B155" s="245"/>
      <c r="C155" s="297"/>
      <c r="D155" s="254"/>
      <c r="E155" s="248"/>
      <c r="F155" s="248"/>
      <c r="G155" s="248"/>
      <c r="H155" s="248"/>
      <c r="I155" s="248"/>
      <c r="J155" s="248"/>
      <c r="K155" s="248"/>
      <c r="L155" s="296"/>
      <c r="M155" s="248"/>
      <c r="N155" s="248"/>
      <c r="O155" s="248"/>
      <c r="P155" s="245"/>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row>
    <row r="156" spans="1:44" s="379" customFormat="1" ht="27.95" customHeight="1" x14ac:dyDescent="0.2">
      <c r="A156" s="370"/>
      <c r="B156" s="371"/>
      <c r="C156" s="372"/>
      <c r="D156" s="521"/>
      <c r="E156" s="522"/>
      <c r="F156" s="522"/>
      <c r="G156" s="522"/>
      <c r="H156" s="522"/>
      <c r="I156" s="522"/>
      <c r="J156" s="522"/>
      <c r="K156" s="522"/>
      <c r="L156" s="523"/>
      <c r="M156" s="524" t="str">
        <f>CONCATENATE("Overloop van LASTEN "," inclusief balanspost m.b.t. 2020 ")</f>
        <v xml:space="preserve">Overloop van LASTEN  inclusief balanspost m.b.t. 2020 </v>
      </c>
      <c r="N156" s="526" t="str">
        <f>CONCATENATE("Overloop van ontvangen en geaccepteerde declaraties m.b.t. ","2020")</f>
        <v>Overloop van ontvangen en geaccepteerde declaraties m.b.t. 2020</v>
      </c>
      <c r="O156" s="390"/>
      <c r="P156" s="371"/>
    </row>
    <row r="157" spans="1:44" s="379" customFormat="1" ht="27.95" customHeight="1" x14ac:dyDescent="0.2">
      <c r="A157" s="370"/>
      <c r="B157" s="371"/>
      <c r="C157" s="372"/>
      <c r="D157" s="528"/>
      <c r="E157" s="529"/>
      <c r="F157" s="529"/>
      <c r="G157" s="529"/>
      <c r="H157" s="529"/>
      <c r="I157" s="529"/>
      <c r="J157" s="529"/>
      <c r="K157" s="529"/>
      <c r="L157" s="530"/>
      <c r="M157" s="525"/>
      <c r="N157" s="527"/>
      <c r="O157" s="390"/>
      <c r="P157" s="371"/>
    </row>
    <row r="158" spans="1:44" s="379" customFormat="1" ht="16.5" customHeight="1" x14ac:dyDescent="0.2">
      <c r="A158" s="370"/>
      <c r="B158" s="371"/>
      <c r="C158" s="372"/>
      <c r="D158" s="531" t="s">
        <v>1542</v>
      </c>
      <c r="E158" s="532"/>
      <c r="F158" s="532"/>
      <c r="G158" s="532"/>
      <c r="H158" s="532"/>
      <c r="I158" s="532"/>
      <c r="J158" s="532"/>
      <c r="K158" s="532"/>
      <c r="L158" s="533"/>
      <c r="M158" s="270"/>
      <c r="N158" s="273"/>
      <c r="O158" s="390"/>
      <c r="P158" s="371"/>
    </row>
    <row r="159" spans="1:44" s="379" customFormat="1" ht="18" customHeight="1" x14ac:dyDescent="0.2">
      <c r="A159" s="370"/>
      <c r="B159" s="371"/>
      <c r="C159" s="372"/>
      <c r="D159" s="534" t="s">
        <v>1543</v>
      </c>
      <c r="E159" s="535"/>
      <c r="F159" s="535"/>
      <c r="G159" s="535"/>
      <c r="H159" s="535"/>
      <c r="I159" s="535"/>
      <c r="J159" s="535"/>
      <c r="K159" s="535"/>
      <c r="L159" s="536"/>
      <c r="M159" s="316"/>
      <c r="N159" s="317"/>
      <c r="O159" s="390"/>
      <c r="P159" s="371"/>
      <c r="Q159" s="378"/>
    </row>
    <row r="160" spans="1:44" ht="18" customHeight="1" x14ac:dyDescent="0.2">
      <c r="A160" s="250"/>
      <c r="B160" s="245"/>
      <c r="C160" s="297"/>
      <c r="D160" s="254"/>
      <c r="E160" s="248"/>
      <c r="F160" s="248"/>
      <c r="G160" s="248"/>
      <c r="H160" s="248"/>
      <c r="I160" s="248"/>
      <c r="J160" s="248"/>
      <c r="K160" s="248"/>
      <c r="L160" s="296"/>
      <c r="M160" s="248"/>
      <c r="N160" s="248"/>
      <c r="O160" s="248"/>
      <c r="P160" s="245"/>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row>
    <row r="161" spans="1:44" ht="18" customHeight="1" x14ac:dyDescent="0.2">
      <c r="A161" s="250"/>
      <c r="B161" s="245"/>
      <c r="C161" s="297"/>
      <c r="D161" s="254"/>
      <c r="E161" s="248"/>
      <c r="F161" s="248"/>
      <c r="G161" s="248"/>
      <c r="H161" s="248"/>
      <c r="I161" s="248"/>
      <c r="J161" s="248"/>
      <c r="K161" s="248"/>
      <c r="L161" s="296"/>
      <c r="M161" s="248"/>
      <c r="N161" s="248"/>
      <c r="O161" s="248"/>
      <c r="P161" s="245"/>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row>
    <row r="162" spans="1:44" s="97" customFormat="1" ht="31.5" customHeight="1" x14ac:dyDescent="0.2">
      <c r="A162" s="250"/>
      <c r="B162" s="245"/>
      <c r="C162" s="297"/>
      <c r="D162" s="386"/>
      <c r="E162" s="387"/>
      <c r="F162" s="387"/>
      <c r="G162" s="387"/>
      <c r="H162" s="387"/>
      <c r="I162" s="537" t="str">
        <f>CONCATENATE("Totale baten"," ",jaar_id," ","inclusief balanspost")</f>
        <v>Totale baten 2023 inclusief balanspost</v>
      </c>
      <c r="J162" s="537" t="str">
        <f>CONCATENATE("waarvan"," ","ontvangen"," ","m.b.t.",jaar_id)</f>
        <v>waarvan ontvangen m.b.t.2023</v>
      </c>
      <c r="K162" s="537" t="str">
        <f>CONCATENATE("Totale baten"," ",jaar_id-1," ","inclusief balanspost")</f>
        <v>Totale baten 2022 inclusief balanspost</v>
      </c>
      <c r="L162" s="537" t="str">
        <f>CONCATENATE("waarvan"," ","ontvangen"," ","m.b.t.",jaar_id-1)</f>
        <v>waarvan ontvangen m.b.t.2022</v>
      </c>
      <c r="M162" s="537" t="str">
        <f>CONCATENATE("Totale baten"," ",jaar_id-2," ","inclusief balanspost")</f>
        <v>Totale baten 2021 inclusief balanspost</v>
      </c>
      <c r="N162" s="519" t="str">
        <f>CONCATENATE("waarvan"," ","ontvangen"," ","m.b.t.",jaar_id-2)</f>
        <v>waarvan ontvangen m.b.t.2021</v>
      </c>
      <c r="O162" s="257"/>
      <c r="P162" s="245"/>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3"/>
    </row>
    <row r="163" spans="1:44" ht="18" customHeight="1" x14ac:dyDescent="0.2">
      <c r="A163" s="250"/>
      <c r="B163" s="245"/>
      <c r="C163" s="297"/>
      <c r="D163" s="384" t="s">
        <v>383</v>
      </c>
      <c r="E163" s="385"/>
      <c r="F163" s="385"/>
      <c r="G163" s="385"/>
      <c r="H163" s="385" t="s">
        <v>285</v>
      </c>
      <c r="I163" s="538"/>
      <c r="J163" s="538"/>
      <c r="K163" s="538"/>
      <c r="L163" s="538"/>
      <c r="M163" s="538"/>
      <c r="N163" s="520"/>
      <c r="O163" s="257"/>
      <c r="P163" s="245"/>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row>
    <row r="164" spans="1:44" ht="18" customHeight="1" x14ac:dyDescent="0.2">
      <c r="A164" s="250"/>
      <c r="B164" s="245"/>
      <c r="C164" s="297"/>
      <c r="D164" s="368" t="s">
        <v>35</v>
      </c>
      <c r="E164" s="369"/>
      <c r="F164" s="369"/>
      <c r="G164" s="369"/>
      <c r="H164" s="314" t="s">
        <v>334</v>
      </c>
      <c r="I164" s="288"/>
      <c r="J164" s="288"/>
      <c r="K164" s="270"/>
      <c r="L164" s="270"/>
      <c r="M164" s="270"/>
      <c r="N164" s="273"/>
      <c r="O164" s="247"/>
      <c r="P164" s="245"/>
      <c r="Q164" s="93" t="str">
        <f t="shared" ref="Q164:Q167" si="35">IF(OR((I164-J164)/IF(I164=0,1,I164)&lt;-10%,(K164-L164)/IF(K164=0,1,K164)&lt;-10%,(M164-N164)/IF(M164=0,1,M164)&lt;-10%),"De balans is &lt; -10%, als dit plausibel is dan vragen wij u dit nader toe te lichten bij de opmerkingen, zo niet dan dient u uw raming aan te scherpen.","")</f>
        <v/>
      </c>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3"/>
    </row>
    <row r="165" spans="1:44" ht="18" customHeight="1" x14ac:dyDescent="0.2">
      <c r="A165" s="250"/>
      <c r="B165" s="245"/>
      <c r="C165" s="297"/>
      <c r="D165" s="388" t="s">
        <v>36</v>
      </c>
      <c r="E165" s="365"/>
      <c r="F165" s="365"/>
      <c r="G165" s="365"/>
      <c r="H165" s="315" t="s">
        <v>260</v>
      </c>
      <c r="I165" s="288"/>
      <c r="J165" s="288"/>
      <c r="K165" s="270"/>
      <c r="L165" s="270"/>
      <c r="M165" s="270"/>
      <c r="N165" s="273"/>
      <c r="O165" s="247"/>
      <c r="P165" s="245"/>
      <c r="Q165" s="93" t="str">
        <f t="shared" si="35"/>
        <v/>
      </c>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3"/>
    </row>
    <row r="166" spans="1:44" ht="18" customHeight="1" x14ac:dyDescent="0.2">
      <c r="A166" s="250"/>
      <c r="B166" s="245"/>
      <c r="C166" s="297"/>
      <c r="D166" s="388" t="s">
        <v>37</v>
      </c>
      <c r="E166" s="365"/>
      <c r="F166" s="365"/>
      <c r="G166" s="365"/>
      <c r="H166" s="315" t="s">
        <v>261</v>
      </c>
      <c r="I166" s="288"/>
      <c r="J166" s="288"/>
      <c r="K166" s="270"/>
      <c r="L166" s="270"/>
      <c r="M166" s="270"/>
      <c r="N166" s="273"/>
      <c r="O166" s="247"/>
      <c r="P166" s="245"/>
      <c r="Q166" s="93" t="str">
        <f t="shared" si="35"/>
        <v/>
      </c>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row>
    <row r="167" spans="1:44" ht="18" customHeight="1" x14ac:dyDescent="0.2">
      <c r="A167" s="250"/>
      <c r="B167" s="245"/>
      <c r="C167" s="247"/>
      <c r="D167" s="366" t="s">
        <v>406</v>
      </c>
      <c r="E167" s="367"/>
      <c r="F167" s="367"/>
      <c r="G167" s="367"/>
      <c r="H167" s="389" t="s">
        <v>399</v>
      </c>
      <c r="I167" s="316"/>
      <c r="J167" s="316"/>
      <c r="K167" s="316"/>
      <c r="L167" s="316"/>
      <c r="M167" s="316"/>
      <c r="N167" s="317"/>
      <c r="O167" s="247"/>
      <c r="P167" s="245"/>
      <c r="Q167" s="93" t="str">
        <f t="shared" si="35"/>
        <v/>
      </c>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row>
    <row r="168" spans="1:44" ht="18" customHeight="1" x14ac:dyDescent="0.2">
      <c r="A168" s="250"/>
      <c r="B168" s="245"/>
      <c r="C168" s="247"/>
      <c r="D168" s="247" t="s">
        <v>1541</v>
      </c>
      <c r="E168" s="247"/>
      <c r="F168" s="247"/>
      <c r="G168" s="247"/>
      <c r="H168" s="247"/>
      <c r="I168" s="247"/>
      <c r="J168" s="247"/>
      <c r="K168" s="247"/>
      <c r="L168" s="247"/>
      <c r="M168" s="247"/>
      <c r="N168" s="247"/>
      <c r="O168" s="247"/>
      <c r="P168" s="245"/>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row>
    <row r="169" spans="1:44" ht="18" customHeight="1" x14ac:dyDescent="0.2">
      <c r="A169" s="250"/>
      <c r="B169" s="245"/>
      <c r="C169" s="247"/>
      <c r="D169" s="247"/>
      <c r="E169" s="247"/>
      <c r="F169" s="247"/>
      <c r="G169" s="247"/>
      <c r="H169" s="247"/>
      <c r="I169" s="247"/>
      <c r="J169" s="247"/>
      <c r="K169" s="247"/>
      <c r="L169" s="247"/>
      <c r="M169" s="247"/>
      <c r="N169" s="247"/>
      <c r="O169" s="247"/>
      <c r="P169" s="245"/>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row>
    <row r="170" spans="1:44" ht="18" customHeight="1" x14ac:dyDescent="0.2">
      <c r="A170" s="250"/>
      <c r="B170" s="245"/>
      <c r="C170" s="247"/>
      <c r="D170" s="247"/>
      <c r="E170" s="247"/>
      <c r="F170" s="247"/>
      <c r="G170" s="247"/>
      <c r="H170" s="247"/>
      <c r="I170" s="247"/>
      <c r="J170" s="247"/>
      <c r="K170" s="247"/>
      <c r="L170" s="247"/>
      <c r="M170" s="247"/>
      <c r="N170" s="247"/>
      <c r="O170" s="247"/>
      <c r="P170" s="245"/>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row>
    <row r="171" spans="1:44" ht="18" customHeight="1" x14ac:dyDescent="0.2">
      <c r="A171" s="249"/>
      <c r="B171" s="245"/>
      <c r="C171" s="247"/>
      <c r="D171" s="295">
        <f ca="1">NOW()</f>
        <v>45015.406624768519</v>
      </c>
      <c r="E171" s="295"/>
      <c r="F171" s="248"/>
      <c r="G171" s="248"/>
      <c r="H171" s="248"/>
      <c r="I171" s="248"/>
      <c r="J171" s="248"/>
      <c r="K171" s="248"/>
      <c r="L171" s="248"/>
      <c r="M171" s="248"/>
      <c r="N171" s="296" t="str">
        <f>CONCATENATE("Kostenverzamelstaat 2023, ",LOWER(A150))</f>
        <v>Kostenverzamelstaat 2023, pagina 4</v>
      </c>
      <c r="O171" s="247"/>
      <c r="P171" s="245"/>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row>
    <row r="172" spans="1:44" x14ac:dyDescent="0.2">
      <c r="A172" s="244"/>
      <c r="B172" s="245"/>
      <c r="C172" s="245"/>
      <c r="D172" s="245"/>
      <c r="E172" s="245"/>
      <c r="F172" s="245"/>
      <c r="G172" s="245"/>
      <c r="H172" s="245"/>
      <c r="I172" s="245"/>
      <c r="J172" s="245"/>
      <c r="K172" s="245"/>
      <c r="L172" s="245"/>
      <c r="M172" s="245"/>
      <c r="N172" s="245"/>
      <c r="O172" s="245"/>
      <c r="P172" s="245"/>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row>
    <row r="173" spans="1:44" x14ac:dyDescent="0.2">
      <c r="M173" s="105"/>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row>
    <row r="174" spans="1:44" x14ac:dyDescent="0.2">
      <c r="M174" s="105"/>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row>
    <row r="175" spans="1:44" x14ac:dyDescent="0.2">
      <c r="M175" s="105"/>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row>
    <row r="176" spans="1:44" x14ac:dyDescent="0.2">
      <c r="M176" s="105"/>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row>
    <row r="177" spans="13:44" x14ac:dyDescent="0.2">
      <c r="M177" s="105"/>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row>
    <row r="178" spans="13:44" x14ac:dyDescent="0.2">
      <c r="M178" s="105"/>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row>
    <row r="179" spans="13:44" x14ac:dyDescent="0.2">
      <c r="M179" s="105"/>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row>
    <row r="180" spans="13:44" x14ac:dyDescent="0.2">
      <c r="M180" s="105"/>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93"/>
      <c r="AN180" s="93"/>
      <c r="AO180" s="93"/>
      <c r="AP180" s="93"/>
      <c r="AQ180" s="93"/>
      <c r="AR180" s="93"/>
    </row>
    <row r="181" spans="13:44" x14ac:dyDescent="0.2">
      <c r="M181" s="105"/>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row>
    <row r="182" spans="13:44" x14ac:dyDescent="0.2">
      <c r="M182" s="105"/>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93"/>
      <c r="AN182" s="93"/>
      <c r="AO182" s="93"/>
      <c r="AP182" s="93"/>
      <c r="AQ182" s="93"/>
      <c r="AR182" s="93"/>
    </row>
    <row r="183" spans="13:44" x14ac:dyDescent="0.2">
      <c r="M183" s="105"/>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93"/>
      <c r="AN183" s="93"/>
      <c r="AO183" s="93"/>
      <c r="AP183" s="93"/>
      <c r="AQ183" s="93"/>
      <c r="AR183" s="93"/>
    </row>
    <row r="184" spans="13:44" x14ac:dyDescent="0.2">
      <c r="M184" s="105"/>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93"/>
      <c r="AN184" s="93"/>
      <c r="AO184" s="93"/>
      <c r="AP184" s="93"/>
      <c r="AQ184" s="93"/>
      <c r="AR184" s="93"/>
    </row>
    <row r="185" spans="13:44" x14ac:dyDescent="0.2">
      <c r="M185" s="105"/>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93"/>
      <c r="AN185" s="93"/>
      <c r="AO185" s="93"/>
      <c r="AP185" s="93"/>
      <c r="AQ185" s="93"/>
      <c r="AR185" s="93"/>
    </row>
    <row r="186" spans="13:44" x14ac:dyDescent="0.2">
      <c r="M186" s="105"/>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3"/>
      <c r="AN186" s="93"/>
      <c r="AO186" s="93"/>
      <c r="AP186" s="93"/>
      <c r="AQ186" s="93"/>
      <c r="AR186" s="93"/>
    </row>
    <row r="187" spans="13:44" x14ac:dyDescent="0.2">
      <c r="M187" s="105"/>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3"/>
      <c r="AN187" s="93"/>
      <c r="AO187" s="93"/>
      <c r="AP187" s="93"/>
      <c r="AQ187" s="93"/>
      <c r="AR187" s="93"/>
    </row>
    <row r="188" spans="13:44" x14ac:dyDescent="0.2">
      <c r="M188" s="105"/>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row>
    <row r="189" spans="13:44" x14ac:dyDescent="0.2">
      <c r="M189" s="105"/>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row>
    <row r="190" spans="13:44" x14ac:dyDescent="0.2">
      <c r="M190" s="105"/>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93"/>
      <c r="AN190" s="93"/>
      <c r="AO190" s="93"/>
      <c r="AP190" s="93"/>
      <c r="AQ190" s="93"/>
      <c r="AR190" s="93"/>
    </row>
    <row r="191" spans="13:44" x14ac:dyDescent="0.2">
      <c r="M191" s="105"/>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93"/>
      <c r="AN191" s="93"/>
      <c r="AO191" s="93"/>
      <c r="AP191" s="93"/>
      <c r="AQ191" s="93"/>
      <c r="AR191" s="93"/>
    </row>
    <row r="192" spans="13:44" x14ac:dyDescent="0.2">
      <c r="M192" s="105"/>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c r="AO192" s="93"/>
      <c r="AP192" s="93"/>
      <c r="AQ192" s="93"/>
      <c r="AR192" s="93"/>
    </row>
    <row r="193" spans="13:44" x14ac:dyDescent="0.2">
      <c r="M193" s="105"/>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c r="AO193" s="93"/>
      <c r="AP193" s="93"/>
      <c r="AQ193" s="93"/>
      <c r="AR193" s="93"/>
    </row>
    <row r="194" spans="13:44" x14ac:dyDescent="0.2">
      <c r="M194" s="105"/>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93"/>
      <c r="AN194" s="93"/>
      <c r="AO194" s="93"/>
      <c r="AP194" s="93"/>
      <c r="AQ194" s="93"/>
      <c r="AR194" s="93"/>
    </row>
    <row r="195" spans="13:44" x14ac:dyDescent="0.2">
      <c r="M195" s="105"/>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93"/>
      <c r="AN195" s="93"/>
      <c r="AO195" s="93"/>
      <c r="AP195" s="93"/>
      <c r="AQ195" s="93"/>
      <c r="AR195" s="93"/>
    </row>
    <row r="196" spans="13:44" x14ac:dyDescent="0.2">
      <c r="M196" s="105"/>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93"/>
      <c r="AN196" s="93"/>
      <c r="AO196" s="93"/>
      <c r="AP196" s="93"/>
      <c r="AQ196" s="93"/>
      <c r="AR196" s="93"/>
    </row>
    <row r="197" spans="13:44" x14ac:dyDescent="0.2">
      <c r="M197" s="105"/>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row>
    <row r="198" spans="13:44" x14ac:dyDescent="0.2">
      <c r="M198" s="105"/>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93"/>
      <c r="AN198" s="93"/>
      <c r="AO198" s="93"/>
      <c r="AP198" s="93"/>
      <c r="AQ198" s="93"/>
      <c r="AR198" s="93"/>
    </row>
    <row r="199" spans="13:44" x14ac:dyDescent="0.2">
      <c r="M199" s="105"/>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c r="AN199" s="93"/>
      <c r="AO199" s="93"/>
      <c r="AP199" s="93"/>
      <c r="AQ199" s="93"/>
      <c r="AR199" s="93"/>
    </row>
    <row r="200" spans="13:44" x14ac:dyDescent="0.2">
      <c r="M200" s="105"/>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93"/>
      <c r="AN200" s="93"/>
      <c r="AO200" s="93"/>
      <c r="AP200" s="93"/>
      <c r="AQ200" s="93"/>
      <c r="AR200" s="93"/>
    </row>
    <row r="201" spans="13:44" x14ac:dyDescent="0.2">
      <c r="M201" s="105"/>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row>
    <row r="202" spans="13:44" x14ac:dyDescent="0.2">
      <c r="M202" s="105"/>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93"/>
      <c r="AN202" s="93"/>
      <c r="AO202" s="93"/>
      <c r="AP202" s="93"/>
      <c r="AQ202" s="93"/>
      <c r="AR202" s="93"/>
    </row>
    <row r="203" spans="13:44" x14ac:dyDescent="0.2">
      <c r="M203" s="105"/>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row>
    <row r="204" spans="13:44" x14ac:dyDescent="0.2">
      <c r="M204" s="105"/>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3"/>
    </row>
    <row r="205" spans="13:44" x14ac:dyDescent="0.2">
      <c r="M205" s="105"/>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c r="AN205" s="93"/>
      <c r="AO205" s="93"/>
      <c r="AP205" s="93"/>
      <c r="AQ205" s="93"/>
      <c r="AR205" s="93"/>
    </row>
    <row r="206" spans="13:44" x14ac:dyDescent="0.2">
      <c r="M206" s="105"/>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93"/>
      <c r="AN206" s="93"/>
      <c r="AO206" s="93"/>
      <c r="AP206" s="93"/>
      <c r="AQ206" s="93"/>
      <c r="AR206" s="93"/>
    </row>
    <row r="207" spans="13:44" x14ac:dyDescent="0.2">
      <c r="M207" s="105"/>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93"/>
      <c r="AN207" s="93"/>
      <c r="AO207" s="93"/>
      <c r="AP207" s="93"/>
      <c r="AQ207" s="93"/>
      <c r="AR207" s="93"/>
    </row>
    <row r="208" spans="13:44" x14ac:dyDescent="0.2">
      <c r="M208" s="105"/>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3"/>
    </row>
    <row r="209" spans="13:44" x14ac:dyDescent="0.2">
      <c r="M209" s="105"/>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93"/>
      <c r="AN209" s="93"/>
      <c r="AO209" s="93"/>
      <c r="AP209" s="93"/>
      <c r="AQ209" s="93"/>
      <c r="AR209" s="93"/>
    </row>
    <row r="210" spans="13:44" x14ac:dyDescent="0.2">
      <c r="M210" s="105"/>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93"/>
      <c r="AN210" s="93"/>
      <c r="AO210" s="93"/>
      <c r="AP210" s="93"/>
      <c r="AQ210" s="93"/>
      <c r="AR210" s="93"/>
    </row>
    <row r="211" spans="13:44" x14ac:dyDescent="0.2">
      <c r="M211" s="105"/>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93"/>
      <c r="AN211" s="93"/>
      <c r="AO211" s="93"/>
      <c r="AP211" s="93"/>
      <c r="AQ211" s="93"/>
      <c r="AR211" s="93"/>
    </row>
    <row r="212" spans="13:44" x14ac:dyDescent="0.2">
      <c r="M212" s="105"/>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93"/>
      <c r="AN212" s="93"/>
      <c r="AO212" s="93"/>
      <c r="AP212" s="93"/>
      <c r="AQ212" s="93"/>
      <c r="AR212" s="93"/>
    </row>
    <row r="213" spans="13:44" x14ac:dyDescent="0.2">
      <c r="M213" s="105"/>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3"/>
    </row>
    <row r="214" spans="13:44" x14ac:dyDescent="0.2">
      <c r="M214" s="105"/>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93"/>
      <c r="AN214" s="93"/>
      <c r="AO214" s="93"/>
      <c r="AP214" s="93"/>
      <c r="AQ214" s="93"/>
      <c r="AR214" s="93"/>
    </row>
    <row r="215" spans="13:44" x14ac:dyDescent="0.2">
      <c r="M215" s="105"/>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93"/>
      <c r="AN215" s="93"/>
      <c r="AO215" s="93"/>
      <c r="AP215" s="93"/>
      <c r="AQ215" s="93"/>
      <c r="AR215" s="93"/>
    </row>
    <row r="216" spans="13:44" x14ac:dyDescent="0.2">
      <c r="M216" s="105"/>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93"/>
      <c r="AN216" s="93"/>
      <c r="AO216" s="93"/>
      <c r="AP216" s="93"/>
      <c r="AQ216" s="93"/>
      <c r="AR216" s="93"/>
    </row>
    <row r="217" spans="13:44" x14ac:dyDescent="0.2">
      <c r="M217" s="105"/>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93"/>
      <c r="AN217" s="93"/>
      <c r="AO217" s="93"/>
      <c r="AP217" s="93"/>
      <c r="AQ217" s="93"/>
      <c r="AR217" s="93"/>
    </row>
    <row r="218" spans="13:44" x14ac:dyDescent="0.2">
      <c r="M218" s="105"/>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93"/>
      <c r="AN218" s="93"/>
      <c r="AO218" s="93"/>
      <c r="AP218" s="93"/>
      <c r="AQ218" s="93"/>
      <c r="AR218" s="93"/>
    </row>
    <row r="219" spans="13:44" x14ac:dyDescent="0.2">
      <c r="M219" s="105"/>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93"/>
      <c r="AN219" s="93"/>
      <c r="AO219" s="93"/>
      <c r="AP219" s="93"/>
      <c r="AQ219" s="93"/>
      <c r="AR219" s="93"/>
    </row>
    <row r="220" spans="13:44" x14ac:dyDescent="0.2">
      <c r="M220" s="105"/>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93"/>
      <c r="AN220" s="93"/>
      <c r="AO220" s="93"/>
      <c r="AP220" s="93"/>
      <c r="AQ220" s="93"/>
      <c r="AR220" s="93"/>
    </row>
    <row r="221" spans="13:44" x14ac:dyDescent="0.2">
      <c r="M221" s="105"/>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93"/>
      <c r="AN221" s="93"/>
      <c r="AO221" s="93"/>
      <c r="AP221" s="93"/>
      <c r="AQ221" s="93"/>
      <c r="AR221" s="93"/>
    </row>
    <row r="222" spans="13:44" x14ac:dyDescent="0.2">
      <c r="M222" s="105"/>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93"/>
      <c r="AN222" s="93"/>
      <c r="AO222" s="93"/>
      <c r="AP222" s="93"/>
      <c r="AQ222" s="93"/>
      <c r="AR222" s="93"/>
    </row>
    <row r="223" spans="13:44" x14ac:dyDescent="0.2">
      <c r="M223" s="105"/>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93"/>
      <c r="AN223" s="93"/>
      <c r="AO223" s="93"/>
      <c r="AP223" s="93"/>
      <c r="AQ223" s="93"/>
      <c r="AR223" s="93"/>
    </row>
    <row r="224" spans="13:44" x14ac:dyDescent="0.2">
      <c r="M224" s="105"/>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93"/>
      <c r="AN224" s="93"/>
      <c r="AO224" s="93"/>
      <c r="AP224" s="93"/>
      <c r="AQ224" s="93"/>
      <c r="AR224" s="93"/>
    </row>
    <row r="225" spans="13:44" x14ac:dyDescent="0.2">
      <c r="M225" s="105"/>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93"/>
      <c r="AN225" s="93"/>
      <c r="AO225" s="93"/>
      <c r="AP225" s="93"/>
      <c r="AQ225" s="93"/>
      <c r="AR225" s="93"/>
    </row>
    <row r="226" spans="13:44" x14ac:dyDescent="0.2">
      <c r="M226" s="105"/>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93"/>
      <c r="AN226" s="93"/>
      <c r="AO226" s="93"/>
      <c r="AP226" s="93"/>
      <c r="AQ226" s="93"/>
      <c r="AR226" s="93"/>
    </row>
    <row r="227" spans="13:44" x14ac:dyDescent="0.2">
      <c r="M227" s="105"/>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93"/>
      <c r="AN227" s="93"/>
      <c r="AO227" s="93"/>
      <c r="AP227" s="93"/>
      <c r="AQ227" s="93"/>
      <c r="AR227" s="93"/>
    </row>
    <row r="228" spans="13:44" x14ac:dyDescent="0.2">
      <c r="M228" s="105"/>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93"/>
      <c r="AN228" s="93"/>
      <c r="AO228" s="93"/>
      <c r="AP228" s="93"/>
      <c r="AQ228" s="93"/>
      <c r="AR228" s="93"/>
    </row>
    <row r="229" spans="13:44" x14ac:dyDescent="0.2">
      <c r="M229" s="105"/>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c r="AN229" s="93"/>
      <c r="AO229" s="93"/>
      <c r="AP229" s="93"/>
      <c r="AQ229" s="93"/>
      <c r="AR229" s="93"/>
    </row>
    <row r="230" spans="13:44" x14ac:dyDescent="0.2">
      <c r="M230" s="105"/>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c r="AN230" s="93"/>
      <c r="AO230" s="93"/>
      <c r="AP230" s="93"/>
      <c r="AQ230" s="93"/>
      <c r="AR230" s="93"/>
    </row>
    <row r="231" spans="13:44" x14ac:dyDescent="0.2">
      <c r="M231" s="105"/>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93"/>
      <c r="AN231" s="93"/>
      <c r="AO231" s="93"/>
      <c r="AP231" s="93"/>
      <c r="AQ231" s="93"/>
      <c r="AR231" s="93"/>
    </row>
    <row r="232" spans="13:44" x14ac:dyDescent="0.2">
      <c r="M232" s="105"/>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93"/>
      <c r="AN232" s="93"/>
      <c r="AO232" s="93"/>
      <c r="AP232" s="93"/>
      <c r="AQ232" s="93"/>
      <c r="AR232" s="93"/>
    </row>
    <row r="233" spans="13:44" x14ac:dyDescent="0.2">
      <c r="M233" s="105"/>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93"/>
      <c r="AN233" s="93"/>
      <c r="AO233" s="93"/>
      <c r="AP233" s="93"/>
      <c r="AQ233" s="93"/>
      <c r="AR233" s="93"/>
    </row>
    <row r="234" spans="13:44" x14ac:dyDescent="0.2">
      <c r="M234" s="105"/>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93"/>
      <c r="AN234" s="93"/>
      <c r="AO234" s="93"/>
      <c r="AP234" s="93"/>
      <c r="AQ234" s="93"/>
      <c r="AR234" s="93"/>
    </row>
    <row r="235" spans="13:44" x14ac:dyDescent="0.2">
      <c r="M235" s="105"/>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93"/>
      <c r="AN235" s="93"/>
      <c r="AO235" s="93"/>
      <c r="AP235" s="93"/>
      <c r="AQ235" s="93"/>
      <c r="AR235" s="93"/>
    </row>
    <row r="236" spans="13:44" x14ac:dyDescent="0.2">
      <c r="M236" s="105"/>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93"/>
      <c r="AN236" s="93"/>
      <c r="AO236" s="93"/>
      <c r="AP236" s="93"/>
      <c r="AQ236" s="93"/>
      <c r="AR236" s="93"/>
    </row>
    <row r="237" spans="13:44" x14ac:dyDescent="0.2">
      <c r="M237" s="105"/>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93"/>
      <c r="AN237" s="93"/>
      <c r="AO237" s="93"/>
      <c r="AP237" s="93"/>
      <c r="AQ237" s="93"/>
      <c r="AR237" s="93"/>
    </row>
    <row r="238" spans="13:44" x14ac:dyDescent="0.2">
      <c r="M238" s="105"/>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93"/>
      <c r="AN238" s="93"/>
      <c r="AO238" s="93"/>
      <c r="AP238" s="93"/>
      <c r="AQ238" s="93"/>
      <c r="AR238" s="93"/>
    </row>
    <row r="239" spans="13:44" x14ac:dyDescent="0.2">
      <c r="M239" s="105"/>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93"/>
      <c r="AN239" s="93"/>
      <c r="AO239" s="93"/>
      <c r="AP239" s="93"/>
      <c r="AQ239" s="93"/>
      <c r="AR239" s="93"/>
    </row>
    <row r="240" spans="13:44" x14ac:dyDescent="0.2">
      <c r="M240" s="105"/>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93"/>
      <c r="AN240" s="93"/>
      <c r="AO240" s="93"/>
      <c r="AP240" s="93"/>
      <c r="AQ240" s="93"/>
      <c r="AR240" s="93"/>
    </row>
    <row r="241" spans="13:44" x14ac:dyDescent="0.2">
      <c r="M241" s="105"/>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93"/>
      <c r="AN241" s="93"/>
      <c r="AO241" s="93"/>
      <c r="AP241" s="93"/>
      <c r="AQ241" s="93"/>
      <c r="AR241" s="93"/>
    </row>
    <row r="242" spans="13:44" x14ac:dyDescent="0.2">
      <c r="M242" s="105"/>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93"/>
      <c r="AN242" s="93"/>
      <c r="AO242" s="93"/>
      <c r="AP242" s="93"/>
      <c r="AQ242" s="93"/>
      <c r="AR242" s="93"/>
    </row>
    <row r="243" spans="13:44" x14ac:dyDescent="0.2">
      <c r="M243" s="105"/>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93"/>
      <c r="AN243" s="93"/>
      <c r="AO243" s="93"/>
      <c r="AP243" s="93"/>
      <c r="AQ243" s="93"/>
      <c r="AR243" s="93"/>
    </row>
    <row r="244" spans="13:44" x14ac:dyDescent="0.2">
      <c r="M244" s="105"/>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93"/>
      <c r="AN244" s="93"/>
      <c r="AO244" s="93"/>
      <c r="AP244" s="93"/>
      <c r="AQ244" s="93"/>
      <c r="AR244" s="93"/>
    </row>
    <row r="245" spans="13:44" x14ac:dyDescent="0.2">
      <c r="M245" s="105"/>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93"/>
      <c r="AN245" s="93"/>
      <c r="AO245" s="93"/>
      <c r="AP245" s="93"/>
      <c r="AQ245" s="93"/>
      <c r="AR245" s="93"/>
    </row>
    <row r="246" spans="13:44" x14ac:dyDescent="0.2">
      <c r="M246" s="105"/>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c r="AM246" s="93"/>
      <c r="AN246" s="93"/>
      <c r="AO246" s="93"/>
      <c r="AP246" s="93"/>
      <c r="AQ246" s="93"/>
      <c r="AR246" s="93"/>
    </row>
    <row r="247" spans="13:44" x14ac:dyDescent="0.2">
      <c r="M247" s="105"/>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93"/>
      <c r="AN247" s="93"/>
      <c r="AO247" s="93"/>
      <c r="AP247" s="93"/>
      <c r="AQ247" s="93"/>
      <c r="AR247" s="93"/>
    </row>
    <row r="248" spans="13:44" x14ac:dyDescent="0.2">
      <c r="M248" s="105"/>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row>
    <row r="249" spans="13:44" x14ac:dyDescent="0.2">
      <c r="M249" s="105"/>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row>
    <row r="250" spans="13:44" x14ac:dyDescent="0.2">
      <c r="M250" s="105"/>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93"/>
      <c r="AN250" s="93"/>
      <c r="AO250" s="93"/>
      <c r="AP250" s="93"/>
      <c r="AQ250" s="93"/>
      <c r="AR250" s="93"/>
    </row>
    <row r="251" spans="13:44" x14ac:dyDescent="0.2">
      <c r="M251" s="105"/>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93"/>
      <c r="AN251" s="93"/>
      <c r="AO251" s="93"/>
      <c r="AP251" s="93"/>
      <c r="AQ251" s="93"/>
      <c r="AR251" s="93"/>
    </row>
    <row r="252" spans="13:44" x14ac:dyDescent="0.2">
      <c r="M252" s="105"/>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c r="AN252" s="93"/>
      <c r="AO252" s="93"/>
      <c r="AP252" s="93"/>
      <c r="AQ252" s="93"/>
      <c r="AR252" s="93"/>
    </row>
    <row r="253" spans="13:44" x14ac:dyDescent="0.2">
      <c r="M253" s="105"/>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93"/>
      <c r="AN253" s="93"/>
      <c r="AO253" s="93"/>
      <c r="AP253" s="93"/>
      <c r="AQ253" s="93"/>
      <c r="AR253" s="93"/>
    </row>
    <row r="254" spans="13:44" x14ac:dyDescent="0.2">
      <c r="M254" s="105"/>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93"/>
      <c r="AN254" s="93"/>
      <c r="AO254" s="93"/>
      <c r="AP254" s="93"/>
      <c r="AQ254" s="93"/>
      <c r="AR254" s="93"/>
    </row>
    <row r="255" spans="13:44" x14ac:dyDescent="0.2">
      <c r="M255" s="105"/>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93"/>
      <c r="AN255" s="93"/>
      <c r="AO255" s="93"/>
      <c r="AP255" s="93"/>
      <c r="AQ255" s="93"/>
      <c r="AR255" s="93"/>
    </row>
    <row r="256" spans="13:44" x14ac:dyDescent="0.2">
      <c r="M256" s="105"/>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3"/>
      <c r="AN256" s="93"/>
      <c r="AO256" s="93"/>
      <c r="AP256" s="93"/>
      <c r="AQ256" s="93"/>
      <c r="AR256" s="93"/>
    </row>
    <row r="257" spans="13:44" x14ac:dyDescent="0.2">
      <c r="M257" s="105"/>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c r="AN257" s="93"/>
      <c r="AO257" s="93"/>
      <c r="AP257" s="93"/>
      <c r="AQ257" s="93"/>
      <c r="AR257" s="93"/>
    </row>
    <row r="258" spans="13:44" x14ac:dyDescent="0.2">
      <c r="M258" s="105"/>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93"/>
      <c r="AN258" s="93"/>
      <c r="AO258" s="93"/>
      <c r="AP258" s="93"/>
      <c r="AQ258" s="93"/>
      <c r="AR258" s="93"/>
    </row>
    <row r="259" spans="13:44" x14ac:dyDescent="0.2">
      <c r="M259" s="105"/>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93"/>
      <c r="AN259" s="93"/>
      <c r="AO259" s="93"/>
      <c r="AP259" s="93"/>
      <c r="AQ259" s="93"/>
      <c r="AR259" s="93"/>
    </row>
    <row r="260" spans="13:44" x14ac:dyDescent="0.2">
      <c r="M260" s="105"/>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93"/>
      <c r="AN260" s="93"/>
      <c r="AO260" s="93"/>
      <c r="AP260" s="93"/>
      <c r="AQ260" s="93"/>
      <c r="AR260" s="93"/>
    </row>
    <row r="261" spans="13:44" x14ac:dyDescent="0.2">
      <c r="M261" s="105"/>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93"/>
      <c r="AN261" s="93"/>
      <c r="AO261" s="93"/>
      <c r="AP261" s="93"/>
      <c r="AQ261" s="93"/>
      <c r="AR261" s="93"/>
    </row>
    <row r="262" spans="13:44" x14ac:dyDescent="0.2">
      <c r="M262" s="105"/>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93"/>
      <c r="AN262" s="93"/>
      <c r="AO262" s="93"/>
      <c r="AP262" s="93"/>
      <c r="AQ262" s="93"/>
      <c r="AR262" s="93"/>
    </row>
    <row r="263" spans="13:44" x14ac:dyDescent="0.2">
      <c r="M263" s="105"/>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93"/>
      <c r="AN263" s="93"/>
      <c r="AO263" s="93"/>
      <c r="AP263" s="93"/>
      <c r="AQ263" s="93"/>
      <c r="AR263" s="93"/>
    </row>
    <row r="264" spans="13:44" x14ac:dyDescent="0.2">
      <c r="M264" s="105"/>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93"/>
      <c r="AN264" s="93"/>
      <c r="AO264" s="93"/>
      <c r="AP264" s="93"/>
      <c r="AQ264" s="93"/>
      <c r="AR264" s="93"/>
    </row>
    <row r="265" spans="13:44" x14ac:dyDescent="0.2">
      <c r="M265" s="105"/>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93"/>
      <c r="AN265" s="93"/>
      <c r="AO265" s="93"/>
      <c r="AP265" s="93"/>
      <c r="AQ265" s="93"/>
      <c r="AR265" s="93"/>
    </row>
    <row r="266" spans="13:44" x14ac:dyDescent="0.2">
      <c r="M266" s="105"/>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93"/>
      <c r="AN266" s="93"/>
      <c r="AO266" s="93"/>
      <c r="AP266" s="93"/>
      <c r="AQ266" s="93"/>
      <c r="AR266" s="93"/>
    </row>
    <row r="267" spans="13:44" x14ac:dyDescent="0.2">
      <c r="M267" s="105"/>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93"/>
      <c r="AN267" s="93"/>
      <c r="AO267" s="93"/>
      <c r="AP267" s="93"/>
      <c r="AQ267" s="93"/>
      <c r="AR267" s="93"/>
    </row>
    <row r="268" spans="13:44" x14ac:dyDescent="0.2">
      <c r="M268" s="105"/>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93"/>
      <c r="AN268" s="93"/>
      <c r="AO268" s="93"/>
      <c r="AP268" s="93"/>
      <c r="AQ268" s="93"/>
      <c r="AR268" s="93"/>
    </row>
    <row r="269" spans="13:44" x14ac:dyDescent="0.2">
      <c r="M269" s="105"/>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93"/>
      <c r="AN269" s="93"/>
      <c r="AO269" s="93"/>
      <c r="AP269" s="93"/>
      <c r="AQ269" s="93"/>
      <c r="AR269" s="93"/>
    </row>
    <row r="270" spans="13:44" x14ac:dyDescent="0.2">
      <c r="M270" s="105"/>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c r="AN270" s="93"/>
      <c r="AO270" s="93"/>
      <c r="AP270" s="93"/>
      <c r="AQ270" s="93"/>
      <c r="AR270" s="93"/>
    </row>
    <row r="271" spans="13:44" x14ac:dyDescent="0.2">
      <c r="M271" s="105"/>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93"/>
      <c r="AN271" s="93"/>
      <c r="AO271" s="93"/>
      <c r="AP271" s="93"/>
      <c r="AQ271" s="93"/>
      <c r="AR271" s="93"/>
    </row>
    <row r="272" spans="13:44" x14ac:dyDescent="0.2">
      <c r="M272" s="105"/>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93"/>
      <c r="AN272" s="93"/>
      <c r="AO272" s="93"/>
      <c r="AP272" s="93"/>
      <c r="AQ272" s="93"/>
      <c r="AR272" s="93"/>
    </row>
    <row r="273" spans="13:44" x14ac:dyDescent="0.2">
      <c r="M273" s="105"/>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93"/>
      <c r="AN273" s="93"/>
      <c r="AO273" s="93"/>
      <c r="AP273" s="93"/>
      <c r="AQ273" s="93"/>
      <c r="AR273" s="93"/>
    </row>
    <row r="274" spans="13:44" x14ac:dyDescent="0.2">
      <c r="M274" s="105"/>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93"/>
      <c r="AN274" s="93"/>
      <c r="AO274" s="93"/>
      <c r="AP274" s="93"/>
      <c r="AQ274" s="93"/>
      <c r="AR274" s="93"/>
    </row>
    <row r="275" spans="13:44" x14ac:dyDescent="0.2">
      <c r="M275" s="105"/>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93"/>
      <c r="AN275" s="93"/>
      <c r="AO275" s="93"/>
      <c r="AP275" s="93"/>
      <c r="AQ275" s="93"/>
      <c r="AR275" s="93"/>
    </row>
    <row r="276" spans="13:44" x14ac:dyDescent="0.2">
      <c r="M276" s="105"/>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93"/>
      <c r="AN276" s="93"/>
      <c r="AO276" s="93"/>
      <c r="AP276" s="93"/>
      <c r="AQ276" s="93"/>
      <c r="AR276" s="93"/>
    </row>
    <row r="277" spans="13:44" x14ac:dyDescent="0.2">
      <c r="M277" s="105"/>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93"/>
      <c r="AN277" s="93"/>
      <c r="AO277" s="93"/>
      <c r="AP277" s="93"/>
      <c r="AQ277" s="93"/>
      <c r="AR277" s="93"/>
    </row>
    <row r="278" spans="13:44" x14ac:dyDescent="0.2">
      <c r="M278" s="105"/>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93"/>
      <c r="AN278" s="93"/>
      <c r="AO278" s="93"/>
      <c r="AP278" s="93"/>
      <c r="AQ278" s="93"/>
      <c r="AR278" s="93"/>
    </row>
    <row r="279" spans="13:44" x14ac:dyDescent="0.2">
      <c r="M279" s="105"/>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93"/>
      <c r="AN279" s="93"/>
      <c r="AO279" s="93"/>
      <c r="AP279" s="93"/>
      <c r="AQ279" s="93"/>
      <c r="AR279" s="93"/>
    </row>
    <row r="280" spans="13:44" x14ac:dyDescent="0.2">
      <c r="M280" s="105"/>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93"/>
      <c r="AN280" s="93"/>
      <c r="AO280" s="93"/>
      <c r="AP280" s="93"/>
      <c r="AQ280" s="93"/>
      <c r="AR280" s="93"/>
    </row>
    <row r="281" spans="13:44" x14ac:dyDescent="0.2">
      <c r="M281" s="105"/>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93"/>
      <c r="AN281" s="93"/>
      <c r="AO281" s="93"/>
      <c r="AP281" s="93"/>
      <c r="AQ281" s="93"/>
      <c r="AR281" s="93"/>
    </row>
    <row r="282" spans="13:44" x14ac:dyDescent="0.2">
      <c r="M282" s="105"/>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93"/>
      <c r="AN282" s="93"/>
      <c r="AO282" s="93"/>
      <c r="AP282" s="93"/>
      <c r="AQ282" s="93"/>
      <c r="AR282" s="93"/>
    </row>
    <row r="283" spans="13:44" x14ac:dyDescent="0.2">
      <c r="M283" s="105"/>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row>
    <row r="284" spans="13:44" x14ac:dyDescent="0.2">
      <c r="M284" s="105"/>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93"/>
      <c r="AN284" s="93"/>
      <c r="AO284" s="93"/>
      <c r="AP284" s="93"/>
      <c r="AQ284" s="93"/>
      <c r="AR284" s="93"/>
    </row>
    <row r="285" spans="13:44" x14ac:dyDescent="0.2">
      <c r="M285" s="105"/>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93"/>
      <c r="AN285" s="93"/>
      <c r="AO285" s="93"/>
      <c r="AP285" s="93"/>
      <c r="AQ285" s="93"/>
      <c r="AR285" s="93"/>
    </row>
    <row r="286" spans="13:44" x14ac:dyDescent="0.2">
      <c r="M286" s="105"/>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93"/>
      <c r="AN286" s="93"/>
      <c r="AO286" s="93"/>
      <c r="AP286" s="93"/>
      <c r="AQ286" s="93"/>
      <c r="AR286" s="93"/>
    </row>
    <row r="287" spans="13:44" x14ac:dyDescent="0.2">
      <c r="M287" s="105"/>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93"/>
      <c r="AN287" s="93"/>
      <c r="AO287" s="93"/>
      <c r="AP287" s="93"/>
      <c r="AQ287" s="93"/>
      <c r="AR287" s="93"/>
    </row>
    <row r="288" spans="13:44" x14ac:dyDescent="0.2">
      <c r="M288" s="105"/>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93"/>
      <c r="AN288" s="93"/>
      <c r="AO288" s="93"/>
      <c r="AP288" s="93"/>
      <c r="AQ288" s="93"/>
      <c r="AR288" s="93"/>
    </row>
    <row r="289" spans="13:44" x14ac:dyDescent="0.2">
      <c r="M289" s="105"/>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93"/>
      <c r="AN289" s="93"/>
      <c r="AO289" s="93"/>
      <c r="AP289" s="93"/>
      <c r="AQ289" s="93"/>
      <c r="AR289" s="93"/>
    </row>
    <row r="290" spans="13:44" x14ac:dyDescent="0.2">
      <c r="M290" s="105"/>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93"/>
      <c r="AN290" s="93"/>
      <c r="AO290" s="93"/>
      <c r="AP290" s="93"/>
      <c r="AQ290" s="93"/>
      <c r="AR290" s="93"/>
    </row>
    <row r="291" spans="13:44" x14ac:dyDescent="0.2">
      <c r="M291" s="105"/>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93"/>
      <c r="AN291" s="93"/>
      <c r="AO291" s="93"/>
      <c r="AP291" s="93"/>
      <c r="AQ291" s="93"/>
      <c r="AR291" s="93"/>
    </row>
    <row r="292" spans="13:44" x14ac:dyDescent="0.2">
      <c r="M292" s="105"/>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93"/>
      <c r="AN292" s="93"/>
      <c r="AO292" s="93"/>
      <c r="AP292" s="93"/>
      <c r="AQ292" s="93"/>
      <c r="AR292" s="93"/>
    </row>
    <row r="293" spans="13:44" x14ac:dyDescent="0.2">
      <c r="M293" s="105"/>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93"/>
      <c r="AN293" s="93"/>
      <c r="AO293" s="93"/>
      <c r="AP293" s="93"/>
      <c r="AQ293" s="93"/>
      <c r="AR293" s="93"/>
    </row>
    <row r="294" spans="13:44" x14ac:dyDescent="0.2">
      <c r="M294" s="105"/>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93"/>
      <c r="AN294" s="93"/>
      <c r="AO294" s="93"/>
      <c r="AP294" s="93"/>
      <c r="AQ294" s="93"/>
      <c r="AR294" s="93"/>
    </row>
    <row r="295" spans="13:44" x14ac:dyDescent="0.2">
      <c r="M295" s="105"/>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93"/>
      <c r="AN295" s="93"/>
      <c r="AO295" s="93"/>
      <c r="AP295" s="93"/>
      <c r="AQ295" s="93"/>
      <c r="AR295" s="93"/>
    </row>
    <row r="296" spans="13:44" x14ac:dyDescent="0.2">
      <c r="M296" s="105"/>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93"/>
      <c r="AN296" s="93"/>
      <c r="AO296" s="93"/>
      <c r="AP296" s="93"/>
      <c r="AQ296" s="93"/>
      <c r="AR296" s="93"/>
    </row>
    <row r="297" spans="13:44" x14ac:dyDescent="0.2">
      <c r="M297" s="105"/>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93"/>
      <c r="AN297" s="93"/>
      <c r="AO297" s="93"/>
      <c r="AP297" s="93"/>
      <c r="AQ297" s="93"/>
      <c r="AR297" s="93"/>
    </row>
    <row r="298" spans="13:44" x14ac:dyDescent="0.2">
      <c r="M298" s="105"/>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93"/>
      <c r="AN298" s="93"/>
      <c r="AO298" s="93"/>
      <c r="AP298" s="93"/>
      <c r="AQ298" s="93"/>
      <c r="AR298" s="93"/>
    </row>
    <row r="299" spans="13:44" x14ac:dyDescent="0.2">
      <c r="M299" s="105"/>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93"/>
      <c r="AN299" s="93"/>
      <c r="AO299" s="93"/>
      <c r="AP299" s="93"/>
      <c r="AQ299" s="93"/>
      <c r="AR299" s="93"/>
    </row>
    <row r="300" spans="13:44" x14ac:dyDescent="0.2">
      <c r="M300" s="105"/>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93"/>
      <c r="AN300" s="93"/>
      <c r="AO300" s="93"/>
      <c r="AP300" s="93"/>
      <c r="AQ300" s="93"/>
      <c r="AR300" s="93"/>
    </row>
    <row r="301" spans="13:44" x14ac:dyDescent="0.2">
      <c r="M301" s="105"/>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93"/>
      <c r="AN301" s="93"/>
      <c r="AO301" s="93"/>
      <c r="AP301" s="93"/>
      <c r="AQ301" s="93"/>
      <c r="AR301" s="93"/>
    </row>
    <row r="302" spans="13:44" x14ac:dyDescent="0.2">
      <c r="M302" s="105"/>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93"/>
      <c r="AN302" s="93"/>
      <c r="AO302" s="93"/>
      <c r="AP302" s="93"/>
      <c r="AQ302" s="93"/>
      <c r="AR302" s="93"/>
    </row>
    <row r="303" spans="13:44" x14ac:dyDescent="0.2">
      <c r="M303" s="105"/>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93"/>
      <c r="AN303" s="93"/>
      <c r="AO303" s="93"/>
      <c r="AP303" s="93"/>
      <c r="AQ303" s="93"/>
      <c r="AR303" s="93"/>
    </row>
    <row r="304" spans="13:44" x14ac:dyDescent="0.2">
      <c r="M304" s="105"/>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93"/>
      <c r="AN304" s="93"/>
      <c r="AO304" s="93"/>
      <c r="AP304" s="93"/>
      <c r="AQ304" s="93"/>
      <c r="AR304" s="93"/>
    </row>
    <row r="305" spans="13:44" x14ac:dyDescent="0.2">
      <c r="M305" s="105"/>
      <c r="O305" s="93"/>
      <c r="P305" s="93"/>
      <c r="Q305" s="93"/>
      <c r="R305" s="93"/>
      <c r="S305" s="93"/>
      <c r="T305" s="93"/>
      <c r="U305" s="93"/>
      <c r="V305" s="93"/>
      <c r="W305" s="93"/>
      <c r="X305" s="93"/>
      <c r="Y305" s="93"/>
      <c r="Z305" s="93"/>
      <c r="AA305" s="93"/>
      <c r="AB305" s="93"/>
      <c r="AC305" s="93"/>
      <c r="AD305" s="93"/>
      <c r="AE305" s="93"/>
      <c r="AF305" s="93"/>
      <c r="AG305" s="93"/>
      <c r="AH305" s="93"/>
      <c r="AI305" s="93"/>
      <c r="AJ305" s="93"/>
      <c r="AK305" s="93"/>
      <c r="AL305" s="93"/>
      <c r="AM305" s="93"/>
      <c r="AN305" s="93"/>
      <c r="AO305" s="93"/>
      <c r="AP305" s="93"/>
      <c r="AQ305" s="93"/>
      <c r="AR305" s="93"/>
    </row>
    <row r="306" spans="13:44" x14ac:dyDescent="0.2">
      <c r="M306" s="105"/>
      <c r="O306" s="93"/>
      <c r="P306" s="93"/>
      <c r="Q306" s="93"/>
      <c r="R306" s="93"/>
      <c r="S306" s="93"/>
      <c r="T306" s="93"/>
      <c r="U306" s="93"/>
      <c r="V306" s="93"/>
      <c r="W306" s="93"/>
      <c r="X306" s="93"/>
      <c r="Y306" s="93"/>
      <c r="Z306" s="93"/>
      <c r="AA306" s="93"/>
      <c r="AB306" s="93"/>
      <c r="AC306" s="93"/>
      <c r="AD306" s="93"/>
      <c r="AE306" s="93"/>
      <c r="AF306" s="93"/>
      <c r="AG306" s="93"/>
      <c r="AH306" s="93"/>
      <c r="AI306" s="93"/>
      <c r="AJ306" s="93"/>
      <c r="AK306" s="93"/>
      <c r="AL306" s="93"/>
      <c r="AM306" s="93"/>
      <c r="AN306" s="93"/>
      <c r="AO306" s="93"/>
      <c r="AP306" s="93"/>
      <c r="AQ306" s="93"/>
      <c r="AR306" s="93"/>
    </row>
    <row r="307" spans="13:44" x14ac:dyDescent="0.2">
      <c r="M307" s="105"/>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93"/>
      <c r="AN307" s="93"/>
      <c r="AO307" s="93"/>
      <c r="AP307" s="93"/>
      <c r="AQ307" s="93"/>
      <c r="AR307" s="93"/>
    </row>
    <row r="308" spans="13:44" x14ac:dyDescent="0.2">
      <c r="M308" s="105"/>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row>
    <row r="309" spans="13:44" x14ac:dyDescent="0.2">
      <c r="M309" s="105"/>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93"/>
      <c r="AN309" s="93"/>
      <c r="AO309" s="93"/>
      <c r="AP309" s="93"/>
      <c r="AQ309" s="93"/>
      <c r="AR309" s="93"/>
    </row>
    <row r="310" spans="13:44" x14ac:dyDescent="0.2">
      <c r="M310" s="105"/>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93"/>
      <c r="AN310" s="93"/>
      <c r="AO310" s="93"/>
      <c r="AP310" s="93"/>
      <c r="AQ310" s="93"/>
      <c r="AR310" s="93"/>
    </row>
    <row r="311" spans="13:44" x14ac:dyDescent="0.2">
      <c r="M311" s="105"/>
      <c r="O311" s="93"/>
      <c r="P311" s="93"/>
      <c r="Q311" s="93"/>
      <c r="R311" s="93"/>
      <c r="S311" s="93"/>
      <c r="T311" s="93"/>
      <c r="U311" s="93"/>
      <c r="V311" s="93"/>
      <c r="W311" s="93"/>
      <c r="X311" s="93"/>
      <c r="Y311" s="93"/>
      <c r="Z311" s="93"/>
      <c r="AA311" s="93"/>
      <c r="AB311" s="93"/>
      <c r="AC311" s="93"/>
      <c r="AD311" s="93"/>
      <c r="AE311" s="93"/>
      <c r="AF311" s="93"/>
      <c r="AG311" s="93"/>
      <c r="AH311" s="93"/>
      <c r="AI311" s="93"/>
      <c r="AJ311" s="93"/>
      <c r="AK311" s="93"/>
      <c r="AL311" s="93"/>
      <c r="AM311" s="93"/>
      <c r="AN311" s="93"/>
      <c r="AO311" s="93"/>
      <c r="AP311" s="93"/>
      <c r="AQ311" s="93"/>
      <c r="AR311" s="93"/>
    </row>
    <row r="312" spans="13:44" x14ac:dyDescent="0.2">
      <c r="M312" s="105"/>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93"/>
      <c r="AN312" s="93"/>
      <c r="AO312" s="93"/>
      <c r="AP312" s="93"/>
      <c r="AQ312" s="93"/>
      <c r="AR312" s="93"/>
    </row>
    <row r="313" spans="13:44" x14ac:dyDescent="0.2">
      <c r="M313" s="105"/>
      <c r="O313" s="93"/>
      <c r="P313" s="93"/>
      <c r="Q313" s="93"/>
      <c r="R313" s="93"/>
      <c r="S313" s="93"/>
      <c r="T313" s="93"/>
      <c r="U313" s="93"/>
      <c r="V313" s="93"/>
      <c r="W313" s="93"/>
      <c r="X313" s="93"/>
      <c r="Y313" s="93"/>
      <c r="Z313" s="93"/>
      <c r="AA313" s="93"/>
      <c r="AB313" s="93"/>
      <c r="AC313" s="93"/>
      <c r="AD313" s="93"/>
      <c r="AE313" s="93"/>
      <c r="AF313" s="93"/>
      <c r="AG313" s="93"/>
      <c r="AH313" s="93"/>
      <c r="AI313" s="93"/>
      <c r="AJ313" s="93"/>
      <c r="AK313" s="93"/>
      <c r="AL313" s="93"/>
      <c r="AM313" s="93"/>
      <c r="AN313" s="93"/>
      <c r="AO313" s="93"/>
      <c r="AP313" s="93"/>
      <c r="AQ313" s="93"/>
      <c r="AR313" s="93"/>
    </row>
    <row r="314" spans="13:44" x14ac:dyDescent="0.2">
      <c r="M314" s="105"/>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93"/>
      <c r="AN314" s="93"/>
      <c r="AO314" s="93"/>
      <c r="AP314" s="93"/>
      <c r="AQ314" s="93"/>
      <c r="AR314" s="93"/>
    </row>
    <row r="315" spans="13:44" x14ac:dyDescent="0.2">
      <c r="M315" s="105"/>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93"/>
      <c r="AN315" s="93"/>
      <c r="AO315" s="93"/>
      <c r="AP315" s="93"/>
      <c r="AQ315" s="93"/>
      <c r="AR315" s="93"/>
    </row>
    <row r="316" spans="13:44" x14ac:dyDescent="0.2">
      <c r="M316" s="105"/>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c r="AM316" s="93"/>
      <c r="AN316" s="93"/>
      <c r="AO316" s="93"/>
      <c r="AP316" s="93"/>
      <c r="AQ316" s="93"/>
      <c r="AR316" s="93"/>
    </row>
    <row r="317" spans="13:44" x14ac:dyDescent="0.2">
      <c r="M317" s="105"/>
      <c r="O317" s="93"/>
      <c r="P317" s="93"/>
      <c r="Q317" s="93"/>
      <c r="R317" s="93"/>
      <c r="S317" s="93"/>
      <c r="T317" s="93"/>
      <c r="U317" s="93"/>
      <c r="V317" s="93"/>
      <c r="W317" s="93"/>
      <c r="X317" s="93"/>
      <c r="Y317" s="93"/>
      <c r="Z317" s="93"/>
      <c r="AA317" s="93"/>
      <c r="AB317" s="93"/>
      <c r="AC317" s="93"/>
      <c r="AD317" s="93"/>
      <c r="AE317" s="93"/>
      <c r="AF317" s="93"/>
      <c r="AG317" s="93"/>
      <c r="AH317" s="93"/>
      <c r="AI317" s="93"/>
      <c r="AJ317" s="93"/>
      <c r="AK317" s="93"/>
      <c r="AL317" s="93"/>
      <c r="AM317" s="93"/>
      <c r="AN317" s="93"/>
      <c r="AO317" s="93"/>
      <c r="AP317" s="93"/>
      <c r="AQ317" s="93"/>
      <c r="AR317" s="93"/>
    </row>
    <row r="318" spans="13:44" x14ac:dyDescent="0.2">
      <c r="M318" s="105"/>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93"/>
      <c r="AN318" s="93"/>
      <c r="AO318" s="93"/>
      <c r="AP318" s="93"/>
      <c r="AQ318" s="93"/>
      <c r="AR318" s="93"/>
    </row>
    <row r="319" spans="13:44" x14ac:dyDescent="0.2">
      <c r="M319" s="105"/>
      <c r="O319" s="93"/>
      <c r="P319" s="93"/>
      <c r="Q319" s="93"/>
      <c r="R319" s="93"/>
      <c r="S319" s="93"/>
      <c r="T319" s="93"/>
      <c r="U319" s="93"/>
      <c r="V319" s="93"/>
      <c r="W319" s="93"/>
      <c r="X319" s="93"/>
      <c r="Y319" s="93"/>
      <c r="Z319" s="93"/>
      <c r="AA319" s="93"/>
      <c r="AB319" s="93"/>
      <c r="AC319" s="93"/>
      <c r="AD319" s="93"/>
      <c r="AE319" s="93"/>
      <c r="AF319" s="93"/>
      <c r="AG319" s="93"/>
      <c r="AH319" s="93"/>
      <c r="AI319" s="93"/>
      <c r="AJ319" s="93"/>
      <c r="AK319" s="93"/>
      <c r="AL319" s="93"/>
      <c r="AM319" s="93"/>
      <c r="AN319" s="93"/>
      <c r="AO319" s="93"/>
      <c r="AP319" s="93"/>
      <c r="AQ319" s="93"/>
      <c r="AR319" s="93"/>
    </row>
    <row r="320" spans="13:44" x14ac:dyDescent="0.2">
      <c r="M320" s="105"/>
      <c r="O320" s="93"/>
      <c r="P320" s="93"/>
      <c r="Q320" s="93"/>
      <c r="R320" s="93"/>
      <c r="S320" s="93"/>
      <c r="T320" s="93"/>
      <c r="U320" s="93"/>
      <c r="V320" s="93"/>
      <c r="W320" s="93"/>
      <c r="X320" s="93"/>
      <c r="Y320" s="93"/>
      <c r="Z320" s="93"/>
      <c r="AA320" s="93"/>
      <c r="AB320" s="93"/>
      <c r="AC320" s="93"/>
      <c r="AD320" s="93"/>
      <c r="AE320" s="93"/>
      <c r="AF320" s="93"/>
      <c r="AG320" s="93"/>
      <c r="AH320" s="93"/>
      <c r="AI320" s="93"/>
      <c r="AJ320" s="93"/>
      <c r="AK320" s="93"/>
      <c r="AL320" s="93"/>
      <c r="AM320" s="93"/>
      <c r="AN320" s="93"/>
      <c r="AO320" s="93"/>
      <c r="AP320" s="93"/>
      <c r="AQ320" s="93"/>
      <c r="AR320" s="93"/>
    </row>
    <row r="321" spans="13:44" x14ac:dyDescent="0.2">
      <c r="M321" s="105"/>
      <c r="O321" s="93"/>
      <c r="P321" s="93"/>
      <c r="Q321" s="93"/>
      <c r="R321" s="93"/>
      <c r="S321" s="93"/>
      <c r="T321" s="93"/>
      <c r="U321" s="93"/>
      <c r="V321" s="93"/>
      <c r="W321" s="93"/>
      <c r="X321" s="93"/>
      <c r="Y321" s="93"/>
      <c r="Z321" s="93"/>
      <c r="AA321" s="93"/>
      <c r="AB321" s="93"/>
      <c r="AC321" s="93"/>
      <c r="AD321" s="93"/>
      <c r="AE321" s="93"/>
      <c r="AF321" s="93"/>
      <c r="AG321" s="93"/>
      <c r="AH321" s="93"/>
      <c r="AI321" s="93"/>
      <c r="AJ321" s="93"/>
      <c r="AK321" s="93"/>
      <c r="AL321" s="93"/>
      <c r="AM321" s="93"/>
      <c r="AN321" s="93"/>
      <c r="AO321" s="93"/>
      <c r="AP321" s="93"/>
      <c r="AQ321" s="93"/>
      <c r="AR321" s="93"/>
    </row>
    <row r="322" spans="13:44" x14ac:dyDescent="0.2">
      <c r="M322" s="105"/>
      <c r="O322" s="93"/>
      <c r="P322" s="93"/>
      <c r="Q322" s="93"/>
      <c r="R322" s="93"/>
      <c r="S322" s="93"/>
      <c r="T322" s="93"/>
      <c r="U322" s="93"/>
      <c r="V322" s="93"/>
      <c r="W322" s="93"/>
      <c r="X322" s="93"/>
      <c r="Y322" s="93"/>
      <c r="Z322" s="93"/>
      <c r="AA322" s="93"/>
      <c r="AB322" s="93"/>
      <c r="AC322" s="93"/>
      <c r="AD322" s="93"/>
      <c r="AE322" s="93"/>
      <c r="AF322" s="93"/>
      <c r="AG322" s="93"/>
      <c r="AH322" s="93"/>
      <c r="AI322" s="93"/>
      <c r="AJ322" s="93"/>
      <c r="AK322" s="93"/>
      <c r="AL322" s="93"/>
      <c r="AM322" s="93"/>
      <c r="AN322" s="93"/>
      <c r="AO322" s="93"/>
      <c r="AP322" s="93"/>
      <c r="AQ322" s="93"/>
      <c r="AR322" s="93"/>
    </row>
    <row r="323" spans="13:44" x14ac:dyDescent="0.2">
      <c r="M323" s="105"/>
      <c r="O323" s="93"/>
      <c r="P323" s="93"/>
      <c r="Q323" s="93"/>
      <c r="R323" s="93"/>
      <c r="S323" s="93"/>
      <c r="T323" s="93"/>
      <c r="U323" s="93"/>
      <c r="V323" s="93"/>
      <c r="W323" s="93"/>
      <c r="X323" s="93"/>
      <c r="Y323" s="93"/>
      <c r="Z323" s="93"/>
      <c r="AA323" s="93"/>
      <c r="AB323" s="93"/>
      <c r="AC323" s="93"/>
      <c r="AD323" s="93"/>
      <c r="AE323" s="93"/>
      <c r="AF323" s="93"/>
      <c r="AG323" s="93"/>
      <c r="AH323" s="93"/>
      <c r="AI323" s="93"/>
      <c r="AJ323" s="93"/>
      <c r="AK323" s="93"/>
      <c r="AL323" s="93"/>
      <c r="AM323" s="93"/>
      <c r="AN323" s="93"/>
      <c r="AO323" s="93"/>
      <c r="AP323" s="93"/>
      <c r="AQ323" s="93"/>
      <c r="AR323" s="93"/>
    </row>
    <row r="324" spans="13:44" x14ac:dyDescent="0.2">
      <c r="M324" s="105"/>
      <c r="O324" s="93"/>
      <c r="P324" s="93"/>
      <c r="Q324" s="93"/>
      <c r="R324" s="93"/>
      <c r="S324" s="93"/>
      <c r="T324" s="93"/>
      <c r="U324" s="93"/>
      <c r="V324" s="93"/>
      <c r="W324" s="93"/>
      <c r="X324" s="93"/>
      <c r="Y324" s="93"/>
      <c r="Z324" s="93"/>
      <c r="AA324" s="93"/>
      <c r="AB324" s="93"/>
      <c r="AC324" s="93"/>
      <c r="AD324" s="93"/>
      <c r="AE324" s="93"/>
      <c r="AF324" s="93"/>
      <c r="AG324" s="93"/>
      <c r="AH324" s="93"/>
      <c r="AI324" s="93"/>
      <c r="AJ324" s="93"/>
      <c r="AK324" s="93"/>
      <c r="AL324" s="93"/>
      <c r="AM324" s="93"/>
      <c r="AN324" s="93"/>
      <c r="AO324" s="93"/>
      <c r="AP324" s="93"/>
      <c r="AQ324" s="93"/>
      <c r="AR324" s="93"/>
    </row>
    <row r="325" spans="13:44" x14ac:dyDescent="0.2">
      <c r="M325" s="105"/>
      <c r="O325" s="93"/>
      <c r="P325" s="93"/>
      <c r="Q325" s="93"/>
      <c r="R325" s="93"/>
      <c r="S325" s="93"/>
      <c r="T325" s="93"/>
      <c r="U325" s="93"/>
      <c r="V325" s="93"/>
      <c r="W325" s="93"/>
      <c r="X325" s="93"/>
      <c r="Y325" s="93"/>
      <c r="Z325" s="93"/>
      <c r="AA325" s="93"/>
      <c r="AB325" s="93"/>
      <c r="AC325" s="93"/>
      <c r="AD325" s="93"/>
      <c r="AE325" s="93"/>
      <c r="AF325" s="93"/>
      <c r="AG325" s="93"/>
      <c r="AH325" s="93"/>
      <c r="AI325" s="93"/>
      <c r="AJ325" s="93"/>
      <c r="AK325" s="93"/>
      <c r="AL325" s="93"/>
      <c r="AM325" s="93"/>
      <c r="AN325" s="93"/>
      <c r="AO325" s="93"/>
      <c r="AP325" s="93"/>
      <c r="AQ325" s="93"/>
      <c r="AR325" s="93"/>
    </row>
    <row r="326" spans="13:44" x14ac:dyDescent="0.2">
      <c r="M326" s="105"/>
      <c r="O326" s="93"/>
      <c r="P326" s="93"/>
      <c r="Q326" s="93"/>
      <c r="R326" s="93"/>
      <c r="S326" s="93"/>
      <c r="T326" s="93"/>
      <c r="U326" s="93"/>
      <c r="V326" s="93"/>
      <c r="W326" s="93"/>
      <c r="X326" s="93"/>
      <c r="Y326" s="93"/>
      <c r="Z326" s="93"/>
      <c r="AA326" s="93"/>
      <c r="AB326" s="93"/>
      <c r="AC326" s="93"/>
      <c r="AD326" s="93"/>
      <c r="AE326" s="93"/>
      <c r="AF326" s="93"/>
      <c r="AG326" s="93"/>
      <c r="AH326" s="93"/>
      <c r="AI326" s="93"/>
      <c r="AJ326" s="93"/>
      <c r="AK326" s="93"/>
      <c r="AL326" s="93"/>
      <c r="AM326" s="93"/>
      <c r="AN326" s="93"/>
      <c r="AO326" s="93"/>
      <c r="AP326" s="93"/>
      <c r="AQ326" s="93"/>
      <c r="AR326" s="93"/>
    </row>
    <row r="327" spans="13:44" x14ac:dyDescent="0.2">
      <c r="M327" s="105"/>
      <c r="O327" s="93"/>
      <c r="P327" s="93"/>
      <c r="Q327" s="93"/>
      <c r="R327" s="93"/>
      <c r="S327" s="93"/>
      <c r="T327" s="93"/>
      <c r="U327" s="93"/>
      <c r="V327" s="93"/>
      <c r="W327" s="93"/>
      <c r="X327" s="93"/>
      <c r="Y327" s="93"/>
      <c r="Z327" s="93"/>
      <c r="AA327" s="93"/>
      <c r="AB327" s="93"/>
      <c r="AC327" s="93"/>
      <c r="AD327" s="93"/>
      <c r="AE327" s="93"/>
      <c r="AF327" s="93"/>
      <c r="AG327" s="93"/>
      <c r="AH327" s="93"/>
      <c r="AI327" s="93"/>
      <c r="AJ327" s="93"/>
      <c r="AK327" s="93"/>
      <c r="AL327" s="93"/>
      <c r="AM327" s="93"/>
      <c r="AN327" s="93"/>
      <c r="AO327" s="93"/>
      <c r="AP327" s="93"/>
      <c r="AQ327" s="93"/>
      <c r="AR327" s="93"/>
    </row>
    <row r="328" spans="13:44" x14ac:dyDescent="0.2">
      <c r="M328" s="105"/>
      <c r="O328" s="93"/>
      <c r="P328" s="93"/>
      <c r="Q328" s="93"/>
      <c r="R328" s="93"/>
      <c r="S328" s="93"/>
      <c r="T328" s="93"/>
      <c r="U328" s="93"/>
      <c r="V328" s="93"/>
      <c r="W328" s="93"/>
      <c r="X328" s="93"/>
      <c r="Y328" s="93"/>
      <c r="Z328" s="93"/>
      <c r="AA328" s="93"/>
      <c r="AB328" s="93"/>
      <c r="AC328" s="93"/>
      <c r="AD328" s="93"/>
      <c r="AE328" s="93"/>
      <c r="AF328" s="93"/>
      <c r="AG328" s="93"/>
      <c r="AH328" s="93"/>
      <c r="AI328" s="93"/>
      <c r="AJ328" s="93"/>
      <c r="AK328" s="93"/>
      <c r="AL328" s="93"/>
      <c r="AM328" s="93"/>
      <c r="AN328" s="93"/>
      <c r="AO328" s="93"/>
      <c r="AP328" s="93"/>
      <c r="AQ328" s="93"/>
      <c r="AR328" s="93"/>
    </row>
    <row r="329" spans="13:44" x14ac:dyDescent="0.2">
      <c r="M329" s="105"/>
      <c r="O329" s="93"/>
      <c r="P329" s="93"/>
      <c r="Q329" s="93"/>
      <c r="R329" s="93"/>
      <c r="S329" s="93"/>
      <c r="T329" s="93"/>
      <c r="U329" s="93"/>
      <c r="V329" s="93"/>
      <c r="W329" s="93"/>
      <c r="X329" s="93"/>
      <c r="Y329" s="93"/>
      <c r="Z329" s="93"/>
      <c r="AA329" s="93"/>
      <c r="AB329" s="93"/>
      <c r="AC329" s="93"/>
      <c r="AD329" s="93"/>
      <c r="AE329" s="93"/>
      <c r="AF329" s="93"/>
      <c r="AG329" s="93"/>
      <c r="AH329" s="93"/>
      <c r="AI329" s="93"/>
      <c r="AJ329" s="93"/>
      <c r="AK329" s="93"/>
      <c r="AL329" s="93"/>
      <c r="AM329" s="93"/>
      <c r="AN329" s="93"/>
      <c r="AO329" s="93"/>
      <c r="AP329" s="93"/>
      <c r="AQ329" s="93"/>
      <c r="AR329" s="93"/>
    </row>
    <row r="330" spans="13:44" x14ac:dyDescent="0.2">
      <c r="M330" s="105"/>
      <c r="O330" s="93"/>
      <c r="P330" s="93"/>
      <c r="Q330" s="93"/>
      <c r="R330" s="93"/>
      <c r="S330" s="93"/>
      <c r="T330" s="93"/>
      <c r="U330" s="93"/>
      <c r="V330" s="93"/>
      <c r="W330" s="93"/>
      <c r="X330" s="93"/>
      <c r="Y330" s="93"/>
      <c r="Z330" s="93"/>
      <c r="AA330" s="93"/>
      <c r="AB330" s="93"/>
      <c r="AC330" s="93"/>
      <c r="AD330" s="93"/>
      <c r="AE330" s="93"/>
      <c r="AF330" s="93"/>
      <c r="AG330" s="93"/>
      <c r="AH330" s="93"/>
      <c r="AI330" s="93"/>
      <c r="AJ330" s="93"/>
      <c r="AK330" s="93"/>
      <c r="AL330" s="93"/>
      <c r="AM330" s="93"/>
      <c r="AN330" s="93"/>
      <c r="AO330" s="93"/>
      <c r="AP330" s="93"/>
      <c r="AQ330" s="93"/>
      <c r="AR330" s="93"/>
    </row>
    <row r="331" spans="13:44" x14ac:dyDescent="0.2">
      <c r="M331" s="105"/>
      <c r="O331" s="93"/>
      <c r="P331" s="93"/>
      <c r="Q331" s="93"/>
      <c r="R331" s="93"/>
      <c r="S331" s="93"/>
      <c r="T331" s="93"/>
      <c r="U331" s="93"/>
      <c r="V331" s="93"/>
      <c r="W331" s="93"/>
      <c r="X331" s="93"/>
      <c r="Y331" s="93"/>
      <c r="Z331" s="93"/>
      <c r="AA331" s="93"/>
      <c r="AB331" s="93"/>
      <c r="AC331" s="93"/>
      <c r="AD331" s="93"/>
      <c r="AE331" s="93"/>
      <c r="AF331" s="93"/>
      <c r="AG331" s="93"/>
      <c r="AH331" s="93"/>
      <c r="AI331" s="93"/>
      <c r="AJ331" s="93"/>
      <c r="AK331" s="93"/>
      <c r="AL331" s="93"/>
      <c r="AM331" s="93"/>
      <c r="AN331" s="93"/>
      <c r="AO331" s="93"/>
      <c r="AP331" s="93"/>
      <c r="AQ331" s="93"/>
      <c r="AR331" s="93"/>
    </row>
    <row r="332" spans="13:44" x14ac:dyDescent="0.2">
      <c r="M332" s="105"/>
      <c r="O332" s="93"/>
      <c r="P332" s="93"/>
      <c r="Q332" s="93"/>
      <c r="R332" s="93"/>
      <c r="S332" s="93"/>
      <c r="T332" s="93"/>
      <c r="U332" s="93"/>
      <c r="V332" s="93"/>
      <c r="W332" s="93"/>
      <c r="X332" s="93"/>
      <c r="Y332" s="93"/>
      <c r="Z332" s="93"/>
      <c r="AA332" s="93"/>
      <c r="AB332" s="93"/>
      <c r="AC332" s="93"/>
      <c r="AD332" s="93"/>
      <c r="AE332" s="93"/>
      <c r="AF332" s="93"/>
      <c r="AG332" s="93"/>
      <c r="AH332" s="93"/>
      <c r="AI332" s="93"/>
      <c r="AJ332" s="93"/>
      <c r="AK332" s="93"/>
      <c r="AL332" s="93"/>
      <c r="AM332" s="93"/>
      <c r="AN332" s="93"/>
      <c r="AO332" s="93"/>
      <c r="AP332" s="93"/>
      <c r="AQ332" s="93"/>
      <c r="AR332" s="93"/>
    </row>
    <row r="333" spans="13:44" x14ac:dyDescent="0.2">
      <c r="M333" s="105"/>
      <c r="O333" s="93"/>
      <c r="P333" s="93"/>
      <c r="Q333" s="93"/>
      <c r="R333" s="93"/>
      <c r="S333" s="93"/>
      <c r="T333" s="93"/>
      <c r="U333" s="93"/>
      <c r="V333" s="93"/>
      <c r="W333" s="93"/>
      <c r="X333" s="93"/>
      <c r="Y333" s="93"/>
      <c r="Z333" s="93"/>
      <c r="AA333" s="93"/>
      <c r="AB333" s="93"/>
      <c r="AC333" s="93"/>
      <c r="AD333" s="93"/>
      <c r="AE333" s="93"/>
      <c r="AF333" s="93"/>
      <c r="AG333" s="93"/>
      <c r="AH333" s="93"/>
      <c r="AI333" s="93"/>
      <c r="AJ333" s="93"/>
      <c r="AK333" s="93"/>
      <c r="AL333" s="93"/>
      <c r="AM333" s="93"/>
      <c r="AN333" s="93"/>
      <c r="AO333" s="93"/>
      <c r="AP333" s="93"/>
      <c r="AQ333" s="93"/>
      <c r="AR333" s="93"/>
    </row>
    <row r="334" spans="13:44" x14ac:dyDescent="0.2">
      <c r="M334" s="105"/>
      <c r="O334" s="93"/>
      <c r="P334" s="93"/>
      <c r="Q334" s="93"/>
      <c r="R334" s="93"/>
      <c r="S334" s="93"/>
      <c r="T334" s="93"/>
      <c r="U334" s="93"/>
      <c r="V334" s="93"/>
      <c r="W334" s="93"/>
      <c r="X334" s="93"/>
      <c r="Y334" s="93"/>
      <c r="Z334" s="93"/>
      <c r="AA334" s="93"/>
      <c r="AB334" s="93"/>
      <c r="AC334" s="93"/>
      <c r="AD334" s="93"/>
      <c r="AE334" s="93"/>
      <c r="AF334" s="93"/>
      <c r="AG334" s="93"/>
      <c r="AH334" s="93"/>
      <c r="AI334" s="93"/>
      <c r="AJ334" s="93"/>
      <c r="AK334" s="93"/>
      <c r="AL334" s="93"/>
      <c r="AM334" s="93"/>
      <c r="AN334" s="93"/>
      <c r="AO334" s="93"/>
      <c r="AP334" s="93"/>
      <c r="AQ334" s="93"/>
      <c r="AR334" s="93"/>
    </row>
    <row r="335" spans="13:44" x14ac:dyDescent="0.2">
      <c r="M335" s="105"/>
      <c r="O335" s="93"/>
      <c r="P335" s="93"/>
      <c r="Q335" s="93"/>
      <c r="R335" s="93"/>
      <c r="S335" s="93"/>
      <c r="T335" s="93"/>
      <c r="U335" s="93"/>
      <c r="V335" s="93"/>
      <c r="W335" s="93"/>
      <c r="X335" s="93"/>
      <c r="Y335" s="93"/>
      <c r="Z335" s="93"/>
      <c r="AA335" s="93"/>
      <c r="AB335" s="93"/>
      <c r="AC335" s="93"/>
      <c r="AD335" s="93"/>
      <c r="AE335" s="93"/>
      <c r="AF335" s="93"/>
      <c r="AG335" s="93"/>
      <c r="AH335" s="93"/>
      <c r="AI335" s="93"/>
      <c r="AJ335" s="93"/>
      <c r="AK335" s="93"/>
      <c r="AL335" s="93"/>
      <c r="AM335" s="93"/>
      <c r="AN335" s="93"/>
      <c r="AO335" s="93"/>
      <c r="AP335" s="93"/>
      <c r="AQ335" s="93"/>
      <c r="AR335" s="93"/>
    </row>
    <row r="336" spans="13:44" x14ac:dyDescent="0.2">
      <c r="M336" s="105"/>
      <c r="O336" s="93"/>
      <c r="P336" s="93"/>
      <c r="Q336" s="93"/>
      <c r="R336" s="93"/>
      <c r="S336" s="93"/>
      <c r="T336" s="93"/>
      <c r="U336" s="93"/>
      <c r="V336" s="93"/>
      <c r="W336" s="93"/>
      <c r="X336" s="93"/>
      <c r="Y336" s="93"/>
      <c r="Z336" s="93"/>
      <c r="AA336" s="93"/>
      <c r="AB336" s="93"/>
      <c r="AC336" s="93"/>
      <c r="AD336" s="93"/>
      <c r="AE336" s="93"/>
      <c r="AF336" s="93"/>
      <c r="AG336" s="93"/>
      <c r="AH336" s="93"/>
      <c r="AI336" s="93"/>
      <c r="AJ336" s="93"/>
      <c r="AK336" s="93"/>
      <c r="AL336" s="93"/>
      <c r="AM336" s="93"/>
      <c r="AN336" s="93"/>
      <c r="AO336" s="93"/>
      <c r="AP336" s="93"/>
      <c r="AQ336" s="93"/>
      <c r="AR336" s="93"/>
    </row>
    <row r="337" spans="13:44" x14ac:dyDescent="0.2">
      <c r="M337" s="105"/>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3"/>
      <c r="AL337" s="93"/>
      <c r="AM337" s="93"/>
      <c r="AN337" s="93"/>
      <c r="AO337" s="93"/>
      <c r="AP337" s="93"/>
      <c r="AQ337" s="93"/>
      <c r="AR337" s="93"/>
    </row>
    <row r="338" spans="13:44" x14ac:dyDescent="0.2">
      <c r="M338" s="105"/>
      <c r="O338" s="93"/>
      <c r="P338" s="93"/>
      <c r="Q338" s="93"/>
      <c r="R338" s="93"/>
      <c r="S338" s="93"/>
      <c r="T338" s="93"/>
      <c r="U338" s="93"/>
      <c r="V338" s="93"/>
      <c r="W338" s="93"/>
      <c r="X338" s="93"/>
      <c r="Y338" s="93"/>
      <c r="Z338" s="93"/>
      <c r="AA338" s="93"/>
      <c r="AB338" s="93"/>
      <c r="AC338" s="93"/>
      <c r="AD338" s="93"/>
      <c r="AE338" s="93"/>
      <c r="AF338" s="93"/>
      <c r="AG338" s="93"/>
      <c r="AH338" s="93"/>
      <c r="AI338" s="93"/>
      <c r="AJ338" s="93"/>
      <c r="AK338" s="93"/>
      <c r="AL338" s="93"/>
      <c r="AM338" s="93"/>
      <c r="AN338" s="93"/>
      <c r="AO338" s="93"/>
      <c r="AP338" s="93"/>
      <c r="AQ338" s="93"/>
      <c r="AR338" s="93"/>
    </row>
    <row r="339" spans="13:44" x14ac:dyDescent="0.2">
      <c r="M339" s="105"/>
      <c r="O339" s="93"/>
      <c r="P339" s="93"/>
      <c r="Q339" s="93"/>
      <c r="R339" s="93"/>
      <c r="S339" s="93"/>
      <c r="T339" s="93"/>
      <c r="U339" s="93"/>
      <c r="V339" s="93"/>
      <c r="W339" s="93"/>
      <c r="X339" s="93"/>
      <c r="Y339" s="93"/>
      <c r="Z339" s="93"/>
      <c r="AA339" s="93"/>
      <c r="AB339" s="93"/>
      <c r="AC339" s="93"/>
      <c r="AD339" s="93"/>
      <c r="AE339" s="93"/>
      <c r="AF339" s="93"/>
      <c r="AG339" s="93"/>
      <c r="AH339" s="93"/>
      <c r="AI339" s="93"/>
      <c r="AJ339" s="93"/>
      <c r="AK339" s="93"/>
      <c r="AL339" s="93"/>
      <c r="AM339" s="93"/>
      <c r="AN339" s="93"/>
      <c r="AO339" s="93"/>
      <c r="AP339" s="93"/>
      <c r="AQ339" s="93"/>
      <c r="AR339" s="93"/>
    </row>
    <row r="340" spans="13:44" x14ac:dyDescent="0.2">
      <c r="M340" s="105"/>
      <c r="O340" s="93"/>
      <c r="P340" s="93"/>
      <c r="Q340" s="93"/>
      <c r="R340" s="93"/>
      <c r="S340" s="93"/>
      <c r="T340" s="93"/>
      <c r="U340" s="93"/>
      <c r="V340" s="93"/>
      <c r="W340" s="93"/>
      <c r="X340" s="93"/>
      <c r="Y340" s="93"/>
      <c r="Z340" s="93"/>
      <c r="AA340" s="93"/>
      <c r="AB340" s="93"/>
      <c r="AC340" s="93"/>
      <c r="AD340" s="93"/>
      <c r="AE340" s="93"/>
      <c r="AF340" s="93"/>
      <c r="AG340" s="93"/>
      <c r="AH340" s="93"/>
      <c r="AI340" s="93"/>
      <c r="AJ340" s="93"/>
      <c r="AK340" s="93"/>
      <c r="AL340" s="93"/>
      <c r="AM340" s="93"/>
      <c r="AN340" s="93"/>
      <c r="AO340" s="93"/>
      <c r="AP340" s="93"/>
      <c r="AQ340" s="93"/>
      <c r="AR340" s="93"/>
    </row>
    <row r="341" spans="13:44" x14ac:dyDescent="0.2">
      <c r="M341" s="105"/>
      <c r="O341" s="93"/>
      <c r="P341" s="93"/>
      <c r="Q341" s="93"/>
      <c r="R341" s="93"/>
      <c r="S341" s="93"/>
      <c r="T341" s="93"/>
      <c r="U341" s="93"/>
      <c r="V341" s="93"/>
      <c r="W341" s="93"/>
      <c r="X341" s="93"/>
      <c r="Y341" s="93"/>
      <c r="Z341" s="93"/>
      <c r="AA341" s="93"/>
      <c r="AB341" s="93"/>
      <c r="AC341" s="93"/>
      <c r="AD341" s="93"/>
      <c r="AE341" s="93"/>
      <c r="AF341" s="93"/>
      <c r="AG341" s="93"/>
      <c r="AH341" s="93"/>
      <c r="AI341" s="93"/>
      <c r="AJ341" s="93"/>
      <c r="AK341" s="93"/>
      <c r="AL341" s="93"/>
      <c r="AM341" s="93"/>
      <c r="AN341" s="93"/>
      <c r="AO341" s="93"/>
      <c r="AP341" s="93"/>
      <c r="AQ341" s="93"/>
      <c r="AR341" s="93"/>
    </row>
    <row r="342" spans="13:44" x14ac:dyDescent="0.2">
      <c r="M342" s="105"/>
      <c r="O342" s="93"/>
      <c r="P342" s="93"/>
      <c r="Q342" s="93"/>
      <c r="R342" s="93"/>
      <c r="S342" s="93"/>
      <c r="T342" s="93"/>
      <c r="U342" s="93"/>
      <c r="V342" s="93"/>
      <c r="W342" s="93"/>
      <c r="X342" s="93"/>
      <c r="Y342" s="93"/>
      <c r="Z342" s="93"/>
      <c r="AA342" s="93"/>
      <c r="AB342" s="93"/>
      <c r="AC342" s="93"/>
      <c r="AD342" s="93"/>
      <c r="AE342" s="93"/>
      <c r="AF342" s="93"/>
      <c r="AG342" s="93"/>
      <c r="AH342" s="93"/>
      <c r="AI342" s="93"/>
      <c r="AJ342" s="93"/>
      <c r="AK342" s="93"/>
      <c r="AL342" s="93"/>
      <c r="AM342" s="93"/>
      <c r="AN342" s="93"/>
      <c r="AO342" s="93"/>
      <c r="AP342" s="93"/>
      <c r="AQ342" s="93"/>
      <c r="AR342" s="93"/>
    </row>
    <row r="343" spans="13:44" x14ac:dyDescent="0.2">
      <c r="M343" s="105"/>
      <c r="O343" s="93"/>
      <c r="P343" s="93"/>
      <c r="Q343" s="93"/>
      <c r="R343" s="93"/>
      <c r="S343" s="93"/>
      <c r="T343" s="93"/>
      <c r="U343" s="93"/>
      <c r="V343" s="93"/>
      <c r="W343" s="93"/>
      <c r="X343" s="93"/>
      <c r="Y343" s="93"/>
      <c r="Z343" s="93"/>
      <c r="AA343" s="93"/>
      <c r="AB343" s="93"/>
      <c r="AC343" s="93"/>
      <c r="AD343" s="93"/>
      <c r="AE343" s="93"/>
      <c r="AF343" s="93"/>
      <c r="AG343" s="93"/>
      <c r="AH343" s="93"/>
      <c r="AI343" s="93"/>
      <c r="AJ343" s="93"/>
      <c r="AK343" s="93"/>
      <c r="AL343" s="93"/>
      <c r="AM343" s="93"/>
      <c r="AN343" s="93"/>
      <c r="AO343" s="93"/>
      <c r="AP343" s="93"/>
      <c r="AQ343" s="93"/>
      <c r="AR343" s="93"/>
    </row>
    <row r="344" spans="13:44" x14ac:dyDescent="0.2">
      <c r="M344" s="105"/>
      <c r="O344" s="93"/>
      <c r="P344" s="93"/>
      <c r="Q344" s="93"/>
      <c r="R344" s="93"/>
      <c r="S344" s="93"/>
      <c r="T344" s="93"/>
      <c r="U344" s="93"/>
      <c r="V344" s="93"/>
      <c r="W344" s="93"/>
      <c r="X344" s="93"/>
      <c r="Y344" s="93"/>
      <c r="Z344" s="93"/>
      <c r="AA344" s="93"/>
      <c r="AB344" s="93"/>
      <c r="AC344" s="93"/>
      <c r="AD344" s="93"/>
      <c r="AE344" s="93"/>
      <c r="AF344" s="93"/>
      <c r="AG344" s="93"/>
      <c r="AH344" s="93"/>
      <c r="AI344" s="93"/>
      <c r="AJ344" s="93"/>
      <c r="AK344" s="93"/>
      <c r="AL344" s="93"/>
      <c r="AM344" s="93"/>
      <c r="AN344" s="93"/>
      <c r="AO344" s="93"/>
      <c r="AP344" s="93"/>
      <c r="AQ344" s="93"/>
      <c r="AR344" s="93"/>
    </row>
    <row r="345" spans="13:44" x14ac:dyDescent="0.2">
      <c r="M345" s="105"/>
      <c r="O345" s="93"/>
      <c r="P345" s="93"/>
      <c r="Q345" s="93"/>
      <c r="R345" s="93"/>
      <c r="S345" s="93"/>
      <c r="T345" s="93"/>
      <c r="U345" s="93"/>
      <c r="V345" s="93"/>
      <c r="W345" s="93"/>
      <c r="X345" s="93"/>
      <c r="Y345" s="93"/>
      <c r="Z345" s="93"/>
      <c r="AA345" s="93"/>
      <c r="AB345" s="93"/>
      <c r="AC345" s="93"/>
      <c r="AD345" s="93"/>
      <c r="AE345" s="93"/>
      <c r="AF345" s="93"/>
      <c r="AG345" s="93"/>
      <c r="AH345" s="93"/>
      <c r="AI345" s="93"/>
      <c r="AJ345" s="93"/>
      <c r="AK345" s="93"/>
      <c r="AL345" s="93"/>
      <c r="AM345" s="93"/>
      <c r="AN345" s="93"/>
      <c r="AO345" s="93"/>
      <c r="AP345" s="93"/>
      <c r="AQ345" s="93"/>
      <c r="AR345" s="93"/>
    </row>
    <row r="346" spans="13:44" x14ac:dyDescent="0.2">
      <c r="M346" s="105"/>
      <c r="O346" s="93"/>
      <c r="P346" s="93"/>
      <c r="Q346" s="93"/>
      <c r="R346" s="93"/>
      <c r="S346" s="93"/>
      <c r="T346" s="93"/>
      <c r="U346" s="93"/>
      <c r="V346" s="93"/>
      <c r="W346" s="93"/>
      <c r="X346" s="93"/>
      <c r="Y346" s="93"/>
      <c r="Z346" s="93"/>
      <c r="AA346" s="93"/>
      <c r="AB346" s="93"/>
      <c r="AC346" s="93"/>
      <c r="AD346" s="93"/>
      <c r="AE346" s="93"/>
      <c r="AF346" s="93"/>
      <c r="AG346" s="93"/>
      <c r="AH346" s="93"/>
      <c r="AI346" s="93"/>
      <c r="AJ346" s="93"/>
      <c r="AK346" s="93"/>
      <c r="AL346" s="93"/>
      <c r="AM346" s="93"/>
      <c r="AN346" s="93"/>
      <c r="AO346" s="93"/>
      <c r="AP346" s="93"/>
      <c r="AQ346" s="93"/>
      <c r="AR346" s="93"/>
    </row>
    <row r="347" spans="13:44" x14ac:dyDescent="0.2">
      <c r="M347" s="105"/>
      <c r="O347" s="93"/>
      <c r="P347" s="93"/>
      <c r="Q347" s="93"/>
      <c r="R347" s="93"/>
      <c r="S347" s="93"/>
      <c r="T347" s="93"/>
      <c r="U347" s="93"/>
      <c r="V347" s="93"/>
      <c r="W347" s="93"/>
      <c r="X347" s="93"/>
      <c r="Y347" s="93"/>
      <c r="Z347" s="93"/>
      <c r="AA347" s="93"/>
      <c r="AB347" s="93"/>
      <c r="AC347" s="93"/>
      <c r="AD347" s="93"/>
      <c r="AE347" s="93"/>
      <c r="AF347" s="93"/>
      <c r="AG347" s="93"/>
      <c r="AH347" s="93"/>
      <c r="AI347" s="93"/>
      <c r="AJ347" s="93"/>
      <c r="AK347" s="93"/>
      <c r="AL347" s="93"/>
      <c r="AM347" s="93"/>
      <c r="AN347" s="93"/>
      <c r="AO347" s="93"/>
      <c r="AP347" s="93"/>
      <c r="AQ347" s="93"/>
      <c r="AR347" s="93"/>
    </row>
    <row r="348" spans="13:44" x14ac:dyDescent="0.2">
      <c r="M348" s="105"/>
      <c r="O348" s="93"/>
      <c r="P348" s="93"/>
      <c r="Q348" s="93"/>
      <c r="R348" s="93"/>
      <c r="S348" s="93"/>
      <c r="T348" s="93"/>
      <c r="U348" s="93"/>
      <c r="V348" s="93"/>
      <c r="W348" s="93"/>
      <c r="X348" s="93"/>
      <c r="Y348" s="93"/>
      <c r="Z348" s="93"/>
      <c r="AA348" s="93"/>
      <c r="AB348" s="93"/>
      <c r="AC348" s="93"/>
      <c r="AD348" s="93"/>
      <c r="AE348" s="93"/>
      <c r="AF348" s="93"/>
      <c r="AG348" s="93"/>
      <c r="AH348" s="93"/>
      <c r="AI348" s="93"/>
      <c r="AJ348" s="93"/>
      <c r="AK348" s="93"/>
      <c r="AL348" s="93"/>
      <c r="AM348" s="93"/>
      <c r="AN348" s="93"/>
      <c r="AO348" s="93"/>
      <c r="AP348" s="93"/>
      <c r="AQ348" s="93"/>
      <c r="AR348" s="93"/>
    </row>
    <row r="349" spans="13:44" x14ac:dyDescent="0.2">
      <c r="M349" s="105"/>
      <c r="O349" s="93"/>
      <c r="P349" s="93"/>
      <c r="Q349" s="93"/>
      <c r="R349" s="93"/>
      <c r="S349" s="93"/>
      <c r="T349" s="93"/>
      <c r="U349" s="93"/>
      <c r="V349" s="93"/>
      <c r="W349" s="93"/>
      <c r="X349" s="93"/>
      <c r="Y349" s="93"/>
      <c r="Z349" s="93"/>
      <c r="AA349" s="93"/>
      <c r="AB349" s="93"/>
      <c r="AC349" s="93"/>
      <c r="AD349" s="93"/>
      <c r="AE349" s="93"/>
      <c r="AF349" s="93"/>
      <c r="AG349" s="93"/>
      <c r="AH349" s="93"/>
      <c r="AI349" s="93"/>
      <c r="AJ349" s="93"/>
      <c r="AK349" s="93"/>
      <c r="AL349" s="93"/>
      <c r="AM349" s="93"/>
      <c r="AN349" s="93"/>
      <c r="AO349" s="93"/>
      <c r="AP349" s="93"/>
      <c r="AQ349" s="93"/>
      <c r="AR349" s="93"/>
    </row>
    <row r="350" spans="13:44" x14ac:dyDescent="0.2">
      <c r="M350" s="105"/>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93"/>
      <c r="AN350" s="93"/>
      <c r="AO350" s="93"/>
      <c r="AP350" s="93"/>
      <c r="AQ350" s="93"/>
      <c r="AR350" s="93"/>
    </row>
    <row r="351" spans="13:44" x14ac:dyDescent="0.2">
      <c r="M351" s="105"/>
      <c r="O351" s="93"/>
      <c r="P351" s="93"/>
      <c r="Q351" s="93"/>
      <c r="R351" s="93"/>
      <c r="S351" s="93"/>
      <c r="T351" s="93"/>
      <c r="U351" s="93"/>
      <c r="V351" s="93"/>
      <c r="W351" s="93"/>
      <c r="X351" s="93"/>
      <c r="Y351" s="93"/>
      <c r="Z351" s="93"/>
      <c r="AA351" s="93"/>
      <c r="AB351" s="93"/>
      <c r="AC351" s="93"/>
      <c r="AD351" s="93"/>
      <c r="AE351" s="93"/>
      <c r="AF351" s="93"/>
      <c r="AG351" s="93"/>
      <c r="AH351" s="93"/>
      <c r="AI351" s="93"/>
      <c r="AJ351" s="93"/>
      <c r="AK351" s="93"/>
      <c r="AL351" s="93"/>
      <c r="AM351" s="93"/>
      <c r="AN351" s="93"/>
      <c r="AO351" s="93"/>
      <c r="AP351" s="93"/>
      <c r="AQ351" s="93"/>
      <c r="AR351" s="93"/>
    </row>
    <row r="352" spans="13:44" x14ac:dyDescent="0.2">
      <c r="M352" s="105"/>
      <c r="O352" s="93"/>
      <c r="P352" s="93"/>
      <c r="Q352" s="93"/>
      <c r="R352" s="93"/>
      <c r="S352" s="93"/>
      <c r="T352" s="93"/>
      <c r="U352" s="93"/>
      <c r="V352" s="93"/>
      <c r="W352" s="93"/>
      <c r="X352" s="93"/>
      <c r="Y352" s="93"/>
      <c r="Z352" s="93"/>
      <c r="AA352" s="93"/>
      <c r="AB352" s="93"/>
      <c r="AC352" s="93"/>
      <c r="AD352" s="93"/>
      <c r="AE352" s="93"/>
      <c r="AF352" s="93"/>
      <c r="AG352" s="93"/>
      <c r="AH352" s="93"/>
      <c r="AI352" s="93"/>
      <c r="AJ352" s="93"/>
      <c r="AK352" s="93"/>
      <c r="AL352" s="93"/>
      <c r="AM352" s="93"/>
      <c r="AN352" s="93"/>
      <c r="AO352" s="93"/>
      <c r="AP352" s="93"/>
      <c r="AQ352" s="93"/>
      <c r="AR352" s="93"/>
    </row>
    <row r="353" spans="13:44" x14ac:dyDescent="0.2">
      <c r="M353" s="105"/>
      <c r="O353" s="93"/>
      <c r="P353" s="93"/>
      <c r="Q353" s="93"/>
      <c r="R353" s="93"/>
      <c r="S353" s="93"/>
      <c r="T353" s="93"/>
      <c r="U353" s="93"/>
      <c r="V353" s="93"/>
      <c r="W353" s="93"/>
      <c r="X353" s="93"/>
      <c r="Y353" s="93"/>
      <c r="Z353" s="93"/>
      <c r="AA353" s="93"/>
      <c r="AB353" s="93"/>
      <c r="AC353" s="93"/>
      <c r="AD353" s="93"/>
      <c r="AE353" s="93"/>
      <c r="AF353" s="93"/>
      <c r="AG353" s="93"/>
      <c r="AH353" s="93"/>
      <c r="AI353" s="93"/>
      <c r="AJ353" s="93"/>
      <c r="AK353" s="93"/>
      <c r="AL353" s="93"/>
      <c r="AM353" s="93"/>
      <c r="AN353" s="93"/>
      <c r="AO353" s="93"/>
      <c r="AP353" s="93"/>
      <c r="AQ353" s="93"/>
      <c r="AR353" s="93"/>
    </row>
    <row r="354" spans="13:44" x14ac:dyDescent="0.2">
      <c r="M354" s="105"/>
      <c r="O354" s="93"/>
      <c r="P354" s="93"/>
      <c r="Q354" s="93"/>
      <c r="R354" s="93"/>
      <c r="S354" s="93"/>
      <c r="T354" s="93"/>
      <c r="U354" s="93"/>
      <c r="V354" s="93"/>
      <c r="W354" s="93"/>
      <c r="X354" s="93"/>
      <c r="Y354" s="93"/>
      <c r="Z354" s="93"/>
      <c r="AA354" s="93"/>
      <c r="AB354" s="93"/>
      <c r="AC354" s="93"/>
      <c r="AD354" s="93"/>
      <c r="AE354" s="93"/>
      <c r="AF354" s="93"/>
      <c r="AG354" s="93"/>
      <c r="AH354" s="93"/>
      <c r="AI354" s="93"/>
      <c r="AJ354" s="93"/>
      <c r="AK354" s="93"/>
      <c r="AL354" s="93"/>
      <c r="AM354" s="93"/>
      <c r="AN354" s="93"/>
      <c r="AO354" s="93"/>
      <c r="AP354" s="93"/>
      <c r="AQ354" s="93"/>
      <c r="AR354" s="93"/>
    </row>
    <row r="355" spans="13:44" x14ac:dyDescent="0.2">
      <c r="M355" s="105"/>
      <c r="O355" s="93"/>
      <c r="P355" s="93"/>
      <c r="Q355" s="93"/>
      <c r="R355" s="93"/>
      <c r="S355" s="93"/>
      <c r="T355" s="93"/>
      <c r="U355" s="93"/>
      <c r="V355" s="93"/>
      <c r="W355" s="93"/>
      <c r="X355" s="93"/>
      <c r="Y355" s="93"/>
      <c r="Z355" s="93"/>
      <c r="AA355" s="93"/>
      <c r="AB355" s="93"/>
      <c r="AC355" s="93"/>
      <c r="AD355" s="93"/>
      <c r="AE355" s="93"/>
      <c r="AF355" s="93"/>
      <c r="AG355" s="93"/>
      <c r="AH355" s="93"/>
      <c r="AI355" s="93"/>
      <c r="AJ355" s="93"/>
      <c r="AK355" s="93"/>
      <c r="AL355" s="93"/>
      <c r="AM355" s="93"/>
      <c r="AN355" s="93"/>
      <c r="AO355" s="93"/>
      <c r="AP355" s="93"/>
      <c r="AQ355" s="93"/>
      <c r="AR355" s="93"/>
    </row>
    <row r="356" spans="13:44" x14ac:dyDescent="0.2">
      <c r="M356" s="105"/>
      <c r="O356" s="93"/>
      <c r="P356" s="93"/>
      <c r="Q356" s="93"/>
      <c r="R356" s="93"/>
      <c r="S356" s="93"/>
      <c r="T356" s="93"/>
      <c r="U356" s="93"/>
      <c r="V356" s="93"/>
      <c r="W356" s="93"/>
      <c r="X356" s="93"/>
      <c r="Y356" s="93"/>
      <c r="Z356" s="93"/>
      <c r="AA356" s="93"/>
      <c r="AB356" s="93"/>
      <c r="AC356" s="93"/>
      <c r="AD356" s="93"/>
      <c r="AE356" s="93"/>
      <c r="AF356" s="93"/>
      <c r="AG356" s="93"/>
      <c r="AH356" s="93"/>
      <c r="AI356" s="93"/>
      <c r="AJ356" s="93"/>
      <c r="AK356" s="93"/>
      <c r="AL356" s="93"/>
      <c r="AM356" s="93"/>
      <c r="AN356" s="93"/>
      <c r="AO356" s="93"/>
      <c r="AP356" s="93"/>
      <c r="AQ356" s="93"/>
      <c r="AR356" s="93"/>
    </row>
    <row r="357" spans="13:44" x14ac:dyDescent="0.2">
      <c r="M357" s="105"/>
      <c r="O357" s="93"/>
      <c r="P357" s="93"/>
      <c r="Q357" s="93"/>
      <c r="R357" s="93"/>
      <c r="S357" s="93"/>
      <c r="T357" s="93"/>
      <c r="U357" s="93"/>
      <c r="V357" s="93"/>
      <c r="W357" s="93"/>
      <c r="X357" s="93"/>
      <c r="Y357" s="93"/>
      <c r="Z357" s="93"/>
      <c r="AA357" s="93"/>
      <c r="AB357" s="93"/>
      <c r="AC357" s="93"/>
      <c r="AD357" s="93"/>
      <c r="AE357" s="93"/>
      <c r="AF357" s="93"/>
      <c r="AG357" s="93"/>
      <c r="AH357" s="93"/>
      <c r="AI357" s="93"/>
      <c r="AJ357" s="93"/>
      <c r="AK357" s="93"/>
      <c r="AL357" s="93"/>
      <c r="AM357" s="93"/>
      <c r="AN357" s="93"/>
      <c r="AO357" s="93"/>
      <c r="AP357" s="93"/>
      <c r="AQ357" s="93"/>
      <c r="AR357" s="93"/>
    </row>
    <row r="358" spans="13:44" x14ac:dyDescent="0.2">
      <c r="M358" s="105"/>
      <c r="O358" s="93"/>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3"/>
      <c r="AM358" s="93"/>
      <c r="AN358" s="93"/>
      <c r="AO358" s="93"/>
      <c r="AP358" s="93"/>
      <c r="AQ358" s="93"/>
      <c r="AR358" s="93"/>
    </row>
    <row r="359" spans="13:44" x14ac:dyDescent="0.2">
      <c r="M359" s="105"/>
      <c r="O359" s="93"/>
      <c r="P359" s="93"/>
      <c r="Q359" s="93"/>
      <c r="R359" s="93"/>
      <c r="S359" s="93"/>
      <c r="T359" s="93"/>
      <c r="U359" s="93"/>
      <c r="V359" s="93"/>
      <c r="W359" s="93"/>
      <c r="X359" s="93"/>
      <c r="Y359" s="93"/>
      <c r="Z359" s="93"/>
      <c r="AA359" s="93"/>
      <c r="AB359" s="93"/>
      <c r="AC359" s="93"/>
      <c r="AD359" s="93"/>
      <c r="AE359" s="93"/>
      <c r="AF359" s="93"/>
      <c r="AG359" s="93"/>
      <c r="AH359" s="93"/>
      <c r="AI359" s="93"/>
      <c r="AJ359" s="93"/>
      <c r="AK359" s="93"/>
      <c r="AL359" s="93"/>
      <c r="AM359" s="93"/>
      <c r="AN359" s="93"/>
      <c r="AO359" s="93"/>
      <c r="AP359" s="93"/>
      <c r="AQ359" s="93"/>
      <c r="AR359" s="93"/>
    </row>
    <row r="360" spans="13:44" x14ac:dyDescent="0.2">
      <c r="M360" s="105"/>
      <c r="O360" s="93"/>
      <c r="P360" s="93"/>
      <c r="Q360" s="93"/>
      <c r="R360" s="93"/>
      <c r="S360" s="93"/>
      <c r="T360" s="93"/>
      <c r="U360" s="93"/>
      <c r="V360" s="93"/>
      <c r="W360" s="93"/>
      <c r="X360" s="93"/>
      <c r="Y360" s="93"/>
      <c r="Z360" s="93"/>
      <c r="AA360" s="93"/>
      <c r="AB360" s="93"/>
      <c r="AC360" s="93"/>
      <c r="AD360" s="93"/>
      <c r="AE360" s="93"/>
      <c r="AF360" s="93"/>
      <c r="AG360" s="93"/>
      <c r="AH360" s="93"/>
      <c r="AI360" s="93"/>
      <c r="AJ360" s="93"/>
      <c r="AK360" s="93"/>
      <c r="AL360" s="93"/>
      <c r="AM360" s="93"/>
      <c r="AN360" s="93"/>
      <c r="AO360" s="93"/>
      <c r="AP360" s="93"/>
      <c r="AQ360" s="93"/>
      <c r="AR360" s="93"/>
    </row>
    <row r="361" spans="13:44" x14ac:dyDescent="0.2">
      <c r="M361" s="105"/>
      <c r="O361" s="93"/>
      <c r="P361" s="93"/>
      <c r="Q361" s="93"/>
      <c r="R361" s="93"/>
      <c r="S361" s="93"/>
      <c r="T361" s="93"/>
      <c r="U361" s="93"/>
      <c r="V361" s="93"/>
      <c r="W361" s="93"/>
      <c r="X361" s="93"/>
      <c r="Y361" s="93"/>
      <c r="Z361" s="93"/>
      <c r="AA361" s="93"/>
      <c r="AB361" s="93"/>
      <c r="AC361" s="93"/>
      <c r="AD361" s="93"/>
      <c r="AE361" s="93"/>
      <c r="AF361" s="93"/>
      <c r="AG361" s="93"/>
      <c r="AH361" s="93"/>
      <c r="AI361" s="93"/>
      <c r="AJ361" s="93"/>
      <c r="AK361" s="93"/>
      <c r="AL361" s="93"/>
      <c r="AM361" s="93"/>
      <c r="AN361" s="93"/>
      <c r="AO361" s="93"/>
      <c r="AP361" s="93"/>
      <c r="AQ361" s="93"/>
      <c r="AR361" s="93"/>
    </row>
    <row r="362" spans="13:44" x14ac:dyDescent="0.2">
      <c r="M362" s="105"/>
      <c r="O362" s="93"/>
      <c r="P362" s="93"/>
      <c r="Q362" s="93"/>
      <c r="R362" s="93"/>
      <c r="S362" s="93"/>
      <c r="T362" s="93"/>
      <c r="U362" s="93"/>
      <c r="V362" s="93"/>
      <c r="W362" s="93"/>
      <c r="X362" s="93"/>
      <c r="Y362" s="93"/>
      <c r="Z362" s="93"/>
      <c r="AA362" s="93"/>
      <c r="AB362" s="93"/>
      <c r="AC362" s="93"/>
      <c r="AD362" s="93"/>
      <c r="AE362" s="93"/>
      <c r="AF362" s="93"/>
      <c r="AG362" s="93"/>
      <c r="AH362" s="93"/>
      <c r="AI362" s="93"/>
      <c r="AJ362" s="93"/>
      <c r="AK362" s="93"/>
      <c r="AL362" s="93"/>
      <c r="AM362" s="93"/>
      <c r="AN362" s="93"/>
      <c r="AO362" s="93"/>
      <c r="AP362" s="93"/>
      <c r="AQ362" s="93"/>
      <c r="AR362" s="93"/>
    </row>
    <row r="363" spans="13:44" x14ac:dyDescent="0.2">
      <c r="M363" s="105"/>
      <c r="O363" s="93"/>
      <c r="P363" s="93"/>
      <c r="Q363" s="93"/>
      <c r="R363" s="93"/>
      <c r="S363" s="93"/>
      <c r="T363" s="93"/>
      <c r="U363" s="93"/>
      <c r="V363" s="93"/>
      <c r="W363" s="93"/>
      <c r="X363" s="93"/>
      <c r="Y363" s="93"/>
      <c r="Z363" s="93"/>
      <c r="AA363" s="93"/>
      <c r="AB363" s="93"/>
      <c r="AC363" s="93"/>
      <c r="AD363" s="93"/>
      <c r="AE363" s="93"/>
      <c r="AF363" s="93"/>
      <c r="AG363" s="93"/>
      <c r="AH363" s="93"/>
      <c r="AI363" s="93"/>
      <c r="AJ363" s="93"/>
      <c r="AK363" s="93"/>
      <c r="AL363" s="93"/>
      <c r="AM363" s="93"/>
      <c r="AN363" s="93"/>
      <c r="AO363" s="93"/>
      <c r="AP363" s="93"/>
      <c r="AQ363" s="93"/>
      <c r="AR363" s="93"/>
    </row>
    <row r="364" spans="13:44" x14ac:dyDescent="0.2">
      <c r="M364" s="105"/>
      <c r="O364" s="93"/>
      <c r="P364" s="93"/>
      <c r="Q364" s="93"/>
      <c r="R364" s="93"/>
      <c r="S364" s="93"/>
      <c r="T364" s="93"/>
      <c r="U364" s="93"/>
      <c r="V364" s="93"/>
      <c r="W364" s="93"/>
      <c r="X364" s="93"/>
      <c r="Y364" s="93"/>
      <c r="Z364" s="93"/>
      <c r="AA364" s="93"/>
      <c r="AB364" s="93"/>
      <c r="AC364" s="93"/>
      <c r="AD364" s="93"/>
      <c r="AE364" s="93"/>
      <c r="AF364" s="93"/>
      <c r="AG364" s="93"/>
      <c r="AH364" s="93"/>
      <c r="AI364" s="93"/>
      <c r="AJ364" s="93"/>
      <c r="AK364" s="93"/>
      <c r="AL364" s="93"/>
      <c r="AM364" s="93"/>
      <c r="AN364" s="93"/>
      <c r="AO364" s="93"/>
      <c r="AP364" s="93"/>
      <c r="AQ364" s="93"/>
      <c r="AR364" s="93"/>
    </row>
    <row r="365" spans="13:44" x14ac:dyDescent="0.2">
      <c r="M365" s="105"/>
      <c r="O365" s="93"/>
      <c r="P365" s="93"/>
      <c r="Q365" s="93"/>
      <c r="R365" s="93"/>
      <c r="S365" s="93"/>
      <c r="T365" s="93"/>
      <c r="U365" s="93"/>
      <c r="V365" s="93"/>
      <c r="W365" s="93"/>
      <c r="X365" s="93"/>
      <c r="Y365" s="93"/>
      <c r="Z365" s="93"/>
      <c r="AA365" s="93"/>
      <c r="AB365" s="93"/>
      <c r="AC365" s="93"/>
      <c r="AD365" s="93"/>
      <c r="AE365" s="93"/>
      <c r="AF365" s="93"/>
      <c r="AG365" s="93"/>
      <c r="AH365" s="93"/>
      <c r="AI365" s="93"/>
      <c r="AJ365" s="93"/>
      <c r="AK365" s="93"/>
      <c r="AL365" s="93"/>
      <c r="AM365" s="93"/>
      <c r="AN365" s="93"/>
      <c r="AO365" s="93"/>
      <c r="AP365" s="93"/>
      <c r="AQ365" s="93"/>
      <c r="AR365" s="93"/>
    </row>
    <row r="366" spans="13:44" x14ac:dyDescent="0.2">
      <c r="M366" s="105"/>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93"/>
      <c r="AN366" s="93"/>
      <c r="AO366" s="93"/>
      <c r="AP366" s="93"/>
      <c r="AQ366" s="93"/>
      <c r="AR366" s="93"/>
    </row>
    <row r="367" spans="13:44" x14ac:dyDescent="0.2">
      <c r="M367" s="105"/>
      <c r="O367" s="93"/>
      <c r="P367" s="93"/>
      <c r="Q367" s="93"/>
      <c r="R367" s="93"/>
      <c r="S367" s="93"/>
      <c r="T367" s="93"/>
      <c r="U367" s="93"/>
      <c r="V367" s="93"/>
      <c r="W367" s="93"/>
      <c r="X367" s="93"/>
      <c r="Y367" s="93"/>
      <c r="Z367" s="93"/>
      <c r="AA367" s="93"/>
      <c r="AB367" s="93"/>
      <c r="AC367" s="93"/>
      <c r="AD367" s="93"/>
      <c r="AE367" s="93"/>
      <c r="AF367" s="93"/>
      <c r="AG367" s="93"/>
      <c r="AH367" s="93"/>
      <c r="AI367" s="93"/>
      <c r="AJ367" s="93"/>
      <c r="AK367" s="93"/>
      <c r="AL367" s="93"/>
      <c r="AM367" s="93"/>
      <c r="AN367" s="93"/>
      <c r="AO367" s="93"/>
      <c r="AP367" s="93"/>
      <c r="AQ367" s="93"/>
      <c r="AR367" s="93"/>
    </row>
    <row r="368" spans="13:44" x14ac:dyDescent="0.2">
      <c r="M368" s="105"/>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row>
    <row r="369" spans="13:44" x14ac:dyDescent="0.2">
      <c r="M369" s="105"/>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row>
    <row r="370" spans="13:44" x14ac:dyDescent="0.2">
      <c r="M370" s="105"/>
      <c r="O370" s="93"/>
      <c r="P370" s="93"/>
      <c r="Q370" s="93"/>
      <c r="R370" s="93"/>
      <c r="S370" s="93"/>
      <c r="T370" s="93"/>
      <c r="U370" s="93"/>
      <c r="V370" s="93"/>
      <c r="W370" s="93"/>
      <c r="X370" s="93"/>
      <c r="Y370" s="93"/>
      <c r="Z370" s="93"/>
      <c r="AA370" s="93"/>
      <c r="AB370" s="93"/>
      <c r="AC370" s="93"/>
      <c r="AD370" s="93"/>
      <c r="AE370" s="93"/>
      <c r="AF370" s="93"/>
      <c r="AG370" s="93"/>
      <c r="AH370" s="93"/>
      <c r="AI370" s="93"/>
      <c r="AJ370" s="93"/>
      <c r="AK370" s="93"/>
      <c r="AL370" s="93"/>
      <c r="AM370" s="93"/>
      <c r="AN370" s="93"/>
      <c r="AO370" s="93"/>
      <c r="AP370" s="93"/>
      <c r="AQ370" s="93"/>
      <c r="AR370" s="93"/>
    </row>
    <row r="371" spans="13:44" x14ac:dyDescent="0.2">
      <c r="M371" s="105"/>
      <c r="O371" s="93"/>
      <c r="P371" s="93"/>
      <c r="Q371" s="93"/>
      <c r="R371" s="93"/>
      <c r="S371" s="93"/>
      <c r="T371" s="93"/>
      <c r="U371" s="93"/>
      <c r="V371" s="93"/>
      <c r="W371" s="93"/>
      <c r="X371" s="93"/>
      <c r="Y371" s="93"/>
      <c r="Z371" s="93"/>
      <c r="AA371" s="93"/>
      <c r="AB371" s="93"/>
      <c r="AC371" s="93"/>
      <c r="AD371" s="93"/>
      <c r="AE371" s="93"/>
      <c r="AF371" s="93"/>
      <c r="AG371" s="93"/>
      <c r="AH371" s="93"/>
      <c r="AI371" s="93"/>
      <c r="AJ371" s="93"/>
      <c r="AK371" s="93"/>
      <c r="AL371" s="93"/>
      <c r="AM371" s="93"/>
      <c r="AN371" s="93"/>
      <c r="AO371" s="93"/>
      <c r="AP371" s="93"/>
      <c r="AQ371" s="93"/>
      <c r="AR371" s="93"/>
    </row>
    <row r="372" spans="13:44" x14ac:dyDescent="0.2">
      <c r="M372" s="105"/>
      <c r="O372" s="93"/>
      <c r="P372" s="93"/>
      <c r="Q372" s="93"/>
      <c r="R372" s="93"/>
      <c r="S372" s="93"/>
      <c r="T372" s="93"/>
      <c r="U372" s="93"/>
      <c r="V372" s="93"/>
      <c r="W372" s="93"/>
      <c r="X372" s="93"/>
      <c r="Y372" s="93"/>
      <c r="Z372" s="93"/>
      <c r="AA372" s="93"/>
      <c r="AB372" s="93"/>
      <c r="AC372" s="93"/>
      <c r="AD372" s="93"/>
      <c r="AE372" s="93"/>
      <c r="AF372" s="93"/>
      <c r="AG372" s="93"/>
      <c r="AH372" s="93"/>
      <c r="AI372" s="93"/>
      <c r="AJ372" s="93"/>
      <c r="AK372" s="93"/>
      <c r="AL372" s="93"/>
      <c r="AM372" s="93"/>
      <c r="AN372" s="93"/>
      <c r="AO372" s="93"/>
      <c r="AP372" s="93"/>
      <c r="AQ372" s="93"/>
      <c r="AR372" s="93"/>
    </row>
    <row r="373" spans="13:44" x14ac:dyDescent="0.2">
      <c r="M373" s="105"/>
      <c r="O373" s="93"/>
      <c r="P373" s="93"/>
      <c r="Q373" s="93"/>
      <c r="R373" s="93"/>
      <c r="S373" s="93"/>
      <c r="T373" s="93"/>
      <c r="U373" s="93"/>
      <c r="V373" s="93"/>
      <c r="W373" s="93"/>
      <c r="X373" s="93"/>
      <c r="Y373" s="93"/>
      <c r="Z373" s="93"/>
      <c r="AA373" s="93"/>
      <c r="AB373" s="93"/>
      <c r="AC373" s="93"/>
      <c r="AD373" s="93"/>
      <c r="AE373" s="93"/>
      <c r="AF373" s="93"/>
      <c r="AG373" s="93"/>
      <c r="AH373" s="93"/>
      <c r="AI373" s="93"/>
      <c r="AJ373" s="93"/>
      <c r="AK373" s="93"/>
      <c r="AL373" s="93"/>
      <c r="AM373" s="93"/>
      <c r="AN373" s="93"/>
      <c r="AO373" s="93"/>
      <c r="AP373" s="93"/>
      <c r="AQ373" s="93"/>
      <c r="AR373" s="93"/>
    </row>
    <row r="374" spans="13:44" x14ac:dyDescent="0.2">
      <c r="M374" s="105"/>
      <c r="O374" s="93"/>
      <c r="P374" s="93"/>
      <c r="Q374" s="93"/>
      <c r="R374" s="93"/>
      <c r="S374" s="93"/>
      <c r="T374" s="93"/>
      <c r="U374" s="93"/>
      <c r="V374" s="93"/>
      <c r="W374" s="93"/>
      <c r="X374" s="93"/>
      <c r="Y374" s="93"/>
      <c r="Z374" s="93"/>
      <c r="AA374" s="93"/>
      <c r="AB374" s="93"/>
      <c r="AC374" s="93"/>
      <c r="AD374" s="93"/>
      <c r="AE374" s="93"/>
      <c r="AF374" s="93"/>
      <c r="AG374" s="93"/>
      <c r="AH374" s="93"/>
      <c r="AI374" s="93"/>
      <c r="AJ374" s="93"/>
      <c r="AK374" s="93"/>
      <c r="AL374" s="93"/>
      <c r="AM374" s="93"/>
      <c r="AN374" s="93"/>
      <c r="AO374" s="93"/>
      <c r="AP374" s="93"/>
      <c r="AQ374" s="93"/>
      <c r="AR374" s="93"/>
    </row>
    <row r="375" spans="13:44" x14ac:dyDescent="0.2">
      <c r="M375" s="105"/>
      <c r="O375" s="93"/>
      <c r="P375" s="93"/>
      <c r="Q375" s="93"/>
      <c r="R375" s="93"/>
      <c r="S375" s="93"/>
      <c r="T375" s="93"/>
      <c r="U375" s="93"/>
      <c r="V375" s="93"/>
      <c r="W375" s="93"/>
      <c r="X375" s="93"/>
      <c r="Y375" s="93"/>
      <c r="Z375" s="93"/>
      <c r="AA375" s="93"/>
      <c r="AB375" s="93"/>
      <c r="AC375" s="93"/>
      <c r="AD375" s="93"/>
      <c r="AE375" s="93"/>
      <c r="AF375" s="93"/>
      <c r="AG375" s="93"/>
      <c r="AH375" s="93"/>
      <c r="AI375" s="93"/>
      <c r="AJ375" s="93"/>
      <c r="AK375" s="93"/>
      <c r="AL375" s="93"/>
      <c r="AM375" s="93"/>
      <c r="AN375" s="93"/>
      <c r="AO375" s="93"/>
      <c r="AP375" s="93"/>
      <c r="AQ375" s="93"/>
      <c r="AR375" s="93"/>
    </row>
    <row r="376" spans="13:44" x14ac:dyDescent="0.2">
      <c r="M376" s="105"/>
      <c r="O376" s="93"/>
      <c r="P376" s="93"/>
      <c r="Q376" s="93"/>
      <c r="R376" s="93"/>
      <c r="S376" s="93"/>
      <c r="T376" s="93"/>
      <c r="U376" s="93"/>
      <c r="V376" s="93"/>
      <c r="W376" s="93"/>
      <c r="X376" s="93"/>
      <c r="Y376" s="93"/>
      <c r="Z376" s="93"/>
      <c r="AA376" s="93"/>
      <c r="AB376" s="93"/>
      <c r="AC376" s="93"/>
      <c r="AD376" s="93"/>
      <c r="AE376" s="93"/>
      <c r="AF376" s="93"/>
      <c r="AG376" s="93"/>
      <c r="AH376" s="93"/>
      <c r="AI376" s="93"/>
      <c r="AJ376" s="93"/>
      <c r="AK376" s="93"/>
      <c r="AL376" s="93"/>
      <c r="AM376" s="93"/>
      <c r="AN376" s="93"/>
      <c r="AO376" s="93"/>
      <c r="AP376" s="93"/>
      <c r="AQ376" s="93"/>
      <c r="AR376" s="93"/>
    </row>
    <row r="377" spans="13:44" x14ac:dyDescent="0.2">
      <c r="M377" s="105"/>
      <c r="O377" s="93"/>
      <c r="P377" s="93"/>
      <c r="Q377" s="93"/>
      <c r="R377" s="93"/>
      <c r="S377" s="93"/>
      <c r="T377" s="93"/>
      <c r="U377" s="93"/>
      <c r="V377" s="93"/>
      <c r="W377" s="93"/>
      <c r="X377" s="93"/>
      <c r="Y377" s="93"/>
      <c r="Z377" s="93"/>
      <c r="AA377" s="93"/>
      <c r="AB377" s="93"/>
      <c r="AC377" s="93"/>
      <c r="AD377" s="93"/>
      <c r="AE377" s="93"/>
      <c r="AF377" s="93"/>
      <c r="AG377" s="93"/>
      <c r="AH377" s="93"/>
      <c r="AI377" s="93"/>
      <c r="AJ377" s="93"/>
      <c r="AK377" s="93"/>
      <c r="AL377" s="93"/>
      <c r="AM377" s="93"/>
      <c r="AN377" s="93"/>
      <c r="AO377" s="93"/>
      <c r="AP377" s="93"/>
      <c r="AQ377" s="93"/>
      <c r="AR377" s="93"/>
    </row>
    <row r="378" spans="13:44" x14ac:dyDescent="0.2">
      <c r="M378" s="105"/>
      <c r="O378" s="93"/>
      <c r="P378" s="93"/>
      <c r="Q378" s="93"/>
      <c r="R378" s="93"/>
      <c r="S378" s="93"/>
      <c r="T378" s="93"/>
      <c r="U378" s="93"/>
      <c r="V378" s="93"/>
      <c r="W378" s="93"/>
      <c r="X378" s="93"/>
      <c r="Y378" s="93"/>
      <c r="Z378" s="93"/>
      <c r="AA378" s="93"/>
      <c r="AB378" s="93"/>
      <c r="AC378" s="93"/>
      <c r="AD378" s="93"/>
      <c r="AE378" s="93"/>
      <c r="AF378" s="93"/>
      <c r="AG378" s="93"/>
      <c r="AH378" s="93"/>
      <c r="AI378" s="93"/>
      <c r="AJ378" s="93"/>
      <c r="AK378" s="93"/>
      <c r="AL378" s="93"/>
      <c r="AM378" s="93"/>
      <c r="AN378" s="93"/>
      <c r="AO378" s="93"/>
      <c r="AP378" s="93"/>
      <c r="AQ378" s="93"/>
      <c r="AR378" s="93"/>
    </row>
    <row r="379" spans="13:44" x14ac:dyDescent="0.2">
      <c r="M379" s="105"/>
      <c r="O379" s="93"/>
      <c r="P379" s="93"/>
      <c r="Q379" s="93"/>
      <c r="R379" s="93"/>
      <c r="S379" s="93"/>
      <c r="T379" s="93"/>
      <c r="U379" s="93"/>
      <c r="V379" s="93"/>
      <c r="W379" s="93"/>
      <c r="X379" s="93"/>
      <c r="Y379" s="93"/>
      <c r="Z379" s="93"/>
      <c r="AA379" s="93"/>
      <c r="AB379" s="93"/>
      <c r="AC379" s="93"/>
      <c r="AD379" s="93"/>
      <c r="AE379" s="93"/>
      <c r="AF379" s="93"/>
      <c r="AG379" s="93"/>
      <c r="AH379" s="93"/>
      <c r="AI379" s="93"/>
      <c r="AJ379" s="93"/>
      <c r="AK379" s="93"/>
      <c r="AL379" s="93"/>
      <c r="AM379" s="93"/>
      <c r="AN379" s="93"/>
      <c r="AO379" s="93"/>
      <c r="AP379" s="93"/>
      <c r="AQ379" s="93"/>
      <c r="AR379" s="93"/>
    </row>
    <row r="380" spans="13:44" x14ac:dyDescent="0.2">
      <c r="M380" s="105"/>
      <c r="O380" s="93"/>
      <c r="P380" s="93"/>
      <c r="Q380" s="93"/>
      <c r="R380" s="93"/>
      <c r="S380" s="93"/>
      <c r="T380" s="93"/>
      <c r="U380" s="93"/>
      <c r="V380" s="93"/>
      <c r="W380" s="93"/>
      <c r="X380" s="93"/>
      <c r="Y380" s="93"/>
      <c r="Z380" s="93"/>
      <c r="AA380" s="93"/>
      <c r="AB380" s="93"/>
      <c r="AC380" s="93"/>
      <c r="AD380" s="93"/>
      <c r="AE380" s="93"/>
      <c r="AF380" s="93"/>
      <c r="AG380" s="93"/>
      <c r="AH380" s="93"/>
      <c r="AI380" s="93"/>
      <c r="AJ380" s="93"/>
      <c r="AK380" s="93"/>
      <c r="AL380" s="93"/>
      <c r="AM380" s="93"/>
      <c r="AN380" s="93"/>
      <c r="AO380" s="93"/>
      <c r="AP380" s="93"/>
      <c r="AQ380" s="93"/>
      <c r="AR380" s="93"/>
    </row>
    <row r="381" spans="13:44" x14ac:dyDescent="0.2">
      <c r="M381" s="105"/>
      <c r="O381" s="93"/>
      <c r="P381" s="93"/>
      <c r="Q381" s="93"/>
      <c r="R381" s="93"/>
      <c r="S381" s="93"/>
      <c r="T381" s="93"/>
      <c r="U381" s="93"/>
      <c r="V381" s="93"/>
      <c r="W381" s="93"/>
      <c r="X381" s="93"/>
      <c r="Y381" s="93"/>
      <c r="Z381" s="93"/>
      <c r="AA381" s="93"/>
      <c r="AB381" s="93"/>
      <c r="AC381" s="93"/>
      <c r="AD381" s="93"/>
      <c r="AE381" s="93"/>
      <c r="AF381" s="93"/>
      <c r="AG381" s="93"/>
      <c r="AH381" s="93"/>
      <c r="AI381" s="93"/>
      <c r="AJ381" s="93"/>
      <c r="AK381" s="93"/>
      <c r="AL381" s="93"/>
      <c r="AM381" s="93"/>
      <c r="AN381" s="93"/>
      <c r="AO381" s="93"/>
      <c r="AP381" s="93"/>
      <c r="AQ381" s="93"/>
      <c r="AR381" s="93"/>
    </row>
    <row r="382" spans="13:44" x14ac:dyDescent="0.2">
      <c r="M382" s="105"/>
      <c r="O382" s="93"/>
      <c r="P382" s="93"/>
      <c r="Q382" s="93"/>
      <c r="R382" s="93"/>
      <c r="S382" s="93"/>
      <c r="T382" s="93"/>
      <c r="U382" s="93"/>
      <c r="V382" s="93"/>
      <c r="W382" s="93"/>
      <c r="X382" s="93"/>
      <c r="Y382" s="93"/>
      <c r="Z382" s="93"/>
      <c r="AA382" s="93"/>
      <c r="AB382" s="93"/>
      <c r="AC382" s="93"/>
      <c r="AD382" s="93"/>
      <c r="AE382" s="93"/>
      <c r="AF382" s="93"/>
      <c r="AG382" s="93"/>
      <c r="AH382" s="93"/>
      <c r="AI382" s="93"/>
      <c r="AJ382" s="93"/>
      <c r="AK382" s="93"/>
      <c r="AL382" s="93"/>
      <c r="AM382" s="93"/>
      <c r="AN382" s="93"/>
      <c r="AO382" s="93"/>
      <c r="AP382" s="93"/>
      <c r="AQ382" s="93"/>
      <c r="AR382" s="93"/>
    </row>
    <row r="383" spans="13:44" x14ac:dyDescent="0.2">
      <c r="M383" s="105"/>
      <c r="O383" s="93"/>
      <c r="P383" s="93"/>
      <c r="Q383" s="93"/>
      <c r="R383" s="93"/>
      <c r="S383" s="93"/>
      <c r="T383" s="93"/>
      <c r="U383" s="93"/>
      <c r="V383" s="93"/>
      <c r="W383" s="93"/>
      <c r="X383" s="93"/>
      <c r="Y383" s="93"/>
      <c r="Z383" s="93"/>
      <c r="AA383" s="93"/>
      <c r="AB383" s="93"/>
      <c r="AC383" s="93"/>
      <c r="AD383" s="93"/>
      <c r="AE383" s="93"/>
      <c r="AF383" s="93"/>
      <c r="AG383" s="93"/>
      <c r="AH383" s="93"/>
      <c r="AI383" s="93"/>
      <c r="AJ383" s="93"/>
      <c r="AK383" s="93"/>
      <c r="AL383" s="93"/>
      <c r="AM383" s="93"/>
      <c r="AN383" s="93"/>
      <c r="AO383" s="93"/>
      <c r="AP383" s="93"/>
      <c r="AQ383" s="93"/>
      <c r="AR383" s="93"/>
    </row>
    <row r="384" spans="13:44" x14ac:dyDescent="0.2">
      <c r="M384" s="105"/>
      <c r="O384" s="93"/>
      <c r="P384" s="93"/>
      <c r="Q384" s="93"/>
      <c r="R384" s="93"/>
      <c r="S384" s="93"/>
      <c r="T384" s="93"/>
      <c r="U384" s="93"/>
      <c r="V384" s="93"/>
      <c r="W384" s="93"/>
      <c r="X384" s="93"/>
      <c r="Y384" s="93"/>
      <c r="Z384" s="93"/>
      <c r="AA384" s="93"/>
      <c r="AB384" s="93"/>
      <c r="AC384" s="93"/>
      <c r="AD384" s="93"/>
      <c r="AE384" s="93"/>
      <c r="AF384" s="93"/>
      <c r="AG384" s="93"/>
      <c r="AH384" s="93"/>
      <c r="AI384" s="93"/>
      <c r="AJ384" s="93"/>
      <c r="AK384" s="93"/>
      <c r="AL384" s="93"/>
      <c r="AM384" s="93"/>
      <c r="AN384" s="93"/>
      <c r="AO384" s="93"/>
      <c r="AP384" s="93"/>
      <c r="AQ384" s="93"/>
      <c r="AR384" s="93"/>
    </row>
    <row r="385" spans="13:44" x14ac:dyDescent="0.2">
      <c r="M385" s="105"/>
      <c r="O385" s="93"/>
      <c r="P385" s="93"/>
      <c r="Q385" s="93"/>
      <c r="R385" s="93"/>
      <c r="S385" s="93"/>
      <c r="T385" s="93"/>
      <c r="U385" s="93"/>
      <c r="V385" s="93"/>
      <c r="W385" s="93"/>
      <c r="X385" s="93"/>
      <c r="Y385" s="93"/>
      <c r="Z385" s="93"/>
      <c r="AA385" s="93"/>
      <c r="AB385" s="93"/>
      <c r="AC385" s="93"/>
      <c r="AD385" s="93"/>
      <c r="AE385" s="93"/>
      <c r="AF385" s="93"/>
      <c r="AG385" s="93"/>
      <c r="AH385" s="93"/>
      <c r="AI385" s="93"/>
      <c r="AJ385" s="93"/>
      <c r="AK385" s="93"/>
      <c r="AL385" s="93"/>
      <c r="AM385" s="93"/>
      <c r="AN385" s="93"/>
      <c r="AO385" s="93"/>
      <c r="AP385" s="93"/>
      <c r="AQ385" s="93"/>
      <c r="AR385" s="93"/>
    </row>
    <row r="386" spans="13:44" x14ac:dyDescent="0.2">
      <c r="M386" s="105"/>
      <c r="O386" s="93"/>
      <c r="P386" s="93"/>
      <c r="Q386" s="93"/>
      <c r="R386" s="93"/>
      <c r="S386" s="93"/>
      <c r="T386" s="93"/>
      <c r="U386" s="93"/>
      <c r="V386" s="93"/>
      <c r="W386" s="93"/>
      <c r="X386" s="93"/>
      <c r="Y386" s="93"/>
      <c r="Z386" s="93"/>
      <c r="AA386" s="93"/>
      <c r="AB386" s="93"/>
      <c r="AC386" s="93"/>
      <c r="AD386" s="93"/>
      <c r="AE386" s="93"/>
      <c r="AF386" s="93"/>
      <c r="AG386" s="93"/>
      <c r="AH386" s="93"/>
      <c r="AI386" s="93"/>
      <c r="AJ386" s="93"/>
      <c r="AK386" s="93"/>
      <c r="AL386" s="93"/>
      <c r="AM386" s="93"/>
      <c r="AN386" s="93"/>
      <c r="AO386" s="93"/>
      <c r="AP386" s="93"/>
      <c r="AQ386" s="93"/>
      <c r="AR386" s="93"/>
    </row>
    <row r="387" spans="13:44" x14ac:dyDescent="0.2">
      <c r="M387" s="105"/>
      <c r="O387" s="93"/>
      <c r="P387" s="93"/>
      <c r="Q387" s="93"/>
      <c r="R387" s="93"/>
      <c r="S387" s="93"/>
      <c r="T387" s="93"/>
      <c r="U387" s="93"/>
      <c r="V387" s="93"/>
      <c r="W387" s="93"/>
      <c r="X387" s="93"/>
      <c r="Y387" s="93"/>
      <c r="Z387" s="93"/>
      <c r="AA387" s="93"/>
      <c r="AB387" s="93"/>
      <c r="AC387" s="93"/>
      <c r="AD387" s="93"/>
      <c r="AE387" s="93"/>
      <c r="AF387" s="93"/>
      <c r="AG387" s="93"/>
      <c r="AH387" s="93"/>
      <c r="AI387" s="93"/>
      <c r="AJ387" s="93"/>
      <c r="AK387" s="93"/>
      <c r="AL387" s="93"/>
      <c r="AM387" s="93"/>
      <c r="AN387" s="93"/>
      <c r="AO387" s="93"/>
      <c r="AP387" s="93"/>
      <c r="AQ387" s="93"/>
      <c r="AR387" s="93"/>
    </row>
    <row r="388" spans="13:44" x14ac:dyDescent="0.2">
      <c r="M388" s="105"/>
      <c r="O388" s="93"/>
      <c r="P388" s="93"/>
      <c r="Q388" s="93"/>
      <c r="R388" s="93"/>
      <c r="S388" s="93"/>
      <c r="T388" s="93"/>
      <c r="U388" s="93"/>
      <c r="V388" s="93"/>
      <c r="W388" s="93"/>
      <c r="X388" s="93"/>
      <c r="Y388" s="93"/>
      <c r="Z388" s="93"/>
      <c r="AA388" s="93"/>
      <c r="AB388" s="93"/>
      <c r="AC388" s="93"/>
      <c r="AD388" s="93"/>
      <c r="AE388" s="93"/>
      <c r="AF388" s="93"/>
      <c r="AG388" s="93"/>
      <c r="AH388" s="93"/>
      <c r="AI388" s="93"/>
      <c r="AJ388" s="93"/>
      <c r="AK388" s="93"/>
      <c r="AL388" s="93"/>
      <c r="AM388" s="93"/>
      <c r="AN388" s="93"/>
      <c r="AO388" s="93"/>
      <c r="AP388" s="93"/>
      <c r="AQ388" s="93"/>
      <c r="AR388" s="93"/>
    </row>
    <row r="389" spans="13:44" x14ac:dyDescent="0.2">
      <c r="M389" s="105"/>
      <c r="O389" s="93"/>
      <c r="P389" s="93"/>
      <c r="Q389" s="93"/>
      <c r="R389" s="93"/>
      <c r="S389" s="93"/>
      <c r="T389" s="93"/>
      <c r="U389" s="93"/>
      <c r="V389" s="93"/>
      <c r="W389" s="93"/>
      <c r="X389" s="93"/>
      <c r="Y389" s="93"/>
      <c r="Z389" s="93"/>
      <c r="AA389" s="93"/>
      <c r="AB389" s="93"/>
      <c r="AC389" s="93"/>
      <c r="AD389" s="93"/>
      <c r="AE389" s="93"/>
      <c r="AF389" s="93"/>
      <c r="AG389" s="93"/>
      <c r="AH389" s="93"/>
      <c r="AI389" s="93"/>
      <c r="AJ389" s="93"/>
      <c r="AK389" s="93"/>
      <c r="AL389" s="93"/>
      <c r="AM389" s="93"/>
      <c r="AN389" s="93"/>
      <c r="AO389" s="93"/>
      <c r="AP389" s="93"/>
      <c r="AQ389" s="93"/>
      <c r="AR389" s="93"/>
    </row>
    <row r="390" spans="13:44" x14ac:dyDescent="0.2">
      <c r="M390" s="105"/>
      <c r="O390" s="93"/>
      <c r="P390" s="93"/>
      <c r="Q390" s="93"/>
      <c r="R390" s="93"/>
      <c r="S390" s="93"/>
      <c r="T390" s="93"/>
      <c r="U390" s="93"/>
      <c r="V390" s="93"/>
      <c r="W390" s="93"/>
      <c r="X390" s="93"/>
      <c r="Y390" s="93"/>
      <c r="Z390" s="93"/>
      <c r="AA390" s="93"/>
      <c r="AB390" s="93"/>
      <c r="AC390" s="93"/>
      <c r="AD390" s="93"/>
      <c r="AE390" s="93"/>
      <c r="AF390" s="93"/>
      <c r="AG390" s="93"/>
      <c r="AH390" s="93"/>
      <c r="AI390" s="93"/>
      <c r="AJ390" s="93"/>
      <c r="AK390" s="93"/>
      <c r="AL390" s="93"/>
      <c r="AM390" s="93"/>
      <c r="AN390" s="93"/>
      <c r="AO390" s="93"/>
      <c r="AP390" s="93"/>
      <c r="AQ390" s="93"/>
      <c r="AR390" s="93"/>
    </row>
    <row r="391" spans="13:44" x14ac:dyDescent="0.2">
      <c r="M391" s="105"/>
      <c r="O391" s="93"/>
      <c r="P391" s="93"/>
      <c r="Q391" s="93"/>
      <c r="R391" s="93"/>
      <c r="S391" s="93"/>
      <c r="T391" s="93"/>
      <c r="U391" s="93"/>
      <c r="V391" s="93"/>
      <c r="W391" s="93"/>
      <c r="X391" s="93"/>
      <c r="Y391" s="93"/>
      <c r="Z391" s="93"/>
      <c r="AA391" s="93"/>
      <c r="AB391" s="93"/>
      <c r="AC391" s="93"/>
      <c r="AD391" s="93"/>
      <c r="AE391" s="93"/>
      <c r="AF391" s="93"/>
      <c r="AG391" s="93"/>
      <c r="AH391" s="93"/>
      <c r="AI391" s="93"/>
      <c r="AJ391" s="93"/>
      <c r="AK391" s="93"/>
      <c r="AL391" s="93"/>
      <c r="AM391" s="93"/>
      <c r="AN391" s="93"/>
      <c r="AO391" s="93"/>
      <c r="AP391" s="93"/>
      <c r="AQ391" s="93"/>
      <c r="AR391" s="93"/>
    </row>
    <row r="392" spans="13:44" x14ac:dyDescent="0.2">
      <c r="M392" s="105"/>
      <c r="O392" s="93"/>
      <c r="P392" s="93"/>
      <c r="Q392" s="93"/>
      <c r="R392" s="93"/>
      <c r="S392" s="93"/>
      <c r="T392" s="93"/>
      <c r="U392" s="93"/>
      <c r="V392" s="93"/>
      <c r="W392" s="93"/>
      <c r="X392" s="93"/>
      <c r="Y392" s="93"/>
      <c r="Z392" s="93"/>
      <c r="AA392" s="93"/>
      <c r="AB392" s="93"/>
      <c r="AC392" s="93"/>
      <c r="AD392" s="93"/>
      <c r="AE392" s="93"/>
      <c r="AF392" s="93"/>
      <c r="AG392" s="93"/>
      <c r="AH392" s="93"/>
      <c r="AI392" s="93"/>
      <c r="AJ392" s="93"/>
      <c r="AK392" s="93"/>
      <c r="AL392" s="93"/>
      <c r="AM392" s="93"/>
      <c r="AN392" s="93"/>
      <c r="AO392" s="93"/>
      <c r="AP392" s="93"/>
      <c r="AQ392" s="93"/>
      <c r="AR392" s="93"/>
    </row>
    <row r="393" spans="13:44" x14ac:dyDescent="0.2">
      <c r="M393" s="105"/>
      <c r="O393" s="93"/>
      <c r="P393" s="93"/>
      <c r="Q393" s="93"/>
      <c r="R393" s="93"/>
      <c r="S393" s="93"/>
      <c r="T393" s="93"/>
      <c r="U393" s="93"/>
      <c r="V393" s="93"/>
      <c r="W393" s="93"/>
      <c r="X393" s="93"/>
      <c r="Y393" s="93"/>
      <c r="Z393" s="93"/>
      <c r="AA393" s="93"/>
      <c r="AB393" s="93"/>
      <c r="AC393" s="93"/>
      <c r="AD393" s="93"/>
      <c r="AE393" s="93"/>
      <c r="AF393" s="93"/>
      <c r="AG393" s="93"/>
      <c r="AH393" s="93"/>
      <c r="AI393" s="93"/>
      <c r="AJ393" s="93"/>
      <c r="AK393" s="93"/>
      <c r="AL393" s="93"/>
      <c r="AM393" s="93"/>
      <c r="AN393" s="93"/>
      <c r="AO393" s="93"/>
      <c r="AP393" s="93"/>
      <c r="AQ393" s="93"/>
      <c r="AR393" s="93"/>
    </row>
    <row r="394" spans="13:44" x14ac:dyDescent="0.2">
      <c r="M394" s="105"/>
      <c r="O394" s="93"/>
      <c r="P394" s="93"/>
      <c r="Q394" s="93"/>
      <c r="R394" s="93"/>
      <c r="S394" s="93"/>
      <c r="T394" s="93"/>
      <c r="U394" s="93"/>
      <c r="V394" s="93"/>
      <c r="W394" s="93"/>
      <c r="X394" s="93"/>
      <c r="Y394" s="93"/>
      <c r="Z394" s="93"/>
      <c r="AA394" s="93"/>
      <c r="AB394" s="93"/>
      <c r="AC394" s="93"/>
      <c r="AD394" s="93"/>
      <c r="AE394" s="93"/>
      <c r="AF394" s="93"/>
      <c r="AG394" s="93"/>
      <c r="AH394" s="93"/>
      <c r="AI394" s="93"/>
      <c r="AJ394" s="93"/>
      <c r="AK394" s="93"/>
      <c r="AL394" s="93"/>
      <c r="AM394" s="93"/>
      <c r="AN394" s="93"/>
      <c r="AO394" s="93"/>
      <c r="AP394" s="93"/>
      <c r="AQ394" s="93"/>
      <c r="AR394" s="93"/>
    </row>
    <row r="395" spans="13:44" x14ac:dyDescent="0.2">
      <c r="M395" s="105"/>
      <c r="O395" s="93"/>
      <c r="P395" s="93"/>
      <c r="Q395" s="93"/>
      <c r="R395" s="93"/>
      <c r="S395" s="93"/>
      <c r="T395" s="93"/>
      <c r="U395" s="93"/>
      <c r="V395" s="93"/>
      <c r="W395" s="93"/>
      <c r="X395" s="93"/>
      <c r="Y395" s="93"/>
      <c r="Z395" s="93"/>
      <c r="AA395" s="93"/>
      <c r="AB395" s="93"/>
      <c r="AC395" s="93"/>
      <c r="AD395" s="93"/>
      <c r="AE395" s="93"/>
      <c r="AF395" s="93"/>
      <c r="AG395" s="93"/>
      <c r="AH395" s="93"/>
      <c r="AI395" s="93"/>
      <c r="AJ395" s="93"/>
      <c r="AK395" s="93"/>
      <c r="AL395" s="93"/>
      <c r="AM395" s="93"/>
      <c r="AN395" s="93"/>
      <c r="AO395" s="93"/>
      <c r="AP395" s="93"/>
      <c r="AQ395" s="93"/>
      <c r="AR395" s="93"/>
    </row>
    <row r="396" spans="13:44" x14ac:dyDescent="0.2">
      <c r="M396" s="105"/>
      <c r="O396" s="93"/>
      <c r="P396" s="93"/>
      <c r="Q396" s="93"/>
      <c r="R396" s="93"/>
      <c r="S396" s="93"/>
      <c r="T396" s="93"/>
      <c r="U396" s="93"/>
      <c r="V396" s="93"/>
      <c r="W396" s="93"/>
      <c r="X396" s="93"/>
      <c r="Y396" s="93"/>
      <c r="Z396" s="93"/>
      <c r="AA396" s="93"/>
      <c r="AB396" s="93"/>
      <c r="AC396" s="93"/>
      <c r="AD396" s="93"/>
      <c r="AE396" s="93"/>
      <c r="AF396" s="93"/>
      <c r="AG396" s="93"/>
      <c r="AH396" s="93"/>
      <c r="AI396" s="93"/>
      <c r="AJ396" s="93"/>
      <c r="AK396" s="93"/>
      <c r="AL396" s="93"/>
      <c r="AM396" s="93"/>
      <c r="AN396" s="93"/>
      <c r="AO396" s="93"/>
      <c r="AP396" s="93"/>
      <c r="AQ396" s="93"/>
      <c r="AR396" s="93"/>
    </row>
    <row r="397" spans="13:44" x14ac:dyDescent="0.2">
      <c r="M397" s="105"/>
      <c r="O397" s="93"/>
      <c r="P397" s="93"/>
      <c r="Q397" s="93"/>
      <c r="R397" s="93"/>
      <c r="S397" s="93"/>
      <c r="T397" s="93"/>
      <c r="U397" s="93"/>
      <c r="V397" s="93"/>
      <c r="W397" s="93"/>
      <c r="X397" s="93"/>
      <c r="Y397" s="93"/>
      <c r="Z397" s="93"/>
      <c r="AA397" s="93"/>
      <c r="AB397" s="93"/>
      <c r="AC397" s="93"/>
      <c r="AD397" s="93"/>
      <c r="AE397" s="93"/>
      <c r="AF397" s="93"/>
      <c r="AG397" s="93"/>
      <c r="AH397" s="93"/>
      <c r="AI397" s="93"/>
      <c r="AJ397" s="93"/>
      <c r="AK397" s="93"/>
      <c r="AL397" s="93"/>
      <c r="AM397" s="93"/>
      <c r="AN397" s="93"/>
      <c r="AO397" s="93"/>
      <c r="AP397" s="93"/>
      <c r="AQ397" s="93"/>
      <c r="AR397" s="93"/>
    </row>
    <row r="398" spans="13:44" x14ac:dyDescent="0.2">
      <c r="M398" s="105"/>
      <c r="O398" s="93"/>
      <c r="P398" s="93"/>
      <c r="Q398" s="93"/>
      <c r="R398" s="93"/>
      <c r="S398" s="93"/>
      <c r="T398" s="93"/>
      <c r="U398" s="93"/>
      <c r="V398" s="93"/>
      <c r="W398" s="93"/>
      <c r="X398" s="93"/>
      <c r="Y398" s="93"/>
      <c r="Z398" s="93"/>
      <c r="AA398" s="93"/>
      <c r="AB398" s="93"/>
      <c r="AC398" s="93"/>
      <c r="AD398" s="93"/>
      <c r="AE398" s="93"/>
      <c r="AF398" s="93"/>
      <c r="AG398" s="93"/>
      <c r="AH398" s="93"/>
      <c r="AI398" s="93"/>
      <c r="AJ398" s="93"/>
      <c r="AK398" s="93"/>
      <c r="AL398" s="93"/>
      <c r="AM398" s="93"/>
      <c r="AN398" s="93"/>
      <c r="AO398" s="93"/>
      <c r="AP398" s="93"/>
      <c r="AQ398" s="93"/>
      <c r="AR398" s="93"/>
    </row>
    <row r="399" spans="13:44" x14ac:dyDescent="0.2">
      <c r="M399" s="105"/>
      <c r="O399" s="93"/>
      <c r="P399" s="93"/>
      <c r="Q399" s="93"/>
      <c r="R399" s="93"/>
      <c r="S399" s="93"/>
      <c r="T399" s="93"/>
      <c r="U399" s="93"/>
      <c r="V399" s="93"/>
      <c r="W399" s="93"/>
      <c r="X399" s="93"/>
      <c r="Y399" s="93"/>
      <c r="Z399" s="93"/>
      <c r="AA399" s="93"/>
      <c r="AB399" s="93"/>
      <c r="AC399" s="93"/>
      <c r="AD399" s="93"/>
      <c r="AE399" s="93"/>
      <c r="AF399" s="93"/>
      <c r="AG399" s="93"/>
      <c r="AH399" s="93"/>
      <c r="AI399" s="93"/>
      <c r="AJ399" s="93"/>
      <c r="AK399" s="93"/>
      <c r="AL399" s="93"/>
      <c r="AM399" s="93"/>
      <c r="AN399" s="93"/>
      <c r="AO399" s="93"/>
      <c r="AP399" s="93"/>
      <c r="AQ399" s="93"/>
      <c r="AR399" s="93"/>
    </row>
    <row r="400" spans="13:44" x14ac:dyDescent="0.2">
      <c r="M400" s="105"/>
      <c r="O400" s="93"/>
      <c r="P400" s="93"/>
      <c r="Q400" s="93"/>
      <c r="R400" s="93"/>
      <c r="S400" s="93"/>
      <c r="T400" s="93"/>
      <c r="U400" s="93"/>
      <c r="V400" s="93"/>
      <c r="W400" s="93"/>
      <c r="X400" s="93"/>
      <c r="Y400" s="93"/>
      <c r="Z400" s="93"/>
      <c r="AA400" s="93"/>
      <c r="AB400" s="93"/>
      <c r="AC400" s="93"/>
      <c r="AD400" s="93"/>
      <c r="AE400" s="93"/>
      <c r="AF400" s="93"/>
      <c r="AG400" s="93"/>
      <c r="AH400" s="93"/>
      <c r="AI400" s="93"/>
      <c r="AJ400" s="93"/>
      <c r="AK400" s="93"/>
      <c r="AL400" s="93"/>
      <c r="AM400" s="93"/>
      <c r="AN400" s="93"/>
      <c r="AO400" s="93"/>
      <c r="AP400" s="93"/>
      <c r="AQ400" s="93"/>
      <c r="AR400" s="93"/>
    </row>
    <row r="401" spans="13:44" x14ac:dyDescent="0.2">
      <c r="M401" s="105"/>
      <c r="O401" s="93"/>
      <c r="P401" s="93"/>
      <c r="Q401" s="93"/>
      <c r="R401" s="93"/>
      <c r="S401" s="93"/>
      <c r="T401" s="93"/>
      <c r="U401" s="93"/>
      <c r="V401" s="93"/>
      <c r="W401" s="93"/>
      <c r="X401" s="93"/>
      <c r="Y401" s="93"/>
      <c r="Z401" s="93"/>
      <c r="AA401" s="93"/>
      <c r="AB401" s="93"/>
      <c r="AC401" s="93"/>
      <c r="AD401" s="93"/>
      <c r="AE401" s="93"/>
      <c r="AF401" s="93"/>
      <c r="AG401" s="93"/>
      <c r="AH401" s="93"/>
      <c r="AI401" s="93"/>
      <c r="AJ401" s="93"/>
      <c r="AK401" s="93"/>
      <c r="AL401" s="93"/>
      <c r="AM401" s="93"/>
      <c r="AN401" s="93"/>
      <c r="AO401" s="93"/>
      <c r="AP401" s="93"/>
      <c r="AQ401" s="93"/>
      <c r="AR401" s="93"/>
    </row>
    <row r="402" spans="13:44" x14ac:dyDescent="0.2">
      <c r="M402" s="105"/>
      <c r="O402" s="93"/>
      <c r="P402" s="93"/>
      <c r="Q402" s="93"/>
      <c r="R402" s="93"/>
      <c r="S402" s="93"/>
      <c r="T402" s="93"/>
      <c r="U402" s="93"/>
      <c r="V402" s="93"/>
      <c r="W402" s="93"/>
      <c r="X402" s="93"/>
      <c r="Y402" s="93"/>
      <c r="Z402" s="93"/>
      <c r="AA402" s="93"/>
      <c r="AB402" s="93"/>
      <c r="AC402" s="93"/>
      <c r="AD402" s="93"/>
      <c r="AE402" s="93"/>
      <c r="AF402" s="93"/>
      <c r="AG402" s="93"/>
      <c r="AH402" s="93"/>
      <c r="AI402" s="93"/>
      <c r="AJ402" s="93"/>
      <c r="AK402" s="93"/>
      <c r="AL402" s="93"/>
      <c r="AM402" s="93"/>
      <c r="AN402" s="93"/>
      <c r="AO402" s="93"/>
      <c r="AP402" s="93"/>
      <c r="AQ402" s="93"/>
      <c r="AR402" s="93"/>
    </row>
    <row r="403" spans="13:44" x14ac:dyDescent="0.2">
      <c r="M403" s="105"/>
      <c r="O403" s="93"/>
      <c r="P403" s="93"/>
      <c r="Q403" s="93"/>
      <c r="R403" s="93"/>
      <c r="S403" s="93"/>
      <c r="T403" s="93"/>
      <c r="U403" s="93"/>
      <c r="V403" s="93"/>
      <c r="W403" s="93"/>
      <c r="X403" s="93"/>
      <c r="Y403" s="93"/>
      <c r="Z403" s="93"/>
      <c r="AA403" s="93"/>
      <c r="AB403" s="93"/>
      <c r="AC403" s="93"/>
      <c r="AD403" s="93"/>
      <c r="AE403" s="93"/>
      <c r="AF403" s="93"/>
      <c r="AG403" s="93"/>
      <c r="AH403" s="93"/>
      <c r="AI403" s="93"/>
      <c r="AJ403" s="93"/>
      <c r="AK403" s="93"/>
      <c r="AL403" s="93"/>
      <c r="AM403" s="93"/>
      <c r="AN403" s="93"/>
      <c r="AO403" s="93"/>
      <c r="AP403" s="93"/>
      <c r="AQ403" s="93"/>
      <c r="AR403" s="93"/>
    </row>
    <row r="404" spans="13:44" x14ac:dyDescent="0.2">
      <c r="M404" s="105"/>
      <c r="O404" s="93"/>
      <c r="P404" s="93"/>
      <c r="Q404" s="93"/>
      <c r="R404" s="93"/>
      <c r="S404" s="93"/>
      <c r="T404" s="93"/>
      <c r="U404" s="93"/>
      <c r="V404" s="93"/>
      <c r="W404" s="93"/>
      <c r="X404" s="93"/>
      <c r="Y404" s="93"/>
      <c r="Z404" s="93"/>
      <c r="AA404" s="93"/>
      <c r="AB404" s="93"/>
      <c r="AC404" s="93"/>
      <c r="AD404" s="93"/>
      <c r="AE404" s="93"/>
      <c r="AF404" s="93"/>
      <c r="AG404" s="93"/>
      <c r="AH404" s="93"/>
      <c r="AI404" s="93"/>
      <c r="AJ404" s="93"/>
      <c r="AK404" s="93"/>
      <c r="AL404" s="93"/>
      <c r="AM404" s="93"/>
      <c r="AN404" s="93"/>
      <c r="AO404" s="93"/>
      <c r="AP404" s="93"/>
      <c r="AQ404" s="93"/>
      <c r="AR404" s="93"/>
    </row>
    <row r="405" spans="13:44" x14ac:dyDescent="0.2">
      <c r="M405" s="105"/>
      <c r="O405" s="93"/>
      <c r="P405" s="93"/>
      <c r="Q405" s="93"/>
      <c r="R405" s="93"/>
      <c r="S405" s="93"/>
      <c r="T405" s="93"/>
      <c r="U405" s="93"/>
      <c r="V405" s="93"/>
      <c r="W405" s="93"/>
      <c r="X405" s="93"/>
      <c r="Y405" s="93"/>
      <c r="Z405" s="93"/>
      <c r="AA405" s="93"/>
      <c r="AB405" s="93"/>
      <c r="AC405" s="93"/>
      <c r="AD405" s="93"/>
      <c r="AE405" s="93"/>
      <c r="AF405" s="93"/>
      <c r="AG405" s="93"/>
      <c r="AH405" s="93"/>
      <c r="AI405" s="93"/>
      <c r="AJ405" s="93"/>
      <c r="AK405" s="93"/>
      <c r="AL405" s="93"/>
      <c r="AM405" s="93"/>
      <c r="AN405" s="93"/>
      <c r="AO405" s="93"/>
      <c r="AP405" s="93"/>
      <c r="AQ405" s="93"/>
      <c r="AR405" s="93"/>
    </row>
    <row r="406" spans="13:44" x14ac:dyDescent="0.2">
      <c r="M406" s="105"/>
      <c r="O406" s="93"/>
      <c r="P406" s="93"/>
      <c r="Q406" s="93"/>
      <c r="R406" s="93"/>
      <c r="S406" s="93"/>
      <c r="T406" s="93"/>
      <c r="U406" s="93"/>
      <c r="V406" s="93"/>
      <c r="W406" s="93"/>
      <c r="X406" s="93"/>
      <c r="Y406" s="93"/>
      <c r="Z406" s="93"/>
      <c r="AA406" s="93"/>
      <c r="AB406" s="93"/>
      <c r="AC406" s="93"/>
      <c r="AD406" s="93"/>
      <c r="AE406" s="93"/>
      <c r="AF406" s="93"/>
      <c r="AG406" s="93"/>
      <c r="AH406" s="93"/>
      <c r="AI406" s="93"/>
      <c r="AJ406" s="93"/>
      <c r="AK406" s="93"/>
      <c r="AL406" s="93"/>
      <c r="AM406" s="93"/>
      <c r="AN406" s="93"/>
      <c r="AO406" s="93"/>
      <c r="AP406" s="93"/>
      <c r="AQ406" s="93"/>
      <c r="AR406" s="93"/>
    </row>
    <row r="407" spans="13:44" x14ac:dyDescent="0.2">
      <c r="M407" s="105"/>
      <c r="O407" s="93"/>
      <c r="P407" s="93"/>
      <c r="Q407" s="93"/>
      <c r="R407" s="93"/>
      <c r="S407" s="93"/>
      <c r="T407" s="93"/>
      <c r="U407" s="93"/>
      <c r="V407" s="93"/>
      <c r="W407" s="93"/>
      <c r="X407" s="93"/>
      <c r="Y407" s="93"/>
      <c r="Z407" s="93"/>
      <c r="AA407" s="93"/>
      <c r="AB407" s="93"/>
      <c r="AC407" s="93"/>
      <c r="AD407" s="93"/>
      <c r="AE407" s="93"/>
      <c r="AF407" s="93"/>
      <c r="AG407" s="93"/>
      <c r="AH407" s="93"/>
      <c r="AI407" s="93"/>
      <c r="AJ407" s="93"/>
      <c r="AK407" s="93"/>
      <c r="AL407" s="93"/>
      <c r="AM407" s="93"/>
      <c r="AN407" s="93"/>
      <c r="AO407" s="93"/>
      <c r="AP407" s="93"/>
      <c r="AQ407" s="93"/>
      <c r="AR407" s="93"/>
    </row>
    <row r="408" spans="13:44" x14ac:dyDescent="0.2">
      <c r="M408" s="105"/>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93"/>
      <c r="AN408" s="93"/>
      <c r="AO408" s="93"/>
      <c r="AP408" s="93"/>
      <c r="AQ408" s="93"/>
      <c r="AR408" s="93"/>
    </row>
    <row r="409" spans="13:44" x14ac:dyDescent="0.2">
      <c r="M409" s="105"/>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3"/>
      <c r="AL409" s="93"/>
      <c r="AM409" s="93"/>
      <c r="AN409" s="93"/>
      <c r="AO409" s="93"/>
      <c r="AP409" s="93"/>
      <c r="AQ409" s="93"/>
      <c r="AR409" s="93"/>
    </row>
    <row r="410" spans="13:44" x14ac:dyDescent="0.2">
      <c r="M410" s="105"/>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93"/>
      <c r="AN410" s="93"/>
      <c r="AO410" s="93"/>
      <c r="AP410" s="93"/>
      <c r="AQ410" s="93"/>
      <c r="AR410" s="93"/>
    </row>
    <row r="411" spans="13:44" x14ac:dyDescent="0.2">
      <c r="M411" s="105"/>
      <c r="O411" s="93"/>
      <c r="P411" s="93"/>
      <c r="Q411" s="93"/>
      <c r="R411" s="93"/>
      <c r="S411" s="93"/>
      <c r="T411" s="93"/>
      <c r="U411" s="93"/>
      <c r="V411" s="93"/>
      <c r="W411" s="93"/>
      <c r="X411" s="93"/>
      <c r="Y411" s="93"/>
      <c r="Z411" s="93"/>
      <c r="AA411" s="93"/>
      <c r="AB411" s="93"/>
      <c r="AC411" s="93"/>
      <c r="AD411" s="93"/>
      <c r="AE411" s="93"/>
      <c r="AF411" s="93"/>
      <c r="AG411" s="93"/>
      <c r="AH411" s="93"/>
      <c r="AI411" s="93"/>
      <c r="AJ411" s="93"/>
      <c r="AK411" s="93"/>
      <c r="AL411" s="93"/>
      <c r="AM411" s="93"/>
      <c r="AN411" s="93"/>
      <c r="AO411" s="93"/>
      <c r="AP411" s="93"/>
      <c r="AQ411" s="93"/>
      <c r="AR411" s="93"/>
    </row>
    <row r="412" spans="13:44" x14ac:dyDescent="0.2">
      <c r="M412" s="105"/>
      <c r="O412" s="93"/>
      <c r="P412" s="93"/>
      <c r="Q412" s="93"/>
      <c r="R412" s="93"/>
      <c r="S412" s="93"/>
      <c r="T412" s="93"/>
      <c r="U412" s="93"/>
      <c r="V412" s="93"/>
      <c r="W412" s="93"/>
      <c r="X412" s="93"/>
      <c r="Y412" s="93"/>
      <c r="Z412" s="93"/>
      <c r="AA412" s="93"/>
      <c r="AB412" s="93"/>
      <c r="AC412" s="93"/>
      <c r="AD412" s="93"/>
      <c r="AE412" s="93"/>
      <c r="AF412" s="93"/>
      <c r="AG412" s="93"/>
      <c r="AH412" s="93"/>
      <c r="AI412" s="93"/>
      <c r="AJ412" s="93"/>
      <c r="AK412" s="93"/>
      <c r="AL412" s="93"/>
      <c r="AM412" s="93"/>
      <c r="AN412" s="93"/>
      <c r="AO412" s="93"/>
      <c r="AP412" s="93"/>
      <c r="AQ412" s="93"/>
      <c r="AR412" s="93"/>
    </row>
    <row r="413" spans="13:44" x14ac:dyDescent="0.2">
      <c r="M413" s="105"/>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93"/>
      <c r="AL413" s="93"/>
      <c r="AM413" s="93"/>
      <c r="AN413" s="93"/>
      <c r="AO413" s="93"/>
      <c r="AP413" s="93"/>
      <c r="AQ413" s="93"/>
      <c r="AR413" s="93"/>
    </row>
    <row r="414" spans="13:44" x14ac:dyDescent="0.2">
      <c r="M414" s="105"/>
      <c r="O414" s="93"/>
      <c r="P414" s="93"/>
      <c r="Q414" s="93"/>
      <c r="R414" s="93"/>
      <c r="S414" s="93"/>
      <c r="T414" s="93"/>
      <c r="U414" s="93"/>
      <c r="V414" s="93"/>
      <c r="W414" s="93"/>
      <c r="X414" s="93"/>
      <c r="Y414" s="93"/>
      <c r="Z414" s="93"/>
      <c r="AA414" s="93"/>
      <c r="AB414" s="93"/>
      <c r="AC414" s="93"/>
      <c r="AD414" s="93"/>
      <c r="AE414" s="93"/>
      <c r="AF414" s="93"/>
      <c r="AG414" s="93"/>
      <c r="AH414" s="93"/>
      <c r="AI414" s="93"/>
      <c r="AJ414" s="93"/>
      <c r="AK414" s="93"/>
      <c r="AL414" s="93"/>
      <c r="AM414" s="93"/>
      <c r="AN414" s="93"/>
      <c r="AO414" s="93"/>
      <c r="AP414" s="93"/>
      <c r="AQ414" s="93"/>
      <c r="AR414" s="93"/>
    </row>
    <row r="415" spans="13:44" x14ac:dyDescent="0.2">
      <c r="M415" s="105"/>
      <c r="O415" s="93"/>
      <c r="P415" s="93"/>
      <c r="Q415" s="93"/>
      <c r="R415" s="93"/>
      <c r="S415" s="93"/>
      <c r="T415" s="93"/>
      <c r="U415" s="93"/>
      <c r="V415" s="93"/>
      <c r="W415" s="93"/>
      <c r="X415" s="93"/>
      <c r="Y415" s="93"/>
      <c r="Z415" s="93"/>
      <c r="AA415" s="93"/>
      <c r="AB415" s="93"/>
      <c r="AC415" s="93"/>
      <c r="AD415" s="93"/>
      <c r="AE415" s="93"/>
      <c r="AF415" s="93"/>
      <c r="AG415" s="93"/>
      <c r="AH415" s="93"/>
      <c r="AI415" s="93"/>
      <c r="AJ415" s="93"/>
      <c r="AK415" s="93"/>
      <c r="AL415" s="93"/>
      <c r="AM415" s="93"/>
      <c r="AN415" s="93"/>
      <c r="AO415" s="93"/>
      <c r="AP415" s="93"/>
      <c r="AQ415" s="93"/>
      <c r="AR415" s="93"/>
    </row>
    <row r="416" spans="13:44" x14ac:dyDescent="0.2">
      <c r="M416" s="105"/>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93"/>
      <c r="AL416" s="93"/>
      <c r="AM416" s="93"/>
      <c r="AN416" s="93"/>
      <c r="AO416" s="93"/>
      <c r="AP416" s="93"/>
      <c r="AQ416" s="93"/>
      <c r="AR416" s="93"/>
    </row>
    <row r="417" spans="13:44" x14ac:dyDescent="0.2">
      <c r="M417" s="105"/>
      <c r="O417" s="93"/>
      <c r="P417" s="93"/>
      <c r="Q417" s="93"/>
      <c r="R417" s="93"/>
      <c r="S417" s="93"/>
      <c r="T417" s="93"/>
      <c r="U417" s="93"/>
      <c r="V417" s="93"/>
      <c r="W417" s="93"/>
      <c r="X417" s="93"/>
      <c r="Y417" s="93"/>
      <c r="Z417" s="93"/>
      <c r="AA417" s="93"/>
      <c r="AB417" s="93"/>
      <c r="AC417" s="93"/>
      <c r="AD417" s="93"/>
      <c r="AE417" s="93"/>
      <c r="AF417" s="93"/>
      <c r="AG417" s="93"/>
      <c r="AH417" s="93"/>
      <c r="AI417" s="93"/>
      <c r="AJ417" s="93"/>
      <c r="AK417" s="93"/>
      <c r="AL417" s="93"/>
      <c r="AM417" s="93"/>
      <c r="AN417" s="93"/>
      <c r="AO417" s="93"/>
      <c r="AP417" s="93"/>
      <c r="AQ417" s="93"/>
      <c r="AR417" s="93"/>
    </row>
    <row r="418" spans="13:44" x14ac:dyDescent="0.2">
      <c r="M418" s="105"/>
      <c r="O418" s="93"/>
      <c r="P418" s="93"/>
      <c r="Q418" s="93"/>
      <c r="R418" s="93"/>
      <c r="S418" s="93"/>
      <c r="T418" s="93"/>
      <c r="U418" s="93"/>
      <c r="V418" s="93"/>
      <c r="W418" s="93"/>
      <c r="X418" s="93"/>
      <c r="Y418" s="93"/>
      <c r="Z418" s="93"/>
      <c r="AA418" s="93"/>
      <c r="AB418" s="93"/>
      <c r="AC418" s="93"/>
      <c r="AD418" s="93"/>
      <c r="AE418" s="93"/>
      <c r="AF418" s="93"/>
      <c r="AG418" s="93"/>
      <c r="AH418" s="93"/>
      <c r="AI418" s="93"/>
      <c r="AJ418" s="93"/>
      <c r="AK418" s="93"/>
      <c r="AL418" s="93"/>
      <c r="AM418" s="93"/>
      <c r="AN418" s="93"/>
      <c r="AO418" s="93"/>
      <c r="AP418" s="93"/>
      <c r="AQ418" s="93"/>
      <c r="AR418" s="93"/>
    </row>
    <row r="419" spans="13:44" x14ac:dyDescent="0.2">
      <c r="M419" s="105"/>
      <c r="O419" s="93"/>
      <c r="P419" s="93"/>
      <c r="Q419" s="93"/>
      <c r="R419" s="93"/>
      <c r="S419" s="93"/>
      <c r="T419" s="93"/>
      <c r="U419" s="93"/>
      <c r="V419" s="93"/>
      <c r="W419" s="93"/>
      <c r="X419" s="93"/>
      <c r="Y419" s="93"/>
      <c r="Z419" s="93"/>
      <c r="AA419" s="93"/>
      <c r="AB419" s="93"/>
      <c r="AC419" s="93"/>
      <c r="AD419" s="93"/>
      <c r="AE419" s="93"/>
      <c r="AF419" s="93"/>
      <c r="AG419" s="93"/>
      <c r="AH419" s="93"/>
      <c r="AI419" s="93"/>
      <c r="AJ419" s="93"/>
      <c r="AK419" s="93"/>
      <c r="AL419" s="93"/>
      <c r="AM419" s="93"/>
      <c r="AN419" s="93"/>
      <c r="AO419" s="93"/>
      <c r="AP419" s="93"/>
      <c r="AQ419" s="93"/>
      <c r="AR419" s="93"/>
    </row>
    <row r="420" spans="13:44" x14ac:dyDescent="0.2">
      <c r="M420" s="105"/>
      <c r="O420" s="93"/>
      <c r="P420" s="93"/>
      <c r="Q420" s="93"/>
      <c r="R420" s="93"/>
      <c r="S420" s="93"/>
      <c r="T420" s="93"/>
      <c r="U420" s="93"/>
      <c r="V420" s="93"/>
      <c r="W420" s="93"/>
      <c r="X420" s="93"/>
      <c r="Y420" s="93"/>
      <c r="Z420" s="93"/>
      <c r="AA420" s="93"/>
      <c r="AB420" s="93"/>
      <c r="AC420" s="93"/>
      <c r="AD420" s="93"/>
      <c r="AE420" s="93"/>
      <c r="AF420" s="93"/>
      <c r="AG420" s="93"/>
      <c r="AH420" s="93"/>
      <c r="AI420" s="93"/>
      <c r="AJ420" s="93"/>
      <c r="AK420" s="93"/>
      <c r="AL420" s="93"/>
      <c r="AM420" s="93"/>
      <c r="AN420" s="93"/>
      <c r="AO420" s="93"/>
      <c r="AP420" s="93"/>
      <c r="AQ420" s="93"/>
      <c r="AR420" s="93"/>
    </row>
    <row r="421" spans="13:44" x14ac:dyDescent="0.2">
      <c r="M421" s="105"/>
      <c r="O421" s="93"/>
      <c r="P421" s="93"/>
      <c r="Q421" s="93"/>
      <c r="R421" s="93"/>
      <c r="S421" s="93"/>
      <c r="T421" s="93"/>
      <c r="U421" s="93"/>
      <c r="V421" s="93"/>
      <c r="W421" s="93"/>
      <c r="X421" s="93"/>
      <c r="Y421" s="93"/>
      <c r="Z421" s="93"/>
      <c r="AA421" s="93"/>
      <c r="AB421" s="93"/>
      <c r="AC421" s="93"/>
      <c r="AD421" s="93"/>
      <c r="AE421" s="93"/>
      <c r="AF421" s="93"/>
      <c r="AG421" s="93"/>
      <c r="AH421" s="93"/>
      <c r="AI421" s="93"/>
      <c r="AJ421" s="93"/>
      <c r="AK421" s="93"/>
      <c r="AL421" s="93"/>
      <c r="AM421" s="93"/>
      <c r="AN421" s="93"/>
      <c r="AO421" s="93"/>
      <c r="AP421" s="93"/>
      <c r="AQ421" s="93"/>
      <c r="AR421" s="93"/>
    </row>
    <row r="422" spans="13:44" x14ac:dyDescent="0.2">
      <c r="M422" s="105"/>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3"/>
      <c r="AL422" s="93"/>
      <c r="AM422" s="93"/>
      <c r="AN422" s="93"/>
      <c r="AO422" s="93"/>
      <c r="AP422" s="93"/>
      <c r="AQ422" s="93"/>
      <c r="AR422" s="93"/>
    </row>
    <row r="423" spans="13:44" x14ac:dyDescent="0.2">
      <c r="M423" s="105"/>
      <c r="O423" s="93"/>
      <c r="P423" s="93"/>
      <c r="Q423" s="93"/>
      <c r="R423" s="93"/>
      <c r="S423" s="93"/>
      <c r="T423" s="93"/>
      <c r="U423" s="93"/>
      <c r="V423" s="93"/>
      <c r="W423" s="93"/>
      <c r="X423" s="93"/>
      <c r="Y423" s="93"/>
      <c r="Z423" s="93"/>
      <c r="AA423" s="93"/>
      <c r="AB423" s="93"/>
      <c r="AC423" s="93"/>
      <c r="AD423" s="93"/>
      <c r="AE423" s="93"/>
      <c r="AF423" s="93"/>
      <c r="AG423" s="93"/>
      <c r="AH423" s="93"/>
      <c r="AI423" s="93"/>
      <c r="AJ423" s="93"/>
      <c r="AK423" s="93"/>
      <c r="AL423" s="93"/>
      <c r="AM423" s="93"/>
      <c r="AN423" s="93"/>
      <c r="AO423" s="93"/>
      <c r="AP423" s="93"/>
      <c r="AQ423" s="93"/>
      <c r="AR423" s="93"/>
    </row>
    <row r="424" spans="13:44" x14ac:dyDescent="0.2">
      <c r="M424" s="105"/>
      <c r="O424" s="93"/>
      <c r="P424" s="93"/>
      <c r="Q424" s="93"/>
      <c r="R424" s="93"/>
      <c r="S424" s="93"/>
      <c r="T424" s="93"/>
      <c r="U424" s="93"/>
      <c r="V424" s="93"/>
      <c r="W424" s="93"/>
      <c r="X424" s="93"/>
      <c r="Y424" s="93"/>
      <c r="Z424" s="93"/>
      <c r="AA424" s="93"/>
      <c r="AB424" s="93"/>
      <c r="AC424" s="93"/>
      <c r="AD424" s="93"/>
      <c r="AE424" s="93"/>
      <c r="AF424" s="93"/>
      <c r="AG424" s="93"/>
      <c r="AH424" s="93"/>
      <c r="AI424" s="93"/>
      <c r="AJ424" s="93"/>
      <c r="AK424" s="93"/>
      <c r="AL424" s="93"/>
      <c r="AM424" s="93"/>
      <c r="AN424" s="93"/>
      <c r="AO424" s="93"/>
      <c r="AP424" s="93"/>
      <c r="AQ424" s="93"/>
      <c r="AR424" s="93"/>
    </row>
    <row r="425" spans="13:44" x14ac:dyDescent="0.2">
      <c r="M425" s="105"/>
      <c r="O425" s="93"/>
      <c r="P425" s="93"/>
      <c r="Q425" s="93"/>
      <c r="R425" s="93"/>
      <c r="S425" s="93"/>
      <c r="T425" s="93"/>
      <c r="U425" s="93"/>
      <c r="V425" s="93"/>
      <c r="W425" s="93"/>
      <c r="X425" s="93"/>
      <c r="Y425" s="93"/>
      <c r="Z425" s="93"/>
      <c r="AA425" s="93"/>
      <c r="AB425" s="93"/>
      <c r="AC425" s="93"/>
      <c r="AD425" s="93"/>
      <c r="AE425" s="93"/>
      <c r="AF425" s="93"/>
      <c r="AG425" s="93"/>
      <c r="AH425" s="93"/>
      <c r="AI425" s="93"/>
      <c r="AJ425" s="93"/>
      <c r="AK425" s="93"/>
      <c r="AL425" s="93"/>
      <c r="AM425" s="93"/>
      <c r="AN425" s="93"/>
      <c r="AO425" s="93"/>
      <c r="AP425" s="93"/>
      <c r="AQ425" s="93"/>
      <c r="AR425" s="93"/>
    </row>
    <row r="426" spans="13:44" x14ac:dyDescent="0.2">
      <c r="M426" s="105"/>
      <c r="O426" s="93"/>
      <c r="P426" s="93"/>
      <c r="Q426" s="93"/>
      <c r="R426" s="93"/>
      <c r="S426" s="93"/>
      <c r="T426" s="93"/>
      <c r="U426" s="93"/>
      <c r="V426" s="93"/>
      <c r="W426" s="93"/>
      <c r="X426" s="93"/>
      <c r="Y426" s="93"/>
      <c r="Z426" s="93"/>
      <c r="AA426" s="93"/>
      <c r="AB426" s="93"/>
      <c r="AC426" s="93"/>
      <c r="AD426" s="93"/>
      <c r="AE426" s="93"/>
      <c r="AF426" s="93"/>
      <c r="AG426" s="93"/>
      <c r="AH426" s="93"/>
      <c r="AI426" s="93"/>
      <c r="AJ426" s="93"/>
      <c r="AK426" s="93"/>
      <c r="AL426" s="93"/>
      <c r="AM426" s="93"/>
      <c r="AN426" s="93"/>
      <c r="AO426" s="93"/>
      <c r="AP426" s="93"/>
      <c r="AQ426" s="93"/>
      <c r="AR426" s="93"/>
    </row>
    <row r="427" spans="13:44" x14ac:dyDescent="0.2">
      <c r="M427" s="105"/>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93"/>
      <c r="AL427" s="93"/>
      <c r="AM427" s="93"/>
      <c r="AN427" s="93"/>
      <c r="AO427" s="93"/>
      <c r="AP427" s="93"/>
      <c r="AQ427" s="93"/>
      <c r="AR427" s="93"/>
    </row>
    <row r="428" spans="13:44" x14ac:dyDescent="0.2">
      <c r="M428" s="105"/>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row>
    <row r="429" spans="13:44" x14ac:dyDescent="0.2">
      <c r="M429" s="105"/>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AN429" s="93"/>
      <c r="AO429" s="93"/>
      <c r="AP429" s="93"/>
      <c r="AQ429" s="93"/>
      <c r="AR429" s="93"/>
    </row>
    <row r="430" spans="13:44" x14ac:dyDescent="0.2">
      <c r="M430" s="105"/>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3"/>
      <c r="AL430" s="93"/>
      <c r="AM430" s="93"/>
      <c r="AN430" s="93"/>
      <c r="AO430" s="93"/>
      <c r="AP430" s="93"/>
      <c r="AQ430" s="93"/>
      <c r="AR430" s="93"/>
    </row>
    <row r="431" spans="13:44" x14ac:dyDescent="0.2">
      <c r="M431" s="105"/>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3"/>
      <c r="AM431" s="93"/>
      <c r="AN431" s="93"/>
      <c r="AO431" s="93"/>
      <c r="AP431" s="93"/>
      <c r="AQ431" s="93"/>
      <c r="AR431" s="93"/>
    </row>
    <row r="432" spans="13:44" x14ac:dyDescent="0.2">
      <c r="M432" s="105"/>
      <c r="O432" s="93"/>
      <c r="P432" s="93"/>
      <c r="Q432" s="93"/>
      <c r="R432" s="93"/>
      <c r="S432" s="93"/>
      <c r="T432" s="93"/>
      <c r="U432" s="93"/>
      <c r="V432" s="93"/>
      <c r="W432" s="93"/>
      <c r="X432" s="93"/>
      <c r="Y432" s="93"/>
      <c r="Z432" s="93"/>
      <c r="AA432" s="93"/>
      <c r="AB432" s="93"/>
      <c r="AC432" s="93"/>
      <c r="AD432" s="93"/>
      <c r="AE432" s="93"/>
      <c r="AF432" s="93"/>
      <c r="AG432" s="93"/>
      <c r="AH432" s="93"/>
      <c r="AI432" s="93"/>
      <c r="AJ432" s="93"/>
      <c r="AK432" s="93"/>
      <c r="AL432" s="93"/>
      <c r="AM432" s="93"/>
      <c r="AN432" s="93"/>
      <c r="AO432" s="93"/>
      <c r="AP432" s="93"/>
      <c r="AQ432" s="93"/>
      <c r="AR432" s="93"/>
    </row>
    <row r="433" spans="13:44" x14ac:dyDescent="0.2">
      <c r="M433" s="105"/>
      <c r="O433" s="93"/>
      <c r="P433" s="93"/>
      <c r="Q433" s="93"/>
      <c r="R433" s="93"/>
      <c r="S433" s="93"/>
      <c r="T433" s="93"/>
      <c r="U433" s="93"/>
      <c r="V433" s="93"/>
      <c r="W433" s="93"/>
      <c r="X433" s="93"/>
      <c r="Y433" s="93"/>
      <c r="Z433" s="93"/>
      <c r="AA433" s="93"/>
      <c r="AB433" s="93"/>
      <c r="AC433" s="93"/>
      <c r="AD433" s="93"/>
      <c r="AE433" s="93"/>
      <c r="AF433" s="93"/>
      <c r="AG433" s="93"/>
      <c r="AH433" s="93"/>
      <c r="AI433" s="93"/>
      <c r="AJ433" s="93"/>
      <c r="AK433" s="93"/>
      <c r="AL433" s="93"/>
      <c r="AM433" s="93"/>
      <c r="AN433" s="93"/>
      <c r="AO433" s="93"/>
      <c r="AP433" s="93"/>
      <c r="AQ433" s="93"/>
      <c r="AR433" s="93"/>
    </row>
    <row r="434" spans="13:44" x14ac:dyDescent="0.2">
      <c r="M434" s="105"/>
      <c r="O434" s="93"/>
      <c r="P434" s="93"/>
      <c r="Q434" s="93"/>
      <c r="R434" s="93"/>
      <c r="S434" s="93"/>
      <c r="T434" s="93"/>
      <c r="U434" s="93"/>
      <c r="V434" s="93"/>
      <c r="W434" s="93"/>
      <c r="X434" s="93"/>
      <c r="Y434" s="93"/>
      <c r="Z434" s="93"/>
      <c r="AA434" s="93"/>
      <c r="AB434" s="93"/>
      <c r="AC434" s="93"/>
      <c r="AD434" s="93"/>
      <c r="AE434" s="93"/>
      <c r="AF434" s="93"/>
      <c r="AG434" s="93"/>
      <c r="AH434" s="93"/>
      <c r="AI434" s="93"/>
      <c r="AJ434" s="93"/>
      <c r="AK434" s="93"/>
      <c r="AL434" s="93"/>
      <c r="AM434" s="93"/>
      <c r="AN434" s="93"/>
      <c r="AO434" s="93"/>
      <c r="AP434" s="93"/>
      <c r="AQ434" s="93"/>
      <c r="AR434" s="93"/>
    </row>
    <row r="435" spans="13:44" x14ac:dyDescent="0.2">
      <c r="M435" s="105"/>
      <c r="O435" s="93"/>
      <c r="P435" s="93"/>
      <c r="Q435" s="93"/>
      <c r="R435" s="93"/>
      <c r="S435" s="93"/>
      <c r="T435" s="93"/>
      <c r="U435" s="93"/>
      <c r="V435" s="93"/>
      <c r="W435" s="93"/>
      <c r="X435" s="93"/>
      <c r="Y435" s="93"/>
      <c r="Z435" s="93"/>
      <c r="AA435" s="93"/>
      <c r="AB435" s="93"/>
      <c r="AC435" s="93"/>
      <c r="AD435" s="93"/>
      <c r="AE435" s="93"/>
      <c r="AF435" s="93"/>
      <c r="AG435" s="93"/>
      <c r="AH435" s="93"/>
      <c r="AI435" s="93"/>
      <c r="AJ435" s="93"/>
      <c r="AK435" s="93"/>
      <c r="AL435" s="93"/>
      <c r="AM435" s="93"/>
      <c r="AN435" s="93"/>
      <c r="AO435" s="93"/>
      <c r="AP435" s="93"/>
      <c r="AQ435" s="93"/>
      <c r="AR435" s="93"/>
    </row>
    <row r="436" spans="13:44" x14ac:dyDescent="0.2">
      <c r="M436" s="105"/>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3"/>
      <c r="AL436" s="93"/>
      <c r="AM436" s="93"/>
      <c r="AN436" s="93"/>
      <c r="AO436" s="93"/>
      <c r="AP436" s="93"/>
      <c r="AQ436" s="93"/>
      <c r="AR436" s="93"/>
    </row>
    <row r="437" spans="13:44" x14ac:dyDescent="0.2">
      <c r="M437" s="105"/>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93"/>
      <c r="AL437" s="93"/>
      <c r="AM437" s="93"/>
      <c r="AN437" s="93"/>
      <c r="AO437" s="93"/>
      <c r="AP437" s="93"/>
      <c r="AQ437" s="93"/>
      <c r="AR437" s="93"/>
    </row>
    <row r="438" spans="13:44" x14ac:dyDescent="0.2">
      <c r="M438" s="105"/>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93"/>
      <c r="AL438" s="93"/>
      <c r="AM438" s="93"/>
      <c r="AN438" s="93"/>
      <c r="AO438" s="93"/>
      <c r="AP438" s="93"/>
      <c r="AQ438" s="93"/>
      <c r="AR438" s="93"/>
    </row>
    <row r="439" spans="13:44" x14ac:dyDescent="0.2">
      <c r="M439" s="105"/>
      <c r="O439" s="93"/>
      <c r="P439" s="93"/>
      <c r="Q439" s="93"/>
      <c r="R439" s="93"/>
      <c r="S439" s="93"/>
      <c r="T439" s="93"/>
      <c r="U439" s="93"/>
      <c r="V439" s="93"/>
      <c r="W439" s="93"/>
      <c r="X439" s="93"/>
      <c r="Y439" s="93"/>
      <c r="Z439" s="93"/>
      <c r="AA439" s="93"/>
      <c r="AB439" s="93"/>
      <c r="AC439" s="93"/>
      <c r="AD439" s="93"/>
      <c r="AE439" s="93"/>
      <c r="AF439" s="93"/>
      <c r="AG439" s="93"/>
      <c r="AH439" s="93"/>
      <c r="AI439" s="93"/>
      <c r="AJ439" s="93"/>
      <c r="AK439" s="93"/>
      <c r="AL439" s="93"/>
      <c r="AM439" s="93"/>
      <c r="AN439" s="93"/>
      <c r="AO439" s="93"/>
      <c r="AP439" s="93"/>
      <c r="AQ439" s="93"/>
      <c r="AR439" s="93"/>
    </row>
    <row r="440" spans="13:44" x14ac:dyDescent="0.2">
      <c r="M440" s="105"/>
      <c r="O440" s="93"/>
      <c r="P440" s="93"/>
      <c r="Q440" s="93"/>
      <c r="R440" s="93"/>
      <c r="S440" s="93"/>
      <c r="T440" s="93"/>
      <c r="U440" s="93"/>
      <c r="V440" s="93"/>
      <c r="W440" s="93"/>
      <c r="X440" s="93"/>
      <c r="Y440" s="93"/>
      <c r="Z440" s="93"/>
      <c r="AA440" s="93"/>
      <c r="AB440" s="93"/>
      <c r="AC440" s="93"/>
      <c r="AD440" s="93"/>
      <c r="AE440" s="93"/>
      <c r="AF440" s="93"/>
      <c r="AG440" s="93"/>
      <c r="AH440" s="93"/>
      <c r="AI440" s="93"/>
      <c r="AJ440" s="93"/>
      <c r="AK440" s="93"/>
      <c r="AL440" s="93"/>
      <c r="AM440" s="93"/>
      <c r="AN440" s="93"/>
      <c r="AO440" s="93"/>
      <c r="AP440" s="93"/>
      <c r="AQ440" s="93"/>
      <c r="AR440" s="93"/>
    </row>
    <row r="441" spans="13:44" x14ac:dyDescent="0.2">
      <c r="M441" s="105"/>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93"/>
      <c r="AN441" s="93"/>
      <c r="AO441" s="93"/>
      <c r="AP441" s="93"/>
      <c r="AQ441" s="93"/>
      <c r="AR441" s="93"/>
    </row>
    <row r="442" spans="13:44" x14ac:dyDescent="0.2">
      <c r="M442" s="105"/>
      <c r="O442" s="93"/>
      <c r="P442" s="93"/>
      <c r="Q442" s="93"/>
      <c r="R442" s="93"/>
      <c r="S442" s="93"/>
      <c r="T442" s="93"/>
      <c r="U442" s="93"/>
      <c r="V442" s="93"/>
      <c r="W442" s="93"/>
      <c r="X442" s="93"/>
      <c r="Y442" s="93"/>
      <c r="Z442" s="93"/>
      <c r="AA442" s="93"/>
      <c r="AB442" s="93"/>
      <c r="AC442" s="93"/>
      <c r="AD442" s="93"/>
      <c r="AE442" s="93"/>
      <c r="AF442" s="93"/>
      <c r="AG442" s="93"/>
      <c r="AH442" s="93"/>
      <c r="AI442" s="93"/>
      <c r="AJ442" s="93"/>
      <c r="AK442" s="93"/>
      <c r="AL442" s="93"/>
      <c r="AM442" s="93"/>
      <c r="AN442" s="93"/>
      <c r="AO442" s="93"/>
      <c r="AP442" s="93"/>
      <c r="AQ442" s="93"/>
      <c r="AR442" s="93"/>
    </row>
    <row r="443" spans="13:44" x14ac:dyDescent="0.2">
      <c r="M443" s="105"/>
      <c r="O443" s="93"/>
      <c r="P443" s="93"/>
      <c r="Q443" s="93"/>
      <c r="R443" s="93"/>
      <c r="S443" s="93"/>
      <c r="T443" s="93"/>
      <c r="U443" s="93"/>
      <c r="V443" s="93"/>
      <c r="W443" s="93"/>
      <c r="X443" s="93"/>
      <c r="Y443" s="93"/>
      <c r="Z443" s="93"/>
      <c r="AA443" s="93"/>
      <c r="AB443" s="93"/>
      <c r="AC443" s="93"/>
      <c r="AD443" s="93"/>
      <c r="AE443" s="93"/>
      <c r="AF443" s="93"/>
      <c r="AG443" s="93"/>
      <c r="AH443" s="93"/>
      <c r="AI443" s="93"/>
      <c r="AJ443" s="93"/>
      <c r="AK443" s="93"/>
      <c r="AL443" s="93"/>
      <c r="AM443" s="93"/>
      <c r="AN443" s="93"/>
      <c r="AO443" s="93"/>
      <c r="AP443" s="93"/>
      <c r="AQ443" s="93"/>
      <c r="AR443" s="93"/>
    </row>
    <row r="444" spans="13:44" x14ac:dyDescent="0.2">
      <c r="M444" s="105"/>
      <c r="O444" s="93"/>
      <c r="P444" s="93"/>
      <c r="Q444" s="93"/>
      <c r="R444" s="93"/>
      <c r="S444" s="93"/>
      <c r="T444" s="93"/>
      <c r="U444" s="93"/>
      <c r="V444" s="93"/>
      <c r="W444" s="93"/>
      <c r="X444" s="93"/>
      <c r="Y444" s="93"/>
      <c r="Z444" s="93"/>
      <c r="AA444" s="93"/>
      <c r="AB444" s="93"/>
      <c r="AC444" s="93"/>
      <c r="AD444" s="93"/>
      <c r="AE444" s="93"/>
      <c r="AF444" s="93"/>
      <c r="AG444" s="93"/>
      <c r="AH444" s="93"/>
      <c r="AI444" s="93"/>
      <c r="AJ444" s="93"/>
      <c r="AK444" s="93"/>
      <c r="AL444" s="93"/>
      <c r="AM444" s="93"/>
      <c r="AN444" s="93"/>
      <c r="AO444" s="93"/>
      <c r="AP444" s="93"/>
      <c r="AQ444" s="93"/>
      <c r="AR444" s="93"/>
    </row>
    <row r="445" spans="13:44" x14ac:dyDescent="0.2">
      <c r="M445" s="105"/>
      <c r="O445" s="93"/>
      <c r="P445" s="93"/>
      <c r="Q445" s="93"/>
      <c r="R445" s="93"/>
      <c r="S445" s="93"/>
      <c r="T445" s="93"/>
      <c r="U445" s="93"/>
      <c r="V445" s="93"/>
      <c r="W445" s="93"/>
      <c r="X445" s="93"/>
      <c r="Y445" s="93"/>
      <c r="Z445" s="93"/>
      <c r="AA445" s="93"/>
      <c r="AB445" s="93"/>
      <c r="AC445" s="93"/>
      <c r="AD445" s="93"/>
      <c r="AE445" s="93"/>
      <c r="AF445" s="93"/>
      <c r="AG445" s="93"/>
      <c r="AH445" s="93"/>
      <c r="AI445" s="93"/>
      <c r="AJ445" s="93"/>
      <c r="AK445" s="93"/>
      <c r="AL445" s="93"/>
      <c r="AM445" s="93"/>
      <c r="AN445" s="93"/>
      <c r="AO445" s="93"/>
      <c r="AP445" s="93"/>
      <c r="AQ445" s="93"/>
      <c r="AR445" s="93"/>
    </row>
    <row r="446" spans="13:44" x14ac:dyDescent="0.2">
      <c r="M446" s="105"/>
      <c r="O446" s="93"/>
      <c r="P446" s="93"/>
      <c r="Q446" s="93"/>
      <c r="R446" s="93"/>
      <c r="S446" s="93"/>
      <c r="T446" s="93"/>
      <c r="U446" s="93"/>
      <c r="V446" s="93"/>
      <c r="W446" s="93"/>
      <c r="X446" s="93"/>
      <c r="Y446" s="93"/>
      <c r="Z446" s="93"/>
      <c r="AA446" s="93"/>
      <c r="AB446" s="93"/>
      <c r="AC446" s="93"/>
      <c r="AD446" s="93"/>
      <c r="AE446" s="93"/>
      <c r="AF446" s="93"/>
      <c r="AG446" s="93"/>
      <c r="AH446" s="93"/>
      <c r="AI446" s="93"/>
      <c r="AJ446" s="93"/>
      <c r="AK446" s="93"/>
      <c r="AL446" s="93"/>
      <c r="AM446" s="93"/>
      <c r="AN446" s="93"/>
      <c r="AO446" s="93"/>
      <c r="AP446" s="93"/>
      <c r="AQ446" s="93"/>
      <c r="AR446" s="93"/>
    </row>
    <row r="447" spans="13:44" x14ac:dyDescent="0.2">
      <c r="M447" s="105"/>
      <c r="O447" s="93"/>
      <c r="P447" s="93"/>
      <c r="Q447" s="93"/>
      <c r="R447" s="93"/>
      <c r="S447" s="93"/>
      <c r="T447" s="93"/>
      <c r="U447" s="93"/>
      <c r="V447" s="93"/>
      <c r="W447" s="93"/>
      <c r="X447" s="93"/>
      <c r="Y447" s="93"/>
      <c r="Z447" s="93"/>
      <c r="AA447" s="93"/>
      <c r="AB447" s="93"/>
      <c r="AC447" s="93"/>
      <c r="AD447" s="93"/>
      <c r="AE447" s="93"/>
      <c r="AF447" s="93"/>
      <c r="AG447" s="93"/>
      <c r="AH447" s="93"/>
      <c r="AI447" s="93"/>
      <c r="AJ447" s="93"/>
      <c r="AK447" s="93"/>
      <c r="AL447" s="93"/>
      <c r="AM447" s="93"/>
      <c r="AN447" s="93"/>
      <c r="AO447" s="93"/>
      <c r="AP447" s="93"/>
      <c r="AQ447" s="93"/>
      <c r="AR447" s="93"/>
    </row>
    <row r="448" spans="13:44" x14ac:dyDescent="0.2">
      <c r="M448" s="105"/>
      <c r="O448" s="93"/>
      <c r="P448" s="93"/>
      <c r="Q448" s="93"/>
      <c r="R448" s="93"/>
      <c r="S448" s="93"/>
      <c r="T448" s="93"/>
      <c r="U448" s="93"/>
      <c r="V448" s="93"/>
      <c r="W448" s="93"/>
      <c r="X448" s="93"/>
      <c r="Y448" s="93"/>
      <c r="Z448" s="93"/>
      <c r="AA448" s="93"/>
      <c r="AB448" s="93"/>
      <c r="AC448" s="93"/>
      <c r="AD448" s="93"/>
      <c r="AE448" s="93"/>
      <c r="AF448" s="93"/>
      <c r="AG448" s="93"/>
      <c r="AH448" s="93"/>
      <c r="AI448" s="93"/>
      <c r="AJ448" s="93"/>
      <c r="AK448" s="93"/>
      <c r="AL448" s="93"/>
      <c r="AM448" s="93"/>
      <c r="AN448" s="93"/>
      <c r="AO448" s="93"/>
      <c r="AP448" s="93"/>
      <c r="AQ448" s="93"/>
      <c r="AR448" s="93"/>
    </row>
    <row r="449" spans="13:44" x14ac:dyDescent="0.2">
      <c r="M449" s="105"/>
      <c r="O449" s="93"/>
      <c r="P449" s="93"/>
      <c r="Q449" s="93"/>
      <c r="R449" s="93"/>
      <c r="S449" s="93"/>
      <c r="T449" s="93"/>
      <c r="U449" s="93"/>
      <c r="V449" s="93"/>
      <c r="W449" s="93"/>
      <c r="X449" s="93"/>
      <c r="Y449" s="93"/>
      <c r="Z449" s="93"/>
      <c r="AA449" s="93"/>
      <c r="AB449" s="93"/>
      <c r="AC449" s="93"/>
      <c r="AD449" s="93"/>
      <c r="AE449" s="93"/>
      <c r="AF449" s="93"/>
      <c r="AG449" s="93"/>
      <c r="AH449" s="93"/>
      <c r="AI449" s="93"/>
      <c r="AJ449" s="93"/>
      <c r="AK449" s="93"/>
      <c r="AL449" s="93"/>
      <c r="AM449" s="93"/>
      <c r="AN449" s="93"/>
      <c r="AO449" s="93"/>
      <c r="AP449" s="93"/>
      <c r="AQ449" s="93"/>
      <c r="AR449" s="93"/>
    </row>
    <row r="450" spans="13:44" x14ac:dyDescent="0.2">
      <c r="M450" s="105"/>
      <c r="O450" s="93"/>
      <c r="P450" s="93"/>
      <c r="Q450" s="93"/>
      <c r="R450" s="93"/>
      <c r="S450" s="93"/>
      <c r="T450" s="93"/>
      <c r="U450" s="93"/>
      <c r="V450" s="93"/>
      <c r="W450" s="93"/>
      <c r="X450" s="93"/>
      <c r="Y450" s="93"/>
      <c r="Z450" s="93"/>
      <c r="AA450" s="93"/>
      <c r="AB450" s="93"/>
      <c r="AC450" s="93"/>
      <c r="AD450" s="93"/>
      <c r="AE450" s="93"/>
      <c r="AF450" s="93"/>
      <c r="AG450" s="93"/>
      <c r="AH450" s="93"/>
      <c r="AI450" s="93"/>
      <c r="AJ450" s="93"/>
      <c r="AK450" s="93"/>
      <c r="AL450" s="93"/>
      <c r="AM450" s="93"/>
      <c r="AN450" s="93"/>
      <c r="AO450" s="93"/>
      <c r="AP450" s="93"/>
      <c r="AQ450" s="93"/>
      <c r="AR450" s="93"/>
    </row>
    <row r="451" spans="13:44" x14ac:dyDescent="0.2">
      <c r="M451" s="105"/>
      <c r="O451" s="93"/>
      <c r="P451" s="93"/>
      <c r="Q451" s="93"/>
      <c r="R451" s="93"/>
      <c r="S451" s="93"/>
      <c r="T451" s="93"/>
      <c r="U451" s="93"/>
      <c r="V451" s="93"/>
      <c r="W451" s="93"/>
      <c r="X451" s="93"/>
      <c r="Y451" s="93"/>
      <c r="Z451" s="93"/>
      <c r="AA451" s="93"/>
      <c r="AB451" s="93"/>
      <c r="AC451" s="93"/>
      <c r="AD451" s="93"/>
      <c r="AE451" s="93"/>
      <c r="AF451" s="93"/>
      <c r="AG451" s="93"/>
      <c r="AH451" s="93"/>
      <c r="AI451" s="93"/>
      <c r="AJ451" s="93"/>
      <c r="AK451" s="93"/>
      <c r="AL451" s="93"/>
      <c r="AM451" s="93"/>
      <c r="AN451" s="93"/>
      <c r="AO451" s="93"/>
      <c r="AP451" s="93"/>
      <c r="AQ451" s="93"/>
      <c r="AR451" s="93"/>
    </row>
    <row r="452" spans="13:44" x14ac:dyDescent="0.2">
      <c r="M452" s="105"/>
      <c r="O452" s="93"/>
      <c r="P452" s="93"/>
      <c r="Q452" s="93"/>
      <c r="R452" s="93"/>
      <c r="S452" s="93"/>
      <c r="T452" s="93"/>
      <c r="U452" s="93"/>
      <c r="V452" s="93"/>
      <c r="W452" s="93"/>
      <c r="X452" s="93"/>
      <c r="Y452" s="93"/>
      <c r="Z452" s="93"/>
      <c r="AA452" s="93"/>
      <c r="AB452" s="93"/>
      <c r="AC452" s="93"/>
      <c r="AD452" s="93"/>
      <c r="AE452" s="93"/>
      <c r="AF452" s="93"/>
      <c r="AG452" s="93"/>
      <c r="AH452" s="93"/>
      <c r="AI452" s="93"/>
      <c r="AJ452" s="93"/>
      <c r="AK452" s="93"/>
      <c r="AL452" s="93"/>
      <c r="AM452" s="93"/>
      <c r="AN452" s="93"/>
      <c r="AO452" s="93"/>
      <c r="AP452" s="93"/>
      <c r="AQ452" s="93"/>
      <c r="AR452" s="93"/>
    </row>
    <row r="453" spans="13:44" x14ac:dyDescent="0.2">
      <c r="M453" s="105"/>
      <c r="O453" s="93"/>
      <c r="P453" s="93"/>
      <c r="Q453" s="93"/>
      <c r="R453" s="93"/>
      <c r="S453" s="93"/>
      <c r="T453" s="93"/>
      <c r="U453" s="93"/>
      <c r="V453" s="93"/>
      <c r="W453" s="93"/>
      <c r="X453" s="93"/>
      <c r="Y453" s="93"/>
      <c r="Z453" s="93"/>
      <c r="AA453" s="93"/>
      <c r="AB453" s="93"/>
      <c r="AC453" s="93"/>
      <c r="AD453" s="93"/>
      <c r="AE453" s="93"/>
      <c r="AF453" s="93"/>
      <c r="AG453" s="93"/>
      <c r="AH453" s="93"/>
      <c r="AI453" s="93"/>
      <c r="AJ453" s="93"/>
      <c r="AK453" s="93"/>
      <c r="AL453" s="93"/>
      <c r="AM453" s="93"/>
      <c r="AN453" s="93"/>
      <c r="AO453" s="93"/>
      <c r="AP453" s="93"/>
      <c r="AQ453" s="93"/>
      <c r="AR453" s="93"/>
    </row>
    <row r="454" spans="13:44" x14ac:dyDescent="0.2">
      <c r="M454" s="105"/>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3"/>
      <c r="AL454" s="93"/>
      <c r="AM454" s="93"/>
      <c r="AN454" s="93"/>
      <c r="AO454" s="93"/>
      <c r="AP454" s="93"/>
      <c r="AQ454" s="93"/>
      <c r="AR454" s="93"/>
    </row>
    <row r="455" spans="13:44" x14ac:dyDescent="0.2">
      <c r="M455" s="105"/>
      <c r="O455" s="93"/>
      <c r="P455" s="93"/>
      <c r="Q455" s="93"/>
      <c r="R455" s="93"/>
      <c r="S455" s="93"/>
      <c r="T455" s="93"/>
      <c r="U455" s="93"/>
      <c r="V455" s="93"/>
      <c r="W455" s="93"/>
      <c r="X455" s="93"/>
      <c r="Y455" s="93"/>
      <c r="Z455" s="93"/>
      <c r="AA455" s="93"/>
      <c r="AB455" s="93"/>
      <c r="AC455" s="93"/>
      <c r="AD455" s="93"/>
      <c r="AE455" s="93"/>
      <c r="AF455" s="93"/>
      <c r="AG455" s="93"/>
      <c r="AH455" s="93"/>
      <c r="AI455" s="93"/>
      <c r="AJ455" s="93"/>
      <c r="AK455" s="93"/>
      <c r="AL455" s="93"/>
      <c r="AM455" s="93"/>
      <c r="AN455" s="93"/>
      <c r="AO455" s="93"/>
      <c r="AP455" s="93"/>
      <c r="AQ455" s="93"/>
      <c r="AR455" s="93"/>
    </row>
    <row r="456" spans="13:44" x14ac:dyDescent="0.2">
      <c r="M456" s="105"/>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93"/>
      <c r="AL456" s="93"/>
      <c r="AM456" s="93"/>
      <c r="AN456" s="93"/>
      <c r="AO456" s="93"/>
      <c r="AP456" s="93"/>
      <c r="AQ456" s="93"/>
      <c r="AR456" s="93"/>
    </row>
    <row r="457" spans="13:44" x14ac:dyDescent="0.2">
      <c r="M457" s="105"/>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93"/>
      <c r="AL457" s="93"/>
      <c r="AM457" s="93"/>
      <c r="AN457" s="93"/>
      <c r="AO457" s="93"/>
      <c r="AP457" s="93"/>
      <c r="AQ457" s="93"/>
      <c r="AR457" s="93"/>
    </row>
    <row r="458" spans="13:44" x14ac:dyDescent="0.2">
      <c r="M458" s="105"/>
      <c r="O458" s="93"/>
      <c r="P458" s="93"/>
      <c r="Q458" s="93"/>
      <c r="R458" s="93"/>
      <c r="S458" s="93"/>
      <c r="T458" s="93"/>
      <c r="U458" s="93"/>
      <c r="V458" s="93"/>
      <c r="W458" s="93"/>
      <c r="X458" s="93"/>
      <c r="Y458" s="93"/>
      <c r="Z458" s="93"/>
      <c r="AA458" s="93"/>
      <c r="AB458" s="93"/>
      <c r="AC458" s="93"/>
      <c r="AD458" s="93"/>
      <c r="AE458" s="93"/>
      <c r="AF458" s="93"/>
      <c r="AG458" s="93"/>
      <c r="AH458" s="93"/>
      <c r="AI458" s="93"/>
      <c r="AJ458" s="93"/>
      <c r="AK458" s="93"/>
      <c r="AL458" s="93"/>
      <c r="AM458" s="93"/>
      <c r="AN458" s="93"/>
      <c r="AO458" s="93"/>
      <c r="AP458" s="93"/>
      <c r="AQ458" s="93"/>
      <c r="AR458" s="93"/>
    </row>
    <row r="459" spans="13:44" x14ac:dyDescent="0.2">
      <c r="M459" s="105"/>
      <c r="O459" s="93"/>
      <c r="P459" s="93"/>
      <c r="Q459" s="93"/>
      <c r="R459" s="93"/>
      <c r="S459" s="93"/>
      <c r="T459" s="93"/>
      <c r="U459" s="93"/>
      <c r="V459" s="93"/>
      <c r="W459" s="93"/>
      <c r="X459" s="93"/>
      <c r="Y459" s="93"/>
      <c r="Z459" s="93"/>
      <c r="AA459" s="93"/>
      <c r="AB459" s="93"/>
      <c r="AC459" s="93"/>
      <c r="AD459" s="93"/>
      <c r="AE459" s="93"/>
      <c r="AF459" s="93"/>
      <c r="AG459" s="93"/>
      <c r="AH459" s="93"/>
      <c r="AI459" s="93"/>
      <c r="AJ459" s="93"/>
      <c r="AK459" s="93"/>
      <c r="AL459" s="93"/>
      <c r="AM459" s="93"/>
      <c r="AN459" s="93"/>
      <c r="AO459" s="93"/>
      <c r="AP459" s="93"/>
      <c r="AQ459" s="93"/>
      <c r="AR459" s="93"/>
    </row>
    <row r="460" spans="13:44" x14ac:dyDescent="0.2">
      <c r="M460" s="105"/>
      <c r="O460" s="93"/>
      <c r="P460" s="93"/>
      <c r="Q460" s="93"/>
      <c r="R460" s="93"/>
      <c r="S460" s="93"/>
      <c r="T460" s="93"/>
      <c r="U460" s="93"/>
      <c r="V460" s="93"/>
      <c r="W460" s="93"/>
      <c r="X460" s="93"/>
      <c r="Y460" s="93"/>
      <c r="Z460" s="93"/>
      <c r="AA460" s="93"/>
      <c r="AB460" s="93"/>
      <c r="AC460" s="93"/>
      <c r="AD460" s="93"/>
      <c r="AE460" s="93"/>
      <c r="AF460" s="93"/>
      <c r="AG460" s="93"/>
      <c r="AH460" s="93"/>
      <c r="AI460" s="93"/>
      <c r="AJ460" s="93"/>
      <c r="AK460" s="93"/>
      <c r="AL460" s="93"/>
      <c r="AM460" s="93"/>
      <c r="AN460" s="93"/>
      <c r="AO460" s="93"/>
      <c r="AP460" s="93"/>
      <c r="AQ460" s="93"/>
      <c r="AR460" s="93"/>
    </row>
    <row r="461" spans="13:44" x14ac:dyDescent="0.2">
      <c r="M461" s="105"/>
      <c r="O461" s="93"/>
      <c r="P461" s="93"/>
      <c r="Q461" s="93"/>
      <c r="R461" s="93"/>
      <c r="S461" s="93"/>
      <c r="T461" s="93"/>
      <c r="U461" s="93"/>
      <c r="V461" s="93"/>
      <c r="W461" s="93"/>
      <c r="X461" s="93"/>
      <c r="Y461" s="93"/>
      <c r="Z461" s="93"/>
      <c r="AA461" s="93"/>
      <c r="AB461" s="93"/>
      <c r="AC461" s="93"/>
      <c r="AD461" s="93"/>
      <c r="AE461" s="93"/>
      <c r="AF461" s="93"/>
      <c r="AG461" s="93"/>
      <c r="AH461" s="93"/>
      <c r="AI461" s="93"/>
      <c r="AJ461" s="93"/>
      <c r="AK461" s="93"/>
      <c r="AL461" s="93"/>
      <c r="AM461" s="93"/>
      <c r="AN461" s="93"/>
      <c r="AO461" s="93"/>
      <c r="AP461" s="93"/>
      <c r="AQ461" s="93"/>
      <c r="AR461" s="93"/>
    </row>
    <row r="462" spans="13:44" x14ac:dyDescent="0.2">
      <c r="M462" s="105"/>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93"/>
      <c r="AN462" s="93"/>
      <c r="AO462" s="93"/>
      <c r="AP462" s="93"/>
      <c r="AQ462" s="93"/>
      <c r="AR462" s="93"/>
    </row>
    <row r="463" spans="13:44" x14ac:dyDescent="0.2">
      <c r="M463" s="105"/>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93"/>
      <c r="AN463" s="93"/>
      <c r="AO463" s="93"/>
      <c r="AP463" s="93"/>
      <c r="AQ463" s="93"/>
      <c r="AR463" s="93"/>
    </row>
    <row r="464" spans="13:44" x14ac:dyDescent="0.2">
      <c r="M464" s="105"/>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93"/>
      <c r="AN464" s="93"/>
      <c r="AO464" s="93"/>
      <c r="AP464" s="93"/>
      <c r="AQ464" s="93"/>
      <c r="AR464" s="93"/>
    </row>
    <row r="465" spans="13:44" x14ac:dyDescent="0.2">
      <c r="M465" s="105"/>
      <c r="O465" s="93"/>
      <c r="P465" s="93"/>
      <c r="Q465" s="93"/>
      <c r="R465" s="93"/>
      <c r="S465" s="93"/>
      <c r="T465" s="93"/>
      <c r="U465" s="93"/>
      <c r="V465" s="93"/>
      <c r="W465" s="93"/>
      <c r="X465" s="93"/>
      <c r="Y465" s="93"/>
      <c r="Z465" s="93"/>
      <c r="AA465" s="93"/>
      <c r="AB465" s="93"/>
      <c r="AC465" s="93"/>
      <c r="AD465" s="93"/>
      <c r="AE465" s="93"/>
      <c r="AF465" s="93"/>
      <c r="AG465" s="93"/>
      <c r="AH465" s="93"/>
      <c r="AI465" s="93"/>
      <c r="AJ465" s="93"/>
      <c r="AK465" s="93"/>
      <c r="AL465" s="93"/>
      <c r="AM465" s="93"/>
      <c r="AN465" s="93"/>
      <c r="AO465" s="93"/>
      <c r="AP465" s="93"/>
      <c r="AQ465" s="93"/>
      <c r="AR465" s="93"/>
    </row>
    <row r="466" spans="13:44" x14ac:dyDescent="0.2">
      <c r="M466" s="105"/>
      <c r="O466" s="93"/>
      <c r="P466" s="93"/>
      <c r="Q466" s="93"/>
      <c r="R466" s="93"/>
      <c r="S466" s="93"/>
      <c r="T466" s="93"/>
      <c r="U466" s="93"/>
      <c r="V466" s="93"/>
      <c r="W466" s="93"/>
      <c r="X466" s="93"/>
      <c r="Y466" s="93"/>
      <c r="Z466" s="93"/>
      <c r="AA466" s="93"/>
      <c r="AB466" s="93"/>
      <c r="AC466" s="93"/>
      <c r="AD466" s="93"/>
      <c r="AE466" s="93"/>
      <c r="AF466" s="93"/>
      <c r="AG466" s="93"/>
      <c r="AH466" s="93"/>
      <c r="AI466" s="93"/>
      <c r="AJ466" s="93"/>
      <c r="AK466" s="93"/>
      <c r="AL466" s="93"/>
      <c r="AM466" s="93"/>
      <c r="AN466" s="93"/>
      <c r="AO466" s="93"/>
      <c r="AP466" s="93"/>
      <c r="AQ466" s="93"/>
      <c r="AR466" s="93"/>
    </row>
    <row r="467" spans="13:44" x14ac:dyDescent="0.2">
      <c r="M467" s="105"/>
      <c r="O467" s="93"/>
      <c r="P467" s="93"/>
      <c r="Q467" s="93"/>
      <c r="R467" s="93"/>
      <c r="S467" s="93"/>
      <c r="T467" s="93"/>
      <c r="U467" s="93"/>
      <c r="V467" s="93"/>
      <c r="W467" s="93"/>
      <c r="X467" s="93"/>
      <c r="Y467" s="93"/>
      <c r="Z467" s="93"/>
      <c r="AA467" s="93"/>
      <c r="AB467" s="93"/>
      <c r="AC467" s="93"/>
      <c r="AD467" s="93"/>
      <c r="AE467" s="93"/>
      <c r="AF467" s="93"/>
      <c r="AG467" s="93"/>
      <c r="AH467" s="93"/>
      <c r="AI467" s="93"/>
      <c r="AJ467" s="93"/>
      <c r="AK467" s="93"/>
      <c r="AL467" s="93"/>
      <c r="AM467" s="93"/>
      <c r="AN467" s="93"/>
      <c r="AO467" s="93"/>
      <c r="AP467" s="93"/>
      <c r="AQ467" s="93"/>
      <c r="AR467" s="93"/>
    </row>
    <row r="468" spans="13:44" x14ac:dyDescent="0.2">
      <c r="M468" s="105"/>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93"/>
      <c r="AN468" s="93"/>
      <c r="AO468" s="93"/>
      <c r="AP468" s="93"/>
      <c r="AQ468" s="93"/>
      <c r="AR468" s="93"/>
    </row>
    <row r="469" spans="13:44" x14ac:dyDescent="0.2">
      <c r="M469" s="105"/>
      <c r="O469" s="93"/>
      <c r="P469" s="93"/>
      <c r="Q469" s="93"/>
      <c r="R469" s="93"/>
      <c r="S469" s="93"/>
      <c r="T469" s="93"/>
      <c r="U469" s="93"/>
      <c r="V469" s="93"/>
      <c r="W469" s="93"/>
      <c r="X469" s="93"/>
      <c r="Y469" s="93"/>
      <c r="Z469" s="93"/>
      <c r="AA469" s="93"/>
      <c r="AB469" s="93"/>
      <c r="AC469" s="93"/>
      <c r="AD469" s="93"/>
      <c r="AE469" s="93"/>
      <c r="AF469" s="93"/>
      <c r="AG469" s="93"/>
      <c r="AH469" s="93"/>
      <c r="AI469" s="93"/>
      <c r="AJ469" s="93"/>
      <c r="AK469" s="93"/>
      <c r="AL469" s="93"/>
      <c r="AM469" s="93"/>
      <c r="AN469" s="93"/>
      <c r="AO469" s="93"/>
      <c r="AP469" s="93"/>
      <c r="AQ469" s="93"/>
      <c r="AR469" s="93"/>
    </row>
    <row r="470" spans="13:44" x14ac:dyDescent="0.2">
      <c r="M470" s="105"/>
      <c r="O470" s="93"/>
      <c r="P470" s="93"/>
      <c r="Q470" s="93"/>
      <c r="R470" s="93"/>
      <c r="S470" s="93"/>
      <c r="T470" s="93"/>
      <c r="U470" s="93"/>
      <c r="V470" s="93"/>
      <c r="W470" s="93"/>
      <c r="X470" s="93"/>
      <c r="Y470" s="93"/>
      <c r="Z470" s="93"/>
      <c r="AA470" s="93"/>
      <c r="AB470" s="93"/>
      <c r="AC470" s="93"/>
      <c r="AD470" s="93"/>
      <c r="AE470" s="93"/>
      <c r="AF470" s="93"/>
      <c r="AG470" s="93"/>
      <c r="AH470" s="93"/>
      <c r="AI470" s="93"/>
      <c r="AJ470" s="93"/>
      <c r="AK470" s="93"/>
      <c r="AL470" s="93"/>
      <c r="AM470" s="93"/>
      <c r="AN470" s="93"/>
      <c r="AO470" s="93"/>
      <c r="AP470" s="93"/>
      <c r="AQ470" s="93"/>
      <c r="AR470" s="93"/>
    </row>
    <row r="471" spans="13:44" x14ac:dyDescent="0.2">
      <c r="M471" s="105"/>
      <c r="O471" s="93"/>
      <c r="P471" s="93"/>
      <c r="Q471" s="93"/>
      <c r="R471" s="93"/>
      <c r="S471" s="93"/>
      <c r="T471" s="93"/>
      <c r="U471" s="93"/>
      <c r="V471" s="93"/>
      <c r="W471" s="93"/>
      <c r="X471" s="93"/>
      <c r="Y471" s="93"/>
      <c r="Z471" s="93"/>
      <c r="AA471" s="93"/>
      <c r="AB471" s="93"/>
      <c r="AC471" s="93"/>
      <c r="AD471" s="93"/>
      <c r="AE471" s="93"/>
      <c r="AF471" s="93"/>
      <c r="AG471" s="93"/>
      <c r="AH471" s="93"/>
      <c r="AI471" s="93"/>
      <c r="AJ471" s="93"/>
      <c r="AK471" s="93"/>
      <c r="AL471" s="93"/>
      <c r="AM471" s="93"/>
      <c r="AN471" s="93"/>
      <c r="AO471" s="93"/>
      <c r="AP471" s="93"/>
      <c r="AQ471" s="93"/>
      <c r="AR471" s="93"/>
    </row>
    <row r="472" spans="13:44" x14ac:dyDescent="0.2">
      <c r="M472" s="105"/>
      <c r="O472" s="93"/>
      <c r="P472" s="93"/>
      <c r="Q472" s="93"/>
      <c r="R472" s="93"/>
      <c r="S472" s="93"/>
      <c r="T472" s="93"/>
      <c r="U472" s="93"/>
      <c r="V472" s="93"/>
      <c r="W472" s="93"/>
      <c r="X472" s="93"/>
      <c r="Y472" s="93"/>
      <c r="Z472" s="93"/>
      <c r="AA472" s="93"/>
      <c r="AB472" s="93"/>
      <c r="AC472" s="93"/>
      <c r="AD472" s="93"/>
      <c r="AE472" s="93"/>
      <c r="AF472" s="93"/>
      <c r="AG472" s="93"/>
      <c r="AH472" s="93"/>
      <c r="AI472" s="93"/>
      <c r="AJ472" s="93"/>
      <c r="AK472" s="93"/>
      <c r="AL472" s="93"/>
      <c r="AM472" s="93"/>
      <c r="AN472" s="93"/>
      <c r="AO472" s="93"/>
      <c r="AP472" s="93"/>
      <c r="AQ472" s="93"/>
      <c r="AR472" s="93"/>
    </row>
    <row r="473" spans="13:44" x14ac:dyDescent="0.2">
      <c r="M473" s="105"/>
      <c r="O473" s="93"/>
      <c r="P473" s="93"/>
      <c r="Q473" s="93"/>
      <c r="R473" s="93"/>
      <c r="S473" s="93"/>
      <c r="T473" s="93"/>
      <c r="U473" s="93"/>
      <c r="V473" s="93"/>
      <c r="W473" s="93"/>
      <c r="X473" s="93"/>
      <c r="Y473" s="93"/>
      <c r="Z473" s="93"/>
      <c r="AA473" s="93"/>
      <c r="AB473" s="93"/>
      <c r="AC473" s="93"/>
      <c r="AD473" s="93"/>
      <c r="AE473" s="93"/>
      <c r="AF473" s="93"/>
      <c r="AG473" s="93"/>
      <c r="AH473" s="93"/>
      <c r="AI473" s="93"/>
      <c r="AJ473" s="93"/>
      <c r="AK473" s="93"/>
      <c r="AL473" s="93"/>
      <c r="AM473" s="93"/>
      <c r="AN473" s="93"/>
      <c r="AO473" s="93"/>
      <c r="AP473" s="93"/>
      <c r="AQ473" s="93"/>
      <c r="AR473" s="93"/>
    </row>
    <row r="474" spans="13:44" x14ac:dyDescent="0.2">
      <c r="M474" s="105"/>
      <c r="O474" s="93"/>
      <c r="P474" s="93"/>
      <c r="Q474" s="93"/>
      <c r="R474" s="93"/>
      <c r="S474" s="93"/>
      <c r="T474" s="93"/>
      <c r="U474" s="93"/>
      <c r="V474" s="93"/>
      <c r="W474" s="93"/>
      <c r="X474" s="93"/>
      <c r="Y474" s="93"/>
      <c r="Z474" s="93"/>
      <c r="AA474" s="93"/>
      <c r="AB474" s="93"/>
      <c r="AC474" s="93"/>
      <c r="AD474" s="93"/>
      <c r="AE474" s="93"/>
      <c r="AF474" s="93"/>
      <c r="AG474" s="93"/>
      <c r="AH474" s="93"/>
      <c r="AI474" s="93"/>
      <c r="AJ474" s="93"/>
      <c r="AK474" s="93"/>
      <c r="AL474" s="93"/>
      <c r="AM474" s="93"/>
      <c r="AN474" s="93"/>
      <c r="AO474" s="93"/>
      <c r="AP474" s="93"/>
      <c r="AQ474" s="93"/>
      <c r="AR474" s="93"/>
    </row>
    <row r="475" spans="13:44" x14ac:dyDescent="0.2">
      <c r="M475" s="105"/>
      <c r="O475" s="93"/>
      <c r="P475" s="93"/>
      <c r="Q475" s="93"/>
      <c r="R475" s="93"/>
      <c r="S475" s="93"/>
      <c r="T475" s="93"/>
      <c r="U475" s="93"/>
      <c r="V475" s="93"/>
      <c r="W475" s="93"/>
      <c r="X475" s="93"/>
      <c r="Y475" s="93"/>
      <c r="Z475" s="93"/>
      <c r="AA475" s="93"/>
      <c r="AB475" s="93"/>
      <c r="AC475" s="93"/>
      <c r="AD475" s="93"/>
      <c r="AE475" s="93"/>
      <c r="AF475" s="93"/>
      <c r="AG475" s="93"/>
      <c r="AH475" s="93"/>
      <c r="AI475" s="93"/>
      <c r="AJ475" s="93"/>
      <c r="AK475" s="93"/>
      <c r="AL475" s="93"/>
      <c r="AM475" s="93"/>
      <c r="AN475" s="93"/>
      <c r="AO475" s="93"/>
      <c r="AP475" s="93"/>
      <c r="AQ475" s="93"/>
      <c r="AR475" s="93"/>
    </row>
    <row r="476" spans="13:44" x14ac:dyDescent="0.2">
      <c r="M476" s="105"/>
      <c r="O476" s="93"/>
      <c r="P476" s="93"/>
      <c r="Q476" s="93"/>
      <c r="R476" s="93"/>
      <c r="S476" s="93"/>
      <c r="T476" s="93"/>
      <c r="U476" s="93"/>
      <c r="V476" s="93"/>
      <c r="W476" s="93"/>
      <c r="X476" s="93"/>
      <c r="Y476" s="93"/>
      <c r="Z476" s="93"/>
      <c r="AA476" s="93"/>
      <c r="AB476" s="93"/>
      <c r="AC476" s="93"/>
      <c r="AD476" s="93"/>
      <c r="AE476" s="93"/>
      <c r="AF476" s="93"/>
      <c r="AG476" s="93"/>
      <c r="AH476" s="93"/>
      <c r="AI476" s="93"/>
      <c r="AJ476" s="93"/>
      <c r="AK476" s="93"/>
      <c r="AL476" s="93"/>
      <c r="AM476" s="93"/>
      <c r="AN476" s="93"/>
      <c r="AO476" s="93"/>
      <c r="AP476" s="93"/>
      <c r="AQ476" s="93"/>
      <c r="AR476" s="93"/>
    </row>
    <row r="477" spans="13:44" x14ac:dyDescent="0.2">
      <c r="M477" s="105"/>
      <c r="O477" s="93"/>
      <c r="P477" s="93"/>
      <c r="Q477" s="93"/>
      <c r="R477" s="93"/>
      <c r="S477" s="93"/>
      <c r="T477" s="93"/>
      <c r="U477" s="93"/>
      <c r="V477" s="93"/>
      <c r="W477" s="93"/>
      <c r="X477" s="93"/>
      <c r="Y477" s="93"/>
      <c r="Z477" s="93"/>
      <c r="AA477" s="93"/>
      <c r="AB477" s="93"/>
      <c r="AC477" s="93"/>
      <c r="AD477" s="93"/>
      <c r="AE477" s="93"/>
      <c r="AF477" s="93"/>
      <c r="AG477" s="93"/>
      <c r="AH477" s="93"/>
      <c r="AI477" s="93"/>
      <c r="AJ477" s="93"/>
      <c r="AK477" s="93"/>
      <c r="AL477" s="93"/>
      <c r="AM477" s="93"/>
      <c r="AN477" s="93"/>
      <c r="AO477" s="93"/>
      <c r="AP477" s="93"/>
      <c r="AQ477" s="93"/>
      <c r="AR477" s="93"/>
    </row>
    <row r="478" spans="13:44" x14ac:dyDescent="0.2">
      <c r="M478" s="105"/>
      <c r="O478" s="93"/>
      <c r="P478" s="93"/>
      <c r="Q478" s="93"/>
      <c r="R478" s="93"/>
      <c r="S478" s="93"/>
      <c r="T478" s="93"/>
      <c r="U478" s="93"/>
      <c r="V478" s="93"/>
      <c r="W478" s="93"/>
      <c r="X478" s="93"/>
      <c r="Y478" s="93"/>
      <c r="Z478" s="93"/>
      <c r="AA478" s="93"/>
      <c r="AB478" s="93"/>
      <c r="AC478" s="93"/>
      <c r="AD478" s="93"/>
      <c r="AE478" s="93"/>
      <c r="AF478" s="93"/>
      <c r="AG478" s="93"/>
      <c r="AH478" s="93"/>
      <c r="AI478" s="93"/>
      <c r="AJ478" s="93"/>
      <c r="AK478" s="93"/>
      <c r="AL478" s="93"/>
      <c r="AM478" s="93"/>
      <c r="AN478" s="93"/>
      <c r="AO478" s="93"/>
      <c r="AP478" s="93"/>
      <c r="AQ478" s="93"/>
      <c r="AR478" s="93"/>
    </row>
    <row r="479" spans="13:44" x14ac:dyDescent="0.2">
      <c r="M479" s="105"/>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93"/>
      <c r="AL479" s="93"/>
      <c r="AM479" s="93"/>
      <c r="AN479" s="93"/>
      <c r="AO479" s="93"/>
      <c r="AP479" s="93"/>
      <c r="AQ479" s="93"/>
      <c r="AR479" s="93"/>
    </row>
    <row r="480" spans="13:44" x14ac:dyDescent="0.2">
      <c r="M480" s="105"/>
      <c r="O480" s="93"/>
      <c r="P480" s="93"/>
      <c r="Q480" s="93"/>
      <c r="R480" s="93"/>
      <c r="S480" s="93"/>
      <c r="T480" s="93"/>
      <c r="U480" s="93"/>
      <c r="V480" s="93"/>
      <c r="W480" s="93"/>
      <c r="X480" s="93"/>
      <c r="Y480" s="93"/>
      <c r="Z480" s="93"/>
      <c r="AA480" s="93"/>
      <c r="AB480" s="93"/>
      <c r="AC480" s="93"/>
      <c r="AD480" s="93"/>
      <c r="AE480" s="93"/>
      <c r="AF480" s="93"/>
      <c r="AG480" s="93"/>
      <c r="AH480" s="93"/>
      <c r="AI480" s="93"/>
      <c r="AJ480" s="93"/>
      <c r="AK480" s="93"/>
      <c r="AL480" s="93"/>
      <c r="AM480" s="93"/>
      <c r="AN480" s="93"/>
      <c r="AO480" s="93"/>
      <c r="AP480" s="93"/>
      <c r="AQ480" s="93"/>
      <c r="AR480" s="93"/>
    </row>
    <row r="481" spans="13:44" x14ac:dyDescent="0.2">
      <c r="M481" s="105"/>
      <c r="O481" s="93"/>
      <c r="P481" s="93"/>
      <c r="Q481" s="93"/>
      <c r="R481" s="93"/>
      <c r="S481" s="93"/>
      <c r="T481" s="93"/>
      <c r="U481" s="93"/>
      <c r="V481" s="93"/>
      <c r="W481" s="93"/>
      <c r="X481" s="93"/>
      <c r="Y481" s="93"/>
      <c r="Z481" s="93"/>
      <c r="AA481" s="93"/>
      <c r="AB481" s="93"/>
      <c r="AC481" s="93"/>
      <c r="AD481" s="93"/>
      <c r="AE481" s="93"/>
      <c r="AF481" s="93"/>
      <c r="AG481" s="93"/>
      <c r="AH481" s="93"/>
      <c r="AI481" s="93"/>
      <c r="AJ481" s="93"/>
      <c r="AK481" s="93"/>
      <c r="AL481" s="93"/>
      <c r="AM481" s="93"/>
      <c r="AN481" s="93"/>
      <c r="AO481" s="93"/>
      <c r="AP481" s="93"/>
      <c r="AQ481" s="93"/>
      <c r="AR481" s="93"/>
    </row>
    <row r="482" spans="13:44" x14ac:dyDescent="0.2">
      <c r="M482" s="105"/>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row>
    <row r="483" spans="13:44" x14ac:dyDescent="0.2">
      <c r="M483" s="105"/>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row>
    <row r="484" spans="13:44" x14ac:dyDescent="0.2">
      <c r="M484" s="105"/>
      <c r="O484" s="93"/>
      <c r="P484" s="93"/>
      <c r="Q484" s="93"/>
      <c r="R484" s="93"/>
      <c r="S484" s="93"/>
      <c r="T484" s="93"/>
      <c r="U484" s="93"/>
      <c r="V484" s="93"/>
      <c r="W484" s="93"/>
      <c r="X484" s="93"/>
      <c r="Y484" s="93"/>
      <c r="Z484" s="93"/>
      <c r="AA484" s="93"/>
      <c r="AB484" s="93"/>
      <c r="AC484" s="93"/>
      <c r="AD484" s="93"/>
      <c r="AE484" s="93"/>
      <c r="AF484" s="93"/>
      <c r="AG484" s="93"/>
      <c r="AH484" s="93"/>
      <c r="AI484" s="93"/>
      <c r="AJ484" s="93"/>
      <c r="AK484" s="93"/>
      <c r="AL484" s="93"/>
      <c r="AM484" s="93"/>
      <c r="AN484" s="93"/>
      <c r="AO484" s="93"/>
      <c r="AP484" s="93"/>
      <c r="AQ484" s="93"/>
      <c r="AR484" s="93"/>
    </row>
    <row r="485" spans="13:44" x14ac:dyDescent="0.2">
      <c r="M485" s="105"/>
      <c r="O485" s="93"/>
      <c r="P485" s="93"/>
      <c r="Q485" s="93"/>
      <c r="R485" s="93"/>
      <c r="S485" s="93"/>
      <c r="T485" s="93"/>
      <c r="U485" s="93"/>
      <c r="V485" s="93"/>
      <c r="W485" s="93"/>
      <c r="X485" s="93"/>
      <c r="Y485" s="93"/>
      <c r="Z485" s="93"/>
      <c r="AA485" s="93"/>
      <c r="AB485" s="93"/>
      <c r="AC485" s="93"/>
      <c r="AD485" s="93"/>
      <c r="AE485" s="93"/>
      <c r="AF485" s="93"/>
      <c r="AG485" s="93"/>
      <c r="AH485" s="93"/>
      <c r="AI485" s="93"/>
      <c r="AJ485" s="93"/>
      <c r="AK485" s="93"/>
      <c r="AL485" s="93"/>
      <c r="AM485" s="93"/>
      <c r="AN485" s="93"/>
      <c r="AO485" s="93"/>
      <c r="AP485" s="93"/>
      <c r="AQ485" s="93"/>
      <c r="AR485" s="93"/>
    </row>
    <row r="486" spans="13:44" x14ac:dyDescent="0.2">
      <c r="M486" s="105"/>
      <c r="O486" s="93"/>
      <c r="P486" s="93"/>
      <c r="Q486" s="93"/>
      <c r="R486" s="93"/>
      <c r="S486" s="93"/>
      <c r="T486" s="93"/>
      <c r="U486" s="93"/>
      <c r="V486" s="93"/>
      <c r="W486" s="93"/>
      <c r="X486" s="93"/>
      <c r="Y486" s="93"/>
      <c r="Z486" s="93"/>
      <c r="AA486" s="93"/>
      <c r="AB486" s="93"/>
      <c r="AC486" s="93"/>
      <c r="AD486" s="93"/>
      <c r="AE486" s="93"/>
      <c r="AF486" s="93"/>
      <c r="AG486" s="93"/>
      <c r="AH486" s="93"/>
      <c r="AI486" s="93"/>
      <c r="AJ486" s="93"/>
      <c r="AK486" s="93"/>
      <c r="AL486" s="93"/>
      <c r="AM486" s="93"/>
      <c r="AN486" s="93"/>
      <c r="AO486" s="93"/>
      <c r="AP486" s="93"/>
      <c r="AQ486" s="93"/>
      <c r="AR486" s="93"/>
    </row>
    <row r="487" spans="13:44" x14ac:dyDescent="0.2">
      <c r="M487" s="105"/>
      <c r="O487" s="93"/>
      <c r="P487" s="93"/>
      <c r="Q487" s="93"/>
      <c r="R487" s="93"/>
      <c r="S487" s="93"/>
      <c r="T487" s="93"/>
      <c r="U487" s="93"/>
      <c r="V487" s="93"/>
      <c r="W487" s="93"/>
      <c r="X487" s="93"/>
      <c r="Y487" s="93"/>
      <c r="Z487" s="93"/>
      <c r="AA487" s="93"/>
      <c r="AB487" s="93"/>
      <c r="AC487" s="93"/>
      <c r="AD487" s="93"/>
      <c r="AE487" s="93"/>
      <c r="AF487" s="93"/>
      <c r="AG487" s="93"/>
      <c r="AH487" s="93"/>
      <c r="AI487" s="93"/>
      <c r="AJ487" s="93"/>
      <c r="AK487" s="93"/>
      <c r="AL487" s="93"/>
      <c r="AM487" s="93"/>
      <c r="AN487" s="93"/>
      <c r="AO487" s="93"/>
      <c r="AP487" s="93"/>
      <c r="AQ487" s="93"/>
      <c r="AR487" s="93"/>
    </row>
    <row r="488" spans="13:44" x14ac:dyDescent="0.2">
      <c r="M488" s="105"/>
      <c r="O488" s="93"/>
      <c r="P488" s="93"/>
      <c r="Q488" s="93"/>
      <c r="R488" s="93"/>
      <c r="S488" s="93"/>
      <c r="T488" s="93"/>
      <c r="U488" s="93"/>
      <c r="V488" s="93"/>
      <c r="W488" s="93"/>
      <c r="X488" s="93"/>
      <c r="Y488" s="93"/>
      <c r="Z488" s="93"/>
      <c r="AA488" s="93"/>
      <c r="AB488" s="93"/>
      <c r="AC488" s="93"/>
      <c r="AD488" s="93"/>
      <c r="AE488" s="93"/>
      <c r="AF488" s="93"/>
      <c r="AG488" s="93"/>
      <c r="AH488" s="93"/>
      <c r="AI488" s="93"/>
      <c r="AJ488" s="93"/>
      <c r="AK488" s="93"/>
      <c r="AL488" s="93"/>
      <c r="AM488" s="93"/>
      <c r="AN488" s="93"/>
      <c r="AO488" s="93"/>
      <c r="AP488" s="93"/>
      <c r="AQ488" s="93"/>
      <c r="AR488" s="93"/>
    </row>
    <row r="489" spans="13:44" x14ac:dyDescent="0.2">
      <c r="M489" s="105"/>
      <c r="O489" s="93"/>
      <c r="P489" s="93"/>
      <c r="Q489" s="93"/>
      <c r="R489" s="93"/>
      <c r="S489" s="93"/>
      <c r="T489" s="93"/>
      <c r="U489" s="93"/>
      <c r="V489" s="93"/>
      <c r="W489" s="93"/>
      <c r="X489" s="93"/>
      <c r="Y489" s="93"/>
      <c r="Z489" s="93"/>
      <c r="AA489" s="93"/>
      <c r="AB489" s="93"/>
      <c r="AC489" s="93"/>
      <c r="AD489" s="93"/>
      <c r="AE489" s="93"/>
      <c r="AF489" s="93"/>
      <c r="AG489" s="93"/>
      <c r="AH489" s="93"/>
      <c r="AI489" s="93"/>
      <c r="AJ489" s="93"/>
      <c r="AK489" s="93"/>
      <c r="AL489" s="93"/>
      <c r="AM489" s="93"/>
      <c r="AN489" s="93"/>
      <c r="AO489" s="93"/>
      <c r="AP489" s="93"/>
      <c r="AQ489" s="93"/>
      <c r="AR489" s="93"/>
    </row>
    <row r="490" spans="13:44" x14ac:dyDescent="0.2">
      <c r="M490" s="105"/>
      <c r="O490" s="93"/>
      <c r="P490" s="93"/>
      <c r="Q490" s="93"/>
      <c r="R490" s="93"/>
      <c r="S490" s="93"/>
      <c r="T490" s="93"/>
      <c r="U490" s="93"/>
      <c r="V490" s="93"/>
      <c r="W490" s="93"/>
      <c r="X490" s="93"/>
      <c r="Y490" s="93"/>
      <c r="Z490" s="93"/>
      <c r="AA490" s="93"/>
      <c r="AB490" s="93"/>
      <c r="AC490" s="93"/>
      <c r="AD490" s="93"/>
      <c r="AE490" s="93"/>
      <c r="AF490" s="93"/>
      <c r="AG490" s="93"/>
      <c r="AH490" s="93"/>
      <c r="AI490" s="93"/>
      <c r="AJ490" s="93"/>
      <c r="AK490" s="93"/>
      <c r="AL490" s="93"/>
      <c r="AM490" s="93"/>
      <c r="AN490" s="93"/>
      <c r="AO490" s="93"/>
      <c r="AP490" s="93"/>
      <c r="AQ490" s="93"/>
      <c r="AR490" s="93"/>
    </row>
    <row r="491" spans="13:44" x14ac:dyDescent="0.2">
      <c r="M491" s="105"/>
      <c r="O491" s="93"/>
      <c r="P491" s="93"/>
      <c r="Q491" s="93"/>
      <c r="R491" s="93"/>
      <c r="S491" s="93"/>
      <c r="T491" s="93"/>
      <c r="U491" s="93"/>
      <c r="V491" s="93"/>
      <c r="W491" s="93"/>
      <c r="X491" s="93"/>
      <c r="Y491" s="93"/>
      <c r="Z491" s="93"/>
      <c r="AA491" s="93"/>
      <c r="AB491" s="93"/>
      <c r="AC491" s="93"/>
      <c r="AD491" s="93"/>
      <c r="AE491" s="93"/>
      <c r="AF491" s="93"/>
      <c r="AG491" s="93"/>
      <c r="AH491" s="93"/>
      <c r="AI491" s="93"/>
      <c r="AJ491" s="93"/>
      <c r="AK491" s="93"/>
      <c r="AL491" s="93"/>
      <c r="AM491" s="93"/>
      <c r="AN491" s="93"/>
      <c r="AO491" s="93"/>
      <c r="AP491" s="93"/>
      <c r="AQ491" s="93"/>
      <c r="AR491" s="93"/>
    </row>
    <row r="492" spans="13:44" x14ac:dyDescent="0.2">
      <c r="M492" s="105"/>
      <c r="O492" s="93"/>
      <c r="P492" s="93"/>
      <c r="Q492" s="93"/>
      <c r="R492" s="93"/>
      <c r="S492" s="93"/>
      <c r="T492" s="93"/>
      <c r="U492" s="93"/>
      <c r="V492" s="93"/>
      <c r="W492" s="93"/>
      <c r="X492" s="93"/>
      <c r="Y492" s="93"/>
      <c r="Z492" s="93"/>
      <c r="AA492" s="93"/>
      <c r="AB492" s="93"/>
      <c r="AC492" s="93"/>
      <c r="AD492" s="93"/>
      <c r="AE492" s="93"/>
      <c r="AF492" s="93"/>
      <c r="AG492" s="93"/>
      <c r="AH492" s="93"/>
      <c r="AI492" s="93"/>
      <c r="AJ492" s="93"/>
      <c r="AK492" s="93"/>
      <c r="AL492" s="93"/>
      <c r="AM492" s="93"/>
      <c r="AN492" s="93"/>
      <c r="AO492" s="93"/>
      <c r="AP492" s="93"/>
      <c r="AQ492" s="93"/>
      <c r="AR492" s="93"/>
    </row>
    <row r="493" spans="13:44" x14ac:dyDescent="0.2">
      <c r="M493" s="105"/>
      <c r="O493" s="93"/>
      <c r="P493" s="93"/>
      <c r="Q493" s="93"/>
      <c r="R493" s="93"/>
      <c r="S493" s="93"/>
      <c r="T493" s="93"/>
      <c r="U493" s="93"/>
      <c r="V493" s="93"/>
      <c r="W493" s="93"/>
      <c r="X493" s="93"/>
      <c r="Y493" s="93"/>
      <c r="Z493" s="93"/>
      <c r="AA493" s="93"/>
      <c r="AB493" s="93"/>
      <c r="AC493" s="93"/>
      <c r="AD493" s="93"/>
      <c r="AE493" s="93"/>
      <c r="AF493" s="93"/>
      <c r="AG493" s="93"/>
      <c r="AH493" s="93"/>
      <c r="AI493" s="93"/>
      <c r="AJ493" s="93"/>
      <c r="AK493" s="93"/>
      <c r="AL493" s="93"/>
      <c r="AM493" s="93"/>
      <c r="AN493" s="93"/>
      <c r="AO493" s="93"/>
      <c r="AP493" s="93"/>
      <c r="AQ493" s="93"/>
      <c r="AR493" s="93"/>
    </row>
    <row r="494" spans="13:44" x14ac:dyDescent="0.2">
      <c r="M494" s="105"/>
      <c r="O494" s="93"/>
      <c r="P494" s="93"/>
      <c r="Q494" s="93"/>
      <c r="R494" s="93"/>
      <c r="S494" s="93"/>
      <c r="T494" s="93"/>
      <c r="U494" s="93"/>
      <c r="V494" s="93"/>
      <c r="W494" s="93"/>
      <c r="X494" s="93"/>
      <c r="Y494" s="93"/>
      <c r="Z494" s="93"/>
      <c r="AA494" s="93"/>
      <c r="AB494" s="93"/>
      <c r="AC494" s="93"/>
      <c r="AD494" s="93"/>
      <c r="AE494" s="93"/>
      <c r="AF494" s="93"/>
      <c r="AG494" s="93"/>
      <c r="AH494" s="93"/>
      <c r="AI494" s="93"/>
      <c r="AJ494" s="93"/>
      <c r="AK494" s="93"/>
      <c r="AL494" s="93"/>
      <c r="AM494" s="93"/>
      <c r="AN494" s="93"/>
      <c r="AO494" s="93"/>
      <c r="AP494" s="93"/>
      <c r="AQ494" s="93"/>
      <c r="AR494" s="93"/>
    </row>
    <row r="495" spans="13:44" x14ac:dyDescent="0.2">
      <c r="M495" s="105"/>
      <c r="O495" s="93"/>
      <c r="P495" s="93"/>
      <c r="Q495" s="93"/>
      <c r="R495" s="93"/>
      <c r="S495" s="93"/>
      <c r="T495" s="93"/>
      <c r="U495" s="93"/>
      <c r="V495" s="93"/>
      <c r="W495" s="93"/>
      <c r="X495" s="93"/>
      <c r="Y495" s="93"/>
      <c r="Z495" s="93"/>
      <c r="AA495" s="93"/>
      <c r="AB495" s="93"/>
      <c r="AC495" s="93"/>
      <c r="AD495" s="93"/>
      <c r="AE495" s="93"/>
      <c r="AF495" s="93"/>
      <c r="AG495" s="93"/>
      <c r="AH495" s="93"/>
      <c r="AI495" s="93"/>
      <c r="AJ495" s="93"/>
      <c r="AK495" s="93"/>
      <c r="AL495" s="93"/>
      <c r="AM495" s="93"/>
      <c r="AN495" s="93"/>
      <c r="AO495" s="93"/>
      <c r="AP495" s="93"/>
      <c r="AQ495" s="93"/>
      <c r="AR495" s="93"/>
    </row>
    <row r="496" spans="13:44" x14ac:dyDescent="0.2">
      <c r="M496" s="105"/>
      <c r="O496" s="93"/>
      <c r="P496" s="93"/>
      <c r="Q496" s="93"/>
      <c r="R496" s="93"/>
      <c r="S496" s="93"/>
      <c r="T496" s="93"/>
      <c r="U496" s="93"/>
      <c r="V496" s="93"/>
      <c r="W496" s="93"/>
      <c r="X496" s="93"/>
      <c r="Y496" s="93"/>
      <c r="Z496" s="93"/>
      <c r="AA496" s="93"/>
      <c r="AB496" s="93"/>
      <c r="AC496" s="93"/>
      <c r="AD496" s="93"/>
      <c r="AE496" s="93"/>
      <c r="AF496" s="93"/>
      <c r="AG496" s="93"/>
      <c r="AH496" s="93"/>
      <c r="AI496" s="93"/>
      <c r="AJ496" s="93"/>
      <c r="AK496" s="93"/>
      <c r="AL496" s="93"/>
      <c r="AM496" s="93"/>
      <c r="AN496" s="93"/>
      <c r="AO496" s="93"/>
      <c r="AP496" s="93"/>
      <c r="AQ496" s="93"/>
      <c r="AR496" s="93"/>
    </row>
    <row r="497" spans="13:44" x14ac:dyDescent="0.2">
      <c r="M497" s="105"/>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3"/>
      <c r="AL497" s="93"/>
      <c r="AM497" s="93"/>
      <c r="AN497" s="93"/>
      <c r="AO497" s="93"/>
      <c r="AP497" s="93"/>
      <c r="AQ497" s="93"/>
      <c r="AR497" s="93"/>
    </row>
    <row r="498" spans="13:44" x14ac:dyDescent="0.2">
      <c r="M498" s="105"/>
      <c r="O498" s="93"/>
      <c r="P498" s="93"/>
      <c r="Q498" s="93"/>
      <c r="R498" s="93"/>
      <c r="S498" s="93"/>
      <c r="T498" s="93"/>
      <c r="U498" s="93"/>
      <c r="V498" s="93"/>
      <c r="W498" s="93"/>
      <c r="X498" s="93"/>
      <c r="Y498" s="93"/>
      <c r="Z498" s="93"/>
      <c r="AA498" s="93"/>
      <c r="AB498" s="93"/>
      <c r="AC498" s="93"/>
      <c r="AD498" s="93"/>
      <c r="AE498" s="93"/>
      <c r="AF498" s="93"/>
      <c r="AG498" s="93"/>
      <c r="AH498" s="93"/>
      <c r="AI498" s="93"/>
      <c r="AJ498" s="93"/>
      <c r="AK498" s="93"/>
      <c r="AL498" s="93"/>
      <c r="AM498" s="93"/>
      <c r="AN498" s="93"/>
      <c r="AO498" s="93"/>
      <c r="AP498" s="93"/>
      <c r="AQ498" s="93"/>
      <c r="AR498" s="93"/>
    </row>
    <row r="499" spans="13:44" x14ac:dyDescent="0.2">
      <c r="M499" s="105"/>
      <c r="O499" s="93"/>
      <c r="P499" s="93"/>
      <c r="Q499" s="93"/>
      <c r="R499" s="93"/>
      <c r="S499" s="93"/>
      <c r="T499" s="93"/>
      <c r="U499" s="93"/>
      <c r="V499" s="93"/>
      <c r="W499" s="93"/>
      <c r="X499" s="93"/>
      <c r="Y499" s="93"/>
      <c r="Z499" s="93"/>
      <c r="AA499" s="93"/>
      <c r="AB499" s="93"/>
      <c r="AC499" s="93"/>
      <c r="AD499" s="93"/>
      <c r="AE499" s="93"/>
      <c r="AF499" s="93"/>
      <c r="AG499" s="93"/>
      <c r="AH499" s="93"/>
      <c r="AI499" s="93"/>
      <c r="AJ499" s="93"/>
      <c r="AK499" s="93"/>
      <c r="AL499" s="93"/>
      <c r="AM499" s="93"/>
      <c r="AN499" s="93"/>
      <c r="AO499" s="93"/>
      <c r="AP499" s="93"/>
      <c r="AQ499" s="93"/>
      <c r="AR499" s="93"/>
    </row>
    <row r="500" spans="13:44" x14ac:dyDescent="0.2">
      <c r="M500" s="105"/>
      <c r="O500" s="93"/>
      <c r="P500" s="93"/>
      <c r="Q500" s="93"/>
      <c r="R500" s="93"/>
      <c r="S500" s="93"/>
      <c r="T500" s="93"/>
      <c r="U500" s="93"/>
      <c r="V500" s="93"/>
      <c r="W500" s="93"/>
      <c r="X500" s="93"/>
      <c r="Y500" s="93"/>
      <c r="Z500" s="93"/>
      <c r="AA500" s="93"/>
      <c r="AB500" s="93"/>
      <c r="AC500" s="93"/>
      <c r="AD500" s="93"/>
      <c r="AE500" s="93"/>
      <c r="AF500" s="93"/>
      <c r="AG500" s="93"/>
      <c r="AH500" s="93"/>
      <c r="AI500" s="93"/>
      <c r="AJ500" s="93"/>
      <c r="AK500" s="93"/>
      <c r="AL500" s="93"/>
      <c r="AM500" s="93"/>
      <c r="AN500" s="93"/>
      <c r="AO500" s="93"/>
      <c r="AP500" s="93"/>
      <c r="AQ500" s="93"/>
      <c r="AR500" s="93"/>
    </row>
    <row r="501" spans="13:44" x14ac:dyDescent="0.2">
      <c r="M501" s="105"/>
      <c r="O501" s="93"/>
      <c r="P501" s="93"/>
      <c r="Q501" s="93"/>
      <c r="R501" s="93"/>
      <c r="S501" s="93"/>
      <c r="T501" s="93"/>
      <c r="U501" s="93"/>
      <c r="V501" s="93"/>
      <c r="W501" s="93"/>
      <c r="X501" s="93"/>
      <c r="Y501" s="93"/>
      <c r="Z501" s="93"/>
      <c r="AA501" s="93"/>
      <c r="AB501" s="93"/>
      <c r="AC501" s="93"/>
      <c r="AD501" s="93"/>
      <c r="AE501" s="93"/>
      <c r="AF501" s="93"/>
      <c r="AG501" s="93"/>
      <c r="AH501" s="93"/>
      <c r="AI501" s="93"/>
      <c r="AJ501" s="93"/>
      <c r="AK501" s="93"/>
      <c r="AL501" s="93"/>
      <c r="AM501" s="93"/>
      <c r="AN501" s="93"/>
      <c r="AO501" s="93"/>
      <c r="AP501" s="93"/>
      <c r="AQ501" s="93"/>
      <c r="AR501" s="93"/>
    </row>
    <row r="502" spans="13:44" x14ac:dyDescent="0.2">
      <c r="M502" s="105"/>
      <c r="O502" s="93"/>
      <c r="P502" s="93"/>
      <c r="Q502" s="93"/>
      <c r="R502" s="93"/>
      <c r="S502" s="93"/>
      <c r="T502" s="93"/>
      <c r="U502" s="93"/>
      <c r="V502" s="93"/>
      <c r="W502" s="93"/>
      <c r="X502" s="93"/>
      <c r="Y502" s="93"/>
      <c r="Z502" s="93"/>
      <c r="AA502" s="93"/>
      <c r="AB502" s="93"/>
      <c r="AC502" s="93"/>
      <c r="AD502" s="93"/>
      <c r="AE502" s="93"/>
      <c r="AF502" s="93"/>
      <c r="AG502" s="93"/>
      <c r="AH502" s="93"/>
      <c r="AI502" s="93"/>
      <c r="AJ502" s="93"/>
      <c r="AK502" s="93"/>
      <c r="AL502" s="93"/>
      <c r="AM502" s="93"/>
      <c r="AN502" s="93"/>
      <c r="AO502" s="93"/>
      <c r="AP502" s="93"/>
      <c r="AQ502" s="93"/>
      <c r="AR502" s="93"/>
    </row>
    <row r="503" spans="13:44" x14ac:dyDescent="0.2">
      <c r="M503" s="105"/>
      <c r="O503" s="93"/>
      <c r="P503" s="93"/>
      <c r="Q503" s="93"/>
      <c r="R503" s="93"/>
      <c r="S503" s="93"/>
      <c r="T503" s="93"/>
      <c r="U503" s="93"/>
      <c r="V503" s="93"/>
      <c r="W503" s="93"/>
      <c r="X503" s="93"/>
      <c r="Y503" s="93"/>
      <c r="Z503" s="93"/>
      <c r="AA503" s="93"/>
      <c r="AB503" s="93"/>
      <c r="AC503" s="93"/>
      <c r="AD503" s="93"/>
      <c r="AE503" s="93"/>
      <c r="AF503" s="93"/>
      <c r="AG503" s="93"/>
      <c r="AH503" s="93"/>
      <c r="AI503" s="93"/>
      <c r="AJ503" s="93"/>
      <c r="AK503" s="93"/>
      <c r="AL503" s="93"/>
      <c r="AM503" s="93"/>
      <c r="AN503" s="93"/>
      <c r="AO503" s="93"/>
      <c r="AP503" s="93"/>
      <c r="AQ503" s="93"/>
      <c r="AR503" s="93"/>
    </row>
    <row r="504" spans="13:44" x14ac:dyDescent="0.2">
      <c r="M504" s="105"/>
      <c r="O504" s="93"/>
      <c r="P504" s="93"/>
      <c r="Q504" s="93"/>
      <c r="R504" s="93"/>
      <c r="S504" s="93"/>
      <c r="T504" s="93"/>
      <c r="U504" s="93"/>
      <c r="V504" s="93"/>
      <c r="W504" s="93"/>
      <c r="X504" s="93"/>
      <c r="Y504" s="93"/>
      <c r="Z504" s="93"/>
      <c r="AA504" s="93"/>
      <c r="AB504" s="93"/>
      <c r="AC504" s="93"/>
      <c r="AD504" s="93"/>
      <c r="AE504" s="93"/>
      <c r="AF504" s="93"/>
      <c r="AG504" s="93"/>
      <c r="AH504" s="93"/>
      <c r="AI504" s="93"/>
      <c r="AJ504" s="93"/>
      <c r="AK504" s="93"/>
      <c r="AL504" s="93"/>
      <c r="AM504" s="93"/>
      <c r="AN504" s="93"/>
      <c r="AO504" s="93"/>
      <c r="AP504" s="93"/>
      <c r="AQ504" s="93"/>
      <c r="AR504" s="93"/>
    </row>
    <row r="505" spans="13:44" x14ac:dyDescent="0.2">
      <c r="M505" s="105"/>
      <c r="O505" s="93"/>
      <c r="P505" s="93"/>
      <c r="Q505" s="93"/>
      <c r="R505" s="93"/>
      <c r="S505" s="93"/>
      <c r="T505" s="93"/>
      <c r="U505" s="93"/>
      <c r="V505" s="93"/>
      <c r="W505" s="93"/>
      <c r="X505" s="93"/>
      <c r="Y505" s="93"/>
      <c r="Z505" s="93"/>
      <c r="AA505" s="93"/>
      <c r="AB505" s="93"/>
      <c r="AC505" s="93"/>
      <c r="AD505" s="93"/>
      <c r="AE505" s="93"/>
      <c r="AF505" s="93"/>
      <c r="AG505" s="93"/>
      <c r="AH505" s="93"/>
      <c r="AI505" s="93"/>
      <c r="AJ505" s="93"/>
      <c r="AK505" s="93"/>
      <c r="AL505" s="93"/>
      <c r="AM505" s="93"/>
      <c r="AN505" s="93"/>
      <c r="AO505" s="93"/>
      <c r="AP505" s="93"/>
      <c r="AQ505" s="93"/>
      <c r="AR505" s="93"/>
    </row>
    <row r="506" spans="13:44" x14ac:dyDescent="0.2">
      <c r="M506" s="105"/>
      <c r="O506" s="93"/>
      <c r="P506" s="93"/>
      <c r="Q506" s="93"/>
      <c r="R506" s="93"/>
      <c r="S506" s="93"/>
      <c r="T506" s="93"/>
      <c r="U506" s="93"/>
      <c r="V506" s="93"/>
      <c r="W506" s="93"/>
      <c r="X506" s="93"/>
      <c r="Y506" s="93"/>
      <c r="Z506" s="93"/>
      <c r="AA506" s="93"/>
      <c r="AB506" s="93"/>
      <c r="AC506" s="93"/>
      <c r="AD506" s="93"/>
      <c r="AE506" s="93"/>
      <c r="AF506" s="93"/>
      <c r="AG506" s="93"/>
      <c r="AH506" s="93"/>
      <c r="AI506" s="93"/>
      <c r="AJ506" s="93"/>
      <c r="AK506" s="93"/>
      <c r="AL506" s="93"/>
      <c r="AM506" s="93"/>
      <c r="AN506" s="93"/>
      <c r="AO506" s="93"/>
      <c r="AP506" s="93"/>
      <c r="AQ506" s="93"/>
      <c r="AR506" s="93"/>
    </row>
    <row r="507" spans="13:44" x14ac:dyDescent="0.2">
      <c r="M507" s="105"/>
      <c r="O507" s="93"/>
      <c r="P507" s="93"/>
      <c r="Q507" s="93"/>
      <c r="R507" s="93"/>
      <c r="S507" s="93"/>
      <c r="T507" s="93"/>
      <c r="U507" s="93"/>
      <c r="V507" s="93"/>
      <c r="W507" s="93"/>
      <c r="X507" s="93"/>
      <c r="Y507" s="93"/>
      <c r="Z507" s="93"/>
      <c r="AA507" s="93"/>
      <c r="AB507" s="93"/>
      <c r="AC507" s="93"/>
      <c r="AD507" s="93"/>
      <c r="AE507" s="93"/>
      <c r="AF507" s="93"/>
      <c r="AG507" s="93"/>
      <c r="AH507" s="93"/>
      <c r="AI507" s="93"/>
      <c r="AJ507" s="93"/>
      <c r="AK507" s="93"/>
      <c r="AL507" s="93"/>
      <c r="AM507" s="93"/>
      <c r="AN507" s="93"/>
      <c r="AO507" s="93"/>
      <c r="AP507" s="93"/>
      <c r="AQ507" s="93"/>
      <c r="AR507" s="93"/>
    </row>
    <row r="508" spans="13:44" x14ac:dyDescent="0.2">
      <c r="M508" s="105"/>
      <c r="O508" s="93"/>
      <c r="P508" s="93"/>
      <c r="Q508" s="93"/>
      <c r="R508" s="93"/>
      <c r="S508" s="93"/>
      <c r="T508" s="93"/>
      <c r="U508" s="93"/>
      <c r="V508" s="93"/>
      <c r="W508" s="93"/>
      <c r="X508" s="93"/>
      <c r="Y508" s="93"/>
      <c r="Z508" s="93"/>
      <c r="AA508" s="93"/>
      <c r="AB508" s="93"/>
      <c r="AC508" s="93"/>
      <c r="AD508" s="93"/>
      <c r="AE508" s="93"/>
      <c r="AF508" s="93"/>
      <c r="AG508" s="93"/>
      <c r="AH508" s="93"/>
      <c r="AI508" s="93"/>
      <c r="AJ508" s="93"/>
      <c r="AK508" s="93"/>
      <c r="AL508" s="93"/>
      <c r="AM508" s="93"/>
      <c r="AN508" s="93"/>
      <c r="AO508" s="93"/>
      <c r="AP508" s="93"/>
      <c r="AQ508" s="93"/>
      <c r="AR508" s="93"/>
    </row>
    <row r="509" spans="13:44" x14ac:dyDescent="0.2">
      <c r="M509" s="105"/>
      <c r="O509" s="93"/>
      <c r="P509" s="93"/>
      <c r="Q509" s="93"/>
      <c r="R509" s="93"/>
      <c r="S509" s="93"/>
      <c r="T509" s="93"/>
      <c r="U509" s="93"/>
      <c r="V509" s="93"/>
      <c r="W509" s="93"/>
      <c r="X509" s="93"/>
      <c r="Y509" s="93"/>
      <c r="Z509" s="93"/>
      <c r="AA509" s="93"/>
      <c r="AB509" s="93"/>
      <c r="AC509" s="93"/>
      <c r="AD509" s="93"/>
      <c r="AE509" s="93"/>
      <c r="AF509" s="93"/>
      <c r="AG509" s="93"/>
      <c r="AH509" s="93"/>
      <c r="AI509" s="93"/>
      <c r="AJ509" s="93"/>
      <c r="AK509" s="93"/>
      <c r="AL509" s="93"/>
      <c r="AM509" s="93"/>
      <c r="AN509" s="93"/>
      <c r="AO509" s="93"/>
      <c r="AP509" s="93"/>
      <c r="AQ509" s="93"/>
      <c r="AR509" s="93"/>
    </row>
    <row r="510" spans="13:44" x14ac:dyDescent="0.2">
      <c r="M510" s="105"/>
      <c r="O510" s="93"/>
      <c r="P510" s="93"/>
      <c r="Q510" s="93"/>
      <c r="R510" s="93"/>
      <c r="S510" s="93"/>
      <c r="T510" s="93"/>
      <c r="U510" s="93"/>
      <c r="V510" s="93"/>
      <c r="W510" s="93"/>
      <c r="X510" s="93"/>
      <c r="Y510" s="93"/>
      <c r="Z510" s="93"/>
      <c r="AA510" s="93"/>
      <c r="AB510" s="93"/>
      <c r="AC510" s="93"/>
      <c r="AD510" s="93"/>
      <c r="AE510" s="93"/>
      <c r="AF510" s="93"/>
      <c r="AG510" s="93"/>
      <c r="AH510" s="93"/>
      <c r="AI510" s="93"/>
      <c r="AJ510" s="93"/>
      <c r="AK510" s="93"/>
      <c r="AL510" s="93"/>
      <c r="AM510" s="93"/>
      <c r="AN510" s="93"/>
      <c r="AO510" s="93"/>
      <c r="AP510" s="93"/>
      <c r="AQ510" s="93"/>
      <c r="AR510" s="93"/>
    </row>
    <row r="511" spans="13:44" x14ac:dyDescent="0.2">
      <c r="M511" s="105"/>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93"/>
      <c r="AL511" s="93"/>
      <c r="AM511" s="93"/>
      <c r="AN511" s="93"/>
      <c r="AO511" s="93"/>
      <c r="AP511" s="93"/>
      <c r="AQ511" s="93"/>
      <c r="AR511" s="93"/>
    </row>
    <row r="512" spans="13:44" x14ac:dyDescent="0.2">
      <c r="M512" s="105"/>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93"/>
      <c r="AL512" s="93"/>
      <c r="AM512" s="93"/>
      <c r="AN512" s="93"/>
      <c r="AO512" s="93"/>
      <c r="AP512" s="93"/>
      <c r="AQ512" s="93"/>
      <c r="AR512" s="93"/>
    </row>
    <row r="513" spans="13:44" x14ac:dyDescent="0.2">
      <c r="M513" s="105"/>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93"/>
      <c r="AL513" s="93"/>
      <c r="AM513" s="93"/>
      <c r="AN513" s="93"/>
      <c r="AO513" s="93"/>
      <c r="AP513" s="93"/>
      <c r="AQ513" s="93"/>
      <c r="AR513" s="93"/>
    </row>
    <row r="514" spans="13:44" x14ac:dyDescent="0.2">
      <c r="M514" s="105"/>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93"/>
      <c r="AL514" s="93"/>
      <c r="AM514" s="93"/>
      <c r="AN514" s="93"/>
      <c r="AO514" s="93"/>
      <c r="AP514" s="93"/>
      <c r="AQ514" s="93"/>
      <c r="AR514" s="93"/>
    </row>
    <row r="515" spans="13:44" x14ac:dyDescent="0.2">
      <c r="M515" s="105"/>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93"/>
      <c r="AL515" s="93"/>
      <c r="AM515" s="93"/>
      <c r="AN515" s="93"/>
      <c r="AO515" s="93"/>
      <c r="AP515" s="93"/>
      <c r="AQ515" s="93"/>
      <c r="AR515" s="93"/>
    </row>
    <row r="516" spans="13:44" x14ac:dyDescent="0.2">
      <c r="M516" s="105"/>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93"/>
      <c r="AN516" s="93"/>
      <c r="AO516" s="93"/>
      <c r="AP516" s="93"/>
      <c r="AQ516" s="93"/>
      <c r="AR516" s="93"/>
    </row>
    <row r="517" spans="13:44" x14ac:dyDescent="0.2">
      <c r="M517" s="105"/>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93"/>
      <c r="AN517" s="93"/>
      <c r="AO517" s="93"/>
      <c r="AP517" s="93"/>
      <c r="AQ517" s="93"/>
      <c r="AR517" s="93"/>
    </row>
    <row r="518" spans="13:44" x14ac:dyDescent="0.2">
      <c r="M518" s="105"/>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93"/>
      <c r="AN518" s="93"/>
      <c r="AO518" s="93"/>
      <c r="AP518" s="93"/>
      <c r="AQ518" s="93"/>
      <c r="AR518" s="93"/>
    </row>
    <row r="519" spans="13:44" x14ac:dyDescent="0.2">
      <c r="M519" s="105"/>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93"/>
      <c r="AL519" s="93"/>
      <c r="AM519" s="93"/>
      <c r="AN519" s="93"/>
      <c r="AO519" s="93"/>
      <c r="AP519" s="93"/>
      <c r="AQ519" s="93"/>
      <c r="AR519" s="93"/>
    </row>
    <row r="520" spans="13:44" x14ac:dyDescent="0.2">
      <c r="M520" s="105"/>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93"/>
      <c r="AL520" s="93"/>
      <c r="AM520" s="93"/>
      <c r="AN520" s="93"/>
      <c r="AO520" s="93"/>
      <c r="AP520" s="93"/>
      <c r="AQ520" s="93"/>
      <c r="AR520" s="93"/>
    </row>
    <row r="521" spans="13:44" x14ac:dyDescent="0.2">
      <c r="M521" s="105"/>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93"/>
      <c r="AL521" s="93"/>
      <c r="AM521" s="93"/>
      <c r="AN521" s="93"/>
      <c r="AO521" s="93"/>
      <c r="AP521" s="93"/>
      <c r="AQ521" s="93"/>
      <c r="AR521" s="93"/>
    </row>
    <row r="522" spans="13:44" x14ac:dyDescent="0.2">
      <c r="M522" s="105"/>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93"/>
      <c r="AL522" s="93"/>
      <c r="AM522" s="93"/>
      <c r="AN522" s="93"/>
      <c r="AO522" s="93"/>
      <c r="AP522" s="93"/>
      <c r="AQ522" s="93"/>
      <c r="AR522" s="93"/>
    </row>
    <row r="523" spans="13:44" x14ac:dyDescent="0.2">
      <c r="M523" s="105"/>
      <c r="O523" s="93"/>
      <c r="P523" s="93"/>
      <c r="Q523" s="93"/>
      <c r="R523" s="93"/>
      <c r="S523" s="93"/>
      <c r="T523" s="93"/>
      <c r="U523" s="93"/>
      <c r="V523" s="93"/>
      <c r="W523" s="93"/>
      <c r="X523" s="93"/>
      <c r="Y523" s="93"/>
      <c r="Z523" s="93"/>
      <c r="AA523" s="93"/>
      <c r="AB523" s="93"/>
      <c r="AC523" s="93"/>
      <c r="AD523" s="93"/>
      <c r="AE523" s="93"/>
      <c r="AF523" s="93"/>
      <c r="AG523" s="93"/>
      <c r="AH523" s="93"/>
      <c r="AI523" s="93"/>
      <c r="AJ523" s="93"/>
      <c r="AK523" s="93"/>
      <c r="AL523" s="93"/>
      <c r="AM523" s="93"/>
      <c r="AN523" s="93"/>
      <c r="AO523" s="93"/>
      <c r="AP523" s="93"/>
      <c r="AQ523" s="93"/>
      <c r="AR523" s="93"/>
    </row>
    <row r="524" spans="13:44" x14ac:dyDescent="0.2">
      <c r="M524" s="105"/>
      <c r="O524" s="93"/>
      <c r="P524" s="93"/>
      <c r="Q524" s="93"/>
      <c r="R524" s="93"/>
      <c r="S524" s="93"/>
      <c r="T524" s="93"/>
      <c r="U524" s="93"/>
      <c r="V524" s="93"/>
      <c r="W524" s="93"/>
      <c r="X524" s="93"/>
      <c r="Y524" s="93"/>
      <c r="Z524" s="93"/>
      <c r="AA524" s="93"/>
      <c r="AB524" s="93"/>
      <c r="AC524" s="93"/>
      <c r="AD524" s="93"/>
      <c r="AE524" s="93"/>
      <c r="AF524" s="93"/>
      <c r="AG524" s="93"/>
      <c r="AH524" s="93"/>
      <c r="AI524" s="93"/>
      <c r="AJ524" s="93"/>
      <c r="AK524" s="93"/>
      <c r="AL524" s="93"/>
      <c r="AM524" s="93"/>
      <c r="AN524" s="93"/>
      <c r="AO524" s="93"/>
      <c r="AP524" s="93"/>
      <c r="AQ524" s="93"/>
      <c r="AR524" s="93"/>
    </row>
    <row r="525" spans="13:44" x14ac:dyDescent="0.2">
      <c r="M525" s="105"/>
      <c r="O525" s="93"/>
      <c r="P525" s="93"/>
      <c r="Q525" s="93"/>
      <c r="R525" s="93"/>
      <c r="S525" s="93"/>
      <c r="T525" s="93"/>
      <c r="U525" s="93"/>
      <c r="V525" s="93"/>
      <c r="W525" s="93"/>
      <c r="X525" s="93"/>
      <c r="Y525" s="93"/>
      <c r="Z525" s="93"/>
      <c r="AA525" s="93"/>
      <c r="AB525" s="93"/>
      <c r="AC525" s="93"/>
      <c r="AD525" s="93"/>
      <c r="AE525" s="93"/>
      <c r="AF525" s="93"/>
      <c r="AG525" s="93"/>
      <c r="AH525" s="93"/>
      <c r="AI525" s="93"/>
      <c r="AJ525" s="93"/>
      <c r="AK525" s="93"/>
      <c r="AL525" s="93"/>
      <c r="AM525" s="93"/>
      <c r="AN525" s="93"/>
      <c r="AO525" s="93"/>
      <c r="AP525" s="93"/>
      <c r="AQ525" s="93"/>
      <c r="AR525" s="93"/>
    </row>
    <row r="526" spans="13:44" x14ac:dyDescent="0.2">
      <c r="M526" s="105"/>
      <c r="O526" s="93"/>
      <c r="P526" s="93"/>
      <c r="Q526" s="93"/>
      <c r="R526" s="93"/>
      <c r="S526" s="93"/>
      <c r="T526" s="93"/>
      <c r="U526" s="93"/>
      <c r="V526" s="93"/>
      <c r="W526" s="93"/>
      <c r="X526" s="93"/>
      <c r="Y526" s="93"/>
      <c r="Z526" s="93"/>
      <c r="AA526" s="93"/>
      <c r="AB526" s="93"/>
      <c r="AC526" s="93"/>
      <c r="AD526" s="93"/>
      <c r="AE526" s="93"/>
      <c r="AF526" s="93"/>
      <c r="AG526" s="93"/>
      <c r="AH526" s="93"/>
      <c r="AI526" s="93"/>
      <c r="AJ526" s="93"/>
      <c r="AK526" s="93"/>
      <c r="AL526" s="93"/>
      <c r="AM526" s="93"/>
      <c r="AN526" s="93"/>
      <c r="AO526" s="93"/>
      <c r="AP526" s="93"/>
      <c r="AQ526" s="93"/>
      <c r="AR526" s="93"/>
    </row>
    <row r="527" spans="13:44" x14ac:dyDescent="0.2">
      <c r="M527" s="105"/>
      <c r="O527" s="93"/>
      <c r="P527" s="93"/>
      <c r="Q527" s="93"/>
      <c r="R527" s="93"/>
      <c r="S527" s="93"/>
      <c r="T527" s="93"/>
      <c r="U527" s="93"/>
      <c r="V527" s="93"/>
      <c r="W527" s="93"/>
      <c r="X527" s="93"/>
      <c r="Y527" s="93"/>
      <c r="Z527" s="93"/>
      <c r="AA527" s="93"/>
      <c r="AB527" s="93"/>
      <c r="AC527" s="93"/>
      <c r="AD527" s="93"/>
      <c r="AE527" s="93"/>
      <c r="AF527" s="93"/>
      <c r="AG527" s="93"/>
      <c r="AH527" s="93"/>
      <c r="AI527" s="93"/>
      <c r="AJ527" s="93"/>
      <c r="AK527" s="93"/>
      <c r="AL527" s="93"/>
      <c r="AM527" s="93"/>
      <c r="AN527" s="93"/>
      <c r="AO527" s="93"/>
      <c r="AP527" s="93"/>
      <c r="AQ527" s="93"/>
      <c r="AR527" s="93"/>
    </row>
    <row r="528" spans="13:44" x14ac:dyDescent="0.2">
      <c r="M528" s="105"/>
      <c r="O528" s="93"/>
      <c r="P528" s="93"/>
      <c r="Q528" s="93"/>
      <c r="R528" s="93"/>
      <c r="S528" s="93"/>
      <c r="T528" s="93"/>
      <c r="U528" s="93"/>
      <c r="V528" s="93"/>
      <c r="W528" s="93"/>
      <c r="X528" s="93"/>
      <c r="Y528" s="93"/>
      <c r="Z528" s="93"/>
      <c r="AA528" s="93"/>
      <c r="AB528" s="93"/>
      <c r="AC528" s="93"/>
      <c r="AD528" s="93"/>
      <c r="AE528" s="93"/>
      <c r="AF528" s="93"/>
      <c r="AG528" s="93"/>
      <c r="AH528" s="93"/>
      <c r="AI528" s="93"/>
      <c r="AJ528" s="93"/>
      <c r="AK528" s="93"/>
      <c r="AL528" s="93"/>
      <c r="AM528" s="93"/>
      <c r="AN528" s="93"/>
      <c r="AO528" s="93"/>
      <c r="AP528" s="93"/>
      <c r="AQ528" s="93"/>
      <c r="AR528" s="93"/>
    </row>
    <row r="529" spans="13:44" x14ac:dyDescent="0.2">
      <c r="M529" s="105"/>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93"/>
      <c r="AN529" s="93"/>
      <c r="AO529" s="93"/>
      <c r="AP529" s="93"/>
      <c r="AQ529" s="93"/>
      <c r="AR529" s="93"/>
    </row>
    <row r="530" spans="13:44" x14ac:dyDescent="0.2">
      <c r="M530" s="105"/>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93"/>
      <c r="AN530" s="93"/>
      <c r="AO530" s="93"/>
      <c r="AP530" s="93"/>
      <c r="AQ530" s="93"/>
      <c r="AR530" s="93"/>
    </row>
    <row r="531" spans="13:44" x14ac:dyDescent="0.2">
      <c r="M531" s="105"/>
      <c r="O531" s="93"/>
      <c r="P531" s="93"/>
      <c r="Q531" s="93"/>
      <c r="R531" s="93"/>
      <c r="S531" s="93"/>
      <c r="T531" s="93"/>
      <c r="U531" s="93"/>
      <c r="V531" s="93"/>
      <c r="W531" s="93"/>
      <c r="X531" s="93"/>
      <c r="Y531" s="93"/>
      <c r="Z531" s="93"/>
      <c r="AA531" s="93"/>
      <c r="AB531" s="93"/>
      <c r="AC531" s="93"/>
      <c r="AD531" s="93"/>
      <c r="AE531" s="93"/>
      <c r="AF531" s="93"/>
      <c r="AG531" s="93"/>
      <c r="AH531" s="93"/>
      <c r="AI531" s="93"/>
      <c r="AJ531" s="93"/>
      <c r="AK531" s="93"/>
      <c r="AL531" s="93"/>
      <c r="AM531" s="93"/>
      <c r="AN531" s="93"/>
      <c r="AO531" s="93"/>
      <c r="AP531" s="93"/>
      <c r="AQ531" s="93"/>
      <c r="AR531" s="93"/>
    </row>
    <row r="532" spans="13:44" x14ac:dyDescent="0.2">
      <c r="M532" s="105"/>
      <c r="O532" s="93"/>
      <c r="P532" s="93"/>
      <c r="Q532" s="93"/>
      <c r="R532" s="93"/>
      <c r="S532" s="93"/>
      <c r="T532" s="93"/>
      <c r="U532" s="93"/>
      <c r="V532" s="93"/>
      <c r="W532" s="93"/>
      <c r="X532" s="93"/>
      <c r="Y532" s="93"/>
      <c r="Z532" s="93"/>
      <c r="AA532" s="93"/>
      <c r="AB532" s="93"/>
      <c r="AC532" s="93"/>
      <c r="AD532" s="93"/>
      <c r="AE532" s="93"/>
      <c r="AF532" s="93"/>
      <c r="AG532" s="93"/>
      <c r="AH532" s="93"/>
      <c r="AI532" s="93"/>
      <c r="AJ532" s="93"/>
      <c r="AK532" s="93"/>
      <c r="AL532" s="93"/>
      <c r="AM532" s="93"/>
      <c r="AN532" s="93"/>
      <c r="AO532" s="93"/>
      <c r="AP532" s="93"/>
      <c r="AQ532" s="93"/>
      <c r="AR532" s="93"/>
    </row>
    <row r="533" spans="13:44" x14ac:dyDescent="0.2">
      <c r="M533" s="105"/>
      <c r="O533" s="93"/>
      <c r="P533" s="93"/>
      <c r="Q533" s="93"/>
      <c r="R533" s="93"/>
      <c r="S533" s="93"/>
      <c r="T533" s="93"/>
      <c r="U533" s="93"/>
      <c r="V533" s="93"/>
      <c r="W533" s="93"/>
      <c r="X533" s="93"/>
      <c r="Y533" s="93"/>
      <c r="Z533" s="93"/>
      <c r="AA533" s="93"/>
      <c r="AB533" s="93"/>
      <c r="AC533" s="93"/>
      <c r="AD533" s="93"/>
      <c r="AE533" s="93"/>
      <c r="AF533" s="93"/>
      <c r="AG533" s="93"/>
      <c r="AH533" s="93"/>
      <c r="AI533" s="93"/>
      <c r="AJ533" s="93"/>
      <c r="AK533" s="93"/>
      <c r="AL533" s="93"/>
      <c r="AM533" s="93"/>
      <c r="AN533" s="93"/>
      <c r="AO533" s="93"/>
      <c r="AP533" s="93"/>
      <c r="AQ533" s="93"/>
      <c r="AR533" s="93"/>
    </row>
    <row r="534" spans="13:44" x14ac:dyDescent="0.2">
      <c r="M534" s="105"/>
      <c r="O534" s="93"/>
      <c r="P534" s="93"/>
      <c r="Q534" s="93"/>
      <c r="R534" s="93"/>
      <c r="S534" s="93"/>
      <c r="T534" s="93"/>
      <c r="U534" s="93"/>
      <c r="V534" s="93"/>
      <c r="W534" s="93"/>
      <c r="X534" s="93"/>
      <c r="Y534" s="93"/>
      <c r="Z534" s="93"/>
      <c r="AA534" s="93"/>
      <c r="AB534" s="93"/>
      <c r="AC534" s="93"/>
      <c r="AD534" s="93"/>
      <c r="AE534" s="93"/>
      <c r="AF534" s="93"/>
      <c r="AG534" s="93"/>
      <c r="AH534" s="93"/>
      <c r="AI534" s="93"/>
      <c r="AJ534" s="93"/>
      <c r="AK534" s="93"/>
      <c r="AL534" s="93"/>
      <c r="AM534" s="93"/>
      <c r="AN534" s="93"/>
      <c r="AO534" s="93"/>
      <c r="AP534" s="93"/>
      <c r="AQ534" s="93"/>
      <c r="AR534" s="93"/>
    </row>
    <row r="535" spans="13:44" x14ac:dyDescent="0.2">
      <c r="M535" s="105"/>
      <c r="O535" s="93"/>
      <c r="P535" s="93"/>
      <c r="Q535" s="93"/>
      <c r="R535" s="93"/>
      <c r="S535" s="93"/>
      <c r="T535" s="93"/>
      <c r="U535" s="93"/>
      <c r="V535" s="93"/>
      <c r="W535" s="93"/>
      <c r="X535" s="93"/>
      <c r="Y535" s="93"/>
      <c r="Z535" s="93"/>
      <c r="AA535" s="93"/>
      <c r="AB535" s="93"/>
      <c r="AC535" s="93"/>
      <c r="AD535" s="93"/>
      <c r="AE535" s="93"/>
      <c r="AF535" s="93"/>
      <c r="AG535" s="93"/>
      <c r="AH535" s="93"/>
      <c r="AI535" s="93"/>
      <c r="AJ535" s="93"/>
      <c r="AK535" s="93"/>
      <c r="AL535" s="93"/>
      <c r="AM535" s="93"/>
      <c r="AN535" s="93"/>
      <c r="AO535" s="93"/>
      <c r="AP535" s="93"/>
      <c r="AQ535" s="93"/>
      <c r="AR535" s="93"/>
    </row>
    <row r="536" spans="13:44" x14ac:dyDescent="0.2">
      <c r="M536" s="105"/>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row>
    <row r="537" spans="13:44" x14ac:dyDescent="0.2">
      <c r="M537" s="105"/>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c r="AN537" s="93"/>
      <c r="AO537" s="93"/>
      <c r="AP537" s="93"/>
      <c r="AQ537" s="93"/>
      <c r="AR537" s="93"/>
    </row>
    <row r="538" spans="13:44" x14ac:dyDescent="0.2">
      <c r="M538" s="105"/>
      <c r="O538" s="93"/>
      <c r="P538" s="93"/>
      <c r="Q538" s="93"/>
      <c r="R538" s="93"/>
      <c r="S538" s="93"/>
      <c r="T538" s="93"/>
      <c r="U538" s="93"/>
      <c r="V538" s="93"/>
      <c r="W538" s="93"/>
      <c r="X538" s="93"/>
      <c r="Y538" s="93"/>
      <c r="Z538" s="93"/>
      <c r="AA538" s="93"/>
      <c r="AB538" s="93"/>
      <c r="AC538" s="93"/>
      <c r="AD538" s="93"/>
      <c r="AE538" s="93"/>
      <c r="AF538" s="93"/>
      <c r="AG538" s="93"/>
      <c r="AH538" s="93"/>
      <c r="AI538" s="93"/>
      <c r="AJ538" s="93"/>
      <c r="AK538" s="93"/>
      <c r="AL538" s="93"/>
      <c r="AM538" s="93"/>
      <c r="AN538" s="93"/>
      <c r="AO538" s="93"/>
      <c r="AP538" s="93"/>
      <c r="AQ538" s="93"/>
      <c r="AR538" s="93"/>
    </row>
    <row r="539" spans="13:44" x14ac:dyDescent="0.2">
      <c r="M539" s="105"/>
      <c r="O539" s="93"/>
      <c r="P539" s="93"/>
      <c r="Q539" s="93"/>
      <c r="R539" s="93"/>
      <c r="S539" s="93"/>
      <c r="T539" s="93"/>
      <c r="U539" s="93"/>
      <c r="V539" s="93"/>
      <c r="W539" s="93"/>
      <c r="X539" s="93"/>
      <c r="Y539" s="93"/>
      <c r="Z539" s="93"/>
      <c r="AA539" s="93"/>
      <c r="AB539" s="93"/>
      <c r="AC539" s="93"/>
      <c r="AD539" s="93"/>
      <c r="AE539" s="93"/>
      <c r="AF539" s="93"/>
      <c r="AG539" s="93"/>
      <c r="AH539" s="93"/>
      <c r="AI539" s="93"/>
      <c r="AJ539" s="93"/>
      <c r="AK539" s="93"/>
      <c r="AL539" s="93"/>
      <c r="AM539" s="93"/>
      <c r="AN539" s="93"/>
      <c r="AO539" s="93"/>
      <c r="AP539" s="93"/>
      <c r="AQ539" s="93"/>
      <c r="AR539" s="93"/>
    </row>
    <row r="540" spans="13:44" x14ac:dyDescent="0.2">
      <c r="M540" s="105"/>
      <c r="O540" s="93"/>
      <c r="P540" s="93"/>
      <c r="Q540" s="93"/>
      <c r="R540" s="93"/>
      <c r="S540" s="93"/>
      <c r="T540" s="93"/>
      <c r="U540" s="93"/>
      <c r="V540" s="93"/>
      <c r="W540" s="93"/>
      <c r="X540" s="93"/>
      <c r="Y540" s="93"/>
      <c r="Z540" s="93"/>
      <c r="AA540" s="93"/>
      <c r="AB540" s="93"/>
      <c r="AC540" s="93"/>
      <c r="AD540" s="93"/>
      <c r="AE540" s="93"/>
      <c r="AF540" s="93"/>
      <c r="AG540" s="93"/>
      <c r="AH540" s="93"/>
      <c r="AI540" s="93"/>
      <c r="AJ540" s="93"/>
      <c r="AK540" s="93"/>
      <c r="AL540" s="93"/>
      <c r="AM540" s="93"/>
      <c r="AN540" s="93"/>
      <c r="AO540" s="93"/>
      <c r="AP540" s="93"/>
      <c r="AQ540" s="93"/>
      <c r="AR540" s="93"/>
    </row>
    <row r="541" spans="13:44" x14ac:dyDescent="0.2">
      <c r="M541" s="105"/>
      <c r="O541" s="93"/>
      <c r="P541" s="93"/>
      <c r="Q541" s="93"/>
      <c r="R541" s="93"/>
      <c r="S541" s="93"/>
      <c r="T541" s="93"/>
      <c r="U541" s="93"/>
      <c r="V541" s="93"/>
      <c r="W541" s="93"/>
      <c r="X541" s="93"/>
      <c r="Y541" s="93"/>
      <c r="Z541" s="93"/>
      <c r="AA541" s="93"/>
      <c r="AB541" s="93"/>
      <c r="AC541" s="93"/>
      <c r="AD541" s="93"/>
      <c r="AE541" s="93"/>
      <c r="AF541" s="93"/>
      <c r="AG541" s="93"/>
      <c r="AH541" s="93"/>
      <c r="AI541" s="93"/>
      <c r="AJ541" s="93"/>
      <c r="AK541" s="93"/>
      <c r="AL541" s="93"/>
      <c r="AM541" s="93"/>
      <c r="AN541" s="93"/>
      <c r="AO541" s="93"/>
      <c r="AP541" s="93"/>
      <c r="AQ541" s="93"/>
      <c r="AR541" s="93"/>
    </row>
    <row r="542" spans="13:44" x14ac:dyDescent="0.2">
      <c r="M542" s="105"/>
      <c r="O542" s="93"/>
      <c r="P542" s="93"/>
      <c r="Q542" s="93"/>
      <c r="R542" s="93"/>
      <c r="S542" s="93"/>
      <c r="T542" s="93"/>
      <c r="U542" s="93"/>
      <c r="V542" s="93"/>
      <c r="W542" s="93"/>
      <c r="X542" s="93"/>
      <c r="Y542" s="93"/>
      <c r="Z542" s="93"/>
      <c r="AA542" s="93"/>
      <c r="AB542" s="93"/>
      <c r="AC542" s="93"/>
      <c r="AD542" s="93"/>
      <c r="AE542" s="93"/>
      <c r="AF542" s="93"/>
      <c r="AG542" s="93"/>
      <c r="AH542" s="93"/>
      <c r="AI542" s="93"/>
      <c r="AJ542" s="93"/>
      <c r="AK542" s="93"/>
      <c r="AL542" s="93"/>
      <c r="AM542" s="93"/>
      <c r="AN542" s="93"/>
      <c r="AO542" s="93"/>
      <c r="AP542" s="93"/>
      <c r="AQ542" s="93"/>
      <c r="AR542" s="93"/>
    </row>
    <row r="543" spans="13:44" x14ac:dyDescent="0.2">
      <c r="M543" s="105"/>
      <c r="O543" s="93"/>
      <c r="P543" s="93"/>
      <c r="Q543" s="93"/>
      <c r="R543" s="93"/>
      <c r="S543" s="93"/>
      <c r="T543" s="93"/>
      <c r="U543" s="93"/>
      <c r="V543" s="93"/>
      <c r="W543" s="93"/>
      <c r="X543" s="93"/>
      <c r="Y543" s="93"/>
      <c r="Z543" s="93"/>
      <c r="AA543" s="93"/>
      <c r="AB543" s="93"/>
      <c r="AC543" s="93"/>
      <c r="AD543" s="93"/>
      <c r="AE543" s="93"/>
      <c r="AF543" s="93"/>
      <c r="AG543" s="93"/>
      <c r="AH543" s="93"/>
      <c r="AI543" s="93"/>
      <c r="AJ543" s="93"/>
      <c r="AK543" s="93"/>
      <c r="AL543" s="93"/>
      <c r="AM543" s="93"/>
      <c r="AN543" s="93"/>
      <c r="AO543" s="93"/>
      <c r="AP543" s="93"/>
      <c r="AQ543" s="93"/>
      <c r="AR543" s="93"/>
    </row>
    <row r="544" spans="13:44" x14ac:dyDescent="0.2">
      <c r="M544" s="105"/>
      <c r="O544" s="93"/>
      <c r="P544" s="93"/>
      <c r="Q544" s="93"/>
      <c r="R544" s="93"/>
      <c r="S544" s="93"/>
      <c r="T544" s="93"/>
      <c r="U544" s="93"/>
      <c r="V544" s="93"/>
      <c r="W544" s="93"/>
      <c r="X544" s="93"/>
      <c r="Y544" s="93"/>
      <c r="Z544" s="93"/>
      <c r="AA544" s="93"/>
      <c r="AB544" s="93"/>
      <c r="AC544" s="93"/>
      <c r="AD544" s="93"/>
      <c r="AE544" s="93"/>
      <c r="AF544" s="93"/>
      <c r="AG544" s="93"/>
      <c r="AH544" s="93"/>
      <c r="AI544" s="93"/>
      <c r="AJ544" s="93"/>
      <c r="AK544" s="93"/>
      <c r="AL544" s="93"/>
      <c r="AM544" s="93"/>
      <c r="AN544" s="93"/>
      <c r="AO544" s="93"/>
      <c r="AP544" s="93"/>
      <c r="AQ544" s="93"/>
      <c r="AR544" s="93"/>
    </row>
    <row r="545" spans="13:44" x14ac:dyDescent="0.2">
      <c r="M545" s="105"/>
      <c r="O545" s="93"/>
      <c r="P545" s="93"/>
      <c r="Q545" s="93"/>
      <c r="R545" s="93"/>
      <c r="S545" s="93"/>
      <c r="T545" s="93"/>
      <c r="U545" s="93"/>
      <c r="V545" s="93"/>
      <c r="W545" s="93"/>
      <c r="X545" s="93"/>
      <c r="Y545" s="93"/>
      <c r="Z545" s="93"/>
      <c r="AA545" s="93"/>
      <c r="AB545" s="93"/>
      <c r="AC545" s="93"/>
      <c r="AD545" s="93"/>
      <c r="AE545" s="93"/>
      <c r="AF545" s="93"/>
      <c r="AG545" s="93"/>
      <c r="AH545" s="93"/>
      <c r="AI545" s="93"/>
      <c r="AJ545" s="93"/>
      <c r="AK545" s="93"/>
      <c r="AL545" s="93"/>
      <c r="AM545" s="93"/>
      <c r="AN545" s="93"/>
      <c r="AO545" s="93"/>
      <c r="AP545" s="93"/>
      <c r="AQ545" s="93"/>
      <c r="AR545" s="93"/>
    </row>
    <row r="546" spans="13:44" x14ac:dyDescent="0.2">
      <c r="M546" s="105"/>
      <c r="O546" s="93"/>
      <c r="P546" s="93"/>
      <c r="Q546" s="93"/>
      <c r="R546" s="93"/>
      <c r="S546" s="93"/>
      <c r="T546" s="93"/>
      <c r="U546" s="93"/>
      <c r="V546" s="93"/>
      <c r="W546" s="93"/>
      <c r="X546" s="93"/>
      <c r="Y546" s="93"/>
      <c r="Z546" s="93"/>
      <c r="AA546" s="93"/>
      <c r="AB546" s="93"/>
      <c r="AC546" s="93"/>
      <c r="AD546" s="93"/>
      <c r="AE546" s="93"/>
      <c r="AF546" s="93"/>
      <c r="AG546" s="93"/>
      <c r="AH546" s="93"/>
      <c r="AI546" s="93"/>
      <c r="AJ546" s="93"/>
      <c r="AK546" s="93"/>
      <c r="AL546" s="93"/>
      <c r="AM546" s="93"/>
      <c r="AN546" s="93"/>
      <c r="AO546" s="93"/>
      <c r="AP546" s="93"/>
      <c r="AQ546" s="93"/>
      <c r="AR546" s="93"/>
    </row>
    <row r="547" spans="13:44" x14ac:dyDescent="0.2">
      <c r="M547" s="105"/>
      <c r="O547" s="93"/>
      <c r="P547" s="93"/>
      <c r="Q547" s="93"/>
      <c r="R547" s="93"/>
      <c r="S547" s="93"/>
      <c r="T547" s="93"/>
      <c r="U547" s="93"/>
      <c r="V547" s="93"/>
      <c r="W547" s="93"/>
      <c r="X547" s="93"/>
      <c r="Y547" s="93"/>
      <c r="Z547" s="93"/>
      <c r="AA547" s="93"/>
      <c r="AB547" s="93"/>
      <c r="AC547" s="93"/>
      <c r="AD547" s="93"/>
      <c r="AE547" s="93"/>
      <c r="AF547" s="93"/>
      <c r="AG547" s="93"/>
      <c r="AH547" s="93"/>
      <c r="AI547" s="93"/>
      <c r="AJ547" s="93"/>
      <c r="AK547" s="93"/>
      <c r="AL547" s="93"/>
      <c r="AM547" s="93"/>
      <c r="AN547" s="93"/>
      <c r="AO547" s="93"/>
      <c r="AP547" s="93"/>
      <c r="AQ547" s="93"/>
      <c r="AR547" s="93"/>
    </row>
    <row r="548" spans="13:44" x14ac:dyDescent="0.2">
      <c r="M548" s="105"/>
      <c r="O548" s="93"/>
      <c r="P548" s="93"/>
      <c r="Q548" s="93"/>
      <c r="R548" s="93"/>
      <c r="S548" s="93"/>
      <c r="T548" s="93"/>
      <c r="U548" s="93"/>
      <c r="V548" s="93"/>
      <c r="W548" s="93"/>
      <c r="X548" s="93"/>
      <c r="Y548" s="93"/>
      <c r="Z548" s="93"/>
      <c r="AA548" s="93"/>
      <c r="AB548" s="93"/>
      <c r="AC548" s="93"/>
      <c r="AD548" s="93"/>
      <c r="AE548" s="93"/>
      <c r="AF548" s="93"/>
      <c r="AG548" s="93"/>
      <c r="AH548" s="93"/>
      <c r="AI548" s="93"/>
      <c r="AJ548" s="93"/>
      <c r="AK548" s="93"/>
      <c r="AL548" s="93"/>
      <c r="AM548" s="93"/>
      <c r="AN548" s="93"/>
      <c r="AO548" s="93"/>
      <c r="AP548" s="93"/>
      <c r="AQ548" s="93"/>
      <c r="AR548" s="93"/>
    </row>
    <row r="549" spans="13:44" x14ac:dyDescent="0.2">
      <c r="M549" s="105"/>
      <c r="O549" s="93"/>
      <c r="P549" s="93"/>
      <c r="Q549" s="93"/>
      <c r="R549" s="93"/>
      <c r="S549" s="93"/>
      <c r="T549" s="93"/>
      <c r="U549" s="93"/>
      <c r="V549" s="93"/>
      <c r="W549" s="93"/>
      <c r="X549" s="93"/>
      <c r="Y549" s="93"/>
      <c r="Z549" s="93"/>
      <c r="AA549" s="93"/>
      <c r="AB549" s="93"/>
      <c r="AC549" s="93"/>
      <c r="AD549" s="93"/>
      <c r="AE549" s="93"/>
      <c r="AF549" s="93"/>
      <c r="AG549" s="93"/>
      <c r="AH549" s="93"/>
      <c r="AI549" s="93"/>
      <c r="AJ549" s="93"/>
      <c r="AK549" s="93"/>
      <c r="AL549" s="93"/>
      <c r="AM549" s="93"/>
      <c r="AN549" s="93"/>
      <c r="AO549" s="93"/>
      <c r="AP549" s="93"/>
      <c r="AQ549" s="93"/>
      <c r="AR549" s="93"/>
    </row>
    <row r="550" spans="13:44" x14ac:dyDescent="0.2">
      <c r="M550" s="105"/>
      <c r="O550" s="93"/>
      <c r="P550" s="93"/>
      <c r="Q550" s="93"/>
      <c r="R550" s="93"/>
      <c r="S550" s="93"/>
      <c r="T550" s="93"/>
      <c r="U550" s="93"/>
      <c r="V550" s="93"/>
      <c r="W550" s="93"/>
      <c r="X550" s="93"/>
      <c r="Y550" s="93"/>
      <c r="Z550" s="93"/>
      <c r="AA550" s="93"/>
      <c r="AB550" s="93"/>
      <c r="AC550" s="93"/>
      <c r="AD550" s="93"/>
      <c r="AE550" s="93"/>
      <c r="AF550" s="93"/>
      <c r="AG550" s="93"/>
      <c r="AH550" s="93"/>
      <c r="AI550" s="93"/>
      <c r="AJ550" s="93"/>
      <c r="AK550" s="93"/>
      <c r="AL550" s="93"/>
      <c r="AM550" s="93"/>
      <c r="AN550" s="93"/>
      <c r="AO550" s="93"/>
      <c r="AP550" s="93"/>
      <c r="AQ550" s="93"/>
      <c r="AR550" s="93"/>
    </row>
    <row r="551" spans="13:44" x14ac:dyDescent="0.2">
      <c r="M551" s="105"/>
      <c r="O551" s="93"/>
      <c r="P551" s="93"/>
      <c r="Q551" s="93"/>
      <c r="R551" s="93"/>
      <c r="S551" s="93"/>
      <c r="T551" s="93"/>
      <c r="U551" s="93"/>
      <c r="V551" s="93"/>
      <c r="W551" s="93"/>
      <c r="X551" s="93"/>
      <c r="Y551" s="93"/>
      <c r="Z551" s="93"/>
      <c r="AA551" s="93"/>
      <c r="AB551" s="93"/>
      <c r="AC551" s="93"/>
      <c r="AD551" s="93"/>
      <c r="AE551" s="93"/>
      <c r="AF551" s="93"/>
      <c r="AG551" s="93"/>
      <c r="AH551" s="93"/>
      <c r="AI551" s="93"/>
      <c r="AJ551" s="93"/>
      <c r="AK551" s="93"/>
      <c r="AL551" s="93"/>
      <c r="AM551" s="93"/>
      <c r="AN551" s="93"/>
      <c r="AO551" s="93"/>
      <c r="AP551" s="93"/>
      <c r="AQ551" s="93"/>
      <c r="AR551" s="93"/>
    </row>
    <row r="552" spans="13:44" x14ac:dyDescent="0.2">
      <c r="M552" s="105"/>
      <c r="O552" s="93"/>
      <c r="P552" s="93"/>
      <c r="Q552" s="93"/>
      <c r="R552" s="93"/>
      <c r="S552" s="93"/>
      <c r="T552" s="93"/>
      <c r="U552" s="93"/>
      <c r="V552" s="93"/>
      <c r="W552" s="93"/>
      <c r="X552" s="93"/>
      <c r="Y552" s="93"/>
      <c r="Z552" s="93"/>
      <c r="AA552" s="93"/>
      <c r="AB552" s="93"/>
      <c r="AC552" s="93"/>
      <c r="AD552" s="93"/>
      <c r="AE552" s="93"/>
      <c r="AF552" s="93"/>
      <c r="AG552" s="93"/>
      <c r="AH552" s="93"/>
      <c r="AI552" s="93"/>
      <c r="AJ552" s="93"/>
      <c r="AK552" s="93"/>
      <c r="AL552" s="93"/>
      <c r="AM552" s="93"/>
      <c r="AN552" s="93"/>
      <c r="AO552" s="93"/>
      <c r="AP552" s="93"/>
      <c r="AQ552" s="93"/>
      <c r="AR552" s="93"/>
    </row>
    <row r="553" spans="13:44" x14ac:dyDescent="0.2">
      <c r="M553" s="105"/>
      <c r="O553" s="93"/>
      <c r="P553" s="93"/>
      <c r="Q553" s="93"/>
      <c r="R553" s="93"/>
      <c r="S553" s="93"/>
      <c r="T553" s="93"/>
      <c r="U553" s="93"/>
      <c r="V553" s="93"/>
      <c r="W553" s="93"/>
      <c r="X553" s="93"/>
      <c r="Y553" s="93"/>
      <c r="Z553" s="93"/>
      <c r="AA553" s="93"/>
      <c r="AB553" s="93"/>
      <c r="AC553" s="93"/>
      <c r="AD553" s="93"/>
      <c r="AE553" s="93"/>
      <c r="AF553" s="93"/>
      <c r="AG553" s="93"/>
      <c r="AH553" s="93"/>
      <c r="AI553" s="93"/>
      <c r="AJ553" s="93"/>
      <c r="AK553" s="93"/>
      <c r="AL553" s="93"/>
      <c r="AM553" s="93"/>
      <c r="AN553" s="93"/>
      <c r="AO553" s="93"/>
      <c r="AP553" s="93"/>
      <c r="AQ553" s="93"/>
      <c r="AR553" s="93"/>
    </row>
    <row r="554" spans="13:44" x14ac:dyDescent="0.2">
      <c r="M554" s="105"/>
      <c r="O554" s="93"/>
      <c r="P554" s="93"/>
      <c r="Q554" s="93"/>
      <c r="R554" s="93"/>
      <c r="S554" s="93"/>
      <c r="T554" s="93"/>
      <c r="U554" s="93"/>
      <c r="V554" s="93"/>
      <c r="W554" s="93"/>
      <c r="X554" s="93"/>
      <c r="Y554" s="93"/>
      <c r="Z554" s="93"/>
      <c r="AA554" s="93"/>
      <c r="AB554" s="93"/>
      <c r="AC554" s="93"/>
      <c r="AD554" s="93"/>
      <c r="AE554" s="93"/>
      <c r="AF554" s="93"/>
      <c r="AG554" s="93"/>
      <c r="AH554" s="93"/>
      <c r="AI554" s="93"/>
      <c r="AJ554" s="93"/>
      <c r="AK554" s="93"/>
      <c r="AL554" s="93"/>
      <c r="AM554" s="93"/>
      <c r="AN554" s="93"/>
      <c r="AO554" s="93"/>
      <c r="AP554" s="93"/>
      <c r="AQ554" s="93"/>
      <c r="AR554" s="93"/>
    </row>
    <row r="555" spans="13:44" x14ac:dyDescent="0.2">
      <c r="M555" s="105"/>
      <c r="O555" s="93"/>
      <c r="P555" s="93"/>
      <c r="Q555" s="93"/>
      <c r="R555" s="93"/>
      <c r="S555" s="93"/>
      <c r="T555" s="93"/>
      <c r="U555" s="93"/>
      <c r="V555" s="93"/>
      <c r="W555" s="93"/>
      <c r="X555" s="93"/>
      <c r="Y555" s="93"/>
      <c r="Z555" s="93"/>
      <c r="AA555" s="93"/>
      <c r="AB555" s="93"/>
      <c r="AC555" s="93"/>
      <c r="AD555" s="93"/>
      <c r="AE555" s="93"/>
      <c r="AF555" s="93"/>
      <c r="AG555" s="93"/>
      <c r="AH555" s="93"/>
      <c r="AI555" s="93"/>
      <c r="AJ555" s="93"/>
      <c r="AK555" s="93"/>
      <c r="AL555" s="93"/>
      <c r="AM555" s="93"/>
      <c r="AN555" s="93"/>
      <c r="AO555" s="93"/>
      <c r="AP555" s="93"/>
      <c r="AQ555" s="93"/>
      <c r="AR555" s="93"/>
    </row>
    <row r="556" spans="13:44" x14ac:dyDescent="0.2">
      <c r="M556" s="105"/>
      <c r="O556" s="93"/>
      <c r="P556" s="93"/>
      <c r="Q556" s="93"/>
      <c r="R556" s="93"/>
      <c r="S556" s="93"/>
      <c r="T556" s="93"/>
      <c r="U556" s="93"/>
      <c r="V556" s="93"/>
      <c r="W556" s="93"/>
      <c r="X556" s="93"/>
      <c r="Y556" s="93"/>
      <c r="Z556" s="93"/>
      <c r="AA556" s="93"/>
      <c r="AB556" s="93"/>
      <c r="AC556" s="93"/>
      <c r="AD556" s="93"/>
      <c r="AE556" s="93"/>
      <c r="AF556" s="93"/>
      <c r="AG556" s="93"/>
      <c r="AH556" s="93"/>
      <c r="AI556" s="93"/>
      <c r="AJ556" s="93"/>
      <c r="AK556" s="93"/>
      <c r="AL556" s="93"/>
      <c r="AM556" s="93"/>
      <c r="AN556" s="93"/>
      <c r="AO556" s="93"/>
      <c r="AP556" s="93"/>
      <c r="AQ556" s="93"/>
      <c r="AR556" s="93"/>
    </row>
    <row r="557" spans="13:44" x14ac:dyDescent="0.2">
      <c r="M557" s="105"/>
      <c r="O557" s="93"/>
      <c r="P557" s="93"/>
      <c r="Q557" s="93"/>
      <c r="R557" s="93"/>
      <c r="S557" s="93"/>
      <c r="T557" s="93"/>
      <c r="U557" s="93"/>
      <c r="V557" s="93"/>
      <c r="W557" s="93"/>
      <c r="X557" s="93"/>
      <c r="Y557" s="93"/>
      <c r="Z557" s="93"/>
      <c r="AA557" s="93"/>
      <c r="AB557" s="93"/>
      <c r="AC557" s="93"/>
      <c r="AD557" s="93"/>
      <c r="AE557" s="93"/>
      <c r="AF557" s="93"/>
      <c r="AG557" s="93"/>
      <c r="AH557" s="93"/>
      <c r="AI557" s="93"/>
      <c r="AJ557" s="93"/>
      <c r="AK557" s="93"/>
      <c r="AL557" s="93"/>
      <c r="AM557" s="93"/>
      <c r="AN557" s="93"/>
      <c r="AO557" s="93"/>
      <c r="AP557" s="93"/>
      <c r="AQ557" s="93"/>
      <c r="AR557" s="93"/>
    </row>
    <row r="558" spans="13:44" x14ac:dyDescent="0.2">
      <c r="M558" s="105"/>
      <c r="O558" s="93"/>
      <c r="P558" s="93"/>
      <c r="Q558" s="93"/>
      <c r="R558" s="93"/>
      <c r="S558" s="93"/>
      <c r="T558" s="93"/>
      <c r="U558" s="93"/>
      <c r="V558" s="93"/>
      <c r="W558" s="93"/>
      <c r="X558" s="93"/>
      <c r="Y558" s="93"/>
      <c r="Z558" s="93"/>
      <c r="AA558" s="93"/>
      <c r="AB558" s="93"/>
      <c r="AC558" s="93"/>
      <c r="AD558" s="93"/>
      <c r="AE558" s="93"/>
      <c r="AF558" s="93"/>
      <c r="AG558" s="93"/>
      <c r="AH558" s="93"/>
      <c r="AI558" s="93"/>
      <c r="AJ558" s="93"/>
      <c r="AK558" s="93"/>
      <c r="AL558" s="93"/>
      <c r="AM558" s="93"/>
      <c r="AN558" s="93"/>
      <c r="AO558" s="93"/>
      <c r="AP558" s="93"/>
      <c r="AQ558" s="93"/>
      <c r="AR558" s="93"/>
    </row>
    <row r="559" spans="13:44" x14ac:dyDescent="0.2">
      <c r="M559" s="105"/>
      <c r="O559" s="93"/>
      <c r="P559" s="93"/>
      <c r="Q559" s="93"/>
      <c r="R559" s="93"/>
      <c r="S559" s="93"/>
      <c r="T559" s="93"/>
      <c r="U559" s="93"/>
      <c r="V559" s="93"/>
      <c r="W559" s="93"/>
      <c r="X559" s="93"/>
      <c r="Y559" s="93"/>
      <c r="Z559" s="93"/>
      <c r="AA559" s="93"/>
      <c r="AB559" s="93"/>
      <c r="AC559" s="93"/>
      <c r="AD559" s="93"/>
      <c r="AE559" s="93"/>
      <c r="AF559" s="93"/>
      <c r="AG559" s="93"/>
      <c r="AH559" s="93"/>
      <c r="AI559" s="93"/>
      <c r="AJ559" s="93"/>
      <c r="AK559" s="93"/>
      <c r="AL559" s="93"/>
      <c r="AM559" s="93"/>
      <c r="AN559" s="93"/>
      <c r="AO559" s="93"/>
      <c r="AP559" s="93"/>
      <c r="AQ559" s="93"/>
      <c r="AR559" s="93"/>
    </row>
    <row r="560" spans="13:44" x14ac:dyDescent="0.2">
      <c r="M560" s="105"/>
      <c r="O560" s="93"/>
      <c r="P560" s="93"/>
      <c r="Q560" s="93"/>
      <c r="R560" s="93"/>
      <c r="S560" s="93"/>
      <c r="T560" s="93"/>
      <c r="U560" s="93"/>
      <c r="V560" s="93"/>
      <c r="W560" s="93"/>
      <c r="X560" s="93"/>
      <c r="Y560" s="93"/>
      <c r="Z560" s="93"/>
      <c r="AA560" s="93"/>
      <c r="AB560" s="93"/>
      <c r="AC560" s="93"/>
      <c r="AD560" s="93"/>
      <c r="AE560" s="93"/>
      <c r="AF560" s="93"/>
      <c r="AG560" s="93"/>
      <c r="AH560" s="93"/>
      <c r="AI560" s="93"/>
      <c r="AJ560" s="93"/>
      <c r="AK560" s="93"/>
      <c r="AL560" s="93"/>
      <c r="AM560" s="93"/>
      <c r="AN560" s="93"/>
      <c r="AO560" s="93"/>
      <c r="AP560" s="93"/>
      <c r="AQ560" s="93"/>
      <c r="AR560" s="93"/>
    </row>
    <row r="561" spans="13:44" x14ac:dyDescent="0.2">
      <c r="M561" s="105"/>
      <c r="O561" s="93"/>
      <c r="P561" s="93"/>
      <c r="Q561" s="93"/>
      <c r="R561" s="93"/>
      <c r="S561" s="93"/>
      <c r="T561" s="93"/>
      <c r="U561" s="93"/>
      <c r="V561" s="93"/>
      <c r="W561" s="93"/>
      <c r="X561" s="93"/>
      <c r="Y561" s="93"/>
      <c r="Z561" s="93"/>
      <c r="AA561" s="93"/>
      <c r="AB561" s="93"/>
      <c r="AC561" s="93"/>
      <c r="AD561" s="93"/>
      <c r="AE561" s="93"/>
      <c r="AF561" s="93"/>
      <c r="AG561" s="93"/>
      <c r="AH561" s="93"/>
      <c r="AI561" s="93"/>
      <c r="AJ561" s="93"/>
      <c r="AK561" s="93"/>
      <c r="AL561" s="93"/>
      <c r="AM561" s="93"/>
      <c r="AN561" s="93"/>
      <c r="AO561" s="93"/>
      <c r="AP561" s="93"/>
      <c r="AQ561" s="93"/>
      <c r="AR561" s="93"/>
    </row>
    <row r="562" spans="13:44" x14ac:dyDescent="0.2">
      <c r="M562" s="105"/>
      <c r="O562" s="93"/>
      <c r="P562" s="93"/>
      <c r="Q562" s="93"/>
      <c r="R562" s="93"/>
      <c r="S562" s="93"/>
      <c r="T562" s="93"/>
      <c r="U562" s="93"/>
      <c r="V562" s="93"/>
      <c r="W562" s="93"/>
      <c r="X562" s="93"/>
      <c r="Y562" s="93"/>
      <c r="Z562" s="93"/>
      <c r="AA562" s="93"/>
      <c r="AB562" s="93"/>
      <c r="AC562" s="93"/>
      <c r="AD562" s="93"/>
      <c r="AE562" s="93"/>
      <c r="AF562" s="93"/>
      <c r="AG562" s="93"/>
      <c r="AH562" s="93"/>
      <c r="AI562" s="93"/>
      <c r="AJ562" s="93"/>
      <c r="AK562" s="93"/>
      <c r="AL562" s="93"/>
      <c r="AM562" s="93"/>
      <c r="AN562" s="93"/>
      <c r="AO562" s="93"/>
      <c r="AP562" s="93"/>
      <c r="AQ562" s="93"/>
      <c r="AR562" s="93"/>
    </row>
    <row r="563" spans="13:44" x14ac:dyDescent="0.2">
      <c r="M563" s="105"/>
      <c r="O563" s="93"/>
      <c r="P563" s="93"/>
      <c r="Q563" s="93"/>
      <c r="R563" s="93"/>
      <c r="S563" s="93"/>
      <c r="T563" s="93"/>
      <c r="U563" s="93"/>
      <c r="V563" s="93"/>
      <c r="W563" s="93"/>
      <c r="X563" s="93"/>
      <c r="Y563" s="93"/>
      <c r="Z563" s="93"/>
      <c r="AA563" s="93"/>
      <c r="AB563" s="93"/>
      <c r="AC563" s="93"/>
      <c r="AD563" s="93"/>
      <c r="AE563" s="93"/>
      <c r="AF563" s="93"/>
      <c r="AG563" s="93"/>
      <c r="AH563" s="93"/>
      <c r="AI563" s="93"/>
      <c r="AJ563" s="93"/>
      <c r="AK563" s="93"/>
      <c r="AL563" s="93"/>
      <c r="AM563" s="93"/>
      <c r="AN563" s="93"/>
      <c r="AO563" s="93"/>
      <c r="AP563" s="93"/>
      <c r="AQ563" s="93"/>
      <c r="AR563" s="93"/>
    </row>
    <row r="564" spans="13:44" x14ac:dyDescent="0.2">
      <c r="M564" s="105"/>
      <c r="O564" s="93"/>
      <c r="P564" s="93"/>
      <c r="Q564" s="93"/>
      <c r="R564" s="93"/>
      <c r="S564" s="93"/>
      <c r="T564" s="93"/>
      <c r="U564" s="93"/>
      <c r="V564" s="93"/>
      <c r="W564" s="93"/>
      <c r="X564" s="93"/>
      <c r="Y564" s="93"/>
      <c r="Z564" s="93"/>
      <c r="AA564" s="93"/>
      <c r="AB564" s="93"/>
      <c r="AC564" s="93"/>
      <c r="AD564" s="93"/>
      <c r="AE564" s="93"/>
      <c r="AF564" s="93"/>
      <c r="AG564" s="93"/>
      <c r="AH564" s="93"/>
      <c r="AI564" s="93"/>
      <c r="AJ564" s="93"/>
      <c r="AK564" s="93"/>
      <c r="AL564" s="93"/>
      <c r="AM564" s="93"/>
      <c r="AN564" s="93"/>
      <c r="AO564" s="93"/>
      <c r="AP564" s="93"/>
      <c r="AQ564" s="93"/>
      <c r="AR564" s="93"/>
    </row>
    <row r="565" spans="13:44" x14ac:dyDescent="0.2">
      <c r="M565" s="105"/>
      <c r="O565" s="93"/>
      <c r="P565" s="93"/>
      <c r="Q565" s="93"/>
      <c r="R565" s="93"/>
      <c r="S565" s="93"/>
      <c r="T565" s="93"/>
      <c r="U565" s="93"/>
      <c r="V565" s="93"/>
      <c r="W565" s="93"/>
      <c r="X565" s="93"/>
      <c r="Y565" s="93"/>
      <c r="Z565" s="93"/>
      <c r="AA565" s="93"/>
      <c r="AB565" s="93"/>
      <c r="AC565" s="93"/>
      <c r="AD565" s="93"/>
      <c r="AE565" s="93"/>
      <c r="AF565" s="93"/>
      <c r="AG565" s="93"/>
      <c r="AH565" s="93"/>
      <c r="AI565" s="93"/>
      <c r="AJ565" s="93"/>
      <c r="AK565" s="93"/>
      <c r="AL565" s="93"/>
      <c r="AM565" s="93"/>
      <c r="AN565" s="93"/>
      <c r="AO565" s="93"/>
      <c r="AP565" s="93"/>
      <c r="AQ565" s="93"/>
      <c r="AR565" s="93"/>
    </row>
    <row r="566" spans="13:44" x14ac:dyDescent="0.2">
      <c r="M566" s="105"/>
      <c r="O566" s="93"/>
      <c r="P566" s="93"/>
      <c r="Q566" s="93"/>
      <c r="R566" s="93"/>
      <c r="S566" s="93"/>
      <c r="T566" s="93"/>
      <c r="U566" s="93"/>
      <c r="V566" s="93"/>
      <c r="W566" s="93"/>
      <c r="X566" s="93"/>
      <c r="Y566" s="93"/>
      <c r="Z566" s="93"/>
      <c r="AA566" s="93"/>
      <c r="AB566" s="93"/>
      <c r="AC566" s="93"/>
      <c r="AD566" s="93"/>
      <c r="AE566" s="93"/>
      <c r="AF566" s="93"/>
      <c r="AG566" s="93"/>
      <c r="AH566" s="93"/>
      <c r="AI566" s="93"/>
      <c r="AJ566" s="93"/>
      <c r="AK566" s="93"/>
      <c r="AL566" s="93"/>
      <c r="AM566" s="93"/>
      <c r="AN566" s="93"/>
      <c r="AO566" s="93"/>
      <c r="AP566" s="93"/>
      <c r="AQ566" s="93"/>
      <c r="AR566" s="93"/>
    </row>
    <row r="567" spans="13:44" x14ac:dyDescent="0.2">
      <c r="M567" s="105"/>
      <c r="O567" s="93"/>
      <c r="P567" s="93"/>
      <c r="Q567" s="93"/>
      <c r="R567" s="93"/>
      <c r="S567" s="93"/>
      <c r="T567" s="93"/>
      <c r="U567" s="93"/>
      <c r="V567" s="93"/>
      <c r="W567" s="93"/>
      <c r="X567" s="93"/>
      <c r="Y567" s="93"/>
      <c r="Z567" s="93"/>
      <c r="AA567" s="93"/>
      <c r="AB567" s="93"/>
      <c r="AC567" s="93"/>
      <c r="AD567" s="93"/>
      <c r="AE567" s="93"/>
      <c r="AF567" s="93"/>
      <c r="AG567" s="93"/>
      <c r="AH567" s="93"/>
      <c r="AI567" s="93"/>
      <c r="AJ567" s="93"/>
      <c r="AK567" s="93"/>
      <c r="AL567" s="93"/>
      <c r="AM567" s="93"/>
      <c r="AN567" s="93"/>
      <c r="AO567" s="93"/>
      <c r="AP567" s="93"/>
      <c r="AQ567" s="93"/>
      <c r="AR567" s="93"/>
    </row>
    <row r="568" spans="13:44" x14ac:dyDescent="0.2">
      <c r="M568" s="105"/>
      <c r="O568" s="93"/>
      <c r="P568" s="93"/>
      <c r="Q568" s="93"/>
      <c r="R568" s="93"/>
      <c r="S568" s="93"/>
      <c r="T568" s="93"/>
      <c r="U568" s="93"/>
      <c r="V568" s="93"/>
      <c r="W568" s="93"/>
      <c r="X568" s="93"/>
      <c r="Y568" s="93"/>
      <c r="Z568" s="93"/>
      <c r="AA568" s="93"/>
      <c r="AB568" s="93"/>
      <c r="AC568" s="93"/>
      <c r="AD568" s="93"/>
      <c r="AE568" s="93"/>
      <c r="AF568" s="93"/>
      <c r="AG568" s="93"/>
      <c r="AH568" s="93"/>
      <c r="AI568" s="93"/>
      <c r="AJ568" s="93"/>
      <c r="AK568" s="93"/>
      <c r="AL568" s="93"/>
      <c r="AM568" s="93"/>
      <c r="AN568" s="93"/>
      <c r="AO568" s="93"/>
      <c r="AP568" s="93"/>
      <c r="AQ568" s="93"/>
      <c r="AR568" s="93"/>
    </row>
    <row r="569" spans="13:44" x14ac:dyDescent="0.2">
      <c r="M569" s="105"/>
      <c r="O569" s="93"/>
      <c r="P569" s="93"/>
      <c r="Q569" s="93"/>
      <c r="R569" s="93"/>
      <c r="S569" s="93"/>
      <c r="T569" s="93"/>
      <c r="U569" s="93"/>
      <c r="V569" s="93"/>
      <c r="W569" s="93"/>
      <c r="X569" s="93"/>
      <c r="Y569" s="93"/>
      <c r="Z569" s="93"/>
      <c r="AA569" s="93"/>
      <c r="AB569" s="93"/>
      <c r="AC569" s="93"/>
      <c r="AD569" s="93"/>
      <c r="AE569" s="93"/>
      <c r="AF569" s="93"/>
      <c r="AG569" s="93"/>
      <c r="AH569" s="93"/>
      <c r="AI569" s="93"/>
      <c r="AJ569" s="93"/>
      <c r="AK569" s="93"/>
      <c r="AL569" s="93"/>
      <c r="AM569" s="93"/>
      <c r="AN569" s="93"/>
      <c r="AO569" s="93"/>
      <c r="AP569" s="93"/>
      <c r="AQ569" s="93"/>
      <c r="AR569" s="93"/>
    </row>
    <row r="570" spans="13:44" x14ac:dyDescent="0.2">
      <c r="M570" s="105"/>
      <c r="O570" s="93"/>
      <c r="P570" s="93"/>
      <c r="Q570" s="93"/>
      <c r="R570" s="93"/>
      <c r="S570" s="93"/>
      <c r="T570" s="93"/>
      <c r="U570" s="93"/>
      <c r="V570" s="93"/>
      <c r="W570" s="93"/>
      <c r="X570" s="93"/>
      <c r="Y570" s="93"/>
      <c r="Z570" s="93"/>
      <c r="AA570" s="93"/>
      <c r="AB570" s="93"/>
      <c r="AC570" s="93"/>
      <c r="AD570" s="93"/>
      <c r="AE570" s="93"/>
      <c r="AF570" s="93"/>
      <c r="AG570" s="93"/>
      <c r="AH570" s="93"/>
      <c r="AI570" s="93"/>
      <c r="AJ570" s="93"/>
      <c r="AK570" s="93"/>
      <c r="AL570" s="93"/>
      <c r="AM570" s="93"/>
      <c r="AN570" s="93"/>
      <c r="AO570" s="93"/>
      <c r="AP570" s="93"/>
      <c r="AQ570" s="93"/>
      <c r="AR570" s="93"/>
    </row>
    <row r="571" spans="13:44" x14ac:dyDescent="0.2">
      <c r="M571" s="105"/>
      <c r="O571" s="93"/>
      <c r="P571" s="93"/>
      <c r="Q571" s="93"/>
      <c r="R571" s="93"/>
      <c r="S571" s="93"/>
      <c r="T571" s="93"/>
      <c r="U571" s="93"/>
      <c r="V571" s="93"/>
      <c r="W571" s="93"/>
      <c r="X571" s="93"/>
      <c r="Y571" s="93"/>
      <c r="Z571" s="93"/>
      <c r="AA571" s="93"/>
      <c r="AB571" s="93"/>
      <c r="AC571" s="93"/>
      <c r="AD571" s="93"/>
      <c r="AE571" s="93"/>
      <c r="AF571" s="93"/>
      <c r="AG571" s="93"/>
      <c r="AH571" s="93"/>
      <c r="AI571" s="93"/>
      <c r="AJ571" s="93"/>
      <c r="AK571" s="93"/>
      <c r="AL571" s="93"/>
      <c r="AM571" s="93"/>
      <c r="AN571" s="93"/>
      <c r="AO571" s="93"/>
      <c r="AP571" s="93"/>
      <c r="AQ571" s="93"/>
      <c r="AR571" s="93"/>
    </row>
    <row r="572" spans="13:44" x14ac:dyDescent="0.2">
      <c r="M572" s="105"/>
      <c r="O572" s="93"/>
      <c r="P572" s="93"/>
      <c r="Q572" s="93"/>
      <c r="R572" s="93"/>
      <c r="S572" s="93"/>
      <c r="T572" s="93"/>
      <c r="U572" s="93"/>
      <c r="V572" s="93"/>
      <c r="W572" s="93"/>
      <c r="X572" s="93"/>
      <c r="Y572" s="93"/>
      <c r="Z572" s="93"/>
      <c r="AA572" s="93"/>
      <c r="AB572" s="93"/>
      <c r="AC572" s="93"/>
      <c r="AD572" s="93"/>
      <c r="AE572" s="93"/>
      <c r="AF572" s="93"/>
      <c r="AG572" s="93"/>
      <c r="AH572" s="93"/>
      <c r="AI572" s="93"/>
      <c r="AJ572" s="93"/>
      <c r="AK572" s="93"/>
      <c r="AL572" s="93"/>
      <c r="AM572" s="93"/>
      <c r="AN572" s="93"/>
      <c r="AO572" s="93"/>
      <c r="AP572" s="93"/>
      <c r="AQ572" s="93"/>
      <c r="AR572" s="93"/>
    </row>
    <row r="573" spans="13:44" x14ac:dyDescent="0.2">
      <c r="M573" s="105"/>
      <c r="O573" s="93"/>
      <c r="P573" s="93"/>
      <c r="Q573" s="93"/>
      <c r="R573" s="93"/>
      <c r="S573" s="93"/>
      <c r="T573" s="93"/>
      <c r="U573" s="93"/>
      <c r="V573" s="93"/>
      <c r="W573" s="93"/>
      <c r="X573" s="93"/>
      <c r="Y573" s="93"/>
      <c r="Z573" s="93"/>
      <c r="AA573" s="93"/>
      <c r="AB573" s="93"/>
      <c r="AC573" s="93"/>
      <c r="AD573" s="93"/>
      <c r="AE573" s="93"/>
      <c r="AF573" s="93"/>
      <c r="AG573" s="93"/>
      <c r="AH573" s="93"/>
      <c r="AI573" s="93"/>
      <c r="AJ573" s="93"/>
      <c r="AK573" s="93"/>
      <c r="AL573" s="93"/>
      <c r="AM573" s="93"/>
      <c r="AN573" s="93"/>
      <c r="AO573" s="93"/>
      <c r="AP573" s="93"/>
      <c r="AQ573" s="93"/>
      <c r="AR573" s="93"/>
    </row>
    <row r="574" spans="13:44" x14ac:dyDescent="0.2">
      <c r="M574" s="105"/>
      <c r="O574" s="93"/>
      <c r="P574" s="93"/>
      <c r="Q574" s="93"/>
      <c r="R574" s="93"/>
      <c r="S574" s="93"/>
      <c r="T574" s="93"/>
      <c r="U574" s="93"/>
      <c r="V574" s="93"/>
      <c r="W574" s="93"/>
      <c r="X574" s="93"/>
      <c r="Y574" s="93"/>
      <c r="Z574" s="93"/>
      <c r="AA574" s="93"/>
      <c r="AB574" s="93"/>
      <c r="AC574" s="93"/>
      <c r="AD574" s="93"/>
      <c r="AE574" s="93"/>
      <c r="AF574" s="93"/>
      <c r="AG574" s="93"/>
      <c r="AH574" s="93"/>
      <c r="AI574" s="93"/>
      <c r="AJ574" s="93"/>
      <c r="AK574" s="93"/>
      <c r="AL574" s="93"/>
      <c r="AM574" s="93"/>
      <c r="AN574" s="93"/>
      <c r="AO574" s="93"/>
      <c r="AP574" s="93"/>
      <c r="AQ574" s="93"/>
      <c r="AR574" s="93"/>
    </row>
    <row r="575" spans="13:44" x14ac:dyDescent="0.2">
      <c r="M575" s="105"/>
      <c r="O575" s="93"/>
      <c r="P575" s="93"/>
      <c r="Q575" s="93"/>
      <c r="R575" s="93"/>
      <c r="S575" s="93"/>
      <c r="T575" s="93"/>
      <c r="U575" s="93"/>
      <c r="V575" s="93"/>
      <c r="W575" s="93"/>
      <c r="X575" s="93"/>
      <c r="Y575" s="93"/>
      <c r="Z575" s="93"/>
      <c r="AA575" s="93"/>
      <c r="AB575" s="93"/>
      <c r="AC575" s="93"/>
      <c r="AD575" s="93"/>
      <c r="AE575" s="93"/>
      <c r="AF575" s="93"/>
      <c r="AG575" s="93"/>
      <c r="AH575" s="93"/>
      <c r="AI575" s="93"/>
      <c r="AJ575" s="93"/>
      <c r="AK575" s="93"/>
      <c r="AL575" s="93"/>
      <c r="AM575" s="93"/>
      <c r="AN575" s="93"/>
      <c r="AO575" s="93"/>
      <c r="AP575" s="93"/>
      <c r="AQ575" s="93"/>
      <c r="AR575" s="93"/>
    </row>
    <row r="576" spans="13:44" x14ac:dyDescent="0.2">
      <c r="M576" s="105"/>
      <c r="O576" s="93"/>
      <c r="P576" s="93"/>
      <c r="Q576" s="93"/>
      <c r="R576" s="93"/>
      <c r="S576" s="93"/>
      <c r="T576" s="93"/>
      <c r="U576" s="93"/>
      <c r="V576" s="93"/>
      <c r="W576" s="93"/>
      <c r="X576" s="93"/>
      <c r="Y576" s="93"/>
      <c r="Z576" s="93"/>
      <c r="AA576" s="93"/>
      <c r="AB576" s="93"/>
      <c r="AC576" s="93"/>
      <c r="AD576" s="93"/>
      <c r="AE576" s="93"/>
      <c r="AF576" s="93"/>
      <c r="AG576" s="93"/>
      <c r="AH576" s="93"/>
      <c r="AI576" s="93"/>
      <c r="AJ576" s="93"/>
      <c r="AK576" s="93"/>
      <c r="AL576" s="93"/>
      <c r="AM576" s="93"/>
      <c r="AN576" s="93"/>
      <c r="AO576" s="93"/>
      <c r="AP576" s="93"/>
      <c r="AQ576" s="93"/>
      <c r="AR576" s="93"/>
    </row>
    <row r="577" spans="13:44" x14ac:dyDescent="0.2">
      <c r="M577" s="105"/>
      <c r="O577" s="93"/>
      <c r="P577" s="93"/>
      <c r="Q577" s="93"/>
      <c r="R577" s="93"/>
      <c r="S577" s="93"/>
      <c r="T577" s="93"/>
      <c r="U577" s="93"/>
      <c r="V577" s="93"/>
      <c r="W577" s="93"/>
      <c r="X577" s="93"/>
      <c r="Y577" s="93"/>
      <c r="Z577" s="93"/>
      <c r="AA577" s="93"/>
      <c r="AB577" s="93"/>
      <c r="AC577" s="93"/>
      <c r="AD577" s="93"/>
      <c r="AE577" s="93"/>
      <c r="AF577" s="93"/>
      <c r="AG577" s="93"/>
      <c r="AH577" s="93"/>
      <c r="AI577" s="93"/>
      <c r="AJ577" s="93"/>
      <c r="AK577" s="93"/>
      <c r="AL577" s="93"/>
      <c r="AM577" s="93"/>
      <c r="AN577" s="93"/>
      <c r="AO577" s="93"/>
      <c r="AP577" s="93"/>
      <c r="AQ577" s="93"/>
      <c r="AR577" s="93"/>
    </row>
    <row r="578" spans="13:44" x14ac:dyDescent="0.2">
      <c r="M578" s="105"/>
      <c r="O578" s="93"/>
      <c r="P578" s="93"/>
      <c r="Q578" s="93"/>
      <c r="R578" s="93"/>
      <c r="S578" s="93"/>
      <c r="T578" s="93"/>
      <c r="U578" s="93"/>
      <c r="V578" s="93"/>
      <c r="W578" s="93"/>
      <c r="X578" s="93"/>
      <c r="Y578" s="93"/>
      <c r="Z578" s="93"/>
      <c r="AA578" s="93"/>
      <c r="AB578" s="93"/>
      <c r="AC578" s="93"/>
      <c r="AD578" s="93"/>
      <c r="AE578" s="93"/>
      <c r="AF578" s="93"/>
      <c r="AG578" s="93"/>
      <c r="AH578" s="93"/>
      <c r="AI578" s="93"/>
      <c r="AJ578" s="93"/>
      <c r="AK578" s="93"/>
      <c r="AL578" s="93"/>
      <c r="AM578" s="93"/>
      <c r="AN578" s="93"/>
      <c r="AO578" s="93"/>
      <c r="AP578" s="93"/>
      <c r="AQ578" s="93"/>
      <c r="AR578" s="93"/>
    </row>
    <row r="579" spans="13:44" x14ac:dyDescent="0.2">
      <c r="M579" s="105"/>
      <c r="O579" s="93"/>
      <c r="P579" s="93"/>
      <c r="Q579" s="93"/>
      <c r="R579" s="93"/>
      <c r="S579" s="93"/>
      <c r="T579" s="93"/>
      <c r="U579" s="93"/>
      <c r="V579" s="93"/>
      <c r="W579" s="93"/>
      <c r="X579" s="93"/>
      <c r="Y579" s="93"/>
      <c r="Z579" s="93"/>
      <c r="AA579" s="93"/>
      <c r="AB579" s="93"/>
      <c r="AC579" s="93"/>
      <c r="AD579" s="93"/>
      <c r="AE579" s="93"/>
      <c r="AF579" s="93"/>
      <c r="AG579" s="93"/>
      <c r="AH579" s="93"/>
      <c r="AI579" s="93"/>
      <c r="AJ579" s="93"/>
      <c r="AK579" s="93"/>
      <c r="AL579" s="93"/>
      <c r="AM579" s="93"/>
      <c r="AN579" s="93"/>
      <c r="AO579" s="93"/>
      <c r="AP579" s="93"/>
      <c r="AQ579" s="93"/>
      <c r="AR579" s="93"/>
    </row>
    <row r="580" spans="13:44" x14ac:dyDescent="0.2">
      <c r="M580" s="105"/>
      <c r="O580" s="93"/>
      <c r="P580" s="93"/>
      <c r="Q580" s="93"/>
      <c r="R580" s="93"/>
      <c r="S580" s="93"/>
      <c r="T580" s="93"/>
      <c r="U580" s="93"/>
      <c r="V580" s="93"/>
      <c r="W580" s="93"/>
      <c r="X580" s="93"/>
      <c r="Y580" s="93"/>
      <c r="Z580" s="93"/>
      <c r="AA580" s="93"/>
      <c r="AB580" s="93"/>
      <c r="AC580" s="93"/>
      <c r="AD580" s="93"/>
      <c r="AE580" s="93"/>
      <c r="AF580" s="93"/>
      <c r="AG580" s="93"/>
      <c r="AH580" s="93"/>
      <c r="AI580" s="93"/>
      <c r="AJ580" s="93"/>
      <c r="AK580" s="93"/>
      <c r="AL580" s="93"/>
      <c r="AM580" s="93"/>
      <c r="AN580" s="93"/>
      <c r="AO580" s="93"/>
      <c r="AP580" s="93"/>
      <c r="AQ580" s="93"/>
      <c r="AR580" s="93"/>
    </row>
    <row r="581" spans="13:44" x14ac:dyDescent="0.2">
      <c r="M581" s="105"/>
      <c r="O581" s="93"/>
      <c r="P581" s="93"/>
      <c r="Q581" s="93"/>
      <c r="R581" s="93"/>
      <c r="S581" s="93"/>
      <c r="T581" s="93"/>
      <c r="U581" s="93"/>
      <c r="V581" s="93"/>
      <c r="W581" s="93"/>
      <c r="X581" s="93"/>
      <c r="Y581" s="93"/>
      <c r="Z581" s="93"/>
      <c r="AA581" s="93"/>
      <c r="AB581" s="93"/>
      <c r="AC581" s="93"/>
      <c r="AD581" s="93"/>
      <c r="AE581" s="93"/>
      <c r="AF581" s="93"/>
      <c r="AG581" s="93"/>
      <c r="AH581" s="93"/>
      <c r="AI581" s="93"/>
      <c r="AJ581" s="93"/>
      <c r="AK581" s="93"/>
      <c r="AL581" s="93"/>
      <c r="AM581" s="93"/>
      <c r="AN581" s="93"/>
      <c r="AO581" s="93"/>
      <c r="AP581" s="93"/>
      <c r="AQ581" s="93"/>
      <c r="AR581" s="93"/>
    </row>
    <row r="582" spans="13:44" x14ac:dyDescent="0.2">
      <c r="M582" s="105"/>
      <c r="O582" s="93"/>
      <c r="P582" s="93"/>
      <c r="Q582" s="93"/>
      <c r="R582" s="93"/>
      <c r="S582" s="93"/>
      <c r="T582" s="93"/>
      <c r="U582" s="93"/>
      <c r="V582" s="93"/>
      <c r="W582" s="93"/>
      <c r="X582" s="93"/>
      <c r="Y582" s="93"/>
      <c r="Z582" s="93"/>
      <c r="AA582" s="93"/>
      <c r="AB582" s="93"/>
      <c r="AC582" s="93"/>
      <c r="AD582" s="93"/>
      <c r="AE582" s="93"/>
      <c r="AF582" s="93"/>
      <c r="AG582" s="93"/>
      <c r="AH582" s="93"/>
      <c r="AI582" s="93"/>
      <c r="AJ582" s="93"/>
      <c r="AK582" s="93"/>
      <c r="AL582" s="93"/>
      <c r="AM582" s="93"/>
      <c r="AN582" s="93"/>
      <c r="AO582" s="93"/>
      <c r="AP582" s="93"/>
      <c r="AQ582" s="93"/>
      <c r="AR582" s="93"/>
    </row>
    <row r="583" spans="13:44" x14ac:dyDescent="0.2">
      <c r="M583" s="105"/>
      <c r="O583" s="93"/>
      <c r="P583" s="93"/>
      <c r="Q583" s="93"/>
      <c r="R583" s="93"/>
      <c r="S583" s="93"/>
      <c r="T583" s="93"/>
      <c r="U583" s="93"/>
      <c r="V583" s="93"/>
      <c r="W583" s="93"/>
      <c r="X583" s="93"/>
      <c r="Y583" s="93"/>
      <c r="Z583" s="93"/>
      <c r="AA583" s="93"/>
      <c r="AB583" s="93"/>
      <c r="AC583" s="93"/>
      <c r="AD583" s="93"/>
      <c r="AE583" s="93"/>
      <c r="AF583" s="93"/>
      <c r="AG583" s="93"/>
      <c r="AH583" s="93"/>
      <c r="AI583" s="93"/>
      <c r="AJ583" s="93"/>
      <c r="AK583" s="93"/>
      <c r="AL583" s="93"/>
      <c r="AM583" s="93"/>
      <c r="AN583" s="93"/>
      <c r="AO583" s="93"/>
      <c r="AP583" s="93"/>
      <c r="AQ583" s="93"/>
      <c r="AR583" s="93"/>
    </row>
    <row r="584" spans="13:44" x14ac:dyDescent="0.2">
      <c r="M584" s="105"/>
      <c r="O584" s="93"/>
      <c r="P584" s="93"/>
      <c r="Q584" s="93"/>
      <c r="R584" s="93"/>
      <c r="S584" s="93"/>
      <c r="T584" s="93"/>
      <c r="U584" s="93"/>
      <c r="V584" s="93"/>
      <c r="W584" s="93"/>
      <c r="X584" s="93"/>
      <c r="Y584" s="93"/>
      <c r="Z584" s="93"/>
      <c r="AA584" s="93"/>
      <c r="AB584" s="93"/>
      <c r="AC584" s="93"/>
      <c r="AD584" s="93"/>
      <c r="AE584" s="93"/>
      <c r="AF584" s="93"/>
      <c r="AG584" s="93"/>
      <c r="AH584" s="93"/>
      <c r="AI584" s="93"/>
      <c r="AJ584" s="93"/>
      <c r="AK584" s="93"/>
      <c r="AL584" s="93"/>
      <c r="AM584" s="93"/>
      <c r="AN584" s="93"/>
      <c r="AO584" s="93"/>
      <c r="AP584" s="93"/>
      <c r="AQ584" s="93"/>
      <c r="AR584" s="93"/>
    </row>
    <row r="585" spans="13:44" x14ac:dyDescent="0.2">
      <c r="M585" s="105"/>
      <c r="O585" s="93"/>
      <c r="P585" s="93"/>
      <c r="Q585" s="93"/>
      <c r="R585" s="93"/>
      <c r="S585" s="93"/>
      <c r="T585" s="93"/>
      <c r="U585" s="93"/>
      <c r="V585" s="93"/>
      <c r="W585" s="93"/>
      <c r="X585" s="93"/>
      <c r="Y585" s="93"/>
      <c r="Z585" s="93"/>
      <c r="AA585" s="93"/>
      <c r="AB585" s="93"/>
      <c r="AC585" s="93"/>
      <c r="AD585" s="93"/>
      <c r="AE585" s="93"/>
      <c r="AF585" s="93"/>
      <c r="AG585" s="93"/>
      <c r="AH585" s="93"/>
      <c r="AI585" s="93"/>
      <c r="AJ585" s="93"/>
      <c r="AK585" s="93"/>
      <c r="AL585" s="93"/>
      <c r="AM585" s="93"/>
      <c r="AN585" s="93"/>
      <c r="AO585" s="93"/>
      <c r="AP585" s="93"/>
      <c r="AQ585" s="93"/>
      <c r="AR585" s="93"/>
    </row>
    <row r="586" spans="13:44" x14ac:dyDescent="0.2">
      <c r="M586" s="105"/>
      <c r="O586" s="93"/>
      <c r="P586" s="93"/>
      <c r="Q586" s="93"/>
      <c r="R586" s="93"/>
      <c r="S586" s="93"/>
      <c r="T586" s="93"/>
      <c r="U586" s="93"/>
      <c r="V586" s="93"/>
      <c r="W586" s="93"/>
      <c r="X586" s="93"/>
      <c r="Y586" s="93"/>
      <c r="Z586" s="93"/>
      <c r="AA586" s="93"/>
      <c r="AB586" s="93"/>
      <c r="AC586" s="93"/>
      <c r="AD586" s="93"/>
      <c r="AE586" s="93"/>
      <c r="AF586" s="93"/>
      <c r="AG586" s="93"/>
      <c r="AH586" s="93"/>
      <c r="AI586" s="93"/>
      <c r="AJ586" s="93"/>
      <c r="AK586" s="93"/>
      <c r="AL586" s="93"/>
      <c r="AM586" s="93"/>
      <c r="AN586" s="93"/>
      <c r="AO586" s="93"/>
      <c r="AP586" s="93"/>
      <c r="AQ586" s="93"/>
      <c r="AR586" s="93"/>
    </row>
    <row r="587" spans="13:44" x14ac:dyDescent="0.2">
      <c r="M587" s="105"/>
      <c r="O587" s="93"/>
      <c r="P587" s="93"/>
      <c r="Q587" s="93"/>
      <c r="R587" s="93"/>
      <c r="S587" s="93"/>
      <c r="T587" s="93"/>
      <c r="U587" s="93"/>
      <c r="V587" s="93"/>
      <c r="W587" s="93"/>
      <c r="X587" s="93"/>
      <c r="Y587" s="93"/>
      <c r="Z587" s="93"/>
      <c r="AA587" s="93"/>
      <c r="AB587" s="93"/>
      <c r="AC587" s="93"/>
      <c r="AD587" s="93"/>
      <c r="AE587" s="93"/>
      <c r="AF587" s="93"/>
      <c r="AG587" s="93"/>
      <c r="AH587" s="93"/>
      <c r="AI587" s="93"/>
      <c r="AJ587" s="93"/>
      <c r="AK587" s="93"/>
      <c r="AL587" s="93"/>
      <c r="AM587" s="93"/>
      <c r="AN587" s="93"/>
      <c r="AO587" s="93"/>
      <c r="AP587" s="93"/>
      <c r="AQ587" s="93"/>
      <c r="AR587" s="93"/>
    </row>
    <row r="588" spans="13:44" x14ac:dyDescent="0.2">
      <c r="M588" s="105"/>
      <c r="O588" s="93"/>
      <c r="P588" s="93"/>
      <c r="Q588" s="93"/>
      <c r="R588" s="93"/>
      <c r="S588" s="93"/>
      <c r="T588" s="93"/>
      <c r="U588" s="93"/>
      <c r="V588" s="93"/>
      <c r="W588" s="93"/>
      <c r="X588" s="93"/>
      <c r="Y588" s="93"/>
      <c r="Z588" s="93"/>
      <c r="AA588" s="93"/>
      <c r="AB588" s="93"/>
      <c r="AC588" s="93"/>
      <c r="AD588" s="93"/>
      <c r="AE588" s="93"/>
      <c r="AF588" s="93"/>
      <c r="AG588" s="93"/>
      <c r="AH588" s="93"/>
      <c r="AI588" s="93"/>
      <c r="AJ588" s="93"/>
      <c r="AK588" s="93"/>
      <c r="AL588" s="93"/>
      <c r="AM588" s="93"/>
      <c r="AN588" s="93"/>
      <c r="AO588" s="93"/>
      <c r="AP588" s="93"/>
      <c r="AQ588" s="93"/>
      <c r="AR588" s="93"/>
    </row>
    <row r="589" spans="13:44" x14ac:dyDescent="0.2">
      <c r="M589" s="105"/>
      <c r="O589" s="93"/>
      <c r="P589" s="93"/>
      <c r="Q589" s="93"/>
      <c r="R589" s="93"/>
      <c r="S589" s="93"/>
      <c r="T589" s="93"/>
      <c r="U589" s="93"/>
      <c r="V589" s="93"/>
      <c r="W589" s="93"/>
      <c r="X589" s="93"/>
      <c r="Y589" s="93"/>
      <c r="Z589" s="93"/>
      <c r="AA589" s="93"/>
      <c r="AB589" s="93"/>
      <c r="AC589" s="93"/>
      <c r="AD589" s="93"/>
      <c r="AE589" s="93"/>
      <c r="AF589" s="93"/>
      <c r="AG589" s="93"/>
      <c r="AH589" s="93"/>
      <c r="AI589" s="93"/>
      <c r="AJ589" s="93"/>
      <c r="AK589" s="93"/>
      <c r="AL589" s="93"/>
      <c r="AM589" s="93"/>
      <c r="AN589" s="93"/>
      <c r="AO589" s="93"/>
      <c r="AP589" s="93"/>
      <c r="AQ589" s="93"/>
      <c r="AR589" s="93"/>
    </row>
    <row r="590" spans="13:44" x14ac:dyDescent="0.2">
      <c r="M590" s="105"/>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row>
    <row r="591" spans="13:44" x14ac:dyDescent="0.2">
      <c r="M591" s="105"/>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c r="AN591" s="93"/>
      <c r="AO591" s="93"/>
      <c r="AP591" s="93"/>
      <c r="AQ591" s="93"/>
      <c r="AR591" s="93"/>
    </row>
    <row r="592" spans="13:44" x14ac:dyDescent="0.2">
      <c r="M592" s="105"/>
      <c r="O592" s="93"/>
      <c r="P592" s="93"/>
      <c r="Q592" s="93"/>
      <c r="R592" s="93"/>
      <c r="S592" s="93"/>
      <c r="T592" s="93"/>
      <c r="U592" s="93"/>
      <c r="V592" s="93"/>
      <c r="W592" s="93"/>
      <c r="X592" s="93"/>
      <c r="Y592" s="93"/>
      <c r="Z592" s="93"/>
      <c r="AA592" s="93"/>
      <c r="AB592" s="93"/>
      <c r="AC592" s="93"/>
      <c r="AD592" s="93"/>
      <c r="AE592" s="93"/>
      <c r="AF592" s="93"/>
      <c r="AG592" s="93"/>
      <c r="AH592" s="93"/>
      <c r="AI592" s="93"/>
      <c r="AJ592" s="93"/>
      <c r="AK592" s="93"/>
      <c r="AL592" s="93"/>
      <c r="AM592" s="93"/>
      <c r="AN592" s="93"/>
      <c r="AO592" s="93"/>
      <c r="AP592" s="93"/>
      <c r="AQ592" s="93"/>
      <c r="AR592" s="93"/>
    </row>
    <row r="593" spans="13:44" x14ac:dyDescent="0.2">
      <c r="M593" s="105"/>
      <c r="O593" s="93"/>
      <c r="P593" s="93"/>
      <c r="Q593" s="93"/>
      <c r="R593" s="93"/>
      <c r="S593" s="93"/>
      <c r="T593" s="93"/>
      <c r="U593" s="93"/>
      <c r="V593" s="93"/>
      <c r="W593" s="93"/>
      <c r="X593" s="93"/>
      <c r="Y593" s="93"/>
      <c r="Z593" s="93"/>
      <c r="AA593" s="93"/>
      <c r="AB593" s="93"/>
      <c r="AC593" s="93"/>
      <c r="AD593" s="93"/>
      <c r="AE593" s="93"/>
      <c r="AF593" s="93"/>
      <c r="AG593" s="93"/>
      <c r="AH593" s="93"/>
      <c r="AI593" s="93"/>
      <c r="AJ593" s="93"/>
      <c r="AK593" s="93"/>
      <c r="AL593" s="93"/>
      <c r="AM593" s="93"/>
      <c r="AN593" s="93"/>
      <c r="AO593" s="93"/>
      <c r="AP593" s="93"/>
      <c r="AQ593" s="93"/>
      <c r="AR593" s="93"/>
    </row>
    <row r="594" spans="13:44" x14ac:dyDescent="0.2">
      <c r="M594" s="105"/>
      <c r="O594" s="93"/>
      <c r="P594" s="93"/>
      <c r="Q594" s="93"/>
      <c r="R594" s="93"/>
      <c r="S594" s="93"/>
      <c r="T594" s="93"/>
      <c r="U594" s="93"/>
      <c r="V594" s="93"/>
      <c r="W594" s="93"/>
      <c r="X594" s="93"/>
      <c r="Y594" s="93"/>
      <c r="Z594" s="93"/>
      <c r="AA594" s="93"/>
      <c r="AB594" s="93"/>
      <c r="AC594" s="93"/>
      <c r="AD594" s="93"/>
      <c r="AE594" s="93"/>
      <c r="AF594" s="93"/>
      <c r="AG594" s="93"/>
      <c r="AH594" s="93"/>
      <c r="AI594" s="93"/>
      <c r="AJ594" s="93"/>
      <c r="AK594" s="93"/>
      <c r="AL594" s="93"/>
      <c r="AM594" s="93"/>
      <c r="AN594" s="93"/>
      <c r="AO594" s="93"/>
      <c r="AP594" s="93"/>
      <c r="AQ594" s="93"/>
      <c r="AR594" s="93"/>
    </row>
    <row r="595" spans="13:44" x14ac:dyDescent="0.2">
      <c r="M595" s="105"/>
      <c r="O595" s="93"/>
      <c r="P595" s="93"/>
      <c r="Q595" s="93"/>
      <c r="R595" s="93"/>
      <c r="S595" s="93"/>
      <c r="T595" s="93"/>
      <c r="U595" s="93"/>
      <c r="V595" s="93"/>
      <c r="W595" s="93"/>
      <c r="X595" s="93"/>
      <c r="Y595" s="93"/>
      <c r="Z595" s="93"/>
      <c r="AA595" s="93"/>
      <c r="AB595" s="93"/>
      <c r="AC595" s="93"/>
      <c r="AD595" s="93"/>
      <c r="AE595" s="93"/>
      <c r="AF595" s="93"/>
      <c r="AG595" s="93"/>
      <c r="AH595" s="93"/>
      <c r="AI595" s="93"/>
      <c r="AJ595" s="93"/>
      <c r="AK595" s="93"/>
      <c r="AL595" s="93"/>
      <c r="AM595" s="93"/>
      <c r="AN595" s="93"/>
      <c r="AO595" s="93"/>
      <c r="AP595" s="93"/>
      <c r="AQ595" s="93"/>
      <c r="AR595" s="93"/>
    </row>
    <row r="596" spans="13:44" x14ac:dyDescent="0.2">
      <c r="M596" s="105"/>
      <c r="O596" s="93"/>
      <c r="P596" s="93"/>
      <c r="Q596" s="93"/>
      <c r="R596" s="93"/>
      <c r="S596" s="93"/>
      <c r="T596" s="93"/>
      <c r="U596" s="93"/>
      <c r="V596" s="93"/>
      <c r="W596" s="93"/>
      <c r="X596" s="93"/>
      <c r="Y596" s="93"/>
      <c r="Z596" s="93"/>
      <c r="AA596" s="93"/>
      <c r="AB596" s="93"/>
      <c r="AC596" s="93"/>
      <c r="AD596" s="93"/>
      <c r="AE596" s="93"/>
      <c r="AF596" s="93"/>
      <c r="AG596" s="93"/>
      <c r="AH596" s="93"/>
      <c r="AI596" s="93"/>
      <c r="AJ596" s="93"/>
      <c r="AK596" s="93"/>
      <c r="AL596" s="93"/>
      <c r="AM596" s="93"/>
      <c r="AN596" s="93"/>
      <c r="AO596" s="93"/>
      <c r="AP596" s="93"/>
      <c r="AQ596" s="93"/>
      <c r="AR596" s="93"/>
    </row>
    <row r="597" spans="13:44" x14ac:dyDescent="0.2">
      <c r="M597" s="105"/>
      <c r="O597" s="93"/>
      <c r="P597" s="93"/>
      <c r="Q597" s="93"/>
      <c r="R597" s="93"/>
      <c r="S597" s="93"/>
      <c r="T597" s="93"/>
      <c r="U597" s="93"/>
      <c r="V597" s="93"/>
      <c r="W597" s="93"/>
      <c r="X597" s="93"/>
      <c r="Y597" s="93"/>
      <c r="Z597" s="93"/>
      <c r="AA597" s="93"/>
      <c r="AB597" s="93"/>
      <c r="AC597" s="93"/>
      <c r="AD597" s="93"/>
      <c r="AE597" s="93"/>
      <c r="AF597" s="93"/>
      <c r="AG597" s="93"/>
      <c r="AH597" s="93"/>
      <c r="AI597" s="93"/>
      <c r="AJ597" s="93"/>
      <c r="AK597" s="93"/>
      <c r="AL597" s="93"/>
      <c r="AM597" s="93"/>
      <c r="AN597" s="93"/>
      <c r="AO597" s="93"/>
      <c r="AP597" s="93"/>
      <c r="AQ597" s="93"/>
      <c r="AR597" s="93"/>
    </row>
    <row r="598" spans="13:44" x14ac:dyDescent="0.2">
      <c r="M598" s="105"/>
      <c r="O598" s="93"/>
      <c r="P598" s="93"/>
      <c r="Q598" s="93"/>
      <c r="R598" s="93"/>
      <c r="S598" s="93"/>
      <c r="T598" s="93"/>
      <c r="U598" s="93"/>
      <c r="V598" s="93"/>
      <c r="W598" s="93"/>
      <c r="X598" s="93"/>
      <c r="Y598" s="93"/>
      <c r="Z598" s="93"/>
      <c r="AA598" s="93"/>
      <c r="AB598" s="93"/>
      <c r="AC598" s="93"/>
      <c r="AD598" s="93"/>
      <c r="AE598" s="93"/>
      <c r="AF598" s="93"/>
      <c r="AG598" s="93"/>
      <c r="AH598" s="93"/>
      <c r="AI598" s="93"/>
      <c r="AJ598" s="93"/>
      <c r="AK598" s="93"/>
      <c r="AL598" s="93"/>
      <c r="AM598" s="93"/>
      <c r="AN598" s="93"/>
      <c r="AO598" s="93"/>
      <c r="AP598" s="93"/>
      <c r="AQ598" s="93"/>
      <c r="AR598" s="93"/>
    </row>
    <row r="599" spans="13:44" x14ac:dyDescent="0.2">
      <c r="M599" s="105"/>
      <c r="O599" s="93"/>
      <c r="P599" s="93"/>
      <c r="Q599" s="93"/>
      <c r="R599" s="93"/>
      <c r="S599" s="93"/>
      <c r="T599" s="93"/>
      <c r="U599" s="93"/>
      <c r="V599" s="93"/>
      <c r="W599" s="93"/>
      <c r="X599" s="93"/>
      <c r="Y599" s="93"/>
      <c r="Z599" s="93"/>
      <c r="AA599" s="93"/>
      <c r="AB599" s="93"/>
      <c r="AC599" s="93"/>
      <c r="AD599" s="93"/>
      <c r="AE599" s="93"/>
      <c r="AF599" s="93"/>
      <c r="AG599" s="93"/>
      <c r="AH599" s="93"/>
      <c r="AI599" s="93"/>
      <c r="AJ599" s="93"/>
      <c r="AK599" s="93"/>
      <c r="AL599" s="93"/>
      <c r="AM599" s="93"/>
      <c r="AN599" s="93"/>
      <c r="AO599" s="93"/>
      <c r="AP599" s="93"/>
      <c r="AQ599" s="93"/>
      <c r="AR599" s="93"/>
    </row>
    <row r="600" spans="13:44" x14ac:dyDescent="0.2">
      <c r="M600" s="105"/>
      <c r="O600" s="93"/>
      <c r="P600" s="93"/>
      <c r="Q600" s="93"/>
      <c r="R600" s="93"/>
      <c r="S600" s="93"/>
      <c r="T600" s="93"/>
      <c r="U600" s="93"/>
      <c r="V600" s="93"/>
      <c r="W600" s="93"/>
      <c r="X600" s="93"/>
      <c r="Y600" s="93"/>
      <c r="Z600" s="93"/>
      <c r="AA600" s="93"/>
      <c r="AB600" s="93"/>
      <c r="AC600" s="93"/>
      <c r="AD600" s="93"/>
      <c r="AE600" s="93"/>
      <c r="AF600" s="93"/>
      <c r="AG600" s="93"/>
      <c r="AH600" s="93"/>
      <c r="AI600" s="93"/>
      <c r="AJ600" s="93"/>
      <c r="AK600" s="93"/>
      <c r="AL600" s="93"/>
      <c r="AM600" s="93"/>
      <c r="AN600" s="93"/>
      <c r="AO600" s="93"/>
      <c r="AP600" s="93"/>
      <c r="AQ600" s="93"/>
      <c r="AR600" s="93"/>
    </row>
    <row r="601" spans="13:44" x14ac:dyDescent="0.2">
      <c r="M601" s="105"/>
      <c r="O601" s="93"/>
      <c r="P601" s="93"/>
      <c r="Q601" s="93"/>
      <c r="R601" s="93"/>
      <c r="S601" s="93"/>
      <c r="T601" s="93"/>
      <c r="U601" s="93"/>
      <c r="V601" s="93"/>
      <c r="W601" s="93"/>
      <c r="X601" s="93"/>
      <c r="Y601" s="93"/>
      <c r="Z601" s="93"/>
      <c r="AA601" s="93"/>
      <c r="AB601" s="93"/>
      <c r="AC601" s="93"/>
      <c r="AD601" s="93"/>
      <c r="AE601" s="93"/>
      <c r="AF601" s="93"/>
      <c r="AG601" s="93"/>
      <c r="AH601" s="93"/>
      <c r="AI601" s="93"/>
      <c r="AJ601" s="93"/>
      <c r="AK601" s="93"/>
      <c r="AL601" s="93"/>
      <c r="AM601" s="93"/>
      <c r="AN601" s="93"/>
      <c r="AO601" s="93"/>
      <c r="AP601" s="93"/>
      <c r="AQ601" s="93"/>
      <c r="AR601" s="93"/>
    </row>
    <row r="602" spans="13:44" x14ac:dyDescent="0.2">
      <c r="M602" s="105"/>
      <c r="O602" s="93"/>
      <c r="P602" s="93"/>
      <c r="Q602" s="93"/>
      <c r="R602" s="93"/>
      <c r="S602" s="93"/>
      <c r="T602" s="93"/>
      <c r="U602" s="93"/>
      <c r="V602" s="93"/>
      <c r="W602" s="93"/>
      <c r="X602" s="93"/>
      <c r="Y602" s="93"/>
      <c r="Z602" s="93"/>
      <c r="AA602" s="93"/>
      <c r="AB602" s="93"/>
      <c r="AC602" s="93"/>
      <c r="AD602" s="93"/>
      <c r="AE602" s="93"/>
      <c r="AF602" s="93"/>
      <c r="AG602" s="93"/>
      <c r="AH602" s="93"/>
      <c r="AI602" s="93"/>
      <c r="AJ602" s="93"/>
      <c r="AK602" s="93"/>
      <c r="AL602" s="93"/>
      <c r="AM602" s="93"/>
      <c r="AN602" s="93"/>
      <c r="AO602" s="93"/>
      <c r="AP602" s="93"/>
      <c r="AQ602" s="93"/>
      <c r="AR602" s="93"/>
    </row>
    <row r="603" spans="13:44" x14ac:dyDescent="0.2">
      <c r="M603" s="105"/>
      <c r="O603" s="93"/>
      <c r="P603" s="93"/>
      <c r="Q603" s="93"/>
      <c r="R603" s="93"/>
      <c r="S603" s="93"/>
      <c r="T603" s="93"/>
      <c r="U603" s="93"/>
      <c r="V603" s="93"/>
      <c r="W603" s="93"/>
      <c r="X603" s="93"/>
      <c r="Y603" s="93"/>
      <c r="Z603" s="93"/>
      <c r="AA603" s="93"/>
      <c r="AB603" s="93"/>
      <c r="AC603" s="93"/>
      <c r="AD603" s="93"/>
      <c r="AE603" s="93"/>
      <c r="AF603" s="93"/>
      <c r="AG603" s="93"/>
      <c r="AH603" s="93"/>
      <c r="AI603" s="93"/>
      <c r="AJ603" s="93"/>
      <c r="AK603" s="93"/>
      <c r="AL603" s="93"/>
      <c r="AM603" s="93"/>
      <c r="AN603" s="93"/>
      <c r="AO603" s="93"/>
      <c r="AP603" s="93"/>
      <c r="AQ603" s="93"/>
      <c r="AR603" s="93"/>
    </row>
    <row r="604" spans="13:44" x14ac:dyDescent="0.2">
      <c r="M604" s="105"/>
      <c r="O604" s="93"/>
      <c r="P604" s="93"/>
      <c r="Q604" s="93"/>
      <c r="R604" s="93"/>
      <c r="S604" s="93"/>
      <c r="T604" s="93"/>
      <c r="U604" s="93"/>
      <c r="V604" s="93"/>
      <c r="W604" s="93"/>
      <c r="X604" s="93"/>
      <c r="Y604" s="93"/>
      <c r="Z604" s="93"/>
      <c r="AA604" s="93"/>
      <c r="AB604" s="93"/>
      <c r="AC604" s="93"/>
      <c r="AD604" s="93"/>
      <c r="AE604" s="93"/>
      <c r="AF604" s="93"/>
      <c r="AG604" s="93"/>
      <c r="AH604" s="93"/>
      <c r="AI604" s="93"/>
      <c r="AJ604" s="93"/>
      <c r="AK604" s="93"/>
      <c r="AL604" s="93"/>
      <c r="AM604" s="93"/>
      <c r="AN604" s="93"/>
      <c r="AO604" s="93"/>
      <c r="AP604" s="93"/>
      <c r="AQ604" s="93"/>
      <c r="AR604" s="93"/>
    </row>
    <row r="605" spans="13:44" x14ac:dyDescent="0.2">
      <c r="M605" s="105"/>
      <c r="O605" s="93"/>
      <c r="P605" s="93"/>
      <c r="Q605" s="93"/>
      <c r="R605" s="93"/>
      <c r="S605" s="93"/>
      <c r="T605" s="93"/>
      <c r="U605" s="93"/>
      <c r="V605" s="93"/>
      <c r="W605" s="93"/>
      <c r="X605" s="93"/>
      <c r="Y605" s="93"/>
      <c r="Z605" s="93"/>
      <c r="AA605" s="93"/>
      <c r="AB605" s="93"/>
      <c r="AC605" s="93"/>
      <c r="AD605" s="93"/>
      <c r="AE605" s="93"/>
      <c r="AF605" s="93"/>
      <c r="AG605" s="93"/>
      <c r="AH605" s="93"/>
      <c r="AI605" s="93"/>
      <c r="AJ605" s="93"/>
      <c r="AK605" s="93"/>
      <c r="AL605" s="93"/>
      <c r="AM605" s="93"/>
      <c r="AN605" s="93"/>
      <c r="AO605" s="93"/>
      <c r="AP605" s="93"/>
      <c r="AQ605" s="93"/>
      <c r="AR605" s="93"/>
    </row>
    <row r="606" spans="13:44" x14ac:dyDescent="0.2">
      <c r="M606" s="105"/>
      <c r="O606" s="93"/>
      <c r="P606" s="93"/>
      <c r="Q606" s="93"/>
      <c r="R606" s="93"/>
      <c r="S606" s="93"/>
      <c r="T606" s="93"/>
      <c r="U606" s="93"/>
      <c r="V606" s="93"/>
      <c r="W606" s="93"/>
      <c r="X606" s="93"/>
      <c r="Y606" s="93"/>
      <c r="Z606" s="93"/>
      <c r="AA606" s="93"/>
      <c r="AB606" s="93"/>
      <c r="AC606" s="93"/>
      <c r="AD606" s="93"/>
      <c r="AE606" s="93"/>
      <c r="AF606" s="93"/>
      <c r="AG606" s="93"/>
      <c r="AH606" s="93"/>
      <c r="AI606" s="93"/>
      <c r="AJ606" s="93"/>
      <c r="AK606" s="93"/>
      <c r="AL606" s="93"/>
      <c r="AM606" s="93"/>
      <c r="AN606" s="93"/>
      <c r="AO606" s="93"/>
      <c r="AP606" s="93"/>
      <c r="AQ606" s="93"/>
      <c r="AR606" s="93"/>
    </row>
    <row r="607" spans="13:44" x14ac:dyDescent="0.2">
      <c r="M607" s="105"/>
      <c r="O607" s="93"/>
      <c r="P607" s="93"/>
      <c r="Q607" s="93"/>
      <c r="R607" s="93"/>
      <c r="S607" s="93"/>
      <c r="T607" s="93"/>
      <c r="U607" s="93"/>
      <c r="V607" s="93"/>
      <c r="W607" s="93"/>
      <c r="X607" s="93"/>
      <c r="Y607" s="93"/>
      <c r="Z607" s="93"/>
      <c r="AA607" s="93"/>
      <c r="AB607" s="93"/>
      <c r="AC607" s="93"/>
      <c r="AD607" s="93"/>
      <c r="AE607" s="93"/>
      <c r="AF607" s="93"/>
      <c r="AG607" s="93"/>
      <c r="AH607" s="93"/>
      <c r="AI607" s="93"/>
      <c r="AJ607" s="93"/>
      <c r="AK607" s="93"/>
      <c r="AL607" s="93"/>
      <c r="AM607" s="93"/>
      <c r="AN607" s="93"/>
      <c r="AO607" s="93"/>
      <c r="AP607" s="93"/>
      <c r="AQ607" s="93"/>
      <c r="AR607" s="93"/>
    </row>
    <row r="608" spans="13:44" x14ac:dyDescent="0.2">
      <c r="M608" s="105"/>
      <c r="O608" s="93"/>
      <c r="P608" s="93"/>
      <c r="Q608" s="93"/>
      <c r="R608" s="93"/>
      <c r="S608" s="93"/>
      <c r="T608" s="93"/>
      <c r="U608" s="93"/>
      <c r="V608" s="93"/>
      <c r="W608" s="93"/>
      <c r="X608" s="93"/>
      <c r="Y608" s="93"/>
      <c r="Z608" s="93"/>
      <c r="AA608" s="93"/>
      <c r="AB608" s="93"/>
      <c r="AC608" s="93"/>
      <c r="AD608" s="93"/>
      <c r="AE608" s="93"/>
      <c r="AF608" s="93"/>
      <c r="AG608" s="93"/>
      <c r="AH608" s="93"/>
      <c r="AI608" s="93"/>
      <c r="AJ608" s="93"/>
      <c r="AK608" s="93"/>
      <c r="AL608" s="93"/>
      <c r="AM608" s="93"/>
      <c r="AN608" s="93"/>
      <c r="AO608" s="93"/>
      <c r="AP608" s="93"/>
      <c r="AQ608" s="93"/>
      <c r="AR608" s="93"/>
    </row>
    <row r="609" spans="13:44" x14ac:dyDescent="0.2">
      <c r="M609" s="105"/>
      <c r="O609" s="93"/>
      <c r="P609" s="93"/>
      <c r="Q609" s="93"/>
      <c r="R609" s="93"/>
      <c r="S609" s="93"/>
      <c r="T609" s="93"/>
      <c r="U609" s="93"/>
      <c r="V609" s="93"/>
      <c r="W609" s="93"/>
      <c r="X609" s="93"/>
      <c r="Y609" s="93"/>
      <c r="Z609" s="93"/>
      <c r="AA609" s="93"/>
      <c r="AB609" s="93"/>
      <c r="AC609" s="93"/>
      <c r="AD609" s="93"/>
      <c r="AE609" s="93"/>
      <c r="AF609" s="93"/>
      <c r="AG609" s="93"/>
      <c r="AH609" s="93"/>
      <c r="AI609" s="93"/>
      <c r="AJ609" s="93"/>
      <c r="AK609" s="93"/>
      <c r="AL609" s="93"/>
      <c r="AM609" s="93"/>
      <c r="AN609" s="93"/>
      <c r="AO609" s="93"/>
      <c r="AP609" s="93"/>
      <c r="AQ609" s="93"/>
      <c r="AR609" s="93"/>
    </row>
    <row r="610" spans="13:44" x14ac:dyDescent="0.2">
      <c r="M610" s="105"/>
      <c r="O610" s="93"/>
      <c r="P610" s="93"/>
      <c r="Q610" s="93"/>
      <c r="R610" s="93"/>
      <c r="S610" s="93"/>
      <c r="T610" s="93"/>
      <c r="U610" s="93"/>
      <c r="V610" s="93"/>
      <c r="W610" s="93"/>
      <c r="X610" s="93"/>
      <c r="Y610" s="93"/>
      <c r="Z610" s="93"/>
      <c r="AA610" s="93"/>
      <c r="AB610" s="93"/>
      <c r="AC610" s="93"/>
      <c r="AD610" s="93"/>
      <c r="AE610" s="93"/>
      <c r="AF610" s="93"/>
      <c r="AG610" s="93"/>
      <c r="AH610" s="93"/>
      <c r="AI610" s="93"/>
      <c r="AJ610" s="93"/>
      <c r="AK610" s="93"/>
      <c r="AL610" s="93"/>
      <c r="AM610" s="93"/>
      <c r="AN610" s="93"/>
      <c r="AO610" s="93"/>
      <c r="AP610" s="93"/>
      <c r="AQ610" s="93"/>
      <c r="AR610" s="93"/>
    </row>
    <row r="611" spans="13:44" x14ac:dyDescent="0.2">
      <c r="M611" s="105"/>
      <c r="O611" s="93"/>
      <c r="P611" s="93"/>
      <c r="Q611" s="93"/>
      <c r="R611" s="93"/>
      <c r="S611" s="93"/>
      <c r="T611" s="93"/>
      <c r="U611" s="93"/>
      <c r="V611" s="93"/>
      <c r="W611" s="93"/>
      <c r="X611" s="93"/>
      <c r="Y611" s="93"/>
      <c r="Z611" s="93"/>
      <c r="AA611" s="93"/>
      <c r="AB611" s="93"/>
      <c r="AC611" s="93"/>
      <c r="AD611" s="93"/>
      <c r="AE611" s="93"/>
      <c r="AF611" s="93"/>
      <c r="AG611" s="93"/>
      <c r="AH611" s="93"/>
      <c r="AI611" s="93"/>
      <c r="AJ611" s="93"/>
      <c r="AK611" s="93"/>
      <c r="AL611" s="93"/>
      <c r="AM611" s="93"/>
      <c r="AN611" s="93"/>
      <c r="AO611" s="93"/>
      <c r="AP611" s="93"/>
      <c r="AQ611" s="93"/>
      <c r="AR611" s="93"/>
    </row>
    <row r="612" spans="13:44" x14ac:dyDescent="0.2">
      <c r="M612" s="105"/>
      <c r="O612" s="93"/>
      <c r="P612" s="93"/>
      <c r="Q612" s="93"/>
      <c r="R612" s="93"/>
      <c r="S612" s="93"/>
      <c r="T612" s="93"/>
      <c r="U612" s="93"/>
      <c r="V612" s="93"/>
      <c r="W612" s="93"/>
      <c r="X612" s="93"/>
      <c r="Y612" s="93"/>
      <c r="Z612" s="93"/>
      <c r="AA612" s="93"/>
      <c r="AB612" s="93"/>
      <c r="AC612" s="93"/>
      <c r="AD612" s="93"/>
      <c r="AE612" s="93"/>
      <c r="AF612" s="93"/>
      <c r="AG612" s="93"/>
      <c r="AH612" s="93"/>
      <c r="AI612" s="93"/>
      <c r="AJ612" s="93"/>
      <c r="AK612" s="93"/>
      <c r="AL612" s="93"/>
      <c r="AM612" s="93"/>
      <c r="AN612" s="93"/>
      <c r="AO612" s="93"/>
      <c r="AP612" s="93"/>
      <c r="AQ612" s="93"/>
      <c r="AR612" s="93"/>
    </row>
    <row r="613" spans="13:44" x14ac:dyDescent="0.2">
      <c r="M613" s="105"/>
      <c r="O613" s="93"/>
      <c r="P613" s="93"/>
      <c r="Q613" s="93"/>
      <c r="R613" s="93"/>
      <c r="S613" s="93"/>
      <c r="T613" s="93"/>
      <c r="U613" s="93"/>
      <c r="V613" s="93"/>
      <c r="W613" s="93"/>
      <c r="X613" s="93"/>
      <c r="Y613" s="93"/>
      <c r="Z613" s="93"/>
      <c r="AA613" s="93"/>
      <c r="AB613" s="93"/>
      <c r="AC613" s="93"/>
      <c r="AD613" s="93"/>
      <c r="AE613" s="93"/>
      <c r="AF613" s="93"/>
      <c r="AG613" s="93"/>
      <c r="AH613" s="93"/>
      <c r="AI613" s="93"/>
      <c r="AJ613" s="93"/>
      <c r="AK613" s="93"/>
      <c r="AL613" s="93"/>
      <c r="AM613" s="93"/>
      <c r="AN613" s="93"/>
      <c r="AO613" s="93"/>
      <c r="AP613" s="93"/>
      <c r="AQ613" s="93"/>
      <c r="AR613" s="93"/>
    </row>
    <row r="614" spans="13:44" x14ac:dyDescent="0.2">
      <c r="M614" s="105"/>
      <c r="O614" s="93"/>
      <c r="P614" s="93"/>
      <c r="Q614" s="93"/>
      <c r="R614" s="93"/>
      <c r="S614" s="93"/>
      <c r="T614" s="93"/>
      <c r="U614" s="93"/>
      <c r="V614" s="93"/>
      <c r="W614" s="93"/>
      <c r="X614" s="93"/>
      <c r="Y614" s="93"/>
      <c r="Z614" s="93"/>
      <c r="AA614" s="93"/>
      <c r="AB614" s="93"/>
      <c r="AC614" s="93"/>
      <c r="AD614" s="93"/>
      <c r="AE614" s="93"/>
      <c r="AF614" s="93"/>
      <c r="AG614" s="93"/>
      <c r="AH614" s="93"/>
      <c r="AI614" s="93"/>
      <c r="AJ614" s="93"/>
      <c r="AK614" s="93"/>
      <c r="AL614" s="93"/>
      <c r="AM614" s="93"/>
      <c r="AN614" s="93"/>
      <c r="AO614" s="93"/>
      <c r="AP614" s="93"/>
      <c r="AQ614" s="93"/>
      <c r="AR614" s="93"/>
    </row>
    <row r="615" spans="13:44" x14ac:dyDescent="0.2">
      <c r="M615" s="105"/>
      <c r="O615" s="93"/>
      <c r="P615" s="93"/>
      <c r="Q615" s="93"/>
      <c r="R615" s="93"/>
      <c r="S615" s="93"/>
      <c r="T615" s="93"/>
      <c r="U615" s="93"/>
      <c r="V615" s="93"/>
      <c r="W615" s="93"/>
      <c r="X615" s="93"/>
      <c r="Y615" s="93"/>
      <c r="Z615" s="93"/>
      <c r="AA615" s="93"/>
      <c r="AB615" s="93"/>
      <c r="AC615" s="93"/>
      <c r="AD615" s="93"/>
      <c r="AE615" s="93"/>
      <c r="AF615" s="93"/>
      <c r="AG615" s="93"/>
      <c r="AH615" s="93"/>
      <c r="AI615" s="93"/>
      <c r="AJ615" s="93"/>
      <c r="AK615" s="93"/>
      <c r="AL615" s="93"/>
      <c r="AM615" s="93"/>
      <c r="AN615" s="93"/>
      <c r="AO615" s="93"/>
      <c r="AP615" s="93"/>
      <c r="AQ615" s="93"/>
      <c r="AR615" s="93"/>
    </row>
    <row r="616" spans="13:44" x14ac:dyDescent="0.2">
      <c r="M616" s="105"/>
      <c r="O616" s="93"/>
      <c r="P616" s="93"/>
      <c r="Q616" s="93"/>
      <c r="R616" s="93"/>
      <c r="S616" s="93"/>
      <c r="T616" s="93"/>
      <c r="U616" s="93"/>
      <c r="V616" s="93"/>
      <c r="W616" s="93"/>
      <c r="X616" s="93"/>
      <c r="Y616" s="93"/>
      <c r="Z616" s="93"/>
      <c r="AA616" s="93"/>
      <c r="AB616" s="93"/>
      <c r="AC616" s="93"/>
      <c r="AD616" s="93"/>
      <c r="AE616" s="93"/>
      <c r="AF616" s="93"/>
      <c r="AG616" s="93"/>
      <c r="AH616" s="93"/>
      <c r="AI616" s="93"/>
      <c r="AJ616" s="93"/>
      <c r="AK616" s="93"/>
      <c r="AL616" s="93"/>
      <c r="AM616" s="93"/>
      <c r="AN616" s="93"/>
      <c r="AO616" s="93"/>
      <c r="AP616" s="93"/>
      <c r="AQ616" s="93"/>
      <c r="AR616" s="93"/>
    </row>
    <row r="617" spans="13:44" x14ac:dyDescent="0.2">
      <c r="M617" s="105"/>
      <c r="O617" s="93"/>
      <c r="P617" s="93"/>
      <c r="Q617" s="93"/>
      <c r="R617" s="93"/>
      <c r="S617" s="93"/>
      <c r="T617" s="93"/>
      <c r="U617" s="93"/>
      <c r="V617" s="93"/>
      <c r="W617" s="93"/>
      <c r="X617" s="93"/>
      <c r="Y617" s="93"/>
      <c r="Z617" s="93"/>
      <c r="AA617" s="93"/>
      <c r="AB617" s="93"/>
      <c r="AC617" s="93"/>
      <c r="AD617" s="93"/>
      <c r="AE617" s="93"/>
      <c r="AF617" s="93"/>
      <c r="AG617" s="93"/>
      <c r="AH617" s="93"/>
      <c r="AI617" s="93"/>
      <c r="AJ617" s="93"/>
      <c r="AK617" s="93"/>
      <c r="AL617" s="93"/>
      <c r="AM617" s="93"/>
      <c r="AN617" s="93"/>
      <c r="AO617" s="93"/>
      <c r="AP617" s="93"/>
      <c r="AQ617" s="93"/>
      <c r="AR617" s="93"/>
    </row>
    <row r="618" spans="13:44" x14ac:dyDescent="0.2">
      <c r="M618" s="105"/>
      <c r="O618" s="93"/>
      <c r="P618" s="93"/>
      <c r="Q618" s="93"/>
      <c r="R618" s="93"/>
      <c r="S618" s="93"/>
      <c r="T618" s="93"/>
      <c r="U618" s="93"/>
      <c r="V618" s="93"/>
      <c r="W618" s="93"/>
      <c r="X618" s="93"/>
      <c r="Y618" s="93"/>
      <c r="Z618" s="93"/>
      <c r="AA618" s="93"/>
      <c r="AB618" s="93"/>
      <c r="AC618" s="93"/>
      <c r="AD618" s="93"/>
      <c r="AE618" s="93"/>
      <c r="AF618" s="93"/>
      <c r="AG618" s="93"/>
      <c r="AH618" s="93"/>
      <c r="AI618" s="93"/>
      <c r="AJ618" s="93"/>
      <c r="AK618" s="93"/>
      <c r="AL618" s="93"/>
      <c r="AM618" s="93"/>
      <c r="AN618" s="93"/>
      <c r="AO618" s="93"/>
      <c r="AP618" s="93"/>
      <c r="AQ618" s="93"/>
      <c r="AR618" s="93"/>
    </row>
    <row r="619" spans="13:44" x14ac:dyDescent="0.2">
      <c r="M619" s="105"/>
      <c r="O619" s="93"/>
      <c r="P619" s="93"/>
      <c r="Q619" s="93"/>
      <c r="R619" s="93"/>
      <c r="S619" s="93"/>
      <c r="T619" s="93"/>
      <c r="U619" s="93"/>
      <c r="V619" s="93"/>
      <c r="W619" s="93"/>
      <c r="X619" s="93"/>
      <c r="Y619" s="93"/>
      <c r="Z619" s="93"/>
      <c r="AA619" s="93"/>
      <c r="AB619" s="93"/>
      <c r="AC619" s="93"/>
      <c r="AD619" s="93"/>
      <c r="AE619" s="93"/>
      <c r="AF619" s="93"/>
      <c r="AG619" s="93"/>
      <c r="AH619" s="93"/>
      <c r="AI619" s="93"/>
      <c r="AJ619" s="93"/>
      <c r="AK619" s="93"/>
      <c r="AL619" s="93"/>
      <c r="AM619" s="93"/>
      <c r="AN619" s="93"/>
      <c r="AO619" s="93"/>
      <c r="AP619" s="93"/>
      <c r="AQ619" s="93"/>
      <c r="AR619" s="93"/>
    </row>
    <row r="620" spans="13:44" x14ac:dyDescent="0.2">
      <c r="M620" s="105"/>
      <c r="O620" s="93"/>
      <c r="P620" s="93"/>
      <c r="Q620" s="93"/>
      <c r="R620" s="93"/>
      <c r="S620" s="93"/>
      <c r="T620" s="93"/>
      <c r="U620" s="93"/>
      <c r="V620" s="93"/>
      <c r="W620" s="93"/>
      <c r="X620" s="93"/>
      <c r="Y620" s="93"/>
      <c r="Z620" s="93"/>
      <c r="AA620" s="93"/>
      <c r="AB620" s="93"/>
      <c r="AC620" s="93"/>
      <c r="AD620" s="93"/>
      <c r="AE620" s="93"/>
      <c r="AF620" s="93"/>
      <c r="AG620" s="93"/>
      <c r="AH620" s="93"/>
      <c r="AI620" s="93"/>
      <c r="AJ620" s="93"/>
      <c r="AK620" s="93"/>
      <c r="AL620" s="93"/>
      <c r="AM620" s="93"/>
      <c r="AN620" s="93"/>
      <c r="AO620" s="93"/>
      <c r="AP620" s="93"/>
      <c r="AQ620" s="93"/>
      <c r="AR620" s="93"/>
    </row>
    <row r="621" spans="13:44" x14ac:dyDescent="0.2">
      <c r="M621" s="105"/>
      <c r="O621" s="93"/>
      <c r="P621" s="93"/>
      <c r="Q621" s="93"/>
      <c r="R621" s="93"/>
      <c r="S621" s="93"/>
      <c r="T621" s="93"/>
      <c r="U621" s="93"/>
      <c r="V621" s="93"/>
      <c r="W621" s="93"/>
      <c r="X621" s="93"/>
      <c r="Y621" s="93"/>
      <c r="Z621" s="93"/>
      <c r="AA621" s="93"/>
      <c r="AB621" s="93"/>
      <c r="AC621" s="93"/>
      <c r="AD621" s="93"/>
      <c r="AE621" s="93"/>
      <c r="AF621" s="93"/>
      <c r="AG621" s="93"/>
      <c r="AH621" s="93"/>
      <c r="AI621" s="93"/>
      <c r="AJ621" s="93"/>
      <c r="AK621" s="93"/>
      <c r="AL621" s="93"/>
      <c r="AM621" s="93"/>
      <c r="AN621" s="93"/>
      <c r="AO621" s="93"/>
      <c r="AP621" s="93"/>
      <c r="AQ621" s="93"/>
      <c r="AR621" s="93"/>
    </row>
    <row r="622" spans="13:44" x14ac:dyDescent="0.2">
      <c r="M622" s="105"/>
      <c r="O622" s="93"/>
      <c r="P622" s="93"/>
      <c r="Q622" s="93"/>
      <c r="R622" s="93"/>
      <c r="S622" s="93"/>
      <c r="T622" s="93"/>
      <c r="U622" s="93"/>
      <c r="V622" s="93"/>
      <c r="W622" s="93"/>
      <c r="X622" s="93"/>
      <c r="Y622" s="93"/>
      <c r="Z622" s="93"/>
      <c r="AA622" s="93"/>
      <c r="AB622" s="93"/>
      <c r="AC622" s="93"/>
      <c r="AD622" s="93"/>
      <c r="AE622" s="93"/>
      <c r="AF622" s="93"/>
      <c r="AG622" s="93"/>
      <c r="AH622" s="93"/>
      <c r="AI622" s="93"/>
      <c r="AJ622" s="93"/>
      <c r="AK622" s="93"/>
      <c r="AL622" s="93"/>
      <c r="AM622" s="93"/>
      <c r="AN622" s="93"/>
      <c r="AO622" s="93"/>
      <c r="AP622" s="93"/>
      <c r="AQ622" s="93"/>
      <c r="AR622" s="93"/>
    </row>
    <row r="623" spans="13:44" x14ac:dyDescent="0.2">
      <c r="M623" s="105"/>
      <c r="O623" s="93"/>
      <c r="P623" s="93"/>
      <c r="Q623" s="93"/>
      <c r="R623" s="93"/>
      <c r="S623" s="93"/>
      <c r="T623" s="93"/>
      <c r="U623" s="93"/>
      <c r="V623" s="93"/>
      <c r="W623" s="93"/>
      <c r="X623" s="93"/>
      <c r="Y623" s="93"/>
      <c r="Z623" s="93"/>
      <c r="AA623" s="93"/>
      <c r="AB623" s="93"/>
      <c r="AC623" s="93"/>
      <c r="AD623" s="93"/>
      <c r="AE623" s="93"/>
      <c r="AF623" s="93"/>
      <c r="AG623" s="93"/>
      <c r="AH623" s="93"/>
      <c r="AI623" s="93"/>
      <c r="AJ623" s="93"/>
      <c r="AK623" s="93"/>
      <c r="AL623" s="93"/>
      <c r="AM623" s="93"/>
      <c r="AN623" s="93"/>
      <c r="AO623" s="93"/>
      <c r="AP623" s="93"/>
      <c r="AQ623" s="93"/>
      <c r="AR623" s="93"/>
    </row>
    <row r="624" spans="13:44" x14ac:dyDescent="0.2">
      <c r="M624" s="105"/>
      <c r="O624" s="93"/>
      <c r="P624" s="93"/>
      <c r="Q624" s="93"/>
      <c r="R624" s="93"/>
      <c r="S624" s="93"/>
      <c r="T624" s="93"/>
      <c r="U624" s="93"/>
      <c r="V624" s="93"/>
      <c r="W624" s="93"/>
      <c r="X624" s="93"/>
      <c r="Y624" s="93"/>
      <c r="Z624" s="93"/>
      <c r="AA624" s="93"/>
      <c r="AB624" s="93"/>
      <c r="AC624" s="93"/>
      <c r="AD624" s="93"/>
      <c r="AE624" s="93"/>
      <c r="AF624" s="93"/>
      <c r="AG624" s="93"/>
      <c r="AH624" s="93"/>
      <c r="AI624" s="93"/>
      <c r="AJ624" s="93"/>
      <c r="AK624" s="93"/>
      <c r="AL624" s="93"/>
      <c r="AM624" s="93"/>
      <c r="AN624" s="93"/>
      <c r="AO624" s="93"/>
      <c r="AP624" s="93"/>
      <c r="AQ624" s="93"/>
      <c r="AR624" s="93"/>
    </row>
    <row r="625" spans="13:44" x14ac:dyDescent="0.2">
      <c r="M625" s="105"/>
      <c r="O625" s="93"/>
      <c r="P625" s="93"/>
      <c r="Q625" s="93"/>
      <c r="R625" s="93"/>
      <c r="S625" s="93"/>
      <c r="T625" s="93"/>
      <c r="U625" s="93"/>
      <c r="V625" s="93"/>
      <c r="W625" s="93"/>
      <c r="X625" s="93"/>
      <c r="Y625" s="93"/>
      <c r="Z625" s="93"/>
      <c r="AA625" s="93"/>
      <c r="AB625" s="93"/>
      <c r="AC625" s="93"/>
      <c r="AD625" s="93"/>
      <c r="AE625" s="93"/>
      <c r="AF625" s="93"/>
      <c r="AG625" s="93"/>
      <c r="AH625" s="93"/>
      <c r="AI625" s="93"/>
      <c r="AJ625" s="93"/>
      <c r="AK625" s="93"/>
      <c r="AL625" s="93"/>
      <c r="AM625" s="93"/>
      <c r="AN625" s="93"/>
      <c r="AO625" s="93"/>
      <c r="AP625" s="93"/>
      <c r="AQ625" s="93"/>
      <c r="AR625" s="93"/>
    </row>
    <row r="626" spans="13:44" x14ac:dyDescent="0.2">
      <c r="M626" s="105"/>
      <c r="O626" s="93"/>
      <c r="P626" s="93"/>
      <c r="Q626" s="93"/>
      <c r="R626" s="93"/>
      <c r="S626" s="93"/>
      <c r="T626" s="93"/>
      <c r="U626" s="93"/>
      <c r="V626" s="93"/>
      <c r="W626" s="93"/>
      <c r="X626" s="93"/>
      <c r="Y626" s="93"/>
      <c r="Z626" s="93"/>
      <c r="AA626" s="93"/>
      <c r="AB626" s="93"/>
      <c r="AC626" s="93"/>
      <c r="AD626" s="93"/>
      <c r="AE626" s="93"/>
      <c r="AF626" s="93"/>
      <c r="AG626" s="93"/>
      <c r="AH626" s="93"/>
      <c r="AI626" s="93"/>
      <c r="AJ626" s="93"/>
      <c r="AK626" s="93"/>
      <c r="AL626" s="93"/>
      <c r="AM626" s="93"/>
      <c r="AN626" s="93"/>
      <c r="AO626" s="93"/>
      <c r="AP626" s="93"/>
      <c r="AQ626" s="93"/>
      <c r="AR626" s="93"/>
    </row>
    <row r="627" spans="13:44" x14ac:dyDescent="0.2">
      <c r="M627" s="105"/>
      <c r="O627" s="93"/>
      <c r="P627" s="93"/>
      <c r="Q627" s="93"/>
      <c r="R627" s="93"/>
      <c r="S627" s="93"/>
      <c r="T627" s="93"/>
      <c r="U627" s="93"/>
      <c r="V627" s="93"/>
      <c r="W627" s="93"/>
      <c r="X627" s="93"/>
      <c r="Y627" s="93"/>
      <c r="Z627" s="93"/>
      <c r="AA627" s="93"/>
      <c r="AB627" s="93"/>
      <c r="AC627" s="93"/>
      <c r="AD627" s="93"/>
      <c r="AE627" s="93"/>
      <c r="AF627" s="93"/>
      <c r="AG627" s="93"/>
      <c r="AH627" s="93"/>
      <c r="AI627" s="93"/>
      <c r="AJ627" s="93"/>
      <c r="AK627" s="93"/>
      <c r="AL627" s="93"/>
      <c r="AM627" s="93"/>
      <c r="AN627" s="93"/>
      <c r="AO627" s="93"/>
      <c r="AP627" s="93"/>
      <c r="AQ627" s="93"/>
      <c r="AR627" s="93"/>
    </row>
    <row r="628" spans="13:44" x14ac:dyDescent="0.2">
      <c r="M628" s="105"/>
      <c r="O628" s="93"/>
      <c r="P628" s="93"/>
      <c r="Q628" s="93"/>
      <c r="R628" s="93"/>
      <c r="S628" s="93"/>
      <c r="T628" s="93"/>
      <c r="U628" s="93"/>
      <c r="V628" s="93"/>
      <c r="W628" s="93"/>
      <c r="X628" s="93"/>
      <c r="Y628" s="93"/>
      <c r="Z628" s="93"/>
      <c r="AA628" s="93"/>
      <c r="AB628" s="93"/>
      <c r="AC628" s="93"/>
      <c r="AD628" s="93"/>
      <c r="AE628" s="93"/>
      <c r="AF628" s="93"/>
      <c r="AG628" s="93"/>
      <c r="AH628" s="93"/>
      <c r="AI628" s="93"/>
      <c r="AJ628" s="93"/>
      <c r="AK628" s="93"/>
      <c r="AL628" s="93"/>
      <c r="AM628" s="93"/>
      <c r="AN628" s="93"/>
      <c r="AO628" s="93"/>
      <c r="AP628" s="93"/>
      <c r="AQ628" s="93"/>
      <c r="AR628" s="93"/>
    </row>
    <row r="629" spans="13:44" x14ac:dyDescent="0.2">
      <c r="M629" s="105"/>
      <c r="O629" s="93"/>
      <c r="P629" s="93"/>
      <c r="Q629" s="93"/>
      <c r="R629" s="93"/>
      <c r="S629" s="93"/>
      <c r="T629" s="93"/>
      <c r="U629" s="93"/>
      <c r="V629" s="93"/>
      <c r="W629" s="93"/>
      <c r="X629" s="93"/>
      <c r="Y629" s="93"/>
      <c r="Z629" s="93"/>
      <c r="AA629" s="93"/>
      <c r="AB629" s="93"/>
      <c r="AC629" s="93"/>
      <c r="AD629" s="93"/>
      <c r="AE629" s="93"/>
      <c r="AF629" s="93"/>
      <c r="AG629" s="93"/>
      <c r="AH629" s="93"/>
      <c r="AI629" s="93"/>
      <c r="AJ629" s="93"/>
      <c r="AK629" s="93"/>
      <c r="AL629" s="93"/>
      <c r="AM629" s="93"/>
      <c r="AN629" s="93"/>
      <c r="AO629" s="93"/>
      <c r="AP629" s="93"/>
      <c r="AQ629" s="93"/>
      <c r="AR629" s="93"/>
    </row>
    <row r="630" spans="13:44" x14ac:dyDescent="0.2">
      <c r="M630" s="105"/>
      <c r="O630" s="93"/>
      <c r="P630" s="93"/>
      <c r="Q630" s="93"/>
      <c r="R630" s="93"/>
      <c r="S630" s="93"/>
      <c r="T630" s="93"/>
      <c r="U630" s="93"/>
      <c r="V630" s="93"/>
      <c r="W630" s="93"/>
      <c r="X630" s="93"/>
      <c r="Y630" s="93"/>
      <c r="Z630" s="93"/>
      <c r="AA630" s="93"/>
      <c r="AB630" s="93"/>
      <c r="AC630" s="93"/>
      <c r="AD630" s="93"/>
      <c r="AE630" s="93"/>
      <c r="AF630" s="93"/>
      <c r="AG630" s="93"/>
      <c r="AH630" s="93"/>
      <c r="AI630" s="93"/>
      <c r="AJ630" s="93"/>
      <c r="AK630" s="93"/>
      <c r="AL630" s="93"/>
      <c r="AM630" s="93"/>
      <c r="AN630" s="93"/>
      <c r="AO630" s="93"/>
      <c r="AP630" s="93"/>
      <c r="AQ630" s="93"/>
      <c r="AR630" s="93"/>
    </row>
    <row r="631" spans="13:44" x14ac:dyDescent="0.2">
      <c r="M631" s="105"/>
      <c r="O631" s="93"/>
      <c r="P631" s="93"/>
      <c r="Q631" s="93"/>
      <c r="R631" s="93"/>
      <c r="S631" s="93"/>
      <c r="T631" s="93"/>
      <c r="U631" s="93"/>
      <c r="V631" s="93"/>
      <c r="W631" s="93"/>
      <c r="X631" s="93"/>
      <c r="Y631" s="93"/>
      <c r="Z631" s="93"/>
      <c r="AA631" s="93"/>
      <c r="AB631" s="93"/>
      <c r="AC631" s="93"/>
      <c r="AD631" s="93"/>
      <c r="AE631" s="93"/>
      <c r="AF631" s="93"/>
      <c r="AG631" s="93"/>
      <c r="AH631" s="93"/>
      <c r="AI631" s="93"/>
      <c r="AJ631" s="93"/>
      <c r="AK631" s="93"/>
      <c r="AL631" s="93"/>
      <c r="AM631" s="93"/>
      <c r="AN631" s="93"/>
      <c r="AO631" s="93"/>
      <c r="AP631" s="93"/>
      <c r="AQ631" s="93"/>
      <c r="AR631" s="93"/>
    </row>
    <row r="632" spans="13:44" x14ac:dyDescent="0.2">
      <c r="M632" s="105"/>
      <c r="O632" s="93"/>
      <c r="P632" s="93"/>
      <c r="Q632" s="93"/>
      <c r="R632" s="93"/>
      <c r="S632" s="93"/>
      <c r="T632" s="93"/>
      <c r="U632" s="93"/>
      <c r="V632" s="93"/>
      <c r="W632" s="93"/>
      <c r="X632" s="93"/>
      <c r="Y632" s="93"/>
      <c r="Z632" s="93"/>
      <c r="AA632" s="93"/>
      <c r="AB632" s="93"/>
      <c r="AC632" s="93"/>
      <c r="AD632" s="93"/>
      <c r="AE632" s="93"/>
      <c r="AF632" s="93"/>
      <c r="AG632" s="93"/>
      <c r="AH632" s="93"/>
      <c r="AI632" s="93"/>
      <c r="AJ632" s="93"/>
      <c r="AK632" s="93"/>
      <c r="AL632" s="93"/>
      <c r="AM632" s="93"/>
      <c r="AN632" s="93"/>
      <c r="AO632" s="93"/>
      <c r="AP632" s="93"/>
      <c r="AQ632" s="93"/>
      <c r="AR632" s="93"/>
    </row>
    <row r="633" spans="13:44" x14ac:dyDescent="0.2">
      <c r="M633" s="105"/>
      <c r="O633" s="93"/>
      <c r="P633" s="93"/>
      <c r="Q633" s="93"/>
      <c r="R633" s="93"/>
      <c r="S633" s="93"/>
      <c r="T633" s="93"/>
      <c r="U633" s="93"/>
      <c r="V633" s="93"/>
      <c r="W633" s="93"/>
      <c r="X633" s="93"/>
      <c r="Y633" s="93"/>
      <c r="Z633" s="93"/>
      <c r="AA633" s="93"/>
      <c r="AB633" s="93"/>
      <c r="AC633" s="93"/>
      <c r="AD633" s="93"/>
      <c r="AE633" s="93"/>
      <c r="AF633" s="93"/>
      <c r="AG633" s="93"/>
      <c r="AH633" s="93"/>
      <c r="AI633" s="93"/>
      <c r="AJ633" s="93"/>
      <c r="AK633" s="93"/>
      <c r="AL633" s="93"/>
      <c r="AM633" s="93"/>
      <c r="AN633" s="93"/>
      <c r="AO633" s="93"/>
      <c r="AP633" s="93"/>
      <c r="AQ633" s="93"/>
      <c r="AR633" s="93"/>
    </row>
    <row r="634" spans="13:44" x14ac:dyDescent="0.2">
      <c r="M634" s="105"/>
      <c r="O634" s="93"/>
      <c r="P634" s="93"/>
      <c r="Q634" s="93"/>
      <c r="R634" s="93"/>
      <c r="S634" s="93"/>
      <c r="T634" s="93"/>
      <c r="U634" s="93"/>
      <c r="V634" s="93"/>
      <c r="W634" s="93"/>
      <c r="X634" s="93"/>
      <c r="Y634" s="93"/>
      <c r="Z634" s="93"/>
      <c r="AA634" s="93"/>
      <c r="AB634" s="93"/>
      <c r="AC634" s="93"/>
      <c r="AD634" s="93"/>
      <c r="AE634" s="93"/>
      <c r="AF634" s="93"/>
      <c r="AG634" s="93"/>
      <c r="AH634" s="93"/>
      <c r="AI634" s="93"/>
      <c r="AJ634" s="93"/>
      <c r="AK634" s="93"/>
      <c r="AL634" s="93"/>
      <c r="AM634" s="93"/>
      <c r="AN634" s="93"/>
      <c r="AO634" s="93"/>
      <c r="AP634" s="93"/>
      <c r="AQ634" s="93"/>
      <c r="AR634" s="93"/>
    </row>
    <row r="635" spans="13:44" x14ac:dyDescent="0.2">
      <c r="M635" s="105"/>
      <c r="O635" s="93"/>
      <c r="P635" s="93"/>
      <c r="Q635" s="93"/>
      <c r="R635" s="93"/>
      <c r="S635" s="93"/>
      <c r="T635" s="93"/>
      <c r="U635" s="93"/>
      <c r="V635" s="93"/>
      <c r="W635" s="93"/>
      <c r="X635" s="93"/>
      <c r="Y635" s="93"/>
      <c r="Z635" s="93"/>
      <c r="AA635" s="93"/>
      <c r="AB635" s="93"/>
      <c r="AC635" s="93"/>
      <c r="AD635" s="93"/>
      <c r="AE635" s="93"/>
      <c r="AF635" s="93"/>
      <c r="AG635" s="93"/>
      <c r="AH635" s="93"/>
      <c r="AI635" s="93"/>
      <c r="AJ635" s="93"/>
      <c r="AK635" s="93"/>
      <c r="AL635" s="93"/>
      <c r="AM635" s="93"/>
      <c r="AN635" s="93"/>
      <c r="AO635" s="93"/>
      <c r="AP635" s="93"/>
      <c r="AQ635" s="93"/>
      <c r="AR635" s="93"/>
    </row>
    <row r="636" spans="13:44" x14ac:dyDescent="0.2">
      <c r="M636" s="105"/>
      <c r="O636" s="93"/>
      <c r="P636" s="93"/>
      <c r="Q636" s="93"/>
      <c r="R636" s="93"/>
      <c r="S636" s="93"/>
      <c r="T636" s="93"/>
      <c r="U636" s="93"/>
      <c r="V636" s="93"/>
      <c r="W636" s="93"/>
      <c r="X636" s="93"/>
      <c r="Y636" s="93"/>
      <c r="Z636" s="93"/>
      <c r="AA636" s="93"/>
      <c r="AB636" s="93"/>
      <c r="AC636" s="93"/>
      <c r="AD636" s="93"/>
      <c r="AE636" s="93"/>
      <c r="AF636" s="93"/>
      <c r="AG636" s="93"/>
      <c r="AH636" s="93"/>
      <c r="AI636" s="93"/>
      <c r="AJ636" s="93"/>
      <c r="AK636" s="93"/>
      <c r="AL636" s="93"/>
      <c r="AM636" s="93"/>
      <c r="AN636" s="93"/>
      <c r="AO636" s="93"/>
      <c r="AP636" s="93"/>
      <c r="AQ636" s="93"/>
      <c r="AR636" s="93"/>
    </row>
    <row r="637" spans="13:44" x14ac:dyDescent="0.2">
      <c r="M637" s="105"/>
      <c r="O637" s="93"/>
      <c r="P637" s="93"/>
      <c r="Q637" s="93"/>
      <c r="R637" s="93"/>
      <c r="S637" s="93"/>
      <c r="T637" s="93"/>
      <c r="U637" s="93"/>
      <c r="V637" s="93"/>
      <c r="W637" s="93"/>
      <c r="X637" s="93"/>
      <c r="Y637" s="93"/>
      <c r="Z637" s="93"/>
      <c r="AA637" s="93"/>
      <c r="AB637" s="93"/>
      <c r="AC637" s="93"/>
      <c r="AD637" s="93"/>
      <c r="AE637" s="93"/>
      <c r="AF637" s="93"/>
      <c r="AG637" s="93"/>
      <c r="AH637" s="93"/>
      <c r="AI637" s="93"/>
      <c r="AJ637" s="93"/>
      <c r="AK637" s="93"/>
      <c r="AL637" s="93"/>
      <c r="AM637" s="93"/>
      <c r="AN637" s="93"/>
      <c r="AO637" s="93"/>
      <c r="AP637" s="93"/>
      <c r="AQ637" s="93"/>
      <c r="AR637" s="93"/>
    </row>
    <row r="638" spans="13:44" x14ac:dyDescent="0.2">
      <c r="M638" s="105"/>
      <c r="O638" s="93"/>
      <c r="P638" s="93"/>
      <c r="Q638" s="93"/>
      <c r="R638" s="93"/>
      <c r="S638" s="93"/>
      <c r="T638" s="93"/>
      <c r="U638" s="93"/>
      <c r="V638" s="93"/>
      <c r="W638" s="93"/>
      <c r="X638" s="93"/>
      <c r="Y638" s="93"/>
      <c r="Z638" s="93"/>
      <c r="AA638" s="93"/>
      <c r="AB638" s="93"/>
      <c r="AC638" s="93"/>
      <c r="AD638" s="93"/>
      <c r="AE638" s="93"/>
      <c r="AF638" s="93"/>
      <c r="AG638" s="93"/>
      <c r="AH638" s="93"/>
      <c r="AI638" s="93"/>
      <c r="AJ638" s="93"/>
      <c r="AK638" s="93"/>
      <c r="AL638" s="93"/>
      <c r="AM638" s="93"/>
      <c r="AN638" s="93"/>
      <c r="AO638" s="93"/>
      <c r="AP638" s="93"/>
      <c r="AQ638" s="93"/>
      <c r="AR638" s="93"/>
    </row>
    <row r="639" spans="13:44" x14ac:dyDescent="0.2">
      <c r="M639" s="105"/>
      <c r="O639" s="93"/>
      <c r="P639" s="93"/>
      <c r="Q639" s="93"/>
      <c r="R639" s="93"/>
      <c r="S639" s="93"/>
      <c r="T639" s="93"/>
      <c r="U639" s="93"/>
      <c r="V639" s="93"/>
      <c r="W639" s="93"/>
      <c r="X639" s="93"/>
      <c r="Y639" s="93"/>
      <c r="Z639" s="93"/>
      <c r="AA639" s="93"/>
      <c r="AB639" s="93"/>
      <c r="AC639" s="93"/>
      <c r="AD639" s="93"/>
      <c r="AE639" s="93"/>
      <c r="AF639" s="93"/>
      <c r="AG639" s="93"/>
      <c r="AH639" s="93"/>
      <c r="AI639" s="93"/>
      <c r="AJ639" s="93"/>
      <c r="AK639" s="93"/>
      <c r="AL639" s="93"/>
      <c r="AM639" s="93"/>
      <c r="AN639" s="93"/>
      <c r="AO639" s="93"/>
      <c r="AP639" s="93"/>
      <c r="AQ639" s="93"/>
      <c r="AR639" s="93"/>
    </row>
    <row r="640" spans="13:44" x14ac:dyDescent="0.2">
      <c r="M640" s="105"/>
      <c r="O640" s="93"/>
      <c r="P640" s="93"/>
      <c r="Q640" s="93"/>
      <c r="R640" s="93"/>
      <c r="S640" s="93"/>
      <c r="T640" s="93"/>
      <c r="U640" s="93"/>
      <c r="V640" s="93"/>
      <c r="W640" s="93"/>
      <c r="X640" s="93"/>
      <c r="Y640" s="93"/>
      <c r="Z640" s="93"/>
      <c r="AA640" s="93"/>
      <c r="AB640" s="93"/>
      <c r="AC640" s="93"/>
      <c r="AD640" s="93"/>
      <c r="AE640" s="93"/>
      <c r="AF640" s="93"/>
      <c r="AG640" s="93"/>
      <c r="AH640" s="93"/>
      <c r="AI640" s="93"/>
      <c r="AJ640" s="93"/>
      <c r="AK640" s="93"/>
      <c r="AL640" s="93"/>
      <c r="AM640" s="93"/>
      <c r="AN640" s="93"/>
      <c r="AO640" s="93"/>
      <c r="AP640" s="93"/>
      <c r="AQ640" s="93"/>
      <c r="AR640" s="93"/>
    </row>
    <row r="641" spans="13:44" x14ac:dyDescent="0.2">
      <c r="M641" s="105"/>
      <c r="O641" s="93"/>
      <c r="P641" s="93"/>
      <c r="Q641" s="93"/>
      <c r="R641" s="93"/>
      <c r="S641" s="93"/>
      <c r="T641" s="93"/>
      <c r="U641" s="93"/>
      <c r="V641" s="93"/>
      <c r="W641" s="93"/>
      <c r="X641" s="93"/>
      <c r="Y641" s="93"/>
      <c r="Z641" s="93"/>
      <c r="AA641" s="93"/>
      <c r="AB641" s="93"/>
      <c r="AC641" s="93"/>
      <c r="AD641" s="93"/>
      <c r="AE641" s="93"/>
      <c r="AF641" s="93"/>
      <c r="AG641" s="93"/>
      <c r="AH641" s="93"/>
      <c r="AI641" s="93"/>
      <c r="AJ641" s="93"/>
      <c r="AK641" s="93"/>
      <c r="AL641" s="93"/>
      <c r="AM641" s="93"/>
      <c r="AN641" s="93"/>
      <c r="AO641" s="93"/>
      <c r="AP641" s="93"/>
      <c r="AQ641" s="93"/>
      <c r="AR641" s="93"/>
    </row>
    <row r="642" spans="13:44" x14ac:dyDescent="0.2">
      <c r="M642" s="105"/>
      <c r="O642" s="93"/>
      <c r="P642" s="93"/>
      <c r="Q642" s="93"/>
      <c r="R642" s="93"/>
      <c r="S642" s="93"/>
      <c r="T642" s="93"/>
      <c r="U642" s="93"/>
      <c r="V642" s="93"/>
      <c r="W642" s="93"/>
      <c r="X642" s="93"/>
      <c r="Y642" s="93"/>
      <c r="Z642" s="93"/>
      <c r="AA642" s="93"/>
      <c r="AB642" s="93"/>
      <c r="AC642" s="93"/>
      <c r="AD642" s="93"/>
      <c r="AE642" s="93"/>
      <c r="AF642" s="93"/>
      <c r="AG642" s="93"/>
      <c r="AH642" s="93"/>
      <c r="AI642" s="93"/>
      <c r="AJ642" s="93"/>
      <c r="AK642" s="93"/>
      <c r="AL642" s="93"/>
      <c r="AM642" s="93"/>
      <c r="AN642" s="93"/>
      <c r="AO642" s="93"/>
      <c r="AP642" s="93"/>
      <c r="AQ642" s="93"/>
      <c r="AR642" s="93"/>
    </row>
    <row r="643" spans="13:44" x14ac:dyDescent="0.2">
      <c r="M643" s="105"/>
      <c r="O643" s="93"/>
      <c r="P643" s="93"/>
      <c r="Q643" s="93"/>
      <c r="R643" s="93"/>
      <c r="S643" s="93"/>
      <c r="T643" s="93"/>
      <c r="U643" s="93"/>
      <c r="V643" s="93"/>
      <c r="W643" s="93"/>
      <c r="X643" s="93"/>
      <c r="Y643" s="93"/>
      <c r="Z643" s="93"/>
      <c r="AA643" s="93"/>
      <c r="AB643" s="93"/>
      <c r="AC643" s="93"/>
      <c r="AD643" s="93"/>
      <c r="AE643" s="93"/>
      <c r="AF643" s="93"/>
      <c r="AG643" s="93"/>
      <c r="AH643" s="93"/>
      <c r="AI643" s="93"/>
      <c r="AJ643" s="93"/>
      <c r="AK643" s="93"/>
      <c r="AL643" s="93"/>
      <c r="AM643" s="93"/>
      <c r="AN643" s="93"/>
      <c r="AO643" s="93"/>
      <c r="AP643" s="93"/>
      <c r="AQ643" s="93"/>
      <c r="AR643" s="93"/>
    </row>
    <row r="644" spans="13:44" x14ac:dyDescent="0.2">
      <c r="M644" s="105"/>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row>
    <row r="645" spans="13:44" x14ac:dyDescent="0.2">
      <c r="M645" s="105"/>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c r="AN645" s="93"/>
      <c r="AO645" s="93"/>
      <c r="AP645" s="93"/>
      <c r="AQ645" s="93"/>
      <c r="AR645" s="93"/>
    </row>
    <row r="646" spans="13:44" x14ac:dyDescent="0.2">
      <c r="M646" s="105"/>
      <c r="O646" s="93"/>
      <c r="P646" s="93"/>
      <c r="Q646" s="93"/>
      <c r="R646" s="93"/>
      <c r="S646" s="93"/>
      <c r="T646" s="93"/>
      <c r="U646" s="93"/>
      <c r="V646" s="93"/>
      <c r="W646" s="93"/>
      <c r="X646" s="93"/>
      <c r="Y646" s="93"/>
      <c r="Z646" s="93"/>
      <c r="AA646" s="93"/>
      <c r="AB646" s="93"/>
      <c r="AC646" s="93"/>
      <c r="AD646" s="93"/>
      <c r="AE646" s="93"/>
      <c r="AF646" s="93"/>
      <c r="AG646" s="93"/>
      <c r="AH646" s="93"/>
      <c r="AI646" s="93"/>
      <c r="AJ646" s="93"/>
      <c r="AK646" s="93"/>
      <c r="AL646" s="93"/>
      <c r="AM646" s="93"/>
      <c r="AN646" s="93"/>
      <c r="AO646" s="93"/>
      <c r="AP646" s="93"/>
      <c r="AQ646" s="93"/>
      <c r="AR646" s="93"/>
    </row>
    <row r="647" spans="13:44" x14ac:dyDescent="0.2">
      <c r="M647" s="105"/>
      <c r="O647" s="93"/>
      <c r="P647" s="93"/>
      <c r="Q647" s="93"/>
      <c r="R647" s="93"/>
      <c r="S647" s="93"/>
      <c r="T647" s="93"/>
      <c r="U647" s="93"/>
      <c r="V647" s="93"/>
      <c r="W647" s="93"/>
      <c r="X647" s="93"/>
      <c r="Y647" s="93"/>
      <c r="Z647" s="93"/>
      <c r="AA647" s="93"/>
      <c r="AB647" s="93"/>
      <c r="AC647" s="93"/>
      <c r="AD647" s="93"/>
      <c r="AE647" s="93"/>
      <c r="AF647" s="93"/>
      <c r="AG647" s="93"/>
      <c r="AH647" s="93"/>
      <c r="AI647" s="93"/>
      <c r="AJ647" s="93"/>
      <c r="AK647" s="93"/>
      <c r="AL647" s="93"/>
      <c r="AM647" s="93"/>
      <c r="AN647" s="93"/>
      <c r="AO647" s="93"/>
      <c r="AP647" s="93"/>
      <c r="AQ647" s="93"/>
      <c r="AR647" s="93"/>
    </row>
    <row r="648" spans="13:44" x14ac:dyDescent="0.2">
      <c r="M648" s="105"/>
      <c r="O648" s="93"/>
      <c r="P648" s="93"/>
      <c r="Q648" s="93"/>
      <c r="R648" s="93"/>
      <c r="S648" s="93"/>
      <c r="T648" s="93"/>
      <c r="U648" s="93"/>
      <c r="V648" s="93"/>
      <c r="W648" s="93"/>
      <c r="X648" s="93"/>
      <c r="Y648" s="93"/>
      <c r="Z648" s="93"/>
      <c r="AA648" s="93"/>
      <c r="AB648" s="93"/>
      <c r="AC648" s="93"/>
      <c r="AD648" s="93"/>
      <c r="AE648" s="93"/>
      <c r="AF648" s="93"/>
      <c r="AG648" s="93"/>
      <c r="AH648" s="93"/>
      <c r="AI648" s="93"/>
      <c r="AJ648" s="93"/>
      <c r="AK648" s="93"/>
      <c r="AL648" s="93"/>
      <c r="AM648" s="93"/>
      <c r="AN648" s="93"/>
      <c r="AO648" s="93"/>
      <c r="AP648" s="93"/>
      <c r="AQ648" s="93"/>
      <c r="AR648" s="93"/>
    </row>
    <row r="649" spans="13:44" x14ac:dyDescent="0.2">
      <c r="M649" s="105"/>
      <c r="O649" s="93"/>
      <c r="P649" s="93"/>
      <c r="Q649" s="93"/>
      <c r="R649" s="93"/>
      <c r="S649" s="93"/>
      <c r="T649" s="93"/>
      <c r="U649" s="93"/>
      <c r="V649" s="93"/>
      <c r="W649" s="93"/>
      <c r="X649" s="93"/>
      <c r="Y649" s="93"/>
      <c r="Z649" s="93"/>
      <c r="AA649" s="93"/>
      <c r="AB649" s="93"/>
      <c r="AC649" s="93"/>
      <c r="AD649" s="93"/>
      <c r="AE649" s="93"/>
      <c r="AF649" s="93"/>
      <c r="AG649" s="93"/>
      <c r="AH649" s="93"/>
      <c r="AI649" s="93"/>
      <c r="AJ649" s="93"/>
      <c r="AK649" s="93"/>
      <c r="AL649" s="93"/>
      <c r="AM649" s="93"/>
      <c r="AN649" s="93"/>
      <c r="AO649" s="93"/>
      <c r="AP649" s="93"/>
      <c r="AQ649" s="93"/>
      <c r="AR649" s="93"/>
    </row>
    <row r="650" spans="13:44" x14ac:dyDescent="0.2">
      <c r="M650" s="105"/>
      <c r="O650" s="93"/>
      <c r="P650" s="93"/>
      <c r="Q650" s="93"/>
      <c r="R650" s="93"/>
      <c r="S650" s="93"/>
      <c r="T650" s="93"/>
      <c r="U650" s="93"/>
      <c r="V650" s="93"/>
      <c r="W650" s="93"/>
      <c r="X650" s="93"/>
      <c r="Y650" s="93"/>
      <c r="Z650" s="93"/>
      <c r="AA650" s="93"/>
      <c r="AB650" s="93"/>
      <c r="AC650" s="93"/>
      <c r="AD650" s="93"/>
      <c r="AE650" s="93"/>
      <c r="AF650" s="93"/>
      <c r="AG650" s="93"/>
      <c r="AH650" s="93"/>
      <c r="AI650" s="93"/>
      <c r="AJ650" s="93"/>
      <c r="AK650" s="93"/>
      <c r="AL650" s="93"/>
      <c r="AM650" s="93"/>
      <c r="AN650" s="93"/>
      <c r="AO650" s="93"/>
      <c r="AP650" s="93"/>
      <c r="AQ650" s="93"/>
      <c r="AR650" s="93"/>
    </row>
    <row r="651" spans="13:44" x14ac:dyDescent="0.2">
      <c r="M651" s="105"/>
      <c r="O651" s="93"/>
      <c r="P651" s="93"/>
      <c r="Q651" s="93"/>
      <c r="R651" s="93"/>
      <c r="S651" s="93"/>
      <c r="T651" s="93"/>
      <c r="U651" s="93"/>
      <c r="V651" s="93"/>
      <c r="W651" s="93"/>
      <c r="X651" s="93"/>
      <c r="Y651" s="93"/>
      <c r="Z651" s="93"/>
      <c r="AA651" s="93"/>
      <c r="AB651" s="93"/>
      <c r="AC651" s="93"/>
      <c r="AD651" s="93"/>
      <c r="AE651" s="93"/>
      <c r="AF651" s="93"/>
      <c r="AG651" s="93"/>
      <c r="AH651" s="93"/>
      <c r="AI651" s="93"/>
      <c r="AJ651" s="93"/>
      <c r="AK651" s="93"/>
      <c r="AL651" s="93"/>
      <c r="AM651" s="93"/>
      <c r="AN651" s="93"/>
      <c r="AO651" s="93"/>
      <c r="AP651" s="93"/>
      <c r="AQ651" s="93"/>
      <c r="AR651" s="93"/>
    </row>
    <row r="652" spans="13:44" x14ac:dyDescent="0.2">
      <c r="M652" s="105"/>
      <c r="O652" s="93"/>
      <c r="P652" s="93"/>
      <c r="Q652" s="93"/>
      <c r="R652" s="93"/>
      <c r="S652" s="93"/>
      <c r="T652" s="93"/>
      <c r="U652" s="93"/>
      <c r="V652" s="93"/>
      <c r="W652" s="93"/>
      <c r="X652" s="93"/>
      <c r="Y652" s="93"/>
      <c r="Z652" s="93"/>
      <c r="AA652" s="93"/>
      <c r="AB652" s="93"/>
      <c r="AC652" s="93"/>
      <c r="AD652" s="93"/>
      <c r="AE652" s="93"/>
      <c r="AF652" s="93"/>
      <c r="AG652" s="93"/>
      <c r="AH652" s="93"/>
      <c r="AI652" s="93"/>
      <c r="AJ652" s="93"/>
      <c r="AK652" s="93"/>
      <c r="AL652" s="93"/>
      <c r="AM652" s="93"/>
      <c r="AN652" s="93"/>
      <c r="AO652" s="93"/>
      <c r="AP652" s="93"/>
      <c r="AQ652" s="93"/>
      <c r="AR652" s="93"/>
    </row>
    <row r="653" spans="13:44" x14ac:dyDescent="0.2">
      <c r="M653" s="105"/>
      <c r="O653" s="93"/>
      <c r="P653" s="93"/>
      <c r="Q653" s="93"/>
      <c r="R653" s="93"/>
      <c r="S653" s="93"/>
      <c r="T653" s="93"/>
      <c r="U653" s="93"/>
      <c r="V653" s="93"/>
      <c r="W653" s="93"/>
      <c r="X653" s="93"/>
      <c r="Y653" s="93"/>
      <c r="Z653" s="93"/>
      <c r="AA653" s="93"/>
      <c r="AB653" s="93"/>
      <c r="AC653" s="93"/>
      <c r="AD653" s="93"/>
      <c r="AE653" s="93"/>
      <c r="AF653" s="93"/>
      <c r="AG653" s="93"/>
      <c r="AH653" s="93"/>
      <c r="AI653" s="93"/>
      <c r="AJ653" s="93"/>
      <c r="AK653" s="93"/>
      <c r="AL653" s="93"/>
      <c r="AM653" s="93"/>
      <c r="AN653" s="93"/>
      <c r="AO653" s="93"/>
      <c r="AP653" s="93"/>
      <c r="AQ653" s="93"/>
      <c r="AR653" s="93"/>
    </row>
    <row r="654" spans="13:44" x14ac:dyDescent="0.2">
      <c r="M654" s="105"/>
      <c r="O654" s="93"/>
      <c r="P654" s="93"/>
      <c r="Q654" s="93"/>
      <c r="R654" s="93"/>
      <c r="S654" s="93"/>
      <c r="T654" s="93"/>
      <c r="U654" s="93"/>
      <c r="V654" s="93"/>
      <c r="W654" s="93"/>
      <c r="X654" s="93"/>
      <c r="Y654" s="93"/>
      <c r="Z654" s="93"/>
      <c r="AA654" s="93"/>
      <c r="AB654" s="93"/>
      <c r="AC654" s="93"/>
      <c r="AD654" s="93"/>
      <c r="AE654" s="93"/>
      <c r="AF654" s="93"/>
      <c r="AG654" s="93"/>
      <c r="AH654" s="93"/>
      <c r="AI654" s="93"/>
      <c r="AJ654" s="93"/>
      <c r="AK654" s="93"/>
      <c r="AL654" s="93"/>
      <c r="AM654" s="93"/>
      <c r="AN654" s="93"/>
      <c r="AO654" s="93"/>
      <c r="AP654" s="93"/>
      <c r="AQ654" s="93"/>
      <c r="AR654" s="93"/>
    </row>
    <row r="655" spans="13:44" x14ac:dyDescent="0.2">
      <c r="M655" s="105"/>
      <c r="O655" s="93"/>
      <c r="P655" s="93"/>
      <c r="Q655" s="93"/>
      <c r="R655" s="93"/>
      <c r="S655" s="93"/>
      <c r="T655" s="93"/>
      <c r="U655" s="93"/>
      <c r="V655" s="93"/>
      <c r="W655" s="93"/>
      <c r="X655" s="93"/>
      <c r="Y655" s="93"/>
      <c r="Z655" s="93"/>
      <c r="AA655" s="93"/>
      <c r="AB655" s="93"/>
      <c r="AC655" s="93"/>
      <c r="AD655" s="93"/>
      <c r="AE655" s="93"/>
      <c r="AF655" s="93"/>
      <c r="AG655" s="93"/>
      <c r="AH655" s="93"/>
      <c r="AI655" s="93"/>
      <c r="AJ655" s="93"/>
      <c r="AK655" s="93"/>
      <c r="AL655" s="93"/>
      <c r="AM655" s="93"/>
      <c r="AN655" s="93"/>
      <c r="AO655" s="93"/>
      <c r="AP655" s="93"/>
      <c r="AQ655" s="93"/>
      <c r="AR655" s="93"/>
    </row>
    <row r="656" spans="13:44" x14ac:dyDescent="0.2">
      <c r="M656" s="105"/>
      <c r="O656" s="93"/>
      <c r="P656" s="93"/>
      <c r="Q656" s="93"/>
      <c r="R656" s="93"/>
      <c r="S656" s="93"/>
      <c r="T656" s="93"/>
      <c r="U656" s="93"/>
      <c r="V656" s="93"/>
      <c r="W656" s="93"/>
      <c r="X656" s="93"/>
      <c r="Y656" s="93"/>
      <c r="Z656" s="93"/>
      <c r="AA656" s="93"/>
      <c r="AB656" s="93"/>
      <c r="AC656" s="93"/>
      <c r="AD656" s="93"/>
      <c r="AE656" s="93"/>
      <c r="AF656" s="93"/>
      <c r="AG656" s="93"/>
      <c r="AH656" s="93"/>
      <c r="AI656" s="93"/>
      <c r="AJ656" s="93"/>
      <c r="AK656" s="93"/>
      <c r="AL656" s="93"/>
      <c r="AM656" s="93"/>
      <c r="AN656" s="93"/>
      <c r="AO656" s="93"/>
      <c r="AP656" s="93"/>
      <c r="AQ656" s="93"/>
      <c r="AR656" s="93"/>
    </row>
    <row r="657" spans="13:44" x14ac:dyDescent="0.2">
      <c r="M657" s="105"/>
      <c r="O657" s="93"/>
      <c r="P657" s="93"/>
      <c r="Q657" s="93"/>
      <c r="R657" s="93"/>
      <c r="S657" s="93"/>
      <c r="T657" s="93"/>
      <c r="U657" s="93"/>
      <c r="V657" s="93"/>
      <c r="W657" s="93"/>
      <c r="X657" s="93"/>
      <c r="Y657" s="93"/>
      <c r="Z657" s="93"/>
      <c r="AA657" s="93"/>
      <c r="AB657" s="93"/>
      <c r="AC657" s="93"/>
      <c r="AD657" s="93"/>
      <c r="AE657" s="93"/>
      <c r="AF657" s="93"/>
      <c r="AG657" s="93"/>
      <c r="AH657" s="93"/>
      <c r="AI657" s="93"/>
      <c r="AJ657" s="93"/>
      <c r="AK657" s="93"/>
      <c r="AL657" s="93"/>
      <c r="AM657" s="93"/>
      <c r="AN657" s="93"/>
      <c r="AO657" s="93"/>
      <c r="AP657" s="93"/>
      <c r="AQ657" s="93"/>
      <c r="AR657" s="93"/>
    </row>
    <row r="658" spans="13:44" x14ac:dyDescent="0.2">
      <c r="M658" s="105"/>
      <c r="O658" s="93"/>
      <c r="P658" s="93"/>
      <c r="Q658" s="93"/>
      <c r="R658" s="93"/>
      <c r="S658" s="93"/>
      <c r="T658" s="93"/>
      <c r="U658" s="93"/>
      <c r="V658" s="93"/>
      <c r="W658" s="93"/>
      <c r="X658" s="93"/>
      <c r="Y658" s="93"/>
      <c r="Z658" s="93"/>
      <c r="AA658" s="93"/>
      <c r="AB658" s="93"/>
      <c r="AC658" s="93"/>
      <c r="AD658" s="93"/>
      <c r="AE658" s="93"/>
      <c r="AF658" s="93"/>
      <c r="AG658" s="93"/>
      <c r="AH658" s="93"/>
      <c r="AI658" s="93"/>
      <c r="AJ658" s="93"/>
      <c r="AK658" s="93"/>
      <c r="AL658" s="93"/>
      <c r="AM658" s="93"/>
      <c r="AN658" s="93"/>
      <c r="AO658" s="93"/>
      <c r="AP658" s="93"/>
      <c r="AQ658" s="93"/>
      <c r="AR658" s="93"/>
    </row>
    <row r="659" spans="13:44" x14ac:dyDescent="0.2">
      <c r="M659" s="105"/>
      <c r="O659" s="93"/>
      <c r="P659" s="93"/>
      <c r="Q659" s="93"/>
      <c r="R659" s="93"/>
      <c r="S659" s="93"/>
      <c r="T659" s="93"/>
      <c r="U659" s="93"/>
      <c r="V659" s="93"/>
      <c r="W659" s="93"/>
      <c r="X659" s="93"/>
      <c r="Y659" s="93"/>
      <c r="Z659" s="93"/>
      <c r="AA659" s="93"/>
      <c r="AB659" s="93"/>
      <c r="AC659" s="93"/>
      <c r="AD659" s="93"/>
      <c r="AE659" s="93"/>
      <c r="AF659" s="93"/>
      <c r="AG659" s="93"/>
      <c r="AH659" s="93"/>
      <c r="AI659" s="93"/>
      <c r="AJ659" s="93"/>
      <c r="AK659" s="93"/>
      <c r="AL659" s="93"/>
      <c r="AM659" s="93"/>
      <c r="AN659" s="93"/>
      <c r="AO659" s="93"/>
      <c r="AP659" s="93"/>
      <c r="AQ659" s="93"/>
      <c r="AR659" s="93"/>
    </row>
    <row r="660" spans="13:44" x14ac:dyDescent="0.2">
      <c r="M660" s="105"/>
      <c r="O660" s="93"/>
      <c r="P660" s="93"/>
      <c r="Q660" s="93"/>
      <c r="R660" s="93"/>
      <c r="S660" s="93"/>
      <c r="T660" s="93"/>
      <c r="U660" s="93"/>
      <c r="V660" s="93"/>
      <c r="W660" s="93"/>
      <c r="X660" s="93"/>
      <c r="Y660" s="93"/>
      <c r="Z660" s="93"/>
      <c r="AA660" s="93"/>
      <c r="AB660" s="93"/>
      <c r="AC660" s="93"/>
      <c r="AD660" s="93"/>
      <c r="AE660" s="93"/>
      <c r="AF660" s="93"/>
      <c r="AG660" s="93"/>
      <c r="AH660" s="93"/>
      <c r="AI660" s="93"/>
      <c r="AJ660" s="93"/>
      <c r="AK660" s="93"/>
      <c r="AL660" s="93"/>
      <c r="AM660" s="93"/>
      <c r="AN660" s="93"/>
      <c r="AO660" s="93"/>
      <c r="AP660" s="93"/>
      <c r="AQ660" s="93"/>
      <c r="AR660" s="93"/>
    </row>
    <row r="661" spans="13:44" x14ac:dyDescent="0.2">
      <c r="M661" s="105"/>
      <c r="O661" s="93"/>
      <c r="P661" s="93"/>
      <c r="Q661" s="93"/>
      <c r="R661" s="93"/>
      <c r="S661" s="93"/>
      <c r="T661" s="93"/>
      <c r="U661" s="93"/>
      <c r="V661" s="93"/>
      <c r="W661" s="93"/>
      <c r="X661" s="93"/>
      <c r="Y661" s="93"/>
      <c r="Z661" s="93"/>
      <c r="AA661" s="93"/>
      <c r="AB661" s="93"/>
      <c r="AC661" s="93"/>
      <c r="AD661" s="93"/>
      <c r="AE661" s="93"/>
      <c r="AF661" s="93"/>
      <c r="AG661" s="93"/>
      <c r="AH661" s="93"/>
      <c r="AI661" s="93"/>
      <c r="AJ661" s="93"/>
      <c r="AK661" s="93"/>
      <c r="AL661" s="93"/>
      <c r="AM661" s="93"/>
      <c r="AN661" s="93"/>
      <c r="AO661" s="93"/>
      <c r="AP661" s="93"/>
      <c r="AQ661" s="93"/>
      <c r="AR661" s="93"/>
    </row>
    <row r="662" spans="13:44" x14ac:dyDescent="0.2">
      <c r="M662" s="105"/>
      <c r="O662" s="93"/>
      <c r="P662" s="93"/>
      <c r="Q662" s="93"/>
      <c r="R662" s="93"/>
      <c r="S662" s="93"/>
      <c r="T662" s="93"/>
      <c r="U662" s="93"/>
      <c r="V662" s="93"/>
      <c r="W662" s="93"/>
      <c r="X662" s="93"/>
      <c r="Y662" s="93"/>
      <c r="Z662" s="93"/>
      <c r="AA662" s="93"/>
      <c r="AB662" s="93"/>
      <c r="AC662" s="93"/>
      <c r="AD662" s="93"/>
      <c r="AE662" s="93"/>
      <c r="AF662" s="93"/>
      <c r="AG662" s="93"/>
      <c r="AH662" s="93"/>
      <c r="AI662" s="93"/>
      <c r="AJ662" s="93"/>
      <c r="AK662" s="93"/>
      <c r="AL662" s="93"/>
      <c r="AM662" s="93"/>
      <c r="AN662" s="93"/>
      <c r="AO662" s="93"/>
      <c r="AP662" s="93"/>
      <c r="AQ662" s="93"/>
      <c r="AR662" s="93"/>
    </row>
    <row r="663" spans="13:44" x14ac:dyDescent="0.2">
      <c r="M663" s="105"/>
      <c r="O663" s="93"/>
      <c r="P663" s="93"/>
      <c r="Q663" s="93"/>
      <c r="R663" s="93"/>
      <c r="S663" s="93"/>
      <c r="T663" s="93"/>
      <c r="U663" s="93"/>
      <c r="V663" s="93"/>
      <c r="W663" s="93"/>
      <c r="X663" s="93"/>
      <c r="Y663" s="93"/>
      <c r="Z663" s="93"/>
      <c r="AA663" s="93"/>
      <c r="AB663" s="93"/>
      <c r="AC663" s="93"/>
      <c r="AD663" s="93"/>
      <c r="AE663" s="93"/>
      <c r="AF663" s="93"/>
      <c r="AG663" s="93"/>
      <c r="AH663" s="93"/>
      <c r="AI663" s="93"/>
      <c r="AJ663" s="93"/>
      <c r="AK663" s="93"/>
      <c r="AL663" s="93"/>
      <c r="AM663" s="93"/>
      <c r="AN663" s="93"/>
      <c r="AO663" s="93"/>
      <c r="AP663" s="93"/>
      <c r="AQ663" s="93"/>
      <c r="AR663" s="93"/>
    </row>
    <row r="664" spans="13:44" x14ac:dyDescent="0.2">
      <c r="M664" s="105"/>
      <c r="O664" s="93"/>
      <c r="P664" s="93"/>
      <c r="Q664" s="93"/>
      <c r="R664" s="93"/>
      <c r="S664" s="93"/>
      <c r="T664" s="93"/>
      <c r="U664" s="93"/>
      <c r="V664" s="93"/>
      <c r="W664" s="93"/>
      <c r="X664" s="93"/>
      <c r="Y664" s="93"/>
      <c r="Z664" s="93"/>
      <c r="AA664" s="93"/>
      <c r="AB664" s="93"/>
      <c r="AC664" s="93"/>
      <c r="AD664" s="93"/>
      <c r="AE664" s="93"/>
      <c r="AF664" s="93"/>
      <c r="AG664" s="93"/>
      <c r="AH664" s="93"/>
      <c r="AI664" s="93"/>
      <c r="AJ664" s="93"/>
      <c r="AK664" s="93"/>
      <c r="AL664" s="93"/>
      <c r="AM664" s="93"/>
      <c r="AN664" s="93"/>
      <c r="AO664" s="93"/>
      <c r="AP664" s="93"/>
      <c r="AQ664" s="93"/>
      <c r="AR664" s="93"/>
    </row>
    <row r="665" spans="13:44" x14ac:dyDescent="0.2">
      <c r="M665" s="105"/>
      <c r="O665" s="93"/>
      <c r="P665" s="93"/>
      <c r="Q665" s="93"/>
      <c r="R665" s="93"/>
      <c r="S665" s="93"/>
      <c r="T665" s="93"/>
      <c r="U665" s="93"/>
      <c r="V665" s="93"/>
      <c r="W665" s="93"/>
      <c r="X665" s="93"/>
      <c r="Y665" s="93"/>
      <c r="Z665" s="93"/>
      <c r="AA665" s="93"/>
      <c r="AB665" s="93"/>
      <c r="AC665" s="93"/>
      <c r="AD665" s="93"/>
      <c r="AE665" s="93"/>
      <c r="AF665" s="93"/>
      <c r="AG665" s="93"/>
      <c r="AH665" s="93"/>
      <c r="AI665" s="93"/>
      <c r="AJ665" s="93"/>
      <c r="AK665" s="93"/>
      <c r="AL665" s="93"/>
      <c r="AM665" s="93"/>
      <c r="AN665" s="93"/>
      <c r="AO665" s="93"/>
      <c r="AP665" s="93"/>
      <c r="AQ665" s="93"/>
      <c r="AR665" s="93"/>
    </row>
    <row r="666" spans="13:44" x14ac:dyDescent="0.2">
      <c r="M666" s="105"/>
      <c r="O666" s="93"/>
      <c r="P666" s="93"/>
      <c r="Q666" s="93"/>
      <c r="R666" s="93"/>
      <c r="S666" s="93"/>
      <c r="T666" s="93"/>
      <c r="U666" s="93"/>
      <c r="V666" s="93"/>
      <c r="W666" s="93"/>
      <c r="X666" s="93"/>
      <c r="Y666" s="93"/>
      <c r="Z666" s="93"/>
      <c r="AA666" s="93"/>
      <c r="AB666" s="93"/>
      <c r="AC666" s="93"/>
      <c r="AD666" s="93"/>
      <c r="AE666" s="93"/>
      <c r="AF666" s="93"/>
      <c r="AG666" s="93"/>
      <c r="AH666" s="93"/>
      <c r="AI666" s="93"/>
      <c r="AJ666" s="93"/>
      <c r="AK666" s="93"/>
      <c r="AL666" s="93"/>
      <c r="AM666" s="93"/>
      <c r="AN666" s="93"/>
      <c r="AO666" s="93"/>
      <c r="AP666" s="93"/>
      <c r="AQ666" s="93"/>
      <c r="AR666" s="93"/>
    </row>
    <row r="667" spans="13:44" x14ac:dyDescent="0.2">
      <c r="M667" s="105"/>
      <c r="O667" s="93"/>
      <c r="P667" s="93"/>
      <c r="Q667" s="93"/>
      <c r="R667" s="93"/>
      <c r="S667" s="93"/>
      <c r="T667" s="93"/>
      <c r="U667" s="93"/>
      <c r="V667" s="93"/>
      <c r="W667" s="93"/>
      <c r="X667" s="93"/>
      <c r="Y667" s="93"/>
      <c r="Z667" s="93"/>
      <c r="AA667" s="93"/>
      <c r="AB667" s="93"/>
      <c r="AC667" s="93"/>
      <c r="AD667" s="93"/>
      <c r="AE667" s="93"/>
      <c r="AF667" s="93"/>
      <c r="AG667" s="93"/>
      <c r="AH667" s="93"/>
      <c r="AI667" s="93"/>
      <c r="AJ667" s="93"/>
      <c r="AK667" s="93"/>
      <c r="AL667" s="93"/>
      <c r="AM667" s="93"/>
      <c r="AN667" s="93"/>
      <c r="AO667" s="93"/>
      <c r="AP667" s="93"/>
      <c r="AQ667" s="93"/>
      <c r="AR667" s="93"/>
    </row>
    <row r="668" spans="13:44" x14ac:dyDescent="0.2">
      <c r="M668" s="105"/>
      <c r="O668" s="93"/>
      <c r="P668" s="93"/>
      <c r="Q668" s="93"/>
      <c r="R668" s="93"/>
      <c r="S668" s="93"/>
      <c r="T668" s="93"/>
      <c r="U668" s="93"/>
      <c r="V668" s="93"/>
      <c r="W668" s="93"/>
      <c r="X668" s="93"/>
      <c r="Y668" s="93"/>
      <c r="Z668" s="93"/>
      <c r="AA668" s="93"/>
      <c r="AB668" s="93"/>
      <c r="AC668" s="93"/>
      <c r="AD668" s="93"/>
      <c r="AE668" s="93"/>
      <c r="AF668" s="93"/>
      <c r="AG668" s="93"/>
      <c r="AH668" s="93"/>
      <c r="AI668" s="93"/>
      <c r="AJ668" s="93"/>
      <c r="AK668" s="93"/>
      <c r="AL668" s="93"/>
      <c r="AM668" s="93"/>
      <c r="AN668" s="93"/>
      <c r="AO668" s="93"/>
      <c r="AP668" s="93"/>
      <c r="AQ668" s="93"/>
      <c r="AR668" s="93"/>
    </row>
    <row r="669" spans="13:44" x14ac:dyDescent="0.2">
      <c r="M669" s="105"/>
      <c r="O669" s="93"/>
      <c r="P669" s="93"/>
      <c r="Q669" s="93"/>
      <c r="R669" s="93"/>
      <c r="S669" s="93"/>
      <c r="T669" s="93"/>
      <c r="U669" s="93"/>
      <c r="V669" s="93"/>
      <c r="W669" s="93"/>
      <c r="X669" s="93"/>
      <c r="Y669" s="93"/>
      <c r="Z669" s="93"/>
      <c r="AA669" s="93"/>
      <c r="AB669" s="93"/>
      <c r="AC669" s="93"/>
      <c r="AD669" s="93"/>
      <c r="AE669" s="93"/>
      <c r="AF669" s="93"/>
      <c r="AG669" s="93"/>
      <c r="AH669" s="93"/>
      <c r="AI669" s="93"/>
      <c r="AJ669" s="93"/>
      <c r="AK669" s="93"/>
      <c r="AL669" s="93"/>
      <c r="AM669" s="93"/>
      <c r="AN669" s="93"/>
      <c r="AO669" s="93"/>
      <c r="AP669" s="93"/>
      <c r="AQ669" s="93"/>
      <c r="AR669" s="93"/>
    </row>
    <row r="670" spans="13:44" x14ac:dyDescent="0.2">
      <c r="M670" s="105"/>
      <c r="O670" s="93"/>
      <c r="P670" s="93"/>
      <c r="Q670" s="93"/>
      <c r="R670" s="93"/>
      <c r="S670" s="93"/>
      <c r="T670" s="93"/>
      <c r="U670" s="93"/>
      <c r="V670" s="93"/>
      <c r="W670" s="93"/>
      <c r="X670" s="93"/>
      <c r="Y670" s="93"/>
      <c r="Z670" s="93"/>
      <c r="AA670" s="93"/>
      <c r="AB670" s="93"/>
      <c r="AC670" s="93"/>
      <c r="AD670" s="93"/>
      <c r="AE670" s="93"/>
      <c r="AF670" s="93"/>
      <c r="AG670" s="93"/>
      <c r="AH670" s="93"/>
      <c r="AI670" s="93"/>
      <c r="AJ670" s="93"/>
      <c r="AK670" s="93"/>
      <c r="AL670" s="93"/>
      <c r="AM670" s="93"/>
      <c r="AN670" s="93"/>
      <c r="AO670" s="93"/>
      <c r="AP670" s="93"/>
      <c r="AQ670" s="93"/>
      <c r="AR670" s="93"/>
    </row>
    <row r="671" spans="13:44" x14ac:dyDescent="0.2">
      <c r="M671" s="105"/>
      <c r="O671" s="93"/>
      <c r="P671" s="93"/>
      <c r="Q671" s="93"/>
      <c r="R671" s="93"/>
      <c r="S671" s="93"/>
      <c r="T671" s="93"/>
      <c r="U671" s="93"/>
      <c r="V671" s="93"/>
      <c r="W671" s="93"/>
      <c r="X671" s="93"/>
      <c r="Y671" s="93"/>
      <c r="Z671" s="93"/>
      <c r="AA671" s="93"/>
      <c r="AB671" s="93"/>
      <c r="AC671" s="93"/>
      <c r="AD671" s="93"/>
      <c r="AE671" s="93"/>
      <c r="AF671" s="93"/>
      <c r="AG671" s="93"/>
      <c r="AH671" s="93"/>
      <c r="AI671" s="93"/>
      <c r="AJ671" s="93"/>
      <c r="AK671" s="93"/>
      <c r="AL671" s="93"/>
      <c r="AM671" s="93"/>
      <c r="AN671" s="93"/>
      <c r="AO671" s="93"/>
      <c r="AP671" s="93"/>
      <c r="AQ671" s="93"/>
      <c r="AR671" s="93"/>
    </row>
    <row r="672" spans="13:44" x14ac:dyDescent="0.2">
      <c r="M672" s="105"/>
      <c r="O672" s="93"/>
      <c r="P672" s="93"/>
      <c r="Q672" s="93"/>
      <c r="R672" s="93"/>
      <c r="S672" s="93"/>
      <c r="T672" s="93"/>
      <c r="U672" s="93"/>
      <c r="V672" s="93"/>
      <c r="W672" s="93"/>
      <c r="X672" s="93"/>
      <c r="Y672" s="93"/>
      <c r="Z672" s="93"/>
      <c r="AA672" s="93"/>
      <c r="AB672" s="93"/>
      <c r="AC672" s="93"/>
      <c r="AD672" s="93"/>
      <c r="AE672" s="93"/>
      <c r="AF672" s="93"/>
      <c r="AG672" s="93"/>
      <c r="AH672" s="93"/>
      <c r="AI672" s="93"/>
      <c r="AJ672" s="93"/>
      <c r="AK672" s="93"/>
      <c r="AL672" s="93"/>
      <c r="AM672" s="93"/>
      <c r="AN672" s="93"/>
      <c r="AO672" s="93"/>
      <c r="AP672" s="93"/>
      <c r="AQ672" s="93"/>
      <c r="AR672" s="93"/>
    </row>
    <row r="673" spans="13:44" x14ac:dyDescent="0.2">
      <c r="M673" s="105"/>
      <c r="O673" s="93"/>
      <c r="P673" s="93"/>
      <c r="Q673" s="93"/>
      <c r="R673" s="93"/>
      <c r="S673" s="93"/>
      <c r="T673" s="93"/>
      <c r="U673" s="93"/>
      <c r="V673" s="93"/>
      <c r="W673" s="93"/>
      <c r="X673" s="93"/>
      <c r="Y673" s="93"/>
      <c r="Z673" s="93"/>
      <c r="AA673" s="93"/>
      <c r="AB673" s="93"/>
      <c r="AC673" s="93"/>
      <c r="AD673" s="93"/>
      <c r="AE673" s="93"/>
      <c r="AF673" s="93"/>
      <c r="AG673" s="93"/>
      <c r="AH673" s="93"/>
      <c r="AI673" s="93"/>
      <c r="AJ673" s="93"/>
      <c r="AK673" s="93"/>
      <c r="AL673" s="93"/>
      <c r="AM673" s="93"/>
      <c r="AN673" s="93"/>
      <c r="AO673" s="93"/>
      <c r="AP673" s="93"/>
      <c r="AQ673" s="93"/>
      <c r="AR673" s="93"/>
    </row>
    <row r="674" spans="13:44" x14ac:dyDescent="0.2">
      <c r="M674" s="105"/>
      <c r="O674" s="93"/>
      <c r="P674" s="93"/>
      <c r="Q674" s="93"/>
      <c r="R674" s="93"/>
      <c r="S674" s="93"/>
      <c r="T674" s="93"/>
      <c r="U674" s="93"/>
      <c r="V674" s="93"/>
      <c r="W674" s="93"/>
      <c r="X674" s="93"/>
      <c r="Y674" s="93"/>
      <c r="Z674" s="93"/>
      <c r="AA674" s="93"/>
      <c r="AB674" s="93"/>
      <c r="AC674" s="93"/>
      <c r="AD674" s="93"/>
      <c r="AE674" s="93"/>
      <c r="AF674" s="93"/>
      <c r="AG674" s="93"/>
      <c r="AH674" s="93"/>
      <c r="AI674" s="93"/>
      <c r="AJ674" s="93"/>
      <c r="AK674" s="93"/>
      <c r="AL674" s="93"/>
      <c r="AM674" s="93"/>
      <c r="AN674" s="93"/>
      <c r="AO674" s="93"/>
      <c r="AP674" s="93"/>
      <c r="AQ674" s="93"/>
      <c r="AR674" s="93"/>
    </row>
    <row r="675" spans="13:44" x14ac:dyDescent="0.2">
      <c r="M675" s="105"/>
      <c r="O675" s="93"/>
      <c r="P675" s="93"/>
      <c r="Q675" s="93"/>
      <c r="R675" s="93"/>
      <c r="S675" s="93"/>
      <c r="T675" s="93"/>
      <c r="U675" s="93"/>
      <c r="V675" s="93"/>
      <c r="W675" s="93"/>
      <c r="X675" s="93"/>
      <c r="Y675" s="93"/>
      <c r="Z675" s="93"/>
      <c r="AA675" s="93"/>
      <c r="AB675" s="93"/>
      <c r="AC675" s="93"/>
      <c r="AD675" s="93"/>
      <c r="AE675" s="93"/>
      <c r="AF675" s="93"/>
      <c r="AG675" s="93"/>
      <c r="AH675" s="93"/>
      <c r="AI675" s="93"/>
      <c r="AJ675" s="93"/>
      <c r="AK675" s="93"/>
      <c r="AL675" s="93"/>
      <c r="AM675" s="93"/>
      <c r="AN675" s="93"/>
      <c r="AO675" s="93"/>
      <c r="AP675" s="93"/>
      <c r="AQ675" s="93"/>
      <c r="AR675" s="93"/>
    </row>
    <row r="676" spans="13:44" x14ac:dyDescent="0.2">
      <c r="M676" s="105"/>
      <c r="O676" s="93"/>
      <c r="P676" s="93"/>
      <c r="Q676" s="93"/>
      <c r="R676" s="93"/>
      <c r="S676" s="93"/>
      <c r="T676" s="93"/>
      <c r="U676" s="93"/>
      <c r="V676" s="93"/>
      <c r="W676" s="93"/>
      <c r="X676" s="93"/>
      <c r="Y676" s="93"/>
      <c r="Z676" s="93"/>
      <c r="AA676" s="93"/>
      <c r="AB676" s="93"/>
      <c r="AC676" s="93"/>
      <c r="AD676" s="93"/>
      <c r="AE676" s="93"/>
      <c r="AF676" s="93"/>
      <c r="AG676" s="93"/>
      <c r="AH676" s="93"/>
      <c r="AI676" s="93"/>
      <c r="AJ676" s="93"/>
      <c r="AK676" s="93"/>
      <c r="AL676" s="93"/>
      <c r="AM676" s="93"/>
      <c r="AN676" s="93"/>
      <c r="AO676" s="93"/>
      <c r="AP676" s="93"/>
      <c r="AQ676" s="93"/>
      <c r="AR676" s="93"/>
    </row>
    <row r="677" spans="13:44" x14ac:dyDescent="0.2">
      <c r="M677" s="105"/>
      <c r="O677" s="93"/>
      <c r="P677" s="93"/>
      <c r="Q677" s="93"/>
      <c r="R677" s="93"/>
      <c r="S677" s="93"/>
      <c r="T677" s="93"/>
      <c r="U677" s="93"/>
      <c r="V677" s="93"/>
      <c r="W677" s="93"/>
      <c r="X677" s="93"/>
      <c r="Y677" s="93"/>
      <c r="Z677" s="93"/>
      <c r="AA677" s="93"/>
      <c r="AB677" s="93"/>
      <c r="AC677" s="93"/>
      <c r="AD677" s="93"/>
      <c r="AE677" s="93"/>
      <c r="AF677" s="93"/>
      <c r="AG677" s="93"/>
      <c r="AH677" s="93"/>
      <c r="AI677" s="93"/>
      <c r="AJ677" s="93"/>
      <c r="AK677" s="93"/>
      <c r="AL677" s="93"/>
      <c r="AM677" s="93"/>
      <c r="AN677" s="93"/>
      <c r="AO677" s="93"/>
      <c r="AP677" s="93"/>
      <c r="AQ677" s="93"/>
      <c r="AR677" s="93"/>
    </row>
    <row r="678" spans="13:44" x14ac:dyDescent="0.2">
      <c r="M678" s="105"/>
      <c r="O678" s="93"/>
      <c r="P678" s="93"/>
      <c r="Q678" s="93"/>
      <c r="R678" s="93"/>
      <c r="S678" s="93"/>
      <c r="T678" s="93"/>
      <c r="U678" s="93"/>
      <c r="V678" s="93"/>
      <c r="W678" s="93"/>
      <c r="X678" s="93"/>
      <c r="Y678" s="93"/>
      <c r="Z678" s="93"/>
      <c r="AA678" s="93"/>
      <c r="AB678" s="93"/>
      <c r="AC678" s="93"/>
      <c r="AD678" s="93"/>
      <c r="AE678" s="93"/>
      <c r="AF678" s="93"/>
      <c r="AG678" s="93"/>
      <c r="AH678" s="93"/>
      <c r="AI678" s="93"/>
      <c r="AJ678" s="93"/>
      <c r="AK678" s="93"/>
      <c r="AL678" s="93"/>
      <c r="AM678" s="93"/>
      <c r="AN678" s="93"/>
      <c r="AO678" s="93"/>
      <c r="AP678" s="93"/>
      <c r="AQ678" s="93"/>
      <c r="AR678" s="93"/>
    </row>
    <row r="679" spans="13:44" x14ac:dyDescent="0.2">
      <c r="M679" s="105"/>
      <c r="O679" s="93"/>
      <c r="P679" s="93"/>
      <c r="Q679" s="93"/>
      <c r="R679" s="93"/>
      <c r="S679" s="93"/>
      <c r="T679" s="93"/>
      <c r="U679" s="93"/>
      <c r="V679" s="93"/>
      <c r="W679" s="93"/>
      <c r="X679" s="93"/>
      <c r="Y679" s="93"/>
      <c r="Z679" s="93"/>
      <c r="AA679" s="93"/>
      <c r="AB679" s="93"/>
      <c r="AC679" s="93"/>
      <c r="AD679" s="93"/>
      <c r="AE679" s="93"/>
      <c r="AF679" s="93"/>
      <c r="AG679" s="93"/>
      <c r="AH679" s="93"/>
      <c r="AI679" s="93"/>
      <c r="AJ679" s="93"/>
      <c r="AK679" s="93"/>
      <c r="AL679" s="93"/>
      <c r="AM679" s="93"/>
      <c r="AN679" s="93"/>
      <c r="AO679" s="93"/>
      <c r="AP679" s="93"/>
      <c r="AQ679" s="93"/>
      <c r="AR679" s="93"/>
    </row>
    <row r="680" spans="13:44" x14ac:dyDescent="0.2">
      <c r="M680" s="105"/>
      <c r="O680" s="93"/>
      <c r="P680" s="93"/>
      <c r="Q680" s="93"/>
      <c r="R680" s="93"/>
      <c r="S680" s="93"/>
      <c r="T680" s="93"/>
      <c r="U680" s="93"/>
      <c r="V680" s="93"/>
      <c r="W680" s="93"/>
      <c r="X680" s="93"/>
      <c r="Y680" s="93"/>
      <c r="Z680" s="93"/>
      <c r="AA680" s="93"/>
      <c r="AB680" s="93"/>
      <c r="AC680" s="93"/>
      <c r="AD680" s="93"/>
      <c r="AE680" s="93"/>
      <c r="AF680" s="93"/>
      <c r="AG680" s="93"/>
      <c r="AH680" s="93"/>
      <c r="AI680" s="93"/>
      <c r="AJ680" s="93"/>
      <c r="AK680" s="93"/>
      <c r="AL680" s="93"/>
      <c r="AM680" s="93"/>
      <c r="AN680" s="93"/>
      <c r="AO680" s="93"/>
      <c r="AP680" s="93"/>
      <c r="AQ680" s="93"/>
      <c r="AR680" s="93"/>
    </row>
    <row r="681" spans="13:44" x14ac:dyDescent="0.2">
      <c r="M681" s="105"/>
      <c r="O681" s="93"/>
      <c r="P681" s="93"/>
      <c r="Q681" s="93"/>
      <c r="R681" s="93"/>
      <c r="S681" s="93"/>
      <c r="T681" s="93"/>
      <c r="U681" s="93"/>
      <c r="V681" s="93"/>
      <c r="W681" s="93"/>
      <c r="X681" s="93"/>
      <c r="Y681" s="93"/>
      <c r="Z681" s="93"/>
      <c r="AA681" s="93"/>
      <c r="AB681" s="93"/>
      <c r="AC681" s="93"/>
      <c r="AD681" s="93"/>
      <c r="AE681" s="93"/>
      <c r="AF681" s="93"/>
      <c r="AG681" s="93"/>
      <c r="AH681" s="93"/>
      <c r="AI681" s="93"/>
      <c r="AJ681" s="93"/>
      <c r="AK681" s="93"/>
      <c r="AL681" s="93"/>
      <c r="AM681" s="93"/>
      <c r="AN681" s="93"/>
      <c r="AO681" s="93"/>
      <c r="AP681" s="93"/>
      <c r="AQ681" s="93"/>
      <c r="AR681" s="93"/>
    </row>
    <row r="682" spans="13:44" x14ac:dyDescent="0.2">
      <c r="M682" s="105"/>
      <c r="O682" s="93"/>
      <c r="P682" s="93"/>
      <c r="Q682" s="93"/>
      <c r="R682" s="93"/>
      <c r="S682" s="93"/>
      <c r="T682" s="93"/>
      <c r="U682" s="93"/>
      <c r="V682" s="93"/>
      <c r="W682" s="93"/>
      <c r="X682" s="93"/>
      <c r="Y682" s="93"/>
      <c r="Z682" s="93"/>
      <c r="AA682" s="93"/>
      <c r="AB682" s="93"/>
      <c r="AC682" s="93"/>
      <c r="AD682" s="93"/>
      <c r="AE682" s="93"/>
      <c r="AF682" s="93"/>
      <c r="AG682" s="93"/>
      <c r="AH682" s="93"/>
      <c r="AI682" s="93"/>
      <c r="AJ682" s="93"/>
      <c r="AK682" s="93"/>
      <c r="AL682" s="93"/>
      <c r="AM682" s="93"/>
      <c r="AN682" s="93"/>
      <c r="AO682" s="93"/>
      <c r="AP682" s="93"/>
      <c r="AQ682" s="93"/>
      <c r="AR682" s="93"/>
    </row>
    <row r="683" spans="13:44" x14ac:dyDescent="0.2">
      <c r="M683" s="105"/>
      <c r="O683" s="93"/>
      <c r="P683" s="93"/>
      <c r="Q683" s="93"/>
      <c r="R683" s="93"/>
      <c r="S683" s="93"/>
      <c r="T683" s="93"/>
      <c r="U683" s="93"/>
      <c r="V683" s="93"/>
      <c r="W683" s="93"/>
      <c r="X683" s="93"/>
      <c r="Y683" s="93"/>
      <c r="Z683" s="93"/>
      <c r="AA683" s="93"/>
      <c r="AB683" s="93"/>
      <c r="AC683" s="93"/>
      <c r="AD683" s="93"/>
      <c r="AE683" s="93"/>
      <c r="AF683" s="93"/>
      <c r="AG683" s="93"/>
      <c r="AH683" s="93"/>
      <c r="AI683" s="93"/>
      <c r="AJ683" s="93"/>
      <c r="AK683" s="93"/>
      <c r="AL683" s="93"/>
      <c r="AM683" s="93"/>
      <c r="AN683" s="93"/>
      <c r="AO683" s="93"/>
      <c r="AP683" s="93"/>
      <c r="AQ683" s="93"/>
      <c r="AR683" s="93"/>
    </row>
    <row r="684" spans="13:44" x14ac:dyDescent="0.2">
      <c r="M684" s="105"/>
      <c r="O684" s="93"/>
      <c r="P684" s="93"/>
      <c r="Q684" s="93"/>
      <c r="R684" s="93"/>
      <c r="S684" s="93"/>
      <c r="T684" s="93"/>
      <c r="U684" s="93"/>
      <c r="V684" s="93"/>
      <c r="W684" s="93"/>
      <c r="X684" s="93"/>
      <c r="Y684" s="93"/>
      <c r="Z684" s="93"/>
      <c r="AA684" s="93"/>
      <c r="AB684" s="93"/>
      <c r="AC684" s="93"/>
      <c r="AD684" s="93"/>
      <c r="AE684" s="93"/>
      <c r="AF684" s="93"/>
      <c r="AG684" s="93"/>
      <c r="AH684" s="93"/>
      <c r="AI684" s="93"/>
      <c r="AJ684" s="93"/>
      <c r="AK684" s="93"/>
      <c r="AL684" s="93"/>
      <c r="AM684" s="93"/>
      <c r="AN684" s="93"/>
      <c r="AO684" s="93"/>
      <c r="AP684" s="93"/>
      <c r="AQ684" s="93"/>
      <c r="AR684" s="93"/>
    </row>
    <row r="685" spans="13:44" x14ac:dyDescent="0.2">
      <c r="M685" s="105"/>
      <c r="O685" s="93"/>
      <c r="P685" s="93"/>
      <c r="Q685" s="93"/>
      <c r="R685" s="93"/>
      <c r="S685" s="93"/>
      <c r="T685" s="93"/>
      <c r="U685" s="93"/>
      <c r="V685" s="93"/>
      <c r="W685" s="93"/>
      <c r="X685" s="93"/>
      <c r="Y685" s="93"/>
      <c r="Z685" s="93"/>
      <c r="AA685" s="93"/>
      <c r="AB685" s="93"/>
      <c r="AC685" s="93"/>
      <c r="AD685" s="93"/>
      <c r="AE685" s="93"/>
      <c r="AF685" s="93"/>
      <c r="AG685" s="93"/>
      <c r="AH685" s="93"/>
      <c r="AI685" s="93"/>
      <c r="AJ685" s="93"/>
      <c r="AK685" s="93"/>
      <c r="AL685" s="93"/>
      <c r="AM685" s="93"/>
      <c r="AN685" s="93"/>
      <c r="AO685" s="93"/>
      <c r="AP685" s="93"/>
      <c r="AQ685" s="93"/>
      <c r="AR685" s="93"/>
    </row>
    <row r="686" spans="13:44" x14ac:dyDescent="0.2">
      <c r="M686" s="105"/>
      <c r="O686" s="93"/>
      <c r="P686" s="93"/>
      <c r="Q686" s="93"/>
      <c r="R686" s="93"/>
      <c r="S686" s="93"/>
      <c r="T686" s="93"/>
      <c r="U686" s="93"/>
      <c r="V686" s="93"/>
      <c r="W686" s="93"/>
      <c r="X686" s="93"/>
      <c r="Y686" s="93"/>
      <c r="Z686" s="93"/>
      <c r="AA686" s="93"/>
      <c r="AB686" s="93"/>
      <c r="AC686" s="93"/>
      <c r="AD686" s="93"/>
      <c r="AE686" s="93"/>
      <c r="AF686" s="93"/>
      <c r="AG686" s="93"/>
      <c r="AH686" s="93"/>
      <c r="AI686" s="93"/>
      <c r="AJ686" s="93"/>
      <c r="AK686" s="93"/>
      <c r="AL686" s="93"/>
      <c r="AM686" s="93"/>
      <c r="AN686" s="93"/>
      <c r="AO686" s="93"/>
      <c r="AP686" s="93"/>
      <c r="AQ686" s="93"/>
      <c r="AR686" s="93"/>
    </row>
    <row r="687" spans="13:44" x14ac:dyDescent="0.2">
      <c r="M687" s="105"/>
      <c r="O687" s="93"/>
      <c r="P687" s="93"/>
      <c r="Q687" s="93"/>
      <c r="R687" s="93"/>
      <c r="S687" s="93"/>
      <c r="T687" s="93"/>
      <c r="U687" s="93"/>
      <c r="V687" s="93"/>
      <c r="W687" s="93"/>
      <c r="X687" s="93"/>
      <c r="Y687" s="93"/>
      <c r="Z687" s="93"/>
      <c r="AA687" s="93"/>
      <c r="AB687" s="93"/>
      <c r="AC687" s="93"/>
      <c r="AD687" s="93"/>
      <c r="AE687" s="93"/>
      <c r="AF687" s="93"/>
      <c r="AG687" s="93"/>
      <c r="AH687" s="93"/>
      <c r="AI687" s="93"/>
      <c r="AJ687" s="93"/>
      <c r="AK687" s="93"/>
      <c r="AL687" s="93"/>
      <c r="AM687" s="93"/>
      <c r="AN687" s="93"/>
      <c r="AO687" s="93"/>
      <c r="AP687" s="93"/>
      <c r="AQ687" s="93"/>
      <c r="AR687" s="93"/>
    </row>
    <row r="688" spans="13:44" x14ac:dyDescent="0.2">
      <c r="M688" s="105"/>
      <c r="O688" s="93"/>
      <c r="P688" s="93"/>
      <c r="Q688" s="93"/>
      <c r="R688" s="93"/>
      <c r="S688" s="93"/>
      <c r="T688" s="93"/>
      <c r="U688" s="93"/>
      <c r="V688" s="93"/>
      <c r="W688" s="93"/>
      <c r="X688" s="93"/>
      <c r="Y688" s="93"/>
      <c r="Z688" s="93"/>
      <c r="AA688" s="93"/>
      <c r="AB688" s="93"/>
      <c r="AC688" s="93"/>
      <c r="AD688" s="93"/>
      <c r="AE688" s="93"/>
      <c r="AF688" s="93"/>
      <c r="AG688" s="93"/>
      <c r="AH688" s="93"/>
      <c r="AI688" s="93"/>
      <c r="AJ688" s="93"/>
      <c r="AK688" s="93"/>
      <c r="AL688" s="93"/>
      <c r="AM688" s="93"/>
      <c r="AN688" s="93"/>
      <c r="AO688" s="93"/>
      <c r="AP688" s="93"/>
      <c r="AQ688" s="93"/>
      <c r="AR688" s="93"/>
    </row>
    <row r="689" spans="13:44" x14ac:dyDescent="0.2">
      <c r="M689" s="105"/>
      <c r="O689" s="93"/>
      <c r="P689" s="93"/>
      <c r="Q689" s="93"/>
      <c r="R689" s="93"/>
      <c r="S689" s="93"/>
      <c r="T689" s="93"/>
      <c r="U689" s="93"/>
      <c r="V689" s="93"/>
      <c r="W689" s="93"/>
      <c r="X689" s="93"/>
      <c r="Y689" s="93"/>
      <c r="Z689" s="93"/>
      <c r="AA689" s="93"/>
      <c r="AB689" s="93"/>
      <c r="AC689" s="93"/>
      <c r="AD689" s="93"/>
      <c r="AE689" s="93"/>
      <c r="AF689" s="93"/>
      <c r="AG689" s="93"/>
      <c r="AH689" s="93"/>
      <c r="AI689" s="93"/>
      <c r="AJ689" s="93"/>
      <c r="AK689" s="93"/>
      <c r="AL689" s="93"/>
      <c r="AM689" s="93"/>
      <c r="AN689" s="93"/>
      <c r="AO689" s="93"/>
      <c r="AP689" s="93"/>
      <c r="AQ689" s="93"/>
      <c r="AR689" s="93"/>
    </row>
    <row r="690" spans="13:44" x14ac:dyDescent="0.2">
      <c r="M690" s="105"/>
      <c r="O690" s="93"/>
      <c r="P690" s="93"/>
      <c r="Q690" s="93"/>
      <c r="R690" s="93"/>
      <c r="S690" s="93"/>
      <c r="T690" s="93"/>
      <c r="U690" s="93"/>
      <c r="V690" s="93"/>
      <c r="W690" s="93"/>
      <c r="X690" s="93"/>
      <c r="Y690" s="93"/>
      <c r="Z690" s="93"/>
      <c r="AA690" s="93"/>
      <c r="AB690" s="93"/>
      <c r="AC690" s="93"/>
      <c r="AD690" s="93"/>
      <c r="AE690" s="93"/>
      <c r="AF690" s="93"/>
      <c r="AG690" s="93"/>
      <c r="AH690" s="93"/>
      <c r="AI690" s="93"/>
      <c r="AJ690" s="93"/>
      <c r="AK690" s="93"/>
      <c r="AL690" s="93"/>
      <c r="AM690" s="93"/>
      <c r="AN690" s="93"/>
      <c r="AO690" s="93"/>
      <c r="AP690" s="93"/>
      <c r="AQ690" s="93"/>
      <c r="AR690" s="93"/>
    </row>
    <row r="691" spans="13:44" x14ac:dyDescent="0.2">
      <c r="M691" s="105"/>
      <c r="O691" s="93"/>
      <c r="P691" s="93"/>
      <c r="Q691" s="93"/>
      <c r="R691" s="93"/>
      <c r="S691" s="93"/>
      <c r="T691" s="93"/>
      <c r="U691" s="93"/>
      <c r="V691" s="93"/>
      <c r="W691" s="93"/>
      <c r="X691" s="93"/>
      <c r="Y691" s="93"/>
      <c r="Z691" s="93"/>
      <c r="AA691" s="93"/>
      <c r="AB691" s="93"/>
      <c r="AC691" s="93"/>
      <c r="AD691" s="93"/>
      <c r="AE691" s="93"/>
      <c r="AF691" s="93"/>
      <c r="AG691" s="93"/>
      <c r="AH691" s="93"/>
      <c r="AI691" s="93"/>
      <c r="AJ691" s="93"/>
      <c r="AK691" s="93"/>
      <c r="AL691" s="93"/>
      <c r="AM691" s="93"/>
      <c r="AN691" s="93"/>
      <c r="AO691" s="93"/>
      <c r="AP691" s="93"/>
      <c r="AQ691" s="93"/>
      <c r="AR691" s="93"/>
    </row>
    <row r="692" spans="13:44" x14ac:dyDescent="0.2">
      <c r="M692" s="105"/>
      <c r="O692" s="93"/>
      <c r="P692" s="93"/>
      <c r="Q692" s="93"/>
      <c r="R692" s="93"/>
      <c r="S692" s="93"/>
      <c r="T692" s="93"/>
      <c r="U692" s="93"/>
      <c r="V692" s="93"/>
      <c r="W692" s="93"/>
      <c r="X692" s="93"/>
      <c r="Y692" s="93"/>
      <c r="Z692" s="93"/>
      <c r="AA692" s="93"/>
      <c r="AB692" s="93"/>
      <c r="AC692" s="93"/>
      <c r="AD692" s="93"/>
      <c r="AE692" s="93"/>
      <c r="AF692" s="93"/>
      <c r="AG692" s="93"/>
      <c r="AH692" s="93"/>
      <c r="AI692" s="93"/>
      <c r="AJ692" s="93"/>
      <c r="AK692" s="93"/>
      <c r="AL692" s="93"/>
      <c r="AM692" s="93"/>
      <c r="AN692" s="93"/>
      <c r="AO692" s="93"/>
      <c r="AP692" s="93"/>
      <c r="AQ692" s="93"/>
      <c r="AR692" s="93"/>
    </row>
    <row r="693" spans="13:44" x14ac:dyDescent="0.2">
      <c r="M693" s="105"/>
      <c r="O693" s="93"/>
      <c r="P693" s="93"/>
      <c r="Q693" s="93"/>
      <c r="R693" s="93"/>
      <c r="S693" s="93"/>
      <c r="T693" s="93"/>
      <c r="U693" s="93"/>
      <c r="V693" s="93"/>
      <c r="W693" s="93"/>
      <c r="X693" s="93"/>
      <c r="Y693" s="93"/>
      <c r="Z693" s="93"/>
      <c r="AA693" s="93"/>
      <c r="AB693" s="93"/>
      <c r="AC693" s="93"/>
      <c r="AD693" s="93"/>
      <c r="AE693" s="93"/>
      <c r="AF693" s="93"/>
      <c r="AG693" s="93"/>
      <c r="AH693" s="93"/>
      <c r="AI693" s="93"/>
      <c r="AJ693" s="93"/>
      <c r="AK693" s="93"/>
      <c r="AL693" s="93"/>
      <c r="AM693" s="93"/>
      <c r="AN693" s="93"/>
      <c r="AO693" s="93"/>
      <c r="AP693" s="93"/>
      <c r="AQ693" s="93"/>
      <c r="AR693" s="93"/>
    </row>
    <row r="694" spans="13:44" x14ac:dyDescent="0.2">
      <c r="M694" s="105"/>
      <c r="O694" s="93"/>
      <c r="P694" s="93"/>
      <c r="Q694" s="93"/>
      <c r="R694" s="93"/>
      <c r="S694" s="93"/>
      <c r="T694" s="93"/>
      <c r="U694" s="93"/>
      <c r="V694" s="93"/>
      <c r="W694" s="93"/>
      <c r="X694" s="93"/>
      <c r="Y694" s="93"/>
      <c r="Z694" s="93"/>
      <c r="AA694" s="93"/>
      <c r="AB694" s="93"/>
      <c r="AC694" s="93"/>
      <c r="AD694" s="93"/>
      <c r="AE694" s="93"/>
      <c r="AF694" s="93"/>
      <c r="AG694" s="93"/>
      <c r="AH694" s="93"/>
      <c r="AI694" s="93"/>
      <c r="AJ694" s="93"/>
      <c r="AK694" s="93"/>
      <c r="AL694" s="93"/>
      <c r="AM694" s="93"/>
      <c r="AN694" s="93"/>
      <c r="AO694" s="93"/>
      <c r="AP694" s="93"/>
      <c r="AQ694" s="93"/>
      <c r="AR694" s="93"/>
    </row>
    <row r="695" spans="13:44" x14ac:dyDescent="0.2">
      <c r="M695" s="105"/>
      <c r="O695" s="93"/>
      <c r="P695" s="93"/>
      <c r="Q695" s="93"/>
      <c r="R695" s="93"/>
      <c r="S695" s="93"/>
      <c r="T695" s="93"/>
      <c r="U695" s="93"/>
      <c r="V695" s="93"/>
      <c r="W695" s="93"/>
      <c r="X695" s="93"/>
      <c r="Y695" s="93"/>
      <c r="Z695" s="93"/>
      <c r="AA695" s="93"/>
      <c r="AB695" s="93"/>
      <c r="AC695" s="93"/>
      <c r="AD695" s="93"/>
      <c r="AE695" s="93"/>
      <c r="AF695" s="93"/>
      <c r="AG695" s="93"/>
      <c r="AH695" s="93"/>
      <c r="AI695" s="93"/>
      <c r="AJ695" s="93"/>
      <c r="AK695" s="93"/>
      <c r="AL695" s="93"/>
      <c r="AM695" s="93"/>
      <c r="AN695" s="93"/>
      <c r="AO695" s="93"/>
      <c r="AP695" s="93"/>
      <c r="AQ695" s="93"/>
      <c r="AR695" s="93"/>
    </row>
    <row r="696" spans="13:44" x14ac:dyDescent="0.2">
      <c r="M696" s="105"/>
      <c r="O696" s="93"/>
      <c r="P696" s="93"/>
      <c r="Q696" s="93"/>
      <c r="R696" s="93"/>
      <c r="S696" s="93"/>
      <c r="T696" s="93"/>
      <c r="U696" s="93"/>
      <c r="V696" s="93"/>
      <c r="W696" s="93"/>
      <c r="X696" s="93"/>
      <c r="Y696" s="93"/>
      <c r="Z696" s="93"/>
      <c r="AA696" s="93"/>
      <c r="AB696" s="93"/>
      <c r="AC696" s="93"/>
      <c r="AD696" s="93"/>
      <c r="AE696" s="93"/>
      <c r="AF696" s="93"/>
      <c r="AG696" s="93"/>
      <c r="AH696" s="93"/>
      <c r="AI696" s="93"/>
      <c r="AJ696" s="93"/>
      <c r="AK696" s="93"/>
      <c r="AL696" s="93"/>
      <c r="AM696" s="93"/>
      <c r="AN696" s="93"/>
      <c r="AO696" s="93"/>
      <c r="AP696" s="93"/>
      <c r="AQ696" s="93"/>
      <c r="AR696" s="93"/>
    </row>
    <row r="697" spans="13:44" x14ac:dyDescent="0.2">
      <c r="M697" s="105"/>
      <c r="O697" s="93"/>
      <c r="P697" s="93"/>
      <c r="Q697" s="93"/>
      <c r="R697" s="93"/>
      <c r="S697" s="93"/>
      <c r="T697" s="93"/>
      <c r="U697" s="93"/>
      <c r="V697" s="93"/>
      <c r="W697" s="93"/>
      <c r="X697" s="93"/>
      <c r="Y697" s="93"/>
      <c r="Z697" s="93"/>
      <c r="AA697" s="93"/>
      <c r="AB697" s="93"/>
      <c r="AC697" s="93"/>
      <c r="AD697" s="93"/>
      <c r="AE697" s="93"/>
      <c r="AF697" s="93"/>
      <c r="AG697" s="93"/>
      <c r="AH697" s="93"/>
      <c r="AI697" s="93"/>
      <c r="AJ697" s="93"/>
      <c r="AK697" s="93"/>
      <c r="AL697" s="93"/>
      <c r="AM697" s="93"/>
      <c r="AN697" s="93"/>
      <c r="AO697" s="93"/>
      <c r="AP697" s="93"/>
      <c r="AQ697" s="93"/>
      <c r="AR697" s="93"/>
    </row>
    <row r="698" spans="13:44" x14ac:dyDescent="0.2">
      <c r="M698" s="105"/>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row>
    <row r="699" spans="13:44" x14ac:dyDescent="0.2">
      <c r="M699" s="105"/>
      <c r="O699" s="93"/>
      <c r="P699" s="93"/>
      <c r="Q699" s="93"/>
      <c r="R699" s="93"/>
      <c r="S699" s="93"/>
      <c r="T699" s="93"/>
      <c r="U699" s="93"/>
      <c r="V699" s="93"/>
      <c r="W699" s="93"/>
      <c r="X699" s="93"/>
      <c r="Y699" s="93"/>
      <c r="Z699" s="93"/>
      <c r="AA699" s="93"/>
      <c r="AB699" s="93"/>
      <c r="AC699" s="93"/>
      <c r="AD699" s="93"/>
      <c r="AE699" s="93"/>
      <c r="AF699" s="93"/>
      <c r="AG699" s="93"/>
      <c r="AH699" s="93"/>
      <c r="AI699" s="93"/>
      <c r="AJ699" s="93"/>
      <c r="AK699" s="93"/>
      <c r="AL699" s="93"/>
      <c r="AM699" s="93"/>
      <c r="AN699" s="93"/>
      <c r="AO699" s="93"/>
      <c r="AP699" s="93"/>
      <c r="AQ699" s="93"/>
      <c r="AR699" s="93"/>
    </row>
    <row r="700" spans="13:44" x14ac:dyDescent="0.2">
      <c r="M700" s="105"/>
      <c r="O700" s="93"/>
      <c r="P700" s="93"/>
      <c r="Q700" s="93"/>
      <c r="R700" s="93"/>
      <c r="S700" s="93"/>
      <c r="T700" s="93"/>
      <c r="U700" s="93"/>
      <c r="V700" s="93"/>
      <c r="W700" s="93"/>
      <c r="X700" s="93"/>
      <c r="Y700" s="93"/>
      <c r="Z700" s="93"/>
      <c r="AA700" s="93"/>
      <c r="AB700" s="93"/>
      <c r="AC700" s="93"/>
      <c r="AD700" s="93"/>
      <c r="AE700" s="93"/>
      <c r="AF700" s="93"/>
      <c r="AG700" s="93"/>
      <c r="AH700" s="93"/>
      <c r="AI700" s="93"/>
      <c r="AJ700" s="93"/>
      <c r="AK700" s="93"/>
      <c r="AL700" s="93"/>
      <c r="AM700" s="93"/>
      <c r="AN700" s="93"/>
      <c r="AO700" s="93"/>
      <c r="AP700" s="93"/>
      <c r="AQ700" s="93"/>
      <c r="AR700" s="93"/>
    </row>
    <row r="701" spans="13:44" x14ac:dyDescent="0.2">
      <c r="M701" s="105"/>
      <c r="O701" s="93"/>
      <c r="P701" s="93"/>
      <c r="Q701" s="93"/>
      <c r="R701" s="93"/>
      <c r="S701" s="93"/>
      <c r="T701" s="93"/>
      <c r="U701" s="93"/>
      <c r="V701" s="93"/>
      <c r="W701" s="93"/>
      <c r="X701" s="93"/>
      <c r="Y701" s="93"/>
      <c r="Z701" s="93"/>
      <c r="AA701" s="93"/>
      <c r="AB701" s="93"/>
      <c r="AC701" s="93"/>
      <c r="AD701" s="93"/>
      <c r="AE701" s="93"/>
      <c r="AF701" s="93"/>
      <c r="AG701" s="93"/>
      <c r="AH701" s="93"/>
      <c r="AI701" s="93"/>
      <c r="AJ701" s="93"/>
      <c r="AK701" s="93"/>
      <c r="AL701" s="93"/>
      <c r="AM701" s="93"/>
      <c r="AN701" s="93"/>
      <c r="AO701" s="93"/>
      <c r="AP701" s="93"/>
      <c r="AQ701" s="93"/>
      <c r="AR701" s="93"/>
    </row>
    <row r="702" spans="13:44" x14ac:dyDescent="0.2">
      <c r="M702" s="105"/>
      <c r="O702" s="93"/>
      <c r="P702" s="93"/>
      <c r="Q702" s="93"/>
      <c r="R702" s="93"/>
      <c r="S702" s="93"/>
      <c r="T702" s="93"/>
      <c r="U702" s="93"/>
      <c r="V702" s="93"/>
      <c r="W702" s="93"/>
      <c r="X702" s="93"/>
      <c r="Y702" s="93"/>
      <c r="Z702" s="93"/>
      <c r="AA702" s="93"/>
      <c r="AB702" s="93"/>
      <c r="AC702" s="93"/>
      <c r="AD702" s="93"/>
      <c r="AE702" s="93"/>
      <c r="AF702" s="93"/>
      <c r="AG702" s="93"/>
      <c r="AH702" s="93"/>
      <c r="AI702" s="93"/>
      <c r="AJ702" s="93"/>
      <c r="AK702" s="93"/>
      <c r="AL702" s="93"/>
      <c r="AM702" s="93"/>
      <c r="AN702" s="93"/>
      <c r="AO702" s="93"/>
      <c r="AP702" s="93"/>
      <c r="AQ702" s="93"/>
      <c r="AR702" s="93"/>
    </row>
    <row r="703" spans="13:44" x14ac:dyDescent="0.2">
      <c r="M703" s="105"/>
      <c r="O703" s="93"/>
      <c r="P703" s="93"/>
      <c r="Q703" s="93"/>
      <c r="R703" s="93"/>
      <c r="S703" s="93"/>
      <c r="T703" s="93"/>
      <c r="U703" s="93"/>
      <c r="V703" s="93"/>
      <c r="W703" s="93"/>
      <c r="X703" s="93"/>
      <c r="Y703" s="93"/>
      <c r="Z703" s="93"/>
      <c r="AA703" s="93"/>
      <c r="AB703" s="93"/>
      <c r="AC703" s="93"/>
      <c r="AD703" s="93"/>
      <c r="AE703" s="93"/>
      <c r="AF703" s="93"/>
      <c r="AG703" s="93"/>
      <c r="AH703" s="93"/>
      <c r="AI703" s="93"/>
      <c r="AJ703" s="93"/>
      <c r="AK703" s="93"/>
      <c r="AL703" s="93"/>
      <c r="AM703" s="93"/>
      <c r="AN703" s="93"/>
      <c r="AO703" s="93"/>
      <c r="AP703" s="93"/>
      <c r="AQ703" s="93"/>
      <c r="AR703" s="93"/>
    </row>
    <row r="704" spans="13:44" x14ac:dyDescent="0.2">
      <c r="M704" s="105"/>
      <c r="O704" s="93"/>
      <c r="P704" s="93"/>
      <c r="Q704" s="93"/>
      <c r="R704" s="93"/>
      <c r="S704" s="93"/>
      <c r="T704" s="93"/>
      <c r="U704" s="93"/>
      <c r="V704" s="93"/>
      <c r="W704" s="93"/>
      <c r="X704" s="93"/>
      <c r="Y704" s="93"/>
      <c r="Z704" s="93"/>
      <c r="AA704" s="93"/>
      <c r="AB704" s="93"/>
      <c r="AC704" s="93"/>
      <c r="AD704" s="93"/>
      <c r="AE704" s="93"/>
      <c r="AF704" s="93"/>
      <c r="AG704" s="93"/>
      <c r="AH704" s="93"/>
      <c r="AI704" s="93"/>
      <c r="AJ704" s="93"/>
      <c r="AK704" s="93"/>
      <c r="AL704" s="93"/>
      <c r="AM704" s="93"/>
      <c r="AN704" s="93"/>
      <c r="AO704" s="93"/>
      <c r="AP704" s="93"/>
      <c r="AQ704" s="93"/>
      <c r="AR704" s="93"/>
    </row>
    <row r="705" spans="13:44" x14ac:dyDescent="0.2">
      <c r="M705" s="105"/>
      <c r="O705" s="93"/>
      <c r="P705" s="93"/>
      <c r="Q705" s="93"/>
      <c r="R705" s="93"/>
      <c r="S705" s="93"/>
      <c r="T705" s="93"/>
      <c r="U705" s="93"/>
      <c r="V705" s="93"/>
      <c r="W705" s="93"/>
      <c r="X705" s="93"/>
      <c r="Y705" s="93"/>
      <c r="Z705" s="93"/>
      <c r="AA705" s="93"/>
      <c r="AB705" s="93"/>
      <c r="AC705" s="93"/>
      <c r="AD705" s="93"/>
      <c r="AE705" s="93"/>
      <c r="AF705" s="93"/>
      <c r="AG705" s="93"/>
      <c r="AH705" s="93"/>
      <c r="AI705" s="93"/>
      <c r="AJ705" s="93"/>
      <c r="AK705" s="93"/>
      <c r="AL705" s="93"/>
      <c r="AM705" s="93"/>
      <c r="AN705" s="93"/>
      <c r="AO705" s="93"/>
      <c r="AP705" s="93"/>
      <c r="AQ705" s="93"/>
      <c r="AR705" s="93"/>
    </row>
    <row r="706" spans="13:44" x14ac:dyDescent="0.2">
      <c r="M706" s="105"/>
      <c r="O706" s="93"/>
      <c r="P706" s="93"/>
      <c r="Q706" s="93"/>
      <c r="R706" s="93"/>
      <c r="S706" s="93"/>
      <c r="T706" s="93"/>
      <c r="U706" s="93"/>
      <c r="V706" s="93"/>
      <c r="W706" s="93"/>
      <c r="X706" s="93"/>
      <c r="Y706" s="93"/>
      <c r="Z706" s="93"/>
      <c r="AA706" s="93"/>
      <c r="AB706" s="93"/>
      <c r="AC706" s="93"/>
      <c r="AD706" s="93"/>
      <c r="AE706" s="93"/>
      <c r="AF706" s="93"/>
      <c r="AG706" s="93"/>
      <c r="AH706" s="93"/>
      <c r="AI706" s="93"/>
      <c r="AJ706" s="93"/>
      <c r="AK706" s="93"/>
      <c r="AL706" s="93"/>
      <c r="AM706" s="93"/>
      <c r="AN706" s="93"/>
      <c r="AO706" s="93"/>
      <c r="AP706" s="93"/>
      <c r="AQ706" s="93"/>
      <c r="AR706" s="93"/>
    </row>
    <row r="707" spans="13:44" x14ac:dyDescent="0.2">
      <c r="M707" s="105"/>
      <c r="O707" s="93"/>
      <c r="P707" s="93"/>
      <c r="Q707" s="93"/>
      <c r="R707" s="93"/>
      <c r="S707" s="93"/>
      <c r="T707" s="93"/>
      <c r="U707" s="93"/>
      <c r="V707" s="93"/>
      <c r="W707" s="93"/>
      <c r="X707" s="93"/>
      <c r="Y707" s="93"/>
      <c r="Z707" s="93"/>
      <c r="AA707" s="93"/>
      <c r="AB707" s="93"/>
      <c r="AC707" s="93"/>
      <c r="AD707" s="93"/>
      <c r="AE707" s="93"/>
      <c r="AF707" s="93"/>
      <c r="AG707" s="93"/>
      <c r="AH707" s="93"/>
      <c r="AI707" s="93"/>
      <c r="AJ707" s="93"/>
      <c r="AK707" s="93"/>
      <c r="AL707" s="93"/>
      <c r="AM707" s="93"/>
      <c r="AN707" s="93"/>
      <c r="AO707" s="93"/>
      <c r="AP707" s="93"/>
      <c r="AQ707" s="93"/>
      <c r="AR707" s="93"/>
    </row>
    <row r="708" spans="13:44" x14ac:dyDescent="0.2">
      <c r="M708" s="105"/>
      <c r="O708" s="93"/>
      <c r="P708" s="93"/>
      <c r="Q708" s="93"/>
      <c r="R708" s="93"/>
      <c r="S708" s="93"/>
      <c r="T708" s="93"/>
      <c r="U708" s="93"/>
      <c r="V708" s="93"/>
      <c r="W708" s="93"/>
      <c r="X708" s="93"/>
      <c r="Y708" s="93"/>
      <c r="Z708" s="93"/>
      <c r="AA708" s="93"/>
      <c r="AB708" s="93"/>
      <c r="AC708" s="93"/>
      <c r="AD708" s="93"/>
      <c r="AE708" s="93"/>
      <c r="AF708" s="93"/>
      <c r="AG708" s="93"/>
      <c r="AH708" s="93"/>
      <c r="AI708" s="93"/>
      <c r="AJ708" s="93"/>
      <c r="AK708" s="93"/>
      <c r="AL708" s="93"/>
      <c r="AM708" s="93"/>
      <c r="AN708" s="93"/>
      <c r="AO708" s="93"/>
      <c r="AP708" s="93"/>
      <c r="AQ708" s="93"/>
      <c r="AR708" s="93"/>
    </row>
    <row r="709" spans="13:44" x14ac:dyDescent="0.2">
      <c r="M709" s="105"/>
      <c r="O709" s="93"/>
      <c r="P709" s="93"/>
      <c r="Q709" s="93"/>
      <c r="R709" s="93"/>
      <c r="S709" s="93"/>
      <c r="T709" s="93"/>
      <c r="U709" s="93"/>
      <c r="V709" s="93"/>
      <c r="W709" s="93"/>
      <c r="X709" s="93"/>
      <c r="Y709" s="93"/>
      <c r="Z709" s="93"/>
      <c r="AA709" s="93"/>
      <c r="AB709" s="93"/>
      <c r="AC709" s="93"/>
      <c r="AD709" s="93"/>
      <c r="AE709" s="93"/>
      <c r="AF709" s="93"/>
      <c r="AG709" s="93"/>
      <c r="AH709" s="93"/>
      <c r="AI709" s="93"/>
      <c r="AJ709" s="93"/>
      <c r="AK709" s="93"/>
      <c r="AL709" s="93"/>
      <c r="AM709" s="93"/>
      <c r="AN709" s="93"/>
      <c r="AO709" s="93"/>
      <c r="AP709" s="93"/>
      <c r="AQ709" s="93"/>
      <c r="AR709" s="93"/>
    </row>
    <row r="710" spans="13:44" x14ac:dyDescent="0.2">
      <c r="M710" s="105"/>
      <c r="O710" s="93"/>
      <c r="P710" s="93"/>
      <c r="Q710" s="93"/>
      <c r="R710" s="93"/>
      <c r="S710" s="93"/>
      <c r="T710" s="93"/>
      <c r="U710" s="93"/>
      <c r="V710" s="93"/>
      <c r="W710" s="93"/>
      <c r="X710" s="93"/>
      <c r="Y710" s="93"/>
      <c r="Z710" s="93"/>
      <c r="AA710" s="93"/>
      <c r="AB710" s="93"/>
      <c r="AC710" s="93"/>
      <c r="AD710" s="93"/>
      <c r="AE710" s="93"/>
      <c r="AF710" s="93"/>
      <c r="AG710" s="93"/>
      <c r="AH710" s="93"/>
      <c r="AI710" s="93"/>
      <c r="AJ710" s="93"/>
      <c r="AK710" s="93"/>
      <c r="AL710" s="93"/>
      <c r="AM710" s="93"/>
      <c r="AN710" s="93"/>
      <c r="AO710" s="93"/>
      <c r="AP710" s="93"/>
      <c r="AQ710" s="93"/>
      <c r="AR710" s="93"/>
    </row>
    <row r="711" spans="13:44" x14ac:dyDescent="0.2">
      <c r="M711" s="105"/>
      <c r="O711" s="93"/>
      <c r="P711" s="93"/>
      <c r="Q711" s="93"/>
      <c r="R711" s="93"/>
      <c r="S711" s="93"/>
      <c r="T711" s="93"/>
      <c r="U711" s="93"/>
      <c r="V711" s="93"/>
      <c r="W711" s="93"/>
      <c r="X711" s="93"/>
      <c r="Y711" s="93"/>
      <c r="Z711" s="93"/>
      <c r="AA711" s="93"/>
      <c r="AB711" s="93"/>
      <c r="AC711" s="93"/>
      <c r="AD711" s="93"/>
      <c r="AE711" s="93"/>
      <c r="AF711" s="93"/>
      <c r="AG711" s="93"/>
      <c r="AH711" s="93"/>
      <c r="AI711" s="93"/>
      <c r="AJ711" s="93"/>
      <c r="AK711" s="93"/>
      <c r="AL711" s="93"/>
      <c r="AM711" s="93"/>
      <c r="AN711" s="93"/>
      <c r="AO711" s="93"/>
      <c r="AP711" s="93"/>
      <c r="AQ711" s="93"/>
      <c r="AR711" s="93"/>
    </row>
    <row r="712" spans="13:44" x14ac:dyDescent="0.2">
      <c r="M712" s="105"/>
      <c r="O712" s="93"/>
      <c r="P712" s="93"/>
      <c r="Q712" s="93"/>
      <c r="R712" s="93"/>
      <c r="S712" s="93"/>
      <c r="T712" s="93"/>
      <c r="U712" s="93"/>
      <c r="V712" s="93"/>
      <c r="W712" s="93"/>
      <c r="X712" s="93"/>
      <c r="Y712" s="93"/>
      <c r="Z712" s="93"/>
      <c r="AA712" s="93"/>
      <c r="AB712" s="93"/>
      <c r="AC712" s="93"/>
      <c r="AD712" s="93"/>
      <c r="AE712" s="93"/>
      <c r="AF712" s="93"/>
      <c r="AG712" s="93"/>
      <c r="AH712" s="93"/>
      <c r="AI712" s="93"/>
      <c r="AJ712" s="93"/>
      <c r="AK712" s="93"/>
      <c r="AL712" s="93"/>
      <c r="AM712" s="93"/>
      <c r="AN712" s="93"/>
      <c r="AO712" s="93"/>
      <c r="AP712" s="93"/>
      <c r="AQ712" s="93"/>
      <c r="AR712" s="93"/>
    </row>
    <row r="713" spans="13:44" x14ac:dyDescent="0.2">
      <c r="M713" s="105"/>
      <c r="O713" s="93"/>
      <c r="P713" s="93"/>
      <c r="Q713" s="93"/>
      <c r="R713" s="93"/>
      <c r="S713" s="93"/>
      <c r="T713" s="93"/>
      <c r="U713" s="93"/>
      <c r="V713" s="93"/>
      <c r="W713" s="93"/>
      <c r="X713" s="93"/>
      <c r="Y713" s="93"/>
      <c r="Z713" s="93"/>
      <c r="AA713" s="93"/>
      <c r="AB713" s="93"/>
      <c r="AC713" s="93"/>
      <c r="AD713" s="93"/>
      <c r="AE713" s="93"/>
      <c r="AF713" s="93"/>
      <c r="AG713" s="93"/>
      <c r="AH713" s="93"/>
      <c r="AI713" s="93"/>
      <c r="AJ713" s="93"/>
      <c r="AK713" s="93"/>
      <c r="AL713" s="93"/>
      <c r="AM713" s="93"/>
      <c r="AN713" s="93"/>
      <c r="AO713" s="93"/>
      <c r="AP713" s="93"/>
      <c r="AQ713" s="93"/>
      <c r="AR713" s="93"/>
    </row>
    <row r="714" spans="13:44" x14ac:dyDescent="0.2">
      <c r="M714" s="105"/>
      <c r="O714" s="93"/>
      <c r="P714" s="93"/>
      <c r="Q714" s="93"/>
      <c r="R714" s="93"/>
      <c r="S714" s="93"/>
      <c r="T714" s="93"/>
      <c r="U714" s="93"/>
      <c r="V714" s="93"/>
      <c r="W714" s="93"/>
      <c r="X714" s="93"/>
      <c r="Y714" s="93"/>
      <c r="Z714" s="93"/>
      <c r="AA714" s="93"/>
      <c r="AB714" s="93"/>
      <c r="AC714" s="93"/>
      <c r="AD714" s="93"/>
      <c r="AE714" s="93"/>
      <c r="AF714" s="93"/>
      <c r="AG714" s="93"/>
      <c r="AH714" s="93"/>
      <c r="AI714" s="93"/>
      <c r="AJ714" s="93"/>
      <c r="AK714" s="93"/>
      <c r="AL714" s="93"/>
      <c r="AM714" s="93"/>
      <c r="AN714" s="93"/>
      <c r="AO714" s="93"/>
      <c r="AP714" s="93"/>
      <c r="AQ714" s="93"/>
      <c r="AR714" s="93"/>
    </row>
    <row r="715" spans="13:44" x14ac:dyDescent="0.2">
      <c r="M715" s="105"/>
      <c r="O715" s="93"/>
      <c r="P715" s="93"/>
      <c r="Q715" s="93"/>
      <c r="R715" s="93"/>
      <c r="S715" s="93"/>
      <c r="T715" s="93"/>
      <c r="U715" s="93"/>
      <c r="V715" s="93"/>
      <c r="W715" s="93"/>
      <c r="X715" s="93"/>
      <c r="Y715" s="93"/>
      <c r="Z715" s="93"/>
      <c r="AA715" s="93"/>
      <c r="AB715" s="93"/>
      <c r="AC715" s="93"/>
      <c r="AD715" s="93"/>
      <c r="AE715" s="93"/>
      <c r="AF715" s="93"/>
      <c r="AG715" s="93"/>
      <c r="AH715" s="93"/>
      <c r="AI715" s="93"/>
      <c r="AJ715" s="93"/>
      <c r="AK715" s="93"/>
      <c r="AL715" s="93"/>
      <c r="AM715" s="93"/>
      <c r="AN715" s="93"/>
      <c r="AO715" s="93"/>
      <c r="AP715" s="93"/>
      <c r="AQ715" s="93"/>
      <c r="AR715" s="93"/>
    </row>
    <row r="716" spans="13:44" x14ac:dyDescent="0.2">
      <c r="M716" s="105"/>
      <c r="O716" s="93"/>
      <c r="P716" s="93"/>
      <c r="Q716" s="93"/>
      <c r="R716" s="93"/>
      <c r="S716" s="93"/>
      <c r="T716" s="93"/>
      <c r="U716" s="93"/>
      <c r="V716" s="93"/>
      <c r="W716" s="93"/>
      <c r="X716" s="93"/>
      <c r="Y716" s="93"/>
      <c r="Z716" s="93"/>
      <c r="AA716" s="93"/>
      <c r="AB716" s="93"/>
      <c r="AC716" s="93"/>
      <c r="AD716" s="93"/>
      <c r="AE716" s="93"/>
      <c r="AF716" s="93"/>
      <c r="AG716" s="93"/>
      <c r="AH716" s="93"/>
      <c r="AI716" s="93"/>
      <c r="AJ716" s="93"/>
      <c r="AK716" s="93"/>
      <c r="AL716" s="93"/>
      <c r="AM716" s="93"/>
      <c r="AN716" s="93"/>
      <c r="AO716" s="93"/>
      <c r="AP716" s="93"/>
      <c r="AQ716" s="93"/>
      <c r="AR716" s="93"/>
    </row>
    <row r="717" spans="13:44" x14ac:dyDescent="0.2">
      <c r="M717" s="105"/>
      <c r="O717" s="93"/>
      <c r="P717" s="93"/>
      <c r="Q717" s="93"/>
      <c r="R717" s="93"/>
      <c r="S717" s="93"/>
      <c r="T717" s="93"/>
      <c r="U717" s="93"/>
      <c r="V717" s="93"/>
      <c r="W717" s="93"/>
      <c r="X717" s="93"/>
      <c r="Y717" s="93"/>
      <c r="Z717" s="93"/>
      <c r="AA717" s="93"/>
      <c r="AB717" s="93"/>
      <c r="AC717" s="93"/>
      <c r="AD717" s="93"/>
      <c r="AE717" s="93"/>
      <c r="AF717" s="93"/>
      <c r="AG717" s="93"/>
      <c r="AH717" s="93"/>
      <c r="AI717" s="93"/>
      <c r="AJ717" s="93"/>
      <c r="AK717" s="93"/>
      <c r="AL717" s="93"/>
      <c r="AM717" s="93"/>
      <c r="AN717" s="93"/>
      <c r="AO717" s="93"/>
      <c r="AP717" s="93"/>
      <c r="AQ717" s="93"/>
      <c r="AR717" s="93"/>
    </row>
    <row r="718" spans="13:44" x14ac:dyDescent="0.2">
      <c r="M718" s="105"/>
      <c r="O718" s="93"/>
      <c r="P718" s="93"/>
      <c r="Q718" s="93"/>
      <c r="R718" s="93"/>
      <c r="S718" s="93"/>
      <c r="T718" s="93"/>
      <c r="U718" s="93"/>
      <c r="V718" s="93"/>
      <c r="W718" s="93"/>
      <c r="X718" s="93"/>
      <c r="Y718" s="93"/>
      <c r="Z718" s="93"/>
      <c r="AA718" s="93"/>
      <c r="AB718" s="93"/>
      <c r="AC718" s="93"/>
      <c r="AD718" s="93"/>
      <c r="AE718" s="93"/>
      <c r="AF718" s="93"/>
      <c r="AG718" s="93"/>
      <c r="AH718" s="93"/>
      <c r="AI718" s="93"/>
      <c r="AJ718" s="93"/>
      <c r="AK718" s="93"/>
      <c r="AL718" s="93"/>
      <c r="AM718" s="93"/>
      <c r="AN718" s="93"/>
      <c r="AO718" s="93"/>
      <c r="AP718" s="93"/>
      <c r="AQ718" s="93"/>
      <c r="AR718" s="93"/>
    </row>
    <row r="719" spans="13:44" x14ac:dyDescent="0.2">
      <c r="M719" s="105"/>
      <c r="O719" s="93"/>
      <c r="P719" s="93"/>
      <c r="Q719" s="93"/>
      <c r="R719" s="93"/>
      <c r="S719" s="93"/>
      <c r="T719" s="93"/>
      <c r="U719" s="93"/>
      <c r="V719" s="93"/>
      <c r="W719" s="93"/>
      <c r="X719" s="93"/>
      <c r="Y719" s="93"/>
      <c r="Z719" s="93"/>
      <c r="AA719" s="93"/>
      <c r="AB719" s="93"/>
      <c r="AC719" s="93"/>
      <c r="AD719" s="93"/>
      <c r="AE719" s="93"/>
      <c r="AF719" s="93"/>
      <c r="AG719" s="93"/>
      <c r="AH719" s="93"/>
      <c r="AI719" s="93"/>
      <c r="AJ719" s="93"/>
      <c r="AK719" s="93"/>
      <c r="AL719" s="93"/>
      <c r="AM719" s="93"/>
      <c r="AN719" s="93"/>
      <c r="AO719" s="93"/>
      <c r="AP719" s="93"/>
      <c r="AQ719" s="93"/>
      <c r="AR719" s="93"/>
    </row>
    <row r="720" spans="13:44" x14ac:dyDescent="0.2">
      <c r="M720" s="105"/>
      <c r="O720" s="93"/>
      <c r="P720" s="93"/>
      <c r="Q720" s="93"/>
      <c r="R720" s="93"/>
      <c r="S720" s="93"/>
      <c r="T720" s="93"/>
      <c r="U720" s="93"/>
      <c r="V720" s="93"/>
      <c r="W720" s="93"/>
      <c r="X720" s="93"/>
      <c r="Y720" s="93"/>
      <c r="Z720" s="93"/>
      <c r="AA720" s="93"/>
      <c r="AB720" s="93"/>
      <c r="AC720" s="93"/>
      <c r="AD720" s="93"/>
      <c r="AE720" s="93"/>
      <c r="AF720" s="93"/>
      <c r="AG720" s="93"/>
      <c r="AH720" s="93"/>
      <c r="AI720" s="93"/>
      <c r="AJ720" s="93"/>
      <c r="AK720" s="93"/>
      <c r="AL720" s="93"/>
      <c r="AM720" s="93"/>
      <c r="AN720" s="93"/>
      <c r="AO720" s="93"/>
      <c r="AP720" s="93"/>
      <c r="AQ720" s="93"/>
      <c r="AR720" s="93"/>
    </row>
    <row r="721" spans="13:44" x14ac:dyDescent="0.2">
      <c r="M721" s="105"/>
      <c r="O721" s="93"/>
      <c r="P721" s="93"/>
      <c r="Q721" s="93"/>
      <c r="R721" s="93"/>
      <c r="S721" s="93"/>
      <c r="T721" s="93"/>
      <c r="U721" s="93"/>
      <c r="V721" s="93"/>
      <c r="W721" s="93"/>
      <c r="X721" s="93"/>
      <c r="Y721" s="93"/>
      <c r="Z721" s="93"/>
      <c r="AA721" s="93"/>
      <c r="AB721" s="93"/>
      <c r="AC721" s="93"/>
      <c r="AD721" s="93"/>
      <c r="AE721" s="93"/>
      <c r="AF721" s="93"/>
      <c r="AG721" s="93"/>
      <c r="AH721" s="93"/>
      <c r="AI721" s="93"/>
      <c r="AJ721" s="93"/>
      <c r="AK721" s="93"/>
      <c r="AL721" s="93"/>
      <c r="AM721" s="93"/>
      <c r="AN721" s="93"/>
      <c r="AO721" s="93"/>
      <c r="AP721" s="93"/>
      <c r="AQ721" s="93"/>
      <c r="AR721" s="93"/>
    </row>
    <row r="722" spans="13:44" x14ac:dyDescent="0.2">
      <c r="M722" s="105"/>
      <c r="O722" s="93"/>
      <c r="P722" s="93"/>
      <c r="Q722" s="93"/>
      <c r="R722" s="93"/>
      <c r="S722" s="93"/>
      <c r="T722" s="93"/>
      <c r="U722" s="93"/>
      <c r="V722" s="93"/>
      <c r="W722" s="93"/>
      <c r="X722" s="93"/>
      <c r="Y722" s="93"/>
      <c r="Z722" s="93"/>
      <c r="AA722" s="93"/>
      <c r="AB722" s="93"/>
      <c r="AC722" s="93"/>
      <c r="AD722" s="93"/>
      <c r="AE722" s="93"/>
      <c r="AF722" s="93"/>
      <c r="AG722" s="93"/>
      <c r="AH722" s="93"/>
      <c r="AI722" s="93"/>
      <c r="AJ722" s="93"/>
      <c r="AK722" s="93"/>
      <c r="AL722" s="93"/>
      <c r="AM722" s="93"/>
      <c r="AN722" s="93"/>
      <c r="AO722" s="93"/>
      <c r="AP722" s="93"/>
      <c r="AQ722" s="93"/>
      <c r="AR722" s="93"/>
    </row>
    <row r="723" spans="13:44" x14ac:dyDescent="0.2">
      <c r="M723" s="105"/>
      <c r="O723" s="93"/>
      <c r="P723" s="93"/>
      <c r="Q723" s="93"/>
      <c r="R723" s="93"/>
      <c r="S723" s="93"/>
      <c r="T723" s="93"/>
      <c r="U723" s="93"/>
      <c r="V723" s="93"/>
      <c r="W723" s="93"/>
      <c r="X723" s="93"/>
      <c r="Y723" s="93"/>
      <c r="Z723" s="93"/>
      <c r="AA723" s="93"/>
      <c r="AB723" s="93"/>
      <c r="AC723" s="93"/>
      <c r="AD723" s="93"/>
      <c r="AE723" s="93"/>
      <c r="AF723" s="93"/>
      <c r="AG723" s="93"/>
      <c r="AH723" s="93"/>
      <c r="AI723" s="93"/>
      <c r="AJ723" s="93"/>
      <c r="AK723" s="93"/>
      <c r="AL723" s="93"/>
      <c r="AM723" s="93"/>
      <c r="AN723" s="93"/>
      <c r="AO723" s="93"/>
      <c r="AP723" s="93"/>
      <c r="AQ723" s="93"/>
      <c r="AR723" s="93"/>
    </row>
    <row r="724" spans="13:44" x14ac:dyDescent="0.2">
      <c r="M724" s="105"/>
      <c r="O724" s="93"/>
      <c r="P724" s="93"/>
      <c r="Q724" s="93"/>
      <c r="R724" s="93"/>
      <c r="S724" s="93"/>
      <c r="T724" s="93"/>
      <c r="U724" s="93"/>
      <c r="V724" s="93"/>
      <c r="W724" s="93"/>
      <c r="X724" s="93"/>
      <c r="Y724" s="93"/>
      <c r="Z724" s="93"/>
      <c r="AA724" s="93"/>
      <c r="AB724" s="93"/>
      <c r="AC724" s="93"/>
      <c r="AD724" s="93"/>
      <c r="AE724" s="93"/>
      <c r="AF724" s="93"/>
      <c r="AG724" s="93"/>
      <c r="AH724" s="93"/>
      <c r="AI724" s="93"/>
      <c r="AJ724" s="93"/>
      <c r="AK724" s="93"/>
      <c r="AL724" s="93"/>
      <c r="AM724" s="93"/>
      <c r="AN724" s="93"/>
      <c r="AO724" s="93"/>
      <c r="AP724" s="93"/>
      <c r="AQ724" s="93"/>
      <c r="AR724" s="93"/>
    </row>
    <row r="725" spans="13:44" x14ac:dyDescent="0.2">
      <c r="M725" s="105"/>
      <c r="O725" s="93"/>
      <c r="P725" s="93"/>
      <c r="Q725" s="93"/>
      <c r="R725" s="93"/>
      <c r="S725" s="93"/>
      <c r="T725" s="93"/>
      <c r="U725" s="93"/>
      <c r="V725" s="93"/>
      <c r="W725" s="93"/>
      <c r="X725" s="93"/>
      <c r="Y725" s="93"/>
      <c r="Z725" s="93"/>
      <c r="AA725" s="93"/>
      <c r="AB725" s="93"/>
      <c r="AC725" s="93"/>
      <c r="AD725" s="93"/>
      <c r="AE725" s="93"/>
      <c r="AF725" s="93"/>
      <c r="AG725" s="93"/>
      <c r="AH725" s="93"/>
      <c r="AI725" s="93"/>
      <c r="AJ725" s="93"/>
      <c r="AK725" s="93"/>
      <c r="AL725" s="93"/>
      <c r="AM725" s="93"/>
      <c r="AN725" s="93"/>
      <c r="AO725" s="93"/>
      <c r="AP725" s="93"/>
      <c r="AQ725" s="93"/>
      <c r="AR725" s="93"/>
    </row>
    <row r="726" spans="13:44" x14ac:dyDescent="0.2">
      <c r="M726" s="105"/>
      <c r="O726" s="93"/>
      <c r="P726" s="93"/>
      <c r="Q726" s="93"/>
      <c r="R726" s="93"/>
      <c r="S726" s="93"/>
      <c r="T726" s="93"/>
      <c r="U726" s="93"/>
      <c r="V726" s="93"/>
      <c r="W726" s="93"/>
      <c r="X726" s="93"/>
      <c r="Y726" s="93"/>
      <c r="Z726" s="93"/>
      <c r="AA726" s="93"/>
      <c r="AB726" s="93"/>
      <c r="AC726" s="93"/>
      <c r="AD726" s="93"/>
      <c r="AE726" s="93"/>
      <c r="AF726" s="93"/>
      <c r="AG726" s="93"/>
      <c r="AH726" s="93"/>
      <c r="AI726" s="93"/>
      <c r="AJ726" s="93"/>
      <c r="AK726" s="93"/>
      <c r="AL726" s="93"/>
      <c r="AM726" s="93"/>
      <c r="AN726" s="93"/>
      <c r="AO726" s="93"/>
      <c r="AP726" s="93"/>
      <c r="AQ726" s="93"/>
      <c r="AR726" s="93"/>
    </row>
    <row r="727" spans="13:44" x14ac:dyDescent="0.2">
      <c r="M727" s="105"/>
      <c r="O727" s="93"/>
      <c r="P727" s="93"/>
      <c r="Q727" s="93"/>
      <c r="R727" s="93"/>
      <c r="S727" s="93"/>
      <c r="T727" s="93"/>
      <c r="U727" s="93"/>
      <c r="V727" s="93"/>
      <c r="W727" s="93"/>
      <c r="X727" s="93"/>
      <c r="Y727" s="93"/>
      <c r="Z727" s="93"/>
      <c r="AA727" s="93"/>
      <c r="AB727" s="93"/>
      <c r="AC727" s="93"/>
      <c r="AD727" s="93"/>
      <c r="AE727" s="93"/>
      <c r="AF727" s="93"/>
      <c r="AG727" s="93"/>
      <c r="AH727" s="93"/>
      <c r="AI727" s="93"/>
      <c r="AJ727" s="93"/>
      <c r="AK727" s="93"/>
      <c r="AL727" s="93"/>
      <c r="AM727" s="93"/>
      <c r="AN727" s="93"/>
      <c r="AO727" s="93"/>
      <c r="AP727" s="93"/>
      <c r="AQ727" s="93"/>
      <c r="AR727" s="93"/>
    </row>
    <row r="728" spans="13:44" x14ac:dyDescent="0.2">
      <c r="M728" s="105"/>
      <c r="O728" s="93"/>
      <c r="P728" s="93"/>
      <c r="Q728" s="93"/>
      <c r="R728" s="93"/>
      <c r="S728" s="93"/>
      <c r="T728" s="93"/>
      <c r="U728" s="93"/>
      <c r="V728" s="93"/>
      <c r="W728" s="93"/>
      <c r="X728" s="93"/>
      <c r="Y728" s="93"/>
      <c r="Z728" s="93"/>
      <c r="AA728" s="93"/>
      <c r="AB728" s="93"/>
      <c r="AC728" s="93"/>
      <c r="AD728" s="93"/>
      <c r="AE728" s="93"/>
      <c r="AF728" s="93"/>
      <c r="AG728" s="93"/>
      <c r="AH728" s="93"/>
      <c r="AI728" s="93"/>
      <c r="AJ728" s="93"/>
      <c r="AK728" s="93"/>
      <c r="AL728" s="93"/>
      <c r="AM728" s="93"/>
      <c r="AN728" s="93"/>
      <c r="AO728" s="93"/>
      <c r="AP728" s="93"/>
      <c r="AQ728" s="93"/>
      <c r="AR728" s="93"/>
    </row>
    <row r="729" spans="13:44" x14ac:dyDescent="0.2">
      <c r="M729" s="105"/>
      <c r="O729" s="93"/>
      <c r="P729" s="93"/>
      <c r="Q729" s="93"/>
      <c r="R729" s="93"/>
      <c r="S729" s="93"/>
      <c r="T729" s="93"/>
      <c r="U729" s="93"/>
      <c r="V729" s="93"/>
      <c r="W729" s="93"/>
      <c r="X729" s="93"/>
      <c r="Y729" s="93"/>
      <c r="Z729" s="93"/>
      <c r="AA729" s="93"/>
      <c r="AB729" s="93"/>
      <c r="AC729" s="93"/>
      <c r="AD729" s="93"/>
      <c r="AE729" s="93"/>
      <c r="AF729" s="93"/>
      <c r="AG729" s="93"/>
      <c r="AH729" s="93"/>
      <c r="AI729" s="93"/>
      <c r="AJ729" s="93"/>
      <c r="AK729" s="93"/>
      <c r="AL729" s="93"/>
      <c r="AM729" s="93"/>
      <c r="AN729" s="93"/>
      <c r="AO729" s="93"/>
      <c r="AP729" s="93"/>
      <c r="AQ729" s="93"/>
      <c r="AR729" s="93"/>
    </row>
    <row r="730" spans="13:44" x14ac:dyDescent="0.2">
      <c r="M730" s="105"/>
      <c r="O730" s="93"/>
      <c r="P730" s="93"/>
      <c r="Q730" s="93"/>
      <c r="R730" s="93"/>
      <c r="S730" s="93"/>
      <c r="T730" s="93"/>
      <c r="U730" s="93"/>
      <c r="V730" s="93"/>
      <c r="W730" s="93"/>
      <c r="X730" s="93"/>
      <c r="Y730" s="93"/>
      <c r="Z730" s="93"/>
      <c r="AA730" s="93"/>
      <c r="AB730" s="93"/>
      <c r="AC730" s="93"/>
      <c r="AD730" s="93"/>
      <c r="AE730" s="93"/>
      <c r="AF730" s="93"/>
      <c r="AG730" s="93"/>
      <c r="AH730" s="93"/>
      <c r="AI730" s="93"/>
      <c r="AJ730" s="93"/>
      <c r="AK730" s="93"/>
      <c r="AL730" s="93"/>
      <c r="AM730" s="93"/>
      <c r="AN730" s="93"/>
      <c r="AO730" s="93"/>
      <c r="AP730" s="93"/>
      <c r="AQ730" s="93"/>
      <c r="AR730" s="93"/>
    </row>
    <row r="731" spans="13:44" x14ac:dyDescent="0.2">
      <c r="M731" s="105"/>
      <c r="O731" s="93"/>
      <c r="P731" s="93"/>
      <c r="Q731" s="93"/>
      <c r="R731" s="93"/>
      <c r="S731" s="93"/>
      <c r="T731" s="93"/>
      <c r="U731" s="93"/>
      <c r="V731" s="93"/>
      <c r="W731" s="93"/>
      <c r="X731" s="93"/>
      <c r="Y731" s="93"/>
      <c r="Z731" s="93"/>
      <c r="AA731" s="93"/>
      <c r="AB731" s="93"/>
      <c r="AC731" s="93"/>
      <c r="AD731" s="93"/>
      <c r="AE731" s="93"/>
      <c r="AF731" s="93"/>
      <c r="AG731" s="93"/>
      <c r="AH731" s="93"/>
      <c r="AI731" s="93"/>
      <c r="AJ731" s="93"/>
      <c r="AK731" s="93"/>
      <c r="AL731" s="93"/>
      <c r="AM731" s="93"/>
      <c r="AN731" s="93"/>
      <c r="AO731" s="93"/>
      <c r="AP731" s="93"/>
      <c r="AQ731" s="93"/>
      <c r="AR731" s="93"/>
    </row>
    <row r="732" spans="13:44" x14ac:dyDescent="0.2">
      <c r="M732" s="105"/>
      <c r="O732" s="93"/>
      <c r="P732" s="93"/>
      <c r="Q732" s="93"/>
      <c r="R732" s="93"/>
      <c r="S732" s="93"/>
      <c r="T732" s="93"/>
      <c r="U732" s="93"/>
      <c r="V732" s="93"/>
      <c r="W732" s="93"/>
      <c r="X732" s="93"/>
      <c r="Y732" s="93"/>
      <c r="Z732" s="93"/>
      <c r="AA732" s="93"/>
      <c r="AB732" s="93"/>
      <c r="AC732" s="93"/>
      <c r="AD732" s="93"/>
      <c r="AE732" s="93"/>
      <c r="AF732" s="93"/>
      <c r="AG732" s="93"/>
      <c r="AH732" s="93"/>
      <c r="AI732" s="93"/>
      <c r="AJ732" s="93"/>
      <c r="AK732" s="93"/>
      <c r="AL732" s="93"/>
      <c r="AM732" s="93"/>
      <c r="AN732" s="93"/>
      <c r="AO732" s="93"/>
      <c r="AP732" s="93"/>
      <c r="AQ732" s="93"/>
      <c r="AR732" s="93"/>
    </row>
    <row r="733" spans="13:44" x14ac:dyDescent="0.2">
      <c r="M733" s="105"/>
      <c r="O733" s="93"/>
      <c r="P733" s="93"/>
      <c r="Q733" s="93"/>
      <c r="R733" s="93"/>
      <c r="S733" s="93"/>
      <c r="T733" s="93"/>
      <c r="U733" s="93"/>
      <c r="V733" s="93"/>
      <c r="W733" s="93"/>
      <c r="X733" s="93"/>
      <c r="Y733" s="93"/>
      <c r="Z733" s="93"/>
      <c r="AA733" s="93"/>
      <c r="AB733" s="93"/>
      <c r="AC733" s="93"/>
      <c r="AD733" s="93"/>
      <c r="AE733" s="93"/>
      <c r="AF733" s="93"/>
      <c r="AG733" s="93"/>
      <c r="AH733" s="93"/>
      <c r="AI733" s="93"/>
      <c r="AJ733" s="93"/>
      <c r="AK733" s="93"/>
      <c r="AL733" s="93"/>
      <c r="AM733" s="93"/>
      <c r="AN733" s="93"/>
      <c r="AO733" s="93"/>
      <c r="AP733" s="93"/>
      <c r="AQ733" s="93"/>
      <c r="AR733" s="93"/>
    </row>
    <row r="734" spans="13:44" x14ac:dyDescent="0.2">
      <c r="M734" s="105"/>
      <c r="O734" s="93"/>
      <c r="P734" s="93"/>
      <c r="Q734" s="93"/>
      <c r="R734" s="93"/>
      <c r="S734" s="93"/>
      <c r="T734" s="93"/>
      <c r="U734" s="93"/>
      <c r="V734" s="93"/>
      <c r="W734" s="93"/>
      <c r="X734" s="93"/>
      <c r="Y734" s="93"/>
      <c r="Z734" s="93"/>
      <c r="AA734" s="93"/>
      <c r="AB734" s="93"/>
      <c r="AC734" s="93"/>
      <c r="AD734" s="93"/>
      <c r="AE734" s="93"/>
      <c r="AF734" s="93"/>
      <c r="AG734" s="93"/>
      <c r="AH734" s="93"/>
      <c r="AI734" s="93"/>
      <c r="AJ734" s="93"/>
      <c r="AK734" s="93"/>
      <c r="AL734" s="93"/>
      <c r="AM734" s="93"/>
      <c r="AN734" s="93"/>
      <c r="AO734" s="93"/>
      <c r="AP734" s="93"/>
      <c r="AQ734" s="93"/>
      <c r="AR734" s="93"/>
    </row>
    <row r="735" spans="13:44" x14ac:dyDescent="0.2">
      <c r="M735" s="105"/>
      <c r="O735" s="93"/>
      <c r="P735" s="93"/>
      <c r="Q735" s="93"/>
      <c r="R735" s="93"/>
      <c r="S735" s="93"/>
      <c r="T735" s="93"/>
      <c r="U735" s="93"/>
      <c r="V735" s="93"/>
      <c r="W735" s="93"/>
      <c r="X735" s="93"/>
      <c r="Y735" s="93"/>
      <c r="Z735" s="93"/>
      <c r="AA735" s="93"/>
      <c r="AB735" s="93"/>
      <c r="AC735" s="93"/>
      <c r="AD735" s="93"/>
      <c r="AE735" s="93"/>
      <c r="AF735" s="93"/>
      <c r="AG735" s="93"/>
      <c r="AH735" s="93"/>
      <c r="AI735" s="93"/>
      <c r="AJ735" s="93"/>
      <c r="AK735" s="93"/>
      <c r="AL735" s="93"/>
      <c r="AM735" s="93"/>
      <c r="AN735" s="93"/>
      <c r="AO735" s="93"/>
      <c r="AP735" s="93"/>
      <c r="AQ735" s="93"/>
      <c r="AR735" s="93"/>
    </row>
    <row r="736" spans="13:44" x14ac:dyDescent="0.2">
      <c r="M736" s="105"/>
      <c r="O736" s="93"/>
      <c r="P736" s="93"/>
      <c r="Q736" s="93"/>
      <c r="R736" s="93"/>
      <c r="S736" s="93"/>
      <c r="T736" s="93"/>
      <c r="U736" s="93"/>
      <c r="V736" s="93"/>
      <c r="W736" s="93"/>
      <c r="X736" s="93"/>
      <c r="Y736" s="93"/>
      <c r="Z736" s="93"/>
      <c r="AA736" s="93"/>
      <c r="AB736" s="93"/>
      <c r="AC736" s="93"/>
      <c r="AD736" s="93"/>
      <c r="AE736" s="93"/>
      <c r="AF736" s="93"/>
      <c r="AG736" s="93"/>
      <c r="AH736" s="93"/>
      <c r="AI736" s="93"/>
      <c r="AJ736" s="93"/>
      <c r="AK736" s="93"/>
      <c r="AL736" s="93"/>
      <c r="AM736" s="93"/>
      <c r="AN736" s="93"/>
      <c r="AO736" s="93"/>
      <c r="AP736" s="93"/>
      <c r="AQ736" s="93"/>
      <c r="AR736" s="93"/>
    </row>
    <row r="737" spans="13:44" x14ac:dyDescent="0.2">
      <c r="M737" s="105"/>
      <c r="O737" s="93"/>
      <c r="P737" s="93"/>
      <c r="Q737" s="93"/>
      <c r="R737" s="93"/>
      <c r="S737" s="93"/>
      <c r="T737" s="93"/>
      <c r="U737" s="93"/>
      <c r="V737" s="93"/>
      <c r="W737" s="93"/>
      <c r="X737" s="93"/>
      <c r="Y737" s="93"/>
      <c r="Z737" s="93"/>
      <c r="AA737" s="93"/>
      <c r="AB737" s="93"/>
      <c r="AC737" s="93"/>
      <c r="AD737" s="93"/>
      <c r="AE737" s="93"/>
      <c r="AF737" s="93"/>
      <c r="AG737" s="93"/>
      <c r="AH737" s="93"/>
      <c r="AI737" s="93"/>
      <c r="AJ737" s="93"/>
      <c r="AK737" s="93"/>
      <c r="AL737" s="93"/>
      <c r="AM737" s="93"/>
      <c r="AN737" s="93"/>
      <c r="AO737" s="93"/>
      <c r="AP737" s="93"/>
      <c r="AQ737" s="93"/>
      <c r="AR737" s="93"/>
    </row>
    <row r="738" spans="13:44" x14ac:dyDescent="0.2">
      <c r="M738" s="105"/>
      <c r="O738" s="93"/>
      <c r="P738" s="93"/>
      <c r="Q738" s="93"/>
      <c r="R738" s="93"/>
      <c r="S738" s="93"/>
      <c r="T738" s="93"/>
      <c r="U738" s="93"/>
      <c r="V738" s="93"/>
      <c r="W738" s="93"/>
      <c r="X738" s="93"/>
      <c r="Y738" s="93"/>
      <c r="Z738" s="93"/>
      <c r="AA738" s="93"/>
      <c r="AB738" s="93"/>
      <c r="AC738" s="93"/>
      <c r="AD738" s="93"/>
      <c r="AE738" s="93"/>
      <c r="AF738" s="93"/>
      <c r="AG738" s="93"/>
      <c r="AH738" s="93"/>
      <c r="AI738" s="93"/>
      <c r="AJ738" s="93"/>
      <c r="AK738" s="93"/>
      <c r="AL738" s="93"/>
      <c r="AM738" s="93"/>
      <c r="AN738" s="93"/>
      <c r="AO738" s="93"/>
      <c r="AP738" s="93"/>
      <c r="AQ738" s="93"/>
      <c r="AR738" s="93"/>
    </row>
    <row r="739" spans="13:44" x14ac:dyDescent="0.2">
      <c r="M739" s="105"/>
      <c r="O739" s="93"/>
      <c r="P739" s="93"/>
      <c r="Q739" s="93"/>
      <c r="R739" s="93"/>
      <c r="S739" s="93"/>
      <c r="T739" s="93"/>
      <c r="U739" s="93"/>
      <c r="V739" s="93"/>
      <c r="W739" s="93"/>
      <c r="X739" s="93"/>
      <c r="Y739" s="93"/>
      <c r="Z739" s="93"/>
      <c r="AA739" s="93"/>
      <c r="AB739" s="93"/>
      <c r="AC739" s="93"/>
      <c r="AD739" s="93"/>
      <c r="AE739" s="93"/>
      <c r="AF739" s="93"/>
      <c r="AG739" s="93"/>
      <c r="AH739" s="93"/>
      <c r="AI739" s="93"/>
      <c r="AJ739" s="93"/>
      <c r="AK739" s="93"/>
      <c r="AL739" s="93"/>
      <c r="AM739" s="93"/>
      <c r="AN739" s="93"/>
      <c r="AO739" s="93"/>
      <c r="AP739" s="93"/>
      <c r="AQ739" s="93"/>
      <c r="AR739" s="93"/>
    </row>
    <row r="740" spans="13:44" x14ac:dyDescent="0.2">
      <c r="M740" s="105"/>
      <c r="O740" s="93"/>
      <c r="P740" s="93"/>
      <c r="Q740" s="93"/>
      <c r="R740" s="93"/>
      <c r="S740" s="93"/>
      <c r="T740" s="93"/>
      <c r="U740" s="93"/>
      <c r="V740" s="93"/>
      <c r="W740" s="93"/>
      <c r="X740" s="93"/>
      <c r="Y740" s="93"/>
      <c r="Z740" s="93"/>
      <c r="AA740" s="93"/>
      <c r="AB740" s="93"/>
      <c r="AC740" s="93"/>
      <c r="AD740" s="93"/>
      <c r="AE740" s="93"/>
      <c r="AF740" s="93"/>
      <c r="AG740" s="93"/>
      <c r="AH740" s="93"/>
      <c r="AI740" s="93"/>
      <c r="AJ740" s="93"/>
      <c r="AK740" s="93"/>
      <c r="AL740" s="93"/>
      <c r="AM740" s="93"/>
      <c r="AN740" s="93"/>
      <c r="AO740" s="93"/>
      <c r="AP740" s="93"/>
      <c r="AQ740" s="93"/>
      <c r="AR740" s="93"/>
    </row>
    <row r="741" spans="13:44" x14ac:dyDescent="0.2">
      <c r="M741" s="105"/>
      <c r="O741" s="93"/>
      <c r="P741" s="93"/>
      <c r="Q741" s="93"/>
      <c r="R741" s="93"/>
      <c r="S741" s="93"/>
      <c r="T741" s="93"/>
      <c r="U741" s="93"/>
      <c r="V741" s="93"/>
      <c r="W741" s="93"/>
      <c r="X741" s="93"/>
      <c r="Y741" s="93"/>
      <c r="Z741" s="93"/>
      <c r="AA741" s="93"/>
      <c r="AB741" s="93"/>
      <c r="AC741" s="93"/>
      <c r="AD741" s="93"/>
      <c r="AE741" s="93"/>
      <c r="AF741" s="93"/>
      <c r="AG741" s="93"/>
      <c r="AH741" s="93"/>
      <c r="AI741" s="93"/>
      <c r="AJ741" s="93"/>
      <c r="AK741" s="93"/>
      <c r="AL741" s="93"/>
      <c r="AM741" s="93"/>
      <c r="AN741" s="93"/>
      <c r="AO741" s="93"/>
      <c r="AP741" s="93"/>
      <c r="AQ741" s="93"/>
      <c r="AR741" s="93"/>
    </row>
    <row r="742" spans="13:44" x14ac:dyDescent="0.2">
      <c r="M742" s="105"/>
      <c r="O742" s="93"/>
      <c r="P742" s="93"/>
      <c r="Q742" s="93"/>
      <c r="R742" s="93"/>
      <c r="S742" s="93"/>
      <c r="T742" s="93"/>
      <c r="U742" s="93"/>
      <c r="V742" s="93"/>
      <c r="W742" s="93"/>
      <c r="X742" s="93"/>
      <c r="Y742" s="93"/>
      <c r="Z742" s="93"/>
      <c r="AA742" s="93"/>
      <c r="AB742" s="93"/>
      <c r="AC742" s="93"/>
      <c r="AD742" s="93"/>
      <c r="AE742" s="93"/>
      <c r="AF742" s="93"/>
      <c r="AG742" s="93"/>
      <c r="AH742" s="93"/>
      <c r="AI742" s="93"/>
      <c r="AJ742" s="93"/>
      <c r="AK742" s="93"/>
      <c r="AL742" s="93"/>
      <c r="AM742" s="93"/>
      <c r="AN742" s="93"/>
      <c r="AO742" s="93"/>
      <c r="AP742" s="93"/>
      <c r="AQ742" s="93"/>
      <c r="AR742" s="93"/>
    </row>
    <row r="743" spans="13:44" x14ac:dyDescent="0.2">
      <c r="M743" s="105"/>
      <c r="O743" s="93"/>
      <c r="P743" s="93"/>
      <c r="Q743" s="93"/>
      <c r="R743" s="93"/>
      <c r="S743" s="93"/>
      <c r="T743" s="93"/>
      <c r="U743" s="93"/>
      <c r="V743" s="93"/>
      <c r="W743" s="93"/>
      <c r="X743" s="93"/>
      <c r="Y743" s="93"/>
      <c r="Z743" s="93"/>
      <c r="AA743" s="93"/>
      <c r="AB743" s="93"/>
      <c r="AC743" s="93"/>
      <c r="AD743" s="93"/>
      <c r="AE743" s="93"/>
      <c r="AF743" s="93"/>
      <c r="AG743" s="93"/>
      <c r="AH743" s="93"/>
      <c r="AI743" s="93"/>
      <c r="AJ743" s="93"/>
      <c r="AK743" s="93"/>
      <c r="AL743" s="93"/>
      <c r="AM743" s="93"/>
      <c r="AN743" s="93"/>
      <c r="AO743" s="93"/>
      <c r="AP743" s="93"/>
      <c r="AQ743" s="93"/>
      <c r="AR743" s="93"/>
    </row>
    <row r="744" spans="13:44" x14ac:dyDescent="0.2">
      <c r="M744" s="105"/>
      <c r="O744" s="93"/>
      <c r="P744" s="93"/>
      <c r="Q744" s="93"/>
      <c r="R744" s="93"/>
      <c r="S744" s="93"/>
      <c r="T744" s="93"/>
      <c r="U744" s="93"/>
      <c r="V744" s="93"/>
      <c r="W744" s="93"/>
      <c r="X744" s="93"/>
      <c r="Y744" s="93"/>
      <c r="Z744" s="93"/>
      <c r="AA744" s="93"/>
      <c r="AB744" s="93"/>
      <c r="AC744" s="93"/>
      <c r="AD744" s="93"/>
      <c r="AE744" s="93"/>
      <c r="AF744" s="93"/>
      <c r="AG744" s="93"/>
      <c r="AH744" s="93"/>
      <c r="AI744" s="93"/>
      <c r="AJ744" s="93"/>
      <c r="AK744" s="93"/>
      <c r="AL744" s="93"/>
      <c r="AM744" s="93"/>
      <c r="AN744" s="93"/>
      <c r="AO744" s="93"/>
      <c r="AP744" s="93"/>
      <c r="AQ744" s="93"/>
      <c r="AR744" s="93"/>
    </row>
    <row r="745" spans="13:44" x14ac:dyDescent="0.2">
      <c r="M745" s="105"/>
      <c r="O745" s="93"/>
      <c r="P745" s="93"/>
      <c r="Q745" s="93"/>
      <c r="R745" s="93"/>
      <c r="S745" s="93"/>
      <c r="T745" s="93"/>
      <c r="U745" s="93"/>
      <c r="V745" s="93"/>
      <c r="W745" s="93"/>
      <c r="X745" s="93"/>
      <c r="Y745" s="93"/>
      <c r="Z745" s="93"/>
      <c r="AA745" s="93"/>
      <c r="AB745" s="93"/>
      <c r="AC745" s="93"/>
      <c r="AD745" s="93"/>
      <c r="AE745" s="93"/>
      <c r="AF745" s="93"/>
      <c r="AG745" s="93"/>
      <c r="AH745" s="93"/>
      <c r="AI745" s="93"/>
      <c r="AJ745" s="93"/>
      <c r="AK745" s="93"/>
      <c r="AL745" s="93"/>
      <c r="AM745" s="93"/>
      <c r="AN745" s="93"/>
      <c r="AO745" s="93"/>
      <c r="AP745" s="93"/>
      <c r="AQ745" s="93"/>
      <c r="AR745" s="93"/>
    </row>
    <row r="746" spans="13:44" x14ac:dyDescent="0.2">
      <c r="M746" s="105"/>
      <c r="O746" s="93"/>
      <c r="P746" s="93"/>
      <c r="Q746" s="93"/>
      <c r="R746" s="93"/>
      <c r="S746" s="93"/>
      <c r="T746" s="93"/>
      <c r="U746" s="93"/>
      <c r="V746" s="93"/>
      <c r="W746" s="93"/>
      <c r="X746" s="93"/>
      <c r="Y746" s="93"/>
      <c r="Z746" s="93"/>
      <c r="AA746" s="93"/>
      <c r="AB746" s="93"/>
      <c r="AC746" s="93"/>
      <c r="AD746" s="93"/>
      <c r="AE746" s="93"/>
      <c r="AF746" s="93"/>
      <c r="AG746" s="93"/>
      <c r="AH746" s="93"/>
      <c r="AI746" s="93"/>
      <c r="AJ746" s="93"/>
      <c r="AK746" s="93"/>
      <c r="AL746" s="93"/>
      <c r="AM746" s="93"/>
      <c r="AN746" s="93"/>
      <c r="AO746" s="93"/>
      <c r="AP746" s="93"/>
      <c r="AQ746" s="93"/>
      <c r="AR746" s="93"/>
    </row>
    <row r="747" spans="13:44" x14ac:dyDescent="0.2">
      <c r="M747" s="105"/>
      <c r="O747" s="93"/>
      <c r="P747" s="93"/>
      <c r="Q747" s="93"/>
      <c r="R747" s="93"/>
      <c r="S747" s="93"/>
      <c r="T747" s="93"/>
      <c r="U747" s="93"/>
      <c r="V747" s="93"/>
      <c r="W747" s="93"/>
      <c r="X747" s="93"/>
      <c r="Y747" s="93"/>
      <c r="Z747" s="93"/>
      <c r="AA747" s="93"/>
      <c r="AB747" s="93"/>
      <c r="AC747" s="93"/>
      <c r="AD747" s="93"/>
      <c r="AE747" s="93"/>
      <c r="AF747" s="93"/>
      <c r="AG747" s="93"/>
      <c r="AH747" s="93"/>
      <c r="AI747" s="93"/>
      <c r="AJ747" s="93"/>
      <c r="AK747" s="93"/>
      <c r="AL747" s="93"/>
      <c r="AM747" s="93"/>
      <c r="AN747" s="93"/>
      <c r="AO747" s="93"/>
      <c r="AP747" s="93"/>
      <c r="AQ747" s="93"/>
      <c r="AR747" s="93"/>
    </row>
    <row r="748" spans="13:44" x14ac:dyDescent="0.2">
      <c r="M748" s="105"/>
      <c r="O748" s="93"/>
      <c r="P748" s="93"/>
      <c r="Q748" s="93"/>
      <c r="R748" s="93"/>
      <c r="S748" s="93"/>
      <c r="T748" s="93"/>
      <c r="U748" s="93"/>
      <c r="V748" s="93"/>
      <c r="W748" s="93"/>
      <c r="X748" s="93"/>
      <c r="Y748" s="93"/>
      <c r="Z748" s="93"/>
      <c r="AA748" s="93"/>
      <c r="AB748" s="93"/>
      <c r="AC748" s="93"/>
      <c r="AD748" s="93"/>
      <c r="AE748" s="93"/>
      <c r="AF748" s="93"/>
      <c r="AG748" s="93"/>
      <c r="AH748" s="93"/>
      <c r="AI748" s="93"/>
      <c r="AJ748" s="93"/>
      <c r="AK748" s="93"/>
      <c r="AL748" s="93"/>
      <c r="AM748" s="93"/>
      <c r="AN748" s="93"/>
      <c r="AO748" s="93"/>
      <c r="AP748" s="93"/>
      <c r="AQ748" s="93"/>
      <c r="AR748" s="93"/>
    </row>
    <row r="749" spans="13:44" x14ac:dyDescent="0.2">
      <c r="M749" s="105"/>
      <c r="O749" s="93"/>
      <c r="P749" s="93"/>
      <c r="Q749" s="93"/>
      <c r="R749" s="93"/>
      <c r="S749" s="93"/>
      <c r="T749" s="93"/>
      <c r="U749" s="93"/>
      <c r="V749" s="93"/>
      <c r="W749" s="93"/>
      <c r="X749" s="93"/>
      <c r="Y749" s="93"/>
      <c r="Z749" s="93"/>
      <c r="AA749" s="93"/>
      <c r="AB749" s="93"/>
      <c r="AC749" s="93"/>
      <c r="AD749" s="93"/>
      <c r="AE749" s="93"/>
      <c r="AF749" s="93"/>
      <c r="AG749" s="93"/>
      <c r="AH749" s="93"/>
      <c r="AI749" s="93"/>
      <c r="AJ749" s="93"/>
      <c r="AK749" s="93"/>
      <c r="AL749" s="93"/>
      <c r="AM749" s="93"/>
      <c r="AN749" s="93"/>
      <c r="AO749" s="93"/>
      <c r="AP749" s="93"/>
      <c r="AQ749" s="93"/>
      <c r="AR749" s="93"/>
    </row>
    <row r="750" spans="13:44" x14ac:dyDescent="0.2">
      <c r="M750" s="105"/>
      <c r="O750" s="93"/>
      <c r="P750" s="93"/>
      <c r="Q750" s="93"/>
      <c r="R750" s="93"/>
      <c r="S750" s="93"/>
      <c r="T750" s="93"/>
      <c r="U750" s="93"/>
      <c r="V750" s="93"/>
      <c r="W750" s="93"/>
      <c r="X750" s="93"/>
      <c r="Y750" s="93"/>
      <c r="Z750" s="93"/>
      <c r="AA750" s="93"/>
      <c r="AB750" s="93"/>
      <c r="AC750" s="93"/>
      <c r="AD750" s="93"/>
      <c r="AE750" s="93"/>
      <c r="AF750" s="93"/>
      <c r="AG750" s="93"/>
      <c r="AH750" s="93"/>
      <c r="AI750" s="93"/>
      <c r="AJ750" s="93"/>
      <c r="AK750" s="93"/>
      <c r="AL750" s="93"/>
      <c r="AM750" s="93"/>
      <c r="AN750" s="93"/>
      <c r="AO750" s="93"/>
      <c r="AP750" s="93"/>
      <c r="AQ750" s="93"/>
      <c r="AR750" s="93"/>
    </row>
    <row r="751" spans="13:44" x14ac:dyDescent="0.2">
      <c r="M751" s="105"/>
      <c r="O751" s="93"/>
      <c r="P751" s="93"/>
      <c r="Q751" s="93"/>
      <c r="R751" s="93"/>
      <c r="S751" s="93"/>
      <c r="T751" s="93"/>
      <c r="U751" s="93"/>
      <c r="V751" s="93"/>
      <c r="W751" s="93"/>
      <c r="X751" s="93"/>
      <c r="Y751" s="93"/>
      <c r="Z751" s="93"/>
      <c r="AA751" s="93"/>
      <c r="AB751" s="93"/>
      <c r="AC751" s="93"/>
      <c r="AD751" s="93"/>
      <c r="AE751" s="93"/>
      <c r="AF751" s="93"/>
      <c r="AG751" s="93"/>
      <c r="AH751" s="93"/>
      <c r="AI751" s="93"/>
      <c r="AJ751" s="93"/>
      <c r="AK751" s="93"/>
      <c r="AL751" s="93"/>
      <c r="AM751" s="93"/>
      <c r="AN751" s="93"/>
      <c r="AO751" s="93"/>
      <c r="AP751" s="93"/>
      <c r="AQ751" s="93"/>
      <c r="AR751" s="93"/>
    </row>
    <row r="752" spans="13:44" x14ac:dyDescent="0.2">
      <c r="M752" s="105"/>
      <c r="O752" s="93"/>
      <c r="P752" s="93"/>
      <c r="Q752" s="93"/>
      <c r="R752" s="93"/>
      <c r="S752" s="93"/>
      <c r="T752" s="93"/>
      <c r="U752" s="93"/>
      <c r="V752" s="93"/>
      <c r="W752" s="93"/>
      <c r="X752" s="93"/>
      <c r="Y752" s="93"/>
      <c r="Z752" s="93"/>
      <c r="AA752" s="93"/>
      <c r="AB752" s="93"/>
      <c r="AC752" s="93"/>
      <c r="AD752" s="93"/>
      <c r="AE752" s="93"/>
      <c r="AF752" s="93"/>
      <c r="AG752" s="93"/>
      <c r="AH752" s="93"/>
      <c r="AI752" s="93"/>
      <c r="AJ752" s="93"/>
      <c r="AK752" s="93"/>
      <c r="AL752" s="93"/>
      <c r="AM752" s="93"/>
      <c r="AN752" s="93"/>
      <c r="AO752" s="93"/>
      <c r="AP752" s="93"/>
      <c r="AQ752" s="93"/>
      <c r="AR752" s="93"/>
    </row>
    <row r="753" spans="13:44" x14ac:dyDescent="0.2">
      <c r="M753" s="105"/>
      <c r="O753" s="93"/>
      <c r="P753" s="93"/>
      <c r="Q753" s="93"/>
      <c r="R753" s="93"/>
      <c r="S753" s="93"/>
      <c r="T753" s="93"/>
      <c r="U753" s="93"/>
      <c r="V753" s="93"/>
      <c r="W753" s="93"/>
      <c r="X753" s="93"/>
      <c r="Y753" s="93"/>
      <c r="Z753" s="93"/>
      <c r="AA753" s="93"/>
      <c r="AB753" s="93"/>
      <c r="AC753" s="93"/>
      <c r="AD753" s="93"/>
      <c r="AE753" s="93"/>
      <c r="AF753" s="93"/>
      <c r="AG753" s="93"/>
      <c r="AH753" s="93"/>
      <c r="AI753" s="93"/>
      <c r="AJ753" s="93"/>
      <c r="AK753" s="93"/>
      <c r="AL753" s="93"/>
      <c r="AM753" s="93"/>
      <c r="AN753" s="93"/>
      <c r="AO753" s="93"/>
      <c r="AP753" s="93"/>
      <c r="AQ753" s="93"/>
      <c r="AR753" s="93"/>
    </row>
    <row r="754" spans="13:44" x14ac:dyDescent="0.2">
      <c r="M754" s="105"/>
      <c r="O754" s="93"/>
      <c r="P754" s="93"/>
      <c r="Q754" s="93"/>
      <c r="R754" s="93"/>
      <c r="S754" s="93"/>
      <c r="T754" s="93"/>
      <c r="U754" s="93"/>
      <c r="V754" s="93"/>
      <c r="W754" s="93"/>
      <c r="X754" s="93"/>
      <c r="Y754" s="93"/>
      <c r="Z754" s="93"/>
      <c r="AA754" s="93"/>
      <c r="AB754" s="93"/>
      <c r="AC754" s="93"/>
      <c r="AD754" s="93"/>
      <c r="AE754" s="93"/>
      <c r="AF754" s="93"/>
      <c r="AG754" s="93"/>
      <c r="AH754" s="93"/>
      <c r="AI754" s="93"/>
      <c r="AJ754" s="93"/>
      <c r="AK754" s="93"/>
      <c r="AL754" s="93"/>
      <c r="AM754" s="93"/>
      <c r="AN754" s="93"/>
      <c r="AO754" s="93"/>
      <c r="AP754" s="93"/>
      <c r="AQ754" s="93"/>
      <c r="AR754" s="93"/>
    </row>
    <row r="755" spans="13:44" x14ac:dyDescent="0.2">
      <c r="M755" s="105"/>
      <c r="O755" s="93"/>
      <c r="P755" s="93"/>
      <c r="Q755" s="93"/>
      <c r="R755" s="93"/>
      <c r="S755" s="93"/>
      <c r="T755" s="93"/>
      <c r="U755" s="93"/>
      <c r="V755" s="93"/>
      <c r="W755" s="93"/>
      <c r="X755" s="93"/>
      <c r="Y755" s="93"/>
      <c r="Z755" s="93"/>
      <c r="AA755" s="93"/>
      <c r="AB755" s="93"/>
      <c r="AC755" s="93"/>
      <c r="AD755" s="93"/>
      <c r="AE755" s="93"/>
      <c r="AF755" s="93"/>
      <c r="AG755" s="93"/>
      <c r="AH755" s="93"/>
      <c r="AI755" s="93"/>
      <c r="AJ755" s="93"/>
      <c r="AK755" s="93"/>
      <c r="AL755" s="93"/>
      <c r="AM755" s="93"/>
      <c r="AN755" s="93"/>
      <c r="AO755" s="93"/>
      <c r="AP755" s="93"/>
      <c r="AQ755" s="93"/>
      <c r="AR755" s="93"/>
    </row>
    <row r="756" spans="13:44" x14ac:dyDescent="0.2">
      <c r="M756" s="105"/>
      <c r="O756" s="93"/>
      <c r="P756" s="93"/>
      <c r="Q756" s="93"/>
      <c r="R756" s="93"/>
      <c r="S756" s="93"/>
      <c r="T756" s="93"/>
      <c r="U756" s="93"/>
      <c r="V756" s="93"/>
      <c r="W756" s="93"/>
      <c r="X756" s="93"/>
      <c r="Y756" s="93"/>
      <c r="Z756" s="93"/>
      <c r="AA756" s="93"/>
      <c r="AB756" s="93"/>
      <c r="AC756" s="93"/>
      <c r="AD756" s="93"/>
      <c r="AE756" s="93"/>
      <c r="AF756" s="93"/>
      <c r="AG756" s="93"/>
      <c r="AH756" s="93"/>
      <c r="AI756" s="93"/>
      <c r="AJ756" s="93"/>
      <c r="AK756" s="93"/>
      <c r="AL756" s="93"/>
      <c r="AM756" s="93"/>
      <c r="AN756" s="93"/>
      <c r="AO756" s="93"/>
      <c r="AP756" s="93"/>
      <c r="AQ756" s="93"/>
      <c r="AR756" s="93"/>
    </row>
    <row r="757" spans="13:44" x14ac:dyDescent="0.2">
      <c r="M757" s="105"/>
      <c r="O757" s="93"/>
      <c r="P757" s="93"/>
      <c r="Q757" s="93"/>
      <c r="R757" s="93"/>
      <c r="S757" s="93"/>
      <c r="T757" s="93"/>
      <c r="U757" s="93"/>
      <c r="V757" s="93"/>
      <c r="W757" s="93"/>
      <c r="X757" s="93"/>
      <c r="Y757" s="93"/>
      <c r="Z757" s="93"/>
      <c r="AA757" s="93"/>
      <c r="AB757" s="93"/>
      <c r="AC757" s="93"/>
      <c r="AD757" s="93"/>
      <c r="AE757" s="93"/>
      <c r="AF757" s="93"/>
      <c r="AG757" s="93"/>
      <c r="AH757" s="93"/>
      <c r="AI757" s="93"/>
      <c r="AJ757" s="93"/>
      <c r="AK757" s="93"/>
      <c r="AL757" s="93"/>
      <c r="AM757" s="93"/>
      <c r="AN757" s="93"/>
      <c r="AO757" s="93"/>
      <c r="AP757" s="93"/>
      <c r="AQ757" s="93"/>
      <c r="AR757" s="93"/>
    </row>
    <row r="758" spans="13:44" x14ac:dyDescent="0.2">
      <c r="M758" s="105"/>
      <c r="O758" s="93"/>
      <c r="P758" s="93"/>
      <c r="Q758" s="93"/>
      <c r="R758" s="93"/>
      <c r="S758" s="93"/>
      <c r="T758" s="93"/>
      <c r="U758" s="93"/>
      <c r="V758" s="93"/>
      <c r="W758" s="93"/>
      <c r="X758" s="93"/>
      <c r="Y758" s="93"/>
      <c r="Z758" s="93"/>
      <c r="AA758" s="93"/>
      <c r="AB758" s="93"/>
      <c r="AC758" s="93"/>
      <c r="AD758" s="93"/>
      <c r="AE758" s="93"/>
      <c r="AF758" s="93"/>
      <c r="AG758" s="93"/>
      <c r="AH758" s="93"/>
      <c r="AI758" s="93"/>
      <c r="AJ758" s="93"/>
      <c r="AK758" s="93"/>
      <c r="AL758" s="93"/>
      <c r="AM758" s="93"/>
      <c r="AN758" s="93"/>
      <c r="AO758" s="93"/>
      <c r="AP758" s="93"/>
      <c r="AQ758" s="93"/>
      <c r="AR758" s="93"/>
    </row>
    <row r="759" spans="13:44" x14ac:dyDescent="0.2">
      <c r="M759" s="105"/>
      <c r="O759" s="93"/>
      <c r="P759" s="93"/>
      <c r="Q759" s="93"/>
      <c r="R759" s="93"/>
      <c r="S759" s="93"/>
      <c r="T759" s="93"/>
      <c r="U759" s="93"/>
      <c r="V759" s="93"/>
      <c r="W759" s="93"/>
      <c r="X759" s="93"/>
      <c r="Y759" s="93"/>
      <c r="Z759" s="93"/>
      <c r="AA759" s="93"/>
      <c r="AB759" s="93"/>
      <c r="AC759" s="93"/>
      <c r="AD759" s="93"/>
      <c r="AE759" s="93"/>
      <c r="AF759" s="93"/>
      <c r="AG759" s="93"/>
      <c r="AH759" s="93"/>
      <c r="AI759" s="93"/>
      <c r="AJ759" s="93"/>
      <c r="AK759" s="93"/>
      <c r="AL759" s="93"/>
      <c r="AM759" s="93"/>
      <c r="AN759" s="93"/>
      <c r="AO759" s="93"/>
      <c r="AP759" s="93"/>
      <c r="AQ759" s="93"/>
      <c r="AR759" s="93"/>
    </row>
    <row r="760" spans="13:44" x14ac:dyDescent="0.2">
      <c r="M760" s="105"/>
      <c r="O760" s="93"/>
      <c r="P760" s="93"/>
      <c r="Q760" s="93"/>
      <c r="R760" s="93"/>
      <c r="S760" s="93"/>
      <c r="T760" s="93"/>
      <c r="U760" s="93"/>
      <c r="V760" s="93"/>
      <c r="W760" s="93"/>
      <c r="X760" s="93"/>
      <c r="Y760" s="93"/>
      <c r="Z760" s="93"/>
      <c r="AA760" s="93"/>
      <c r="AB760" s="93"/>
      <c r="AC760" s="93"/>
      <c r="AD760" s="93"/>
      <c r="AE760" s="93"/>
      <c r="AF760" s="93"/>
      <c r="AG760" s="93"/>
      <c r="AH760" s="93"/>
      <c r="AI760" s="93"/>
      <c r="AJ760" s="93"/>
      <c r="AK760" s="93"/>
      <c r="AL760" s="93"/>
      <c r="AM760" s="93"/>
      <c r="AN760" s="93"/>
      <c r="AO760" s="93"/>
      <c r="AP760" s="93"/>
      <c r="AQ760" s="93"/>
      <c r="AR760" s="93"/>
    </row>
    <row r="761" spans="13:44" x14ac:dyDescent="0.2">
      <c r="M761" s="105"/>
      <c r="O761" s="93"/>
      <c r="P761" s="93"/>
      <c r="Q761" s="93"/>
      <c r="R761" s="93"/>
      <c r="S761" s="93"/>
      <c r="T761" s="93"/>
      <c r="U761" s="93"/>
      <c r="V761" s="93"/>
      <c r="W761" s="93"/>
      <c r="X761" s="93"/>
      <c r="Y761" s="93"/>
      <c r="Z761" s="93"/>
      <c r="AA761" s="93"/>
      <c r="AB761" s="93"/>
      <c r="AC761" s="93"/>
      <c r="AD761" s="93"/>
      <c r="AE761" s="93"/>
      <c r="AF761" s="93"/>
      <c r="AG761" s="93"/>
      <c r="AH761" s="93"/>
      <c r="AI761" s="93"/>
      <c r="AJ761" s="93"/>
      <c r="AK761" s="93"/>
      <c r="AL761" s="93"/>
      <c r="AM761" s="93"/>
      <c r="AN761" s="93"/>
      <c r="AO761" s="93"/>
      <c r="AP761" s="93"/>
      <c r="AQ761" s="93"/>
      <c r="AR761" s="93"/>
    </row>
    <row r="762" spans="13:44" x14ac:dyDescent="0.2">
      <c r="M762" s="105"/>
      <c r="O762" s="93"/>
      <c r="P762" s="93"/>
      <c r="Q762" s="93"/>
      <c r="R762" s="93"/>
      <c r="S762" s="93"/>
      <c r="T762" s="93"/>
      <c r="U762" s="93"/>
      <c r="V762" s="93"/>
      <c r="W762" s="93"/>
      <c r="X762" s="93"/>
      <c r="Y762" s="93"/>
      <c r="Z762" s="93"/>
      <c r="AA762" s="93"/>
      <c r="AB762" s="93"/>
      <c r="AC762" s="93"/>
      <c r="AD762" s="93"/>
      <c r="AE762" s="93"/>
      <c r="AF762" s="93"/>
      <c r="AG762" s="93"/>
      <c r="AH762" s="93"/>
      <c r="AI762" s="93"/>
      <c r="AJ762" s="93"/>
      <c r="AK762" s="93"/>
      <c r="AL762" s="93"/>
      <c r="AM762" s="93"/>
      <c r="AN762" s="93"/>
      <c r="AO762" s="93"/>
      <c r="AP762" s="93"/>
      <c r="AQ762" s="93"/>
      <c r="AR762" s="93"/>
    </row>
    <row r="763" spans="13:44" x14ac:dyDescent="0.2">
      <c r="M763" s="105"/>
      <c r="O763" s="93"/>
      <c r="P763" s="93"/>
      <c r="Q763" s="93"/>
      <c r="R763" s="93"/>
      <c r="S763" s="93"/>
      <c r="T763" s="93"/>
      <c r="U763" s="93"/>
      <c r="V763" s="93"/>
      <c r="W763" s="93"/>
      <c r="X763" s="93"/>
      <c r="Y763" s="93"/>
      <c r="Z763" s="93"/>
      <c r="AA763" s="93"/>
      <c r="AB763" s="93"/>
      <c r="AC763" s="93"/>
      <c r="AD763" s="93"/>
      <c r="AE763" s="93"/>
      <c r="AF763" s="93"/>
      <c r="AG763" s="93"/>
      <c r="AH763" s="93"/>
      <c r="AI763" s="93"/>
      <c r="AJ763" s="93"/>
      <c r="AK763" s="93"/>
      <c r="AL763" s="93"/>
      <c r="AM763" s="93"/>
      <c r="AN763" s="93"/>
      <c r="AO763" s="93"/>
      <c r="AP763" s="93"/>
      <c r="AQ763" s="93"/>
      <c r="AR763" s="93"/>
    </row>
    <row r="764" spans="13:44" x14ac:dyDescent="0.2">
      <c r="M764" s="105"/>
      <c r="O764" s="93"/>
      <c r="P764" s="93"/>
      <c r="Q764" s="93"/>
      <c r="R764" s="93"/>
      <c r="S764" s="93"/>
      <c r="T764" s="93"/>
      <c r="U764" s="93"/>
      <c r="V764" s="93"/>
      <c r="W764" s="93"/>
      <c r="X764" s="93"/>
      <c r="Y764" s="93"/>
      <c r="Z764" s="93"/>
      <c r="AA764" s="93"/>
      <c r="AB764" s="93"/>
      <c r="AC764" s="93"/>
      <c r="AD764" s="93"/>
      <c r="AE764" s="93"/>
      <c r="AF764" s="93"/>
      <c r="AG764" s="93"/>
      <c r="AH764" s="93"/>
      <c r="AI764" s="93"/>
      <c r="AJ764" s="93"/>
      <c r="AK764" s="93"/>
      <c r="AL764" s="93"/>
      <c r="AM764" s="93"/>
      <c r="AN764" s="93"/>
      <c r="AO764" s="93"/>
      <c r="AP764" s="93"/>
      <c r="AQ764" s="93"/>
      <c r="AR764" s="93"/>
    </row>
    <row r="765" spans="13:44" x14ac:dyDescent="0.2">
      <c r="M765" s="105"/>
      <c r="O765" s="93"/>
      <c r="P765" s="93"/>
      <c r="Q765" s="93"/>
      <c r="R765" s="93"/>
      <c r="S765" s="93"/>
      <c r="T765" s="93"/>
      <c r="U765" s="93"/>
      <c r="V765" s="93"/>
      <c r="W765" s="93"/>
      <c r="X765" s="93"/>
      <c r="Y765" s="93"/>
      <c r="Z765" s="93"/>
      <c r="AA765" s="93"/>
      <c r="AB765" s="93"/>
      <c r="AC765" s="93"/>
      <c r="AD765" s="93"/>
      <c r="AE765" s="93"/>
      <c r="AF765" s="93"/>
      <c r="AG765" s="93"/>
      <c r="AH765" s="93"/>
      <c r="AI765" s="93"/>
      <c r="AJ765" s="93"/>
      <c r="AK765" s="93"/>
      <c r="AL765" s="93"/>
      <c r="AM765" s="93"/>
      <c r="AN765" s="93"/>
      <c r="AO765" s="93"/>
      <c r="AP765" s="93"/>
      <c r="AQ765" s="93"/>
      <c r="AR765" s="93"/>
    </row>
    <row r="766" spans="13:44" x14ac:dyDescent="0.2">
      <c r="M766" s="105"/>
      <c r="O766" s="93"/>
      <c r="P766" s="93"/>
      <c r="Q766" s="93"/>
      <c r="R766" s="93"/>
      <c r="S766" s="93"/>
      <c r="T766" s="93"/>
      <c r="U766" s="93"/>
      <c r="V766" s="93"/>
      <c r="W766" s="93"/>
      <c r="X766" s="93"/>
      <c r="Y766" s="93"/>
      <c r="Z766" s="93"/>
      <c r="AA766" s="93"/>
      <c r="AB766" s="93"/>
      <c r="AC766" s="93"/>
      <c r="AD766" s="93"/>
      <c r="AE766" s="93"/>
      <c r="AF766" s="93"/>
      <c r="AG766" s="93"/>
      <c r="AH766" s="93"/>
      <c r="AI766" s="93"/>
      <c r="AJ766" s="93"/>
      <c r="AK766" s="93"/>
      <c r="AL766" s="93"/>
      <c r="AM766" s="93"/>
      <c r="AN766" s="93"/>
      <c r="AO766" s="93"/>
      <c r="AP766" s="93"/>
      <c r="AQ766" s="93"/>
      <c r="AR766" s="93"/>
    </row>
    <row r="767" spans="13:44" x14ac:dyDescent="0.2">
      <c r="M767" s="105"/>
      <c r="O767" s="93"/>
      <c r="P767" s="93"/>
      <c r="Q767" s="93"/>
      <c r="R767" s="93"/>
      <c r="S767" s="93"/>
      <c r="T767" s="93"/>
      <c r="U767" s="93"/>
      <c r="V767" s="93"/>
      <c r="W767" s="93"/>
      <c r="X767" s="93"/>
      <c r="Y767" s="93"/>
      <c r="Z767" s="93"/>
      <c r="AA767" s="93"/>
      <c r="AB767" s="93"/>
      <c r="AC767" s="93"/>
      <c r="AD767" s="93"/>
      <c r="AE767" s="93"/>
      <c r="AF767" s="93"/>
      <c r="AG767" s="93"/>
      <c r="AH767" s="93"/>
      <c r="AI767" s="93"/>
      <c r="AJ767" s="93"/>
      <c r="AK767" s="93"/>
      <c r="AL767" s="93"/>
      <c r="AM767" s="93"/>
      <c r="AN767" s="93"/>
      <c r="AO767" s="93"/>
      <c r="AP767" s="93"/>
      <c r="AQ767" s="93"/>
      <c r="AR767" s="93"/>
    </row>
    <row r="768" spans="13:44" x14ac:dyDescent="0.2">
      <c r="M768" s="105"/>
      <c r="O768" s="93"/>
      <c r="P768" s="93"/>
      <c r="Q768" s="93"/>
      <c r="R768" s="93"/>
      <c r="S768" s="93"/>
      <c r="T768" s="93"/>
      <c r="U768" s="93"/>
      <c r="V768" s="93"/>
      <c r="W768" s="93"/>
      <c r="X768" s="93"/>
      <c r="Y768" s="93"/>
      <c r="Z768" s="93"/>
      <c r="AA768" s="93"/>
      <c r="AB768" s="93"/>
      <c r="AC768" s="93"/>
      <c r="AD768" s="93"/>
      <c r="AE768" s="93"/>
      <c r="AF768" s="93"/>
      <c r="AG768" s="93"/>
      <c r="AH768" s="93"/>
      <c r="AI768" s="93"/>
      <c r="AJ768" s="93"/>
      <c r="AK768" s="93"/>
      <c r="AL768" s="93"/>
      <c r="AM768" s="93"/>
      <c r="AN768" s="93"/>
      <c r="AO768" s="93"/>
      <c r="AP768" s="93"/>
      <c r="AQ768" s="93"/>
      <c r="AR768" s="93"/>
    </row>
    <row r="769" spans="13:44" x14ac:dyDescent="0.2">
      <c r="M769" s="105"/>
      <c r="O769" s="93"/>
      <c r="P769" s="93"/>
      <c r="Q769" s="93"/>
      <c r="R769" s="93"/>
      <c r="S769" s="93"/>
      <c r="T769" s="93"/>
      <c r="U769" s="93"/>
      <c r="V769" s="93"/>
      <c r="W769" s="93"/>
      <c r="X769" s="93"/>
      <c r="Y769" s="93"/>
      <c r="Z769" s="93"/>
      <c r="AA769" s="93"/>
      <c r="AB769" s="93"/>
      <c r="AC769" s="93"/>
      <c r="AD769" s="93"/>
      <c r="AE769" s="93"/>
      <c r="AF769" s="93"/>
      <c r="AG769" s="93"/>
      <c r="AH769" s="93"/>
      <c r="AI769" s="93"/>
      <c r="AJ769" s="93"/>
      <c r="AK769" s="93"/>
      <c r="AL769" s="93"/>
      <c r="AM769" s="93"/>
      <c r="AN769" s="93"/>
      <c r="AO769" s="93"/>
      <c r="AP769" s="93"/>
      <c r="AQ769" s="93"/>
      <c r="AR769" s="93"/>
    </row>
    <row r="770" spans="13:44" x14ac:dyDescent="0.2">
      <c r="M770" s="105"/>
      <c r="O770" s="93"/>
      <c r="P770" s="93"/>
      <c r="Q770" s="93"/>
      <c r="R770" s="93"/>
      <c r="S770" s="93"/>
      <c r="T770" s="93"/>
      <c r="U770" s="93"/>
      <c r="V770" s="93"/>
      <c r="W770" s="93"/>
      <c r="X770" s="93"/>
      <c r="Y770" s="93"/>
      <c r="Z770" s="93"/>
      <c r="AA770" s="93"/>
      <c r="AB770" s="93"/>
      <c r="AC770" s="93"/>
      <c r="AD770" s="93"/>
      <c r="AE770" s="93"/>
      <c r="AF770" s="93"/>
      <c r="AG770" s="93"/>
      <c r="AH770" s="93"/>
      <c r="AI770" s="93"/>
      <c r="AJ770" s="93"/>
      <c r="AK770" s="93"/>
      <c r="AL770" s="93"/>
      <c r="AM770" s="93"/>
      <c r="AN770" s="93"/>
      <c r="AO770" s="93"/>
      <c r="AP770" s="93"/>
      <c r="AQ770" s="93"/>
      <c r="AR770" s="93"/>
    </row>
    <row r="771" spans="13:44" x14ac:dyDescent="0.2">
      <c r="M771" s="105"/>
      <c r="O771" s="93"/>
      <c r="P771" s="93"/>
      <c r="Q771" s="93"/>
      <c r="R771" s="93"/>
      <c r="S771" s="93"/>
      <c r="T771" s="93"/>
      <c r="U771" s="93"/>
      <c r="V771" s="93"/>
      <c r="W771" s="93"/>
      <c r="X771" s="93"/>
      <c r="Y771" s="93"/>
      <c r="Z771" s="93"/>
      <c r="AA771" s="93"/>
      <c r="AB771" s="93"/>
      <c r="AC771" s="93"/>
      <c r="AD771" s="93"/>
      <c r="AE771" s="93"/>
      <c r="AF771" s="93"/>
      <c r="AG771" s="93"/>
      <c r="AH771" s="93"/>
      <c r="AI771" s="93"/>
      <c r="AJ771" s="93"/>
      <c r="AK771" s="93"/>
      <c r="AL771" s="93"/>
      <c r="AM771" s="93"/>
      <c r="AN771" s="93"/>
      <c r="AO771" s="93"/>
      <c r="AP771" s="93"/>
      <c r="AQ771" s="93"/>
      <c r="AR771" s="93"/>
    </row>
    <row r="772" spans="13:44" x14ac:dyDescent="0.2">
      <c r="M772" s="105"/>
      <c r="O772" s="93"/>
      <c r="P772" s="93"/>
      <c r="Q772" s="93"/>
      <c r="R772" s="93"/>
      <c r="S772" s="93"/>
      <c r="T772" s="93"/>
      <c r="U772" s="93"/>
      <c r="V772" s="93"/>
      <c r="W772" s="93"/>
      <c r="X772" s="93"/>
      <c r="Y772" s="93"/>
      <c r="Z772" s="93"/>
      <c r="AA772" s="93"/>
      <c r="AB772" s="93"/>
      <c r="AC772" s="93"/>
      <c r="AD772" s="93"/>
      <c r="AE772" s="93"/>
      <c r="AF772" s="93"/>
      <c r="AG772" s="93"/>
      <c r="AH772" s="93"/>
      <c r="AI772" s="93"/>
      <c r="AJ772" s="93"/>
      <c r="AK772" s="93"/>
      <c r="AL772" s="93"/>
      <c r="AM772" s="93"/>
      <c r="AN772" s="93"/>
      <c r="AO772" s="93"/>
      <c r="AP772" s="93"/>
      <c r="AQ772" s="93"/>
      <c r="AR772" s="93"/>
    </row>
    <row r="773" spans="13:44" x14ac:dyDescent="0.2">
      <c r="M773" s="105"/>
      <c r="O773" s="93"/>
      <c r="P773" s="93"/>
      <c r="Q773" s="93"/>
      <c r="R773" s="93"/>
      <c r="S773" s="93"/>
      <c r="T773" s="93"/>
      <c r="U773" s="93"/>
      <c r="V773" s="93"/>
      <c r="W773" s="93"/>
      <c r="X773" s="93"/>
      <c r="Y773" s="93"/>
      <c r="Z773" s="93"/>
      <c r="AA773" s="93"/>
      <c r="AB773" s="93"/>
      <c r="AC773" s="93"/>
      <c r="AD773" s="93"/>
      <c r="AE773" s="93"/>
      <c r="AF773" s="93"/>
      <c r="AG773" s="93"/>
      <c r="AH773" s="93"/>
      <c r="AI773" s="93"/>
      <c r="AJ773" s="93"/>
      <c r="AK773" s="93"/>
      <c r="AL773" s="93"/>
      <c r="AM773" s="93"/>
      <c r="AN773" s="93"/>
      <c r="AO773" s="93"/>
      <c r="AP773" s="93"/>
      <c r="AQ773" s="93"/>
      <c r="AR773" s="93"/>
    </row>
    <row r="774" spans="13:44" x14ac:dyDescent="0.2">
      <c r="M774" s="105"/>
      <c r="O774" s="93"/>
      <c r="P774" s="93"/>
      <c r="Q774" s="93"/>
      <c r="R774" s="93"/>
      <c r="S774" s="93"/>
      <c r="T774" s="93"/>
      <c r="U774" s="93"/>
      <c r="V774" s="93"/>
      <c r="W774" s="93"/>
      <c r="X774" s="93"/>
      <c r="Y774" s="93"/>
      <c r="Z774" s="93"/>
      <c r="AA774" s="93"/>
      <c r="AB774" s="93"/>
      <c r="AC774" s="93"/>
      <c r="AD774" s="93"/>
      <c r="AE774" s="93"/>
      <c r="AF774" s="93"/>
      <c r="AG774" s="93"/>
      <c r="AH774" s="93"/>
      <c r="AI774" s="93"/>
      <c r="AJ774" s="93"/>
      <c r="AK774" s="93"/>
      <c r="AL774" s="93"/>
      <c r="AM774" s="93"/>
      <c r="AN774" s="93"/>
      <c r="AO774" s="93"/>
      <c r="AP774" s="93"/>
      <c r="AQ774" s="93"/>
      <c r="AR774" s="93"/>
    </row>
    <row r="775" spans="13:44" x14ac:dyDescent="0.2">
      <c r="M775" s="105"/>
      <c r="O775" s="93"/>
      <c r="P775" s="93"/>
      <c r="Q775" s="93"/>
      <c r="R775" s="93"/>
      <c r="S775" s="93"/>
      <c r="T775" s="93"/>
      <c r="U775" s="93"/>
      <c r="V775" s="93"/>
      <c r="W775" s="93"/>
      <c r="X775" s="93"/>
      <c r="Y775" s="93"/>
      <c r="Z775" s="93"/>
      <c r="AA775" s="93"/>
      <c r="AB775" s="93"/>
      <c r="AC775" s="93"/>
      <c r="AD775" s="93"/>
      <c r="AE775" s="93"/>
      <c r="AF775" s="93"/>
      <c r="AG775" s="93"/>
      <c r="AH775" s="93"/>
      <c r="AI775" s="93"/>
      <c r="AJ775" s="93"/>
      <c r="AK775" s="93"/>
      <c r="AL775" s="93"/>
      <c r="AM775" s="93"/>
      <c r="AN775" s="93"/>
      <c r="AO775" s="93"/>
      <c r="AP775" s="93"/>
      <c r="AQ775" s="93"/>
      <c r="AR775" s="93"/>
    </row>
    <row r="776" spans="13:44" x14ac:dyDescent="0.2">
      <c r="M776" s="105"/>
      <c r="O776" s="93"/>
      <c r="P776" s="93"/>
      <c r="Q776" s="93"/>
      <c r="R776" s="93"/>
      <c r="S776" s="93"/>
      <c r="T776" s="93"/>
      <c r="U776" s="93"/>
      <c r="V776" s="93"/>
      <c r="W776" s="93"/>
      <c r="X776" s="93"/>
      <c r="Y776" s="93"/>
      <c r="Z776" s="93"/>
      <c r="AA776" s="93"/>
      <c r="AB776" s="93"/>
      <c r="AC776" s="93"/>
      <c r="AD776" s="93"/>
      <c r="AE776" s="93"/>
      <c r="AF776" s="93"/>
      <c r="AG776" s="93"/>
      <c r="AH776" s="93"/>
      <c r="AI776" s="93"/>
      <c r="AJ776" s="93"/>
      <c r="AK776" s="93"/>
      <c r="AL776" s="93"/>
      <c r="AM776" s="93"/>
      <c r="AN776" s="93"/>
      <c r="AO776" s="93"/>
      <c r="AP776" s="93"/>
      <c r="AQ776" s="93"/>
      <c r="AR776" s="93"/>
    </row>
    <row r="777" spans="13:44" x14ac:dyDescent="0.2">
      <c r="M777" s="105"/>
      <c r="O777" s="93"/>
      <c r="P777" s="93"/>
      <c r="Q777" s="93"/>
      <c r="R777" s="93"/>
      <c r="S777" s="93"/>
      <c r="T777" s="93"/>
      <c r="U777" s="93"/>
      <c r="V777" s="93"/>
      <c r="W777" s="93"/>
      <c r="X777" s="93"/>
      <c r="Y777" s="93"/>
      <c r="Z777" s="93"/>
      <c r="AA777" s="93"/>
      <c r="AB777" s="93"/>
      <c r="AC777" s="93"/>
      <c r="AD777" s="93"/>
      <c r="AE777" s="93"/>
      <c r="AF777" s="93"/>
      <c r="AG777" s="93"/>
      <c r="AH777" s="93"/>
      <c r="AI777" s="93"/>
      <c r="AJ777" s="93"/>
      <c r="AK777" s="93"/>
      <c r="AL777" s="93"/>
      <c r="AM777" s="93"/>
      <c r="AN777" s="93"/>
      <c r="AO777" s="93"/>
      <c r="AP777" s="93"/>
      <c r="AQ777" s="93"/>
      <c r="AR777" s="93"/>
    </row>
    <row r="778" spans="13:44" x14ac:dyDescent="0.2">
      <c r="M778" s="105"/>
      <c r="O778" s="93"/>
      <c r="P778" s="93"/>
      <c r="Q778" s="93"/>
      <c r="R778" s="93"/>
      <c r="S778" s="93"/>
      <c r="T778" s="93"/>
      <c r="U778" s="93"/>
      <c r="V778" s="93"/>
      <c r="W778" s="93"/>
      <c r="X778" s="93"/>
      <c r="Y778" s="93"/>
      <c r="Z778" s="93"/>
      <c r="AA778" s="93"/>
      <c r="AB778" s="93"/>
      <c r="AC778" s="93"/>
      <c r="AD778" s="93"/>
      <c r="AE778" s="93"/>
      <c r="AF778" s="93"/>
      <c r="AG778" s="93"/>
      <c r="AH778" s="93"/>
      <c r="AI778" s="93"/>
      <c r="AJ778" s="93"/>
      <c r="AK778" s="93"/>
      <c r="AL778" s="93"/>
      <c r="AM778" s="93"/>
      <c r="AN778" s="93"/>
      <c r="AO778" s="93"/>
      <c r="AP778" s="93"/>
      <c r="AQ778" s="93"/>
      <c r="AR778" s="93"/>
    </row>
    <row r="779" spans="13:44" x14ac:dyDescent="0.2">
      <c r="M779" s="105"/>
      <c r="O779" s="93"/>
      <c r="P779" s="93"/>
      <c r="Q779" s="93"/>
      <c r="R779" s="93"/>
      <c r="S779" s="93"/>
      <c r="T779" s="93"/>
      <c r="U779" s="93"/>
      <c r="V779" s="93"/>
      <c r="W779" s="93"/>
      <c r="X779" s="93"/>
      <c r="Y779" s="93"/>
      <c r="Z779" s="93"/>
      <c r="AA779" s="93"/>
      <c r="AB779" s="93"/>
      <c r="AC779" s="93"/>
      <c r="AD779" s="93"/>
      <c r="AE779" s="93"/>
      <c r="AF779" s="93"/>
      <c r="AG779" s="93"/>
      <c r="AH779" s="93"/>
      <c r="AI779" s="93"/>
      <c r="AJ779" s="93"/>
      <c r="AK779" s="93"/>
      <c r="AL779" s="93"/>
      <c r="AM779" s="93"/>
      <c r="AN779" s="93"/>
      <c r="AO779" s="93"/>
      <c r="AP779" s="93"/>
      <c r="AQ779" s="93"/>
      <c r="AR779" s="93"/>
    </row>
    <row r="780" spans="13:44" x14ac:dyDescent="0.2">
      <c r="M780" s="105"/>
      <c r="O780" s="93"/>
      <c r="P780" s="93"/>
      <c r="Q780" s="93"/>
      <c r="R780" s="93"/>
      <c r="S780" s="93"/>
      <c r="T780" s="93"/>
      <c r="U780" s="93"/>
      <c r="V780" s="93"/>
      <c r="W780" s="93"/>
      <c r="X780" s="93"/>
      <c r="Y780" s="93"/>
      <c r="Z780" s="93"/>
      <c r="AA780" s="93"/>
      <c r="AB780" s="93"/>
      <c r="AC780" s="93"/>
      <c r="AD780" s="93"/>
      <c r="AE780" s="93"/>
      <c r="AF780" s="93"/>
      <c r="AG780" s="93"/>
      <c r="AH780" s="93"/>
      <c r="AI780" s="93"/>
      <c r="AJ780" s="93"/>
      <c r="AK780" s="93"/>
      <c r="AL780" s="93"/>
      <c r="AM780" s="93"/>
      <c r="AN780" s="93"/>
      <c r="AO780" s="93"/>
      <c r="AP780" s="93"/>
      <c r="AQ780" s="93"/>
      <c r="AR780" s="93"/>
    </row>
    <row r="781" spans="13:44" x14ac:dyDescent="0.2">
      <c r="M781" s="105"/>
      <c r="O781" s="93"/>
      <c r="P781" s="93"/>
      <c r="Q781" s="93"/>
      <c r="R781" s="93"/>
      <c r="S781" s="93"/>
      <c r="T781" s="93"/>
      <c r="U781" s="93"/>
      <c r="V781" s="93"/>
      <c r="W781" s="93"/>
      <c r="X781" s="93"/>
      <c r="Y781" s="93"/>
      <c r="Z781" s="93"/>
      <c r="AA781" s="93"/>
      <c r="AB781" s="93"/>
      <c r="AC781" s="93"/>
      <c r="AD781" s="93"/>
      <c r="AE781" s="93"/>
      <c r="AF781" s="93"/>
      <c r="AG781" s="93"/>
      <c r="AH781" s="93"/>
      <c r="AI781" s="93"/>
      <c r="AJ781" s="93"/>
      <c r="AK781" s="93"/>
      <c r="AL781" s="93"/>
      <c r="AM781" s="93"/>
      <c r="AN781" s="93"/>
      <c r="AO781" s="93"/>
      <c r="AP781" s="93"/>
      <c r="AQ781" s="93"/>
      <c r="AR781" s="93"/>
    </row>
    <row r="782" spans="13:44" x14ac:dyDescent="0.2">
      <c r="M782" s="105"/>
      <c r="O782" s="93"/>
      <c r="P782" s="93"/>
      <c r="Q782" s="93"/>
      <c r="R782" s="93"/>
      <c r="S782" s="93"/>
      <c r="T782" s="93"/>
      <c r="U782" s="93"/>
      <c r="V782" s="93"/>
      <c r="W782" s="93"/>
      <c r="X782" s="93"/>
      <c r="Y782" s="93"/>
      <c r="Z782" s="93"/>
      <c r="AA782" s="93"/>
      <c r="AB782" s="93"/>
      <c r="AC782" s="93"/>
      <c r="AD782" s="93"/>
      <c r="AE782" s="93"/>
      <c r="AF782" s="93"/>
      <c r="AG782" s="93"/>
      <c r="AH782" s="93"/>
      <c r="AI782" s="93"/>
      <c r="AJ782" s="93"/>
      <c r="AK782" s="93"/>
      <c r="AL782" s="93"/>
      <c r="AM782" s="93"/>
      <c r="AN782" s="93"/>
      <c r="AO782" s="93"/>
      <c r="AP782" s="93"/>
      <c r="AQ782" s="93"/>
      <c r="AR782" s="93"/>
    </row>
    <row r="783" spans="13:44" x14ac:dyDescent="0.2">
      <c r="M783" s="105"/>
      <c r="O783" s="93"/>
      <c r="P783" s="93"/>
      <c r="Q783" s="93"/>
      <c r="R783" s="93"/>
      <c r="S783" s="93"/>
      <c r="T783" s="93"/>
      <c r="U783" s="93"/>
      <c r="V783" s="93"/>
      <c r="W783" s="93"/>
      <c r="X783" s="93"/>
      <c r="Y783" s="93"/>
      <c r="Z783" s="93"/>
      <c r="AA783" s="93"/>
      <c r="AB783" s="93"/>
      <c r="AC783" s="93"/>
      <c r="AD783" s="93"/>
      <c r="AE783" s="93"/>
      <c r="AF783" s="93"/>
      <c r="AG783" s="93"/>
      <c r="AH783" s="93"/>
      <c r="AI783" s="93"/>
      <c r="AJ783" s="93"/>
      <c r="AK783" s="93"/>
      <c r="AL783" s="93"/>
      <c r="AM783" s="93"/>
      <c r="AN783" s="93"/>
      <c r="AO783" s="93"/>
      <c r="AP783" s="93"/>
      <c r="AQ783" s="93"/>
      <c r="AR783" s="93"/>
    </row>
    <row r="784" spans="13:44" x14ac:dyDescent="0.2">
      <c r="M784" s="105"/>
      <c r="O784" s="93"/>
      <c r="P784" s="93"/>
      <c r="Q784" s="93"/>
      <c r="R784" s="93"/>
      <c r="S784" s="93"/>
      <c r="T784" s="93"/>
      <c r="U784" s="93"/>
      <c r="V784" s="93"/>
      <c r="W784" s="93"/>
      <c r="X784" s="93"/>
      <c r="Y784" s="93"/>
      <c r="Z784" s="93"/>
      <c r="AA784" s="93"/>
      <c r="AB784" s="93"/>
      <c r="AC784" s="93"/>
      <c r="AD784" s="93"/>
      <c r="AE784" s="93"/>
      <c r="AF784" s="93"/>
      <c r="AG784" s="93"/>
      <c r="AH784" s="93"/>
      <c r="AI784" s="93"/>
      <c r="AJ784" s="93"/>
      <c r="AK784" s="93"/>
      <c r="AL784" s="93"/>
      <c r="AM784" s="93"/>
      <c r="AN784" s="93"/>
      <c r="AO784" s="93"/>
      <c r="AP784" s="93"/>
      <c r="AQ784" s="93"/>
      <c r="AR784" s="93"/>
    </row>
    <row r="785" spans="13:44" x14ac:dyDescent="0.2">
      <c r="M785" s="105"/>
      <c r="O785" s="93"/>
      <c r="P785" s="93"/>
      <c r="Q785" s="93"/>
      <c r="R785" s="93"/>
      <c r="S785" s="93"/>
      <c r="T785" s="93"/>
      <c r="U785" s="93"/>
      <c r="V785" s="93"/>
      <c r="W785" s="93"/>
      <c r="X785" s="93"/>
      <c r="Y785" s="93"/>
      <c r="Z785" s="93"/>
      <c r="AA785" s="93"/>
      <c r="AB785" s="93"/>
      <c r="AC785" s="93"/>
      <c r="AD785" s="93"/>
      <c r="AE785" s="93"/>
      <c r="AF785" s="93"/>
      <c r="AG785" s="93"/>
      <c r="AH785" s="93"/>
      <c r="AI785" s="93"/>
      <c r="AJ785" s="93"/>
      <c r="AK785" s="93"/>
      <c r="AL785" s="93"/>
      <c r="AM785" s="93"/>
      <c r="AN785" s="93"/>
      <c r="AO785" s="93"/>
      <c r="AP785" s="93"/>
      <c r="AQ785" s="93"/>
      <c r="AR785" s="93"/>
    </row>
    <row r="786" spans="13:44" x14ac:dyDescent="0.2">
      <c r="M786" s="105"/>
      <c r="O786" s="93"/>
      <c r="P786" s="93"/>
      <c r="Q786" s="93"/>
      <c r="R786" s="93"/>
      <c r="S786" s="93"/>
      <c r="T786" s="93"/>
      <c r="U786" s="93"/>
      <c r="V786" s="93"/>
      <c r="W786" s="93"/>
      <c r="X786" s="93"/>
      <c r="Y786" s="93"/>
      <c r="Z786" s="93"/>
      <c r="AA786" s="93"/>
      <c r="AB786" s="93"/>
      <c r="AC786" s="93"/>
      <c r="AD786" s="93"/>
      <c r="AE786" s="93"/>
      <c r="AF786" s="93"/>
      <c r="AG786" s="93"/>
      <c r="AH786" s="93"/>
      <c r="AI786" s="93"/>
      <c r="AJ786" s="93"/>
      <c r="AK786" s="93"/>
      <c r="AL786" s="93"/>
      <c r="AM786" s="93"/>
      <c r="AN786" s="93"/>
      <c r="AO786" s="93"/>
      <c r="AP786" s="93"/>
      <c r="AQ786" s="93"/>
      <c r="AR786" s="93"/>
    </row>
    <row r="787" spans="13:44" x14ac:dyDescent="0.2">
      <c r="M787" s="105"/>
      <c r="O787" s="93"/>
      <c r="P787" s="93"/>
      <c r="Q787" s="93"/>
      <c r="R787" s="93"/>
      <c r="S787" s="93"/>
      <c r="T787" s="93"/>
      <c r="U787" s="93"/>
      <c r="V787" s="93"/>
      <c r="W787" s="93"/>
      <c r="X787" s="93"/>
      <c r="Y787" s="93"/>
      <c r="Z787" s="93"/>
      <c r="AA787" s="93"/>
      <c r="AB787" s="93"/>
      <c r="AC787" s="93"/>
      <c r="AD787" s="93"/>
      <c r="AE787" s="93"/>
      <c r="AF787" s="93"/>
      <c r="AG787" s="93"/>
      <c r="AH787" s="93"/>
      <c r="AI787" s="93"/>
      <c r="AJ787" s="93"/>
      <c r="AK787" s="93"/>
      <c r="AL787" s="93"/>
      <c r="AM787" s="93"/>
      <c r="AN787" s="93"/>
      <c r="AO787" s="93"/>
      <c r="AP787" s="93"/>
      <c r="AQ787" s="93"/>
      <c r="AR787" s="93"/>
    </row>
    <row r="788" spans="13:44" x14ac:dyDescent="0.2">
      <c r="M788" s="105"/>
      <c r="O788" s="93"/>
      <c r="P788" s="93"/>
      <c r="Q788" s="93"/>
      <c r="R788" s="93"/>
      <c r="S788" s="93"/>
      <c r="T788" s="93"/>
      <c r="U788" s="93"/>
      <c r="V788" s="93"/>
      <c r="W788" s="93"/>
      <c r="X788" s="93"/>
      <c r="Y788" s="93"/>
      <c r="Z788" s="93"/>
      <c r="AA788" s="93"/>
      <c r="AB788" s="93"/>
      <c r="AC788" s="93"/>
      <c r="AD788" s="93"/>
      <c r="AE788" s="93"/>
      <c r="AF788" s="93"/>
      <c r="AG788" s="93"/>
      <c r="AH788" s="93"/>
      <c r="AI788" s="93"/>
      <c r="AJ788" s="93"/>
      <c r="AK788" s="93"/>
      <c r="AL788" s="93"/>
      <c r="AM788" s="93"/>
      <c r="AN788" s="93"/>
      <c r="AO788" s="93"/>
      <c r="AP788" s="93"/>
      <c r="AQ788" s="93"/>
      <c r="AR788" s="93"/>
    </row>
    <row r="789" spans="13:44" x14ac:dyDescent="0.2">
      <c r="M789" s="105"/>
      <c r="O789" s="93"/>
      <c r="P789" s="93"/>
      <c r="Q789" s="93"/>
      <c r="R789" s="93"/>
      <c r="S789" s="93"/>
      <c r="T789" s="93"/>
      <c r="U789" s="93"/>
      <c r="V789" s="93"/>
      <c r="W789" s="93"/>
      <c r="X789" s="93"/>
      <c r="Y789" s="93"/>
      <c r="Z789" s="93"/>
      <c r="AA789" s="93"/>
      <c r="AB789" s="93"/>
      <c r="AC789" s="93"/>
      <c r="AD789" s="93"/>
      <c r="AE789" s="93"/>
      <c r="AF789" s="93"/>
      <c r="AG789" s="93"/>
      <c r="AH789" s="93"/>
      <c r="AI789" s="93"/>
      <c r="AJ789" s="93"/>
      <c r="AK789" s="93"/>
      <c r="AL789" s="93"/>
      <c r="AM789" s="93"/>
      <c r="AN789" s="93"/>
      <c r="AO789" s="93"/>
      <c r="AP789" s="93"/>
      <c r="AQ789" s="93"/>
      <c r="AR789" s="93"/>
    </row>
    <row r="790" spans="13:44" x14ac:dyDescent="0.2">
      <c r="M790" s="105"/>
      <c r="O790" s="93"/>
      <c r="P790" s="93"/>
      <c r="Q790" s="93"/>
      <c r="R790" s="93"/>
      <c r="S790" s="93"/>
      <c r="T790" s="93"/>
      <c r="U790" s="93"/>
      <c r="V790" s="93"/>
      <c r="W790" s="93"/>
      <c r="X790" s="93"/>
      <c r="Y790" s="93"/>
      <c r="Z790" s="93"/>
      <c r="AA790" s="93"/>
      <c r="AB790" s="93"/>
      <c r="AC790" s="93"/>
      <c r="AD790" s="93"/>
      <c r="AE790" s="93"/>
      <c r="AF790" s="93"/>
      <c r="AG790" s="93"/>
      <c r="AH790" s="93"/>
      <c r="AI790" s="93"/>
      <c r="AJ790" s="93"/>
      <c r="AK790" s="93"/>
      <c r="AL790" s="93"/>
      <c r="AM790" s="93"/>
      <c r="AN790" s="93"/>
      <c r="AO790" s="93"/>
      <c r="AP790" s="93"/>
      <c r="AQ790" s="93"/>
      <c r="AR790" s="93"/>
    </row>
    <row r="791" spans="13:44" x14ac:dyDescent="0.2">
      <c r="M791" s="105"/>
      <c r="O791" s="93"/>
      <c r="P791" s="93"/>
      <c r="Q791" s="93"/>
      <c r="R791" s="93"/>
      <c r="S791" s="93"/>
      <c r="T791" s="93"/>
      <c r="U791" s="93"/>
      <c r="V791" s="93"/>
      <c r="W791" s="93"/>
      <c r="X791" s="93"/>
      <c r="Y791" s="93"/>
      <c r="Z791" s="93"/>
      <c r="AA791" s="93"/>
      <c r="AB791" s="93"/>
      <c r="AC791" s="93"/>
      <c r="AD791" s="93"/>
      <c r="AE791" s="93"/>
      <c r="AF791" s="93"/>
      <c r="AG791" s="93"/>
      <c r="AH791" s="93"/>
      <c r="AI791" s="93"/>
      <c r="AJ791" s="93"/>
      <c r="AK791" s="93"/>
      <c r="AL791" s="93"/>
      <c r="AM791" s="93"/>
      <c r="AN791" s="93"/>
      <c r="AO791" s="93"/>
      <c r="AP791" s="93"/>
      <c r="AQ791" s="93"/>
      <c r="AR791" s="93"/>
    </row>
    <row r="792" spans="13:44" x14ac:dyDescent="0.2">
      <c r="M792" s="105"/>
      <c r="O792" s="93"/>
      <c r="P792" s="93"/>
      <c r="Q792" s="93"/>
      <c r="R792" s="93"/>
      <c r="S792" s="93"/>
      <c r="T792" s="93"/>
      <c r="U792" s="93"/>
      <c r="V792" s="93"/>
      <c r="W792" s="93"/>
      <c r="X792" s="93"/>
      <c r="Y792" s="93"/>
      <c r="Z792" s="93"/>
      <c r="AA792" s="93"/>
      <c r="AB792" s="93"/>
      <c r="AC792" s="93"/>
      <c r="AD792" s="93"/>
      <c r="AE792" s="93"/>
      <c r="AF792" s="93"/>
      <c r="AG792" s="93"/>
      <c r="AH792" s="93"/>
      <c r="AI792" s="93"/>
      <c r="AJ792" s="93"/>
      <c r="AK792" s="93"/>
      <c r="AL792" s="93"/>
      <c r="AM792" s="93"/>
      <c r="AN792" s="93"/>
      <c r="AO792" s="93"/>
      <c r="AP792" s="93"/>
      <c r="AQ792" s="93"/>
      <c r="AR792" s="93"/>
    </row>
    <row r="793" spans="13:44" x14ac:dyDescent="0.2">
      <c r="M793" s="105"/>
      <c r="O793" s="93"/>
      <c r="P793" s="93"/>
      <c r="Q793" s="93"/>
      <c r="R793" s="93"/>
      <c r="S793" s="93"/>
      <c r="T793" s="93"/>
      <c r="U793" s="93"/>
      <c r="V793" s="93"/>
      <c r="W793" s="93"/>
      <c r="X793" s="93"/>
      <c r="Y793" s="93"/>
      <c r="Z793" s="93"/>
      <c r="AA793" s="93"/>
      <c r="AB793" s="93"/>
      <c r="AC793" s="93"/>
      <c r="AD793" s="93"/>
      <c r="AE793" s="93"/>
      <c r="AF793" s="93"/>
      <c r="AG793" s="93"/>
      <c r="AH793" s="93"/>
      <c r="AI793" s="93"/>
      <c r="AJ793" s="93"/>
      <c r="AK793" s="93"/>
      <c r="AL793" s="93"/>
      <c r="AM793" s="93"/>
      <c r="AN793" s="93"/>
      <c r="AO793" s="93"/>
      <c r="AP793" s="93"/>
      <c r="AQ793" s="93"/>
      <c r="AR793" s="93"/>
    </row>
    <row r="794" spans="13:44" x14ac:dyDescent="0.2">
      <c r="M794" s="105"/>
      <c r="O794" s="93"/>
      <c r="P794" s="93"/>
      <c r="Q794" s="93"/>
      <c r="R794" s="93"/>
      <c r="S794" s="93"/>
      <c r="T794" s="93"/>
      <c r="U794" s="93"/>
      <c r="V794" s="93"/>
      <c r="W794" s="93"/>
      <c r="X794" s="93"/>
      <c r="Y794" s="93"/>
      <c r="Z794" s="93"/>
      <c r="AA794" s="93"/>
      <c r="AB794" s="93"/>
      <c r="AC794" s="93"/>
      <c r="AD794" s="93"/>
      <c r="AE794" s="93"/>
      <c r="AF794" s="93"/>
      <c r="AG794" s="93"/>
      <c r="AH794" s="93"/>
      <c r="AI794" s="93"/>
      <c r="AJ794" s="93"/>
      <c r="AK794" s="93"/>
      <c r="AL794" s="93"/>
      <c r="AM794" s="93"/>
      <c r="AN794" s="93"/>
      <c r="AO794" s="93"/>
      <c r="AP794" s="93"/>
      <c r="AQ794" s="93"/>
      <c r="AR794" s="93"/>
    </row>
    <row r="795" spans="13:44" x14ac:dyDescent="0.2">
      <c r="M795" s="105"/>
      <c r="O795" s="93"/>
      <c r="P795" s="93"/>
      <c r="Q795" s="93"/>
      <c r="R795" s="93"/>
      <c r="S795" s="93"/>
      <c r="T795" s="93"/>
      <c r="U795" s="93"/>
      <c r="V795" s="93"/>
      <c r="W795" s="93"/>
      <c r="X795" s="93"/>
      <c r="Y795" s="93"/>
      <c r="Z795" s="93"/>
      <c r="AA795" s="93"/>
      <c r="AB795" s="93"/>
      <c r="AC795" s="93"/>
      <c r="AD795" s="93"/>
      <c r="AE795" s="93"/>
      <c r="AF795" s="93"/>
      <c r="AG795" s="93"/>
      <c r="AH795" s="93"/>
      <c r="AI795" s="93"/>
      <c r="AJ795" s="93"/>
      <c r="AK795" s="93"/>
      <c r="AL795" s="93"/>
      <c r="AM795" s="93"/>
      <c r="AN795" s="93"/>
      <c r="AO795" s="93"/>
      <c r="AP795" s="93"/>
      <c r="AQ795" s="93"/>
      <c r="AR795" s="93"/>
    </row>
    <row r="796" spans="13:44" x14ac:dyDescent="0.2">
      <c r="M796" s="105"/>
      <c r="O796" s="93"/>
      <c r="P796" s="93"/>
      <c r="Q796" s="93"/>
      <c r="R796" s="93"/>
      <c r="S796" s="93"/>
      <c r="T796" s="93"/>
      <c r="U796" s="93"/>
      <c r="V796" s="93"/>
      <c r="W796" s="93"/>
      <c r="X796" s="93"/>
      <c r="Y796" s="93"/>
      <c r="Z796" s="93"/>
      <c r="AA796" s="93"/>
      <c r="AB796" s="93"/>
      <c r="AC796" s="93"/>
      <c r="AD796" s="93"/>
      <c r="AE796" s="93"/>
      <c r="AF796" s="93"/>
      <c r="AG796" s="93"/>
      <c r="AH796" s="93"/>
      <c r="AI796" s="93"/>
      <c r="AJ796" s="93"/>
      <c r="AK796" s="93"/>
      <c r="AL796" s="93"/>
      <c r="AM796" s="93"/>
      <c r="AN796" s="93"/>
      <c r="AO796" s="93"/>
      <c r="AP796" s="93"/>
      <c r="AQ796" s="93"/>
      <c r="AR796" s="93"/>
    </row>
    <row r="797" spans="13:44" x14ac:dyDescent="0.2">
      <c r="M797" s="105"/>
      <c r="O797" s="93"/>
      <c r="P797" s="93"/>
      <c r="Q797" s="93"/>
      <c r="R797" s="93"/>
      <c r="S797" s="93"/>
      <c r="T797" s="93"/>
      <c r="U797" s="93"/>
      <c r="V797" s="93"/>
      <c r="W797" s="93"/>
      <c r="X797" s="93"/>
      <c r="Y797" s="93"/>
      <c r="Z797" s="93"/>
      <c r="AA797" s="93"/>
      <c r="AB797" s="93"/>
      <c r="AC797" s="93"/>
      <c r="AD797" s="93"/>
      <c r="AE797" s="93"/>
      <c r="AF797" s="93"/>
      <c r="AG797" s="93"/>
      <c r="AH797" s="93"/>
      <c r="AI797" s="93"/>
      <c r="AJ797" s="93"/>
      <c r="AK797" s="93"/>
      <c r="AL797" s="93"/>
      <c r="AM797" s="93"/>
      <c r="AN797" s="93"/>
      <c r="AO797" s="93"/>
      <c r="AP797" s="93"/>
      <c r="AQ797" s="93"/>
      <c r="AR797" s="93"/>
    </row>
    <row r="798" spans="13:44" x14ac:dyDescent="0.2">
      <c r="M798" s="105"/>
      <c r="O798" s="93"/>
      <c r="P798" s="93"/>
      <c r="Q798" s="93"/>
      <c r="R798" s="93"/>
      <c r="S798" s="93"/>
      <c r="T798" s="93"/>
      <c r="U798" s="93"/>
      <c r="V798" s="93"/>
      <c r="W798" s="93"/>
      <c r="X798" s="93"/>
      <c r="Y798" s="93"/>
      <c r="Z798" s="93"/>
      <c r="AA798" s="93"/>
      <c r="AB798" s="93"/>
      <c r="AC798" s="93"/>
      <c r="AD798" s="93"/>
      <c r="AE798" s="93"/>
      <c r="AF798" s="93"/>
      <c r="AG798" s="93"/>
      <c r="AH798" s="93"/>
      <c r="AI798" s="93"/>
      <c r="AJ798" s="93"/>
      <c r="AK798" s="93"/>
      <c r="AL798" s="93"/>
      <c r="AM798" s="93"/>
      <c r="AN798" s="93"/>
      <c r="AO798" s="93"/>
      <c r="AP798" s="93"/>
      <c r="AQ798" s="93"/>
      <c r="AR798" s="93"/>
    </row>
    <row r="799" spans="13:44" x14ac:dyDescent="0.2">
      <c r="M799" s="105"/>
      <c r="O799" s="93"/>
      <c r="P799" s="93"/>
      <c r="Q799" s="93"/>
      <c r="R799" s="93"/>
      <c r="S799" s="93"/>
      <c r="T799" s="93"/>
      <c r="U799" s="93"/>
      <c r="V799" s="93"/>
      <c r="W799" s="93"/>
      <c r="X799" s="93"/>
      <c r="Y799" s="93"/>
      <c r="Z799" s="93"/>
      <c r="AA799" s="93"/>
      <c r="AB799" s="93"/>
      <c r="AC799" s="93"/>
      <c r="AD799" s="93"/>
      <c r="AE799" s="93"/>
      <c r="AF799" s="93"/>
      <c r="AG799" s="93"/>
      <c r="AH799" s="93"/>
      <c r="AI799" s="93"/>
      <c r="AJ799" s="93"/>
      <c r="AK799" s="93"/>
      <c r="AL799" s="93"/>
      <c r="AM799" s="93"/>
      <c r="AN799" s="93"/>
      <c r="AO799" s="93"/>
      <c r="AP799" s="93"/>
      <c r="AQ799" s="93"/>
      <c r="AR799" s="93"/>
    </row>
    <row r="800" spans="13:44" x14ac:dyDescent="0.2">
      <c r="M800" s="105"/>
      <c r="O800" s="93"/>
      <c r="P800" s="93"/>
      <c r="Q800" s="93"/>
      <c r="R800" s="93"/>
      <c r="S800" s="93"/>
      <c r="T800" s="93"/>
      <c r="U800" s="93"/>
      <c r="V800" s="93"/>
      <c r="W800" s="93"/>
      <c r="X800" s="93"/>
      <c r="Y800" s="93"/>
      <c r="Z800" s="93"/>
      <c r="AA800" s="93"/>
      <c r="AB800" s="93"/>
      <c r="AC800" s="93"/>
      <c r="AD800" s="93"/>
      <c r="AE800" s="93"/>
      <c r="AF800" s="93"/>
      <c r="AG800" s="93"/>
      <c r="AH800" s="93"/>
      <c r="AI800" s="93"/>
      <c r="AJ800" s="93"/>
      <c r="AK800" s="93"/>
      <c r="AL800" s="93"/>
      <c r="AM800" s="93"/>
      <c r="AN800" s="93"/>
      <c r="AO800" s="93"/>
      <c r="AP800" s="93"/>
      <c r="AQ800" s="93"/>
      <c r="AR800" s="93"/>
    </row>
    <row r="801" spans="13:44" x14ac:dyDescent="0.2">
      <c r="M801" s="105"/>
      <c r="O801" s="93"/>
      <c r="P801" s="93"/>
      <c r="Q801" s="93"/>
      <c r="R801" s="93"/>
      <c r="S801" s="93"/>
      <c r="T801" s="93"/>
      <c r="U801" s="93"/>
      <c r="V801" s="93"/>
      <c r="W801" s="93"/>
      <c r="X801" s="93"/>
      <c r="Y801" s="93"/>
      <c r="Z801" s="93"/>
      <c r="AA801" s="93"/>
      <c r="AB801" s="93"/>
      <c r="AC801" s="93"/>
      <c r="AD801" s="93"/>
      <c r="AE801" s="93"/>
      <c r="AF801" s="93"/>
      <c r="AG801" s="93"/>
      <c r="AH801" s="93"/>
      <c r="AI801" s="93"/>
      <c r="AJ801" s="93"/>
      <c r="AK801" s="93"/>
      <c r="AL801" s="93"/>
      <c r="AM801" s="93"/>
      <c r="AN801" s="93"/>
      <c r="AO801" s="93"/>
      <c r="AP801" s="93"/>
      <c r="AQ801" s="93"/>
      <c r="AR801" s="93"/>
    </row>
    <row r="802" spans="13:44" x14ac:dyDescent="0.2">
      <c r="M802" s="105"/>
      <c r="O802" s="93"/>
      <c r="P802" s="93"/>
      <c r="Q802" s="93"/>
      <c r="R802" s="93"/>
      <c r="S802" s="93"/>
      <c r="T802" s="93"/>
      <c r="U802" s="93"/>
      <c r="V802" s="93"/>
      <c r="W802" s="93"/>
      <c r="X802" s="93"/>
      <c r="Y802" s="93"/>
      <c r="Z802" s="93"/>
      <c r="AA802" s="93"/>
      <c r="AB802" s="93"/>
      <c r="AC802" s="93"/>
      <c r="AD802" s="93"/>
      <c r="AE802" s="93"/>
      <c r="AF802" s="93"/>
      <c r="AG802" s="93"/>
      <c r="AH802" s="93"/>
      <c r="AI802" s="93"/>
      <c r="AJ802" s="93"/>
      <c r="AK802" s="93"/>
      <c r="AL802" s="93"/>
      <c r="AM802" s="93"/>
      <c r="AN802" s="93"/>
      <c r="AO802" s="93"/>
      <c r="AP802" s="93"/>
      <c r="AQ802" s="93"/>
      <c r="AR802" s="93"/>
    </row>
    <row r="803" spans="13:44" x14ac:dyDescent="0.2">
      <c r="M803" s="105"/>
      <c r="O803" s="93"/>
      <c r="P803" s="93"/>
      <c r="Q803" s="93"/>
      <c r="R803" s="93"/>
      <c r="S803" s="93"/>
      <c r="T803" s="93"/>
      <c r="U803" s="93"/>
      <c r="V803" s="93"/>
      <c r="W803" s="93"/>
      <c r="X803" s="93"/>
      <c r="Y803" s="93"/>
      <c r="Z803" s="93"/>
      <c r="AA803" s="93"/>
      <c r="AB803" s="93"/>
      <c r="AC803" s="93"/>
      <c r="AD803" s="93"/>
      <c r="AE803" s="93"/>
      <c r="AF803" s="93"/>
      <c r="AG803" s="93"/>
      <c r="AH803" s="93"/>
      <c r="AI803" s="93"/>
      <c r="AJ803" s="93"/>
      <c r="AK803" s="93"/>
      <c r="AL803" s="93"/>
      <c r="AM803" s="93"/>
      <c r="AN803" s="93"/>
      <c r="AO803" s="93"/>
      <c r="AP803" s="93"/>
      <c r="AQ803" s="93"/>
      <c r="AR803" s="93"/>
    </row>
    <row r="804" spans="13:44" x14ac:dyDescent="0.2">
      <c r="M804" s="105"/>
      <c r="O804" s="93"/>
      <c r="P804" s="93"/>
      <c r="Q804" s="93"/>
      <c r="R804" s="93"/>
      <c r="S804" s="93"/>
      <c r="T804" s="93"/>
      <c r="U804" s="93"/>
      <c r="V804" s="93"/>
      <c r="W804" s="93"/>
      <c r="X804" s="93"/>
      <c r="Y804" s="93"/>
      <c r="Z804" s="93"/>
      <c r="AA804" s="93"/>
      <c r="AB804" s="93"/>
      <c r="AC804" s="93"/>
      <c r="AD804" s="93"/>
      <c r="AE804" s="93"/>
      <c r="AF804" s="93"/>
      <c r="AG804" s="93"/>
      <c r="AH804" s="93"/>
      <c r="AI804" s="93"/>
      <c r="AJ804" s="93"/>
      <c r="AK804" s="93"/>
      <c r="AL804" s="93"/>
      <c r="AM804" s="93"/>
      <c r="AN804" s="93"/>
      <c r="AO804" s="93"/>
      <c r="AP804" s="93"/>
      <c r="AQ804" s="93"/>
      <c r="AR804" s="93"/>
    </row>
    <row r="805" spans="13:44" x14ac:dyDescent="0.2">
      <c r="M805" s="105"/>
      <c r="O805" s="93"/>
      <c r="P805" s="93"/>
      <c r="Q805" s="93"/>
      <c r="R805" s="93"/>
      <c r="S805" s="93"/>
      <c r="T805" s="93"/>
      <c r="U805" s="93"/>
      <c r="V805" s="93"/>
      <c r="W805" s="93"/>
      <c r="X805" s="93"/>
      <c r="Y805" s="93"/>
      <c r="Z805" s="93"/>
      <c r="AA805" s="93"/>
      <c r="AB805" s="93"/>
      <c r="AC805" s="93"/>
      <c r="AD805" s="93"/>
      <c r="AE805" s="93"/>
      <c r="AF805" s="93"/>
      <c r="AG805" s="93"/>
      <c r="AH805" s="93"/>
      <c r="AI805" s="93"/>
      <c r="AJ805" s="93"/>
      <c r="AK805" s="93"/>
      <c r="AL805" s="93"/>
      <c r="AM805" s="93"/>
      <c r="AN805" s="93"/>
      <c r="AO805" s="93"/>
      <c r="AP805" s="93"/>
      <c r="AQ805" s="93"/>
      <c r="AR805" s="93"/>
    </row>
    <row r="806" spans="13:44" x14ac:dyDescent="0.2">
      <c r="M806" s="105"/>
      <c r="O806" s="93"/>
      <c r="P806" s="93"/>
      <c r="Q806" s="93"/>
      <c r="R806" s="93"/>
      <c r="S806" s="93"/>
      <c r="T806" s="93"/>
      <c r="U806" s="93"/>
      <c r="V806" s="93"/>
      <c r="W806" s="93"/>
      <c r="X806" s="93"/>
      <c r="Y806" s="93"/>
      <c r="Z806" s="93"/>
      <c r="AA806" s="93"/>
      <c r="AB806" s="93"/>
      <c r="AC806" s="93"/>
      <c r="AD806" s="93"/>
      <c r="AE806" s="93"/>
      <c r="AF806" s="93"/>
      <c r="AG806" s="93"/>
      <c r="AH806" s="93"/>
      <c r="AI806" s="93"/>
      <c r="AJ806" s="93"/>
      <c r="AK806" s="93"/>
      <c r="AL806" s="93"/>
      <c r="AM806" s="93"/>
      <c r="AN806" s="93"/>
      <c r="AO806" s="93"/>
      <c r="AP806" s="93"/>
      <c r="AQ806" s="93"/>
      <c r="AR806" s="93"/>
    </row>
    <row r="807" spans="13:44" x14ac:dyDescent="0.2">
      <c r="M807" s="105"/>
      <c r="O807" s="93"/>
      <c r="P807" s="93"/>
      <c r="Q807" s="93"/>
      <c r="R807" s="93"/>
      <c r="S807" s="93"/>
      <c r="T807" s="93"/>
      <c r="U807" s="93"/>
      <c r="V807" s="93"/>
      <c r="W807" s="93"/>
      <c r="X807" s="93"/>
      <c r="Y807" s="93"/>
      <c r="Z807" s="93"/>
      <c r="AA807" s="93"/>
      <c r="AB807" s="93"/>
      <c r="AC807" s="93"/>
      <c r="AD807" s="93"/>
      <c r="AE807" s="93"/>
      <c r="AF807" s="93"/>
      <c r="AG807" s="93"/>
      <c r="AH807" s="93"/>
      <c r="AI807" s="93"/>
      <c r="AJ807" s="93"/>
      <c r="AK807" s="93"/>
      <c r="AL807" s="93"/>
      <c r="AM807" s="93"/>
      <c r="AN807" s="93"/>
      <c r="AO807" s="93"/>
      <c r="AP807" s="93"/>
      <c r="AQ807" s="93"/>
      <c r="AR807" s="93"/>
    </row>
    <row r="808" spans="13:44" x14ac:dyDescent="0.2">
      <c r="M808" s="105"/>
      <c r="O808" s="93"/>
      <c r="P808" s="93"/>
      <c r="Q808" s="93"/>
      <c r="R808" s="93"/>
      <c r="S808" s="93"/>
      <c r="T808" s="93"/>
      <c r="U808" s="93"/>
      <c r="V808" s="93"/>
      <c r="W808" s="93"/>
      <c r="X808" s="93"/>
      <c r="Y808" s="93"/>
      <c r="Z808" s="93"/>
      <c r="AA808" s="93"/>
      <c r="AB808" s="93"/>
      <c r="AC808" s="93"/>
      <c r="AD808" s="93"/>
      <c r="AE808" s="93"/>
      <c r="AF808" s="93"/>
      <c r="AG808" s="93"/>
      <c r="AH808" s="93"/>
      <c r="AI808" s="93"/>
      <c r="AJ808" s="93"/>
      <c r="AK808" s="93"/>
      <c r="AL808" s="93"/>
      <c r="AM808" s="93"/>
      <c r="AN808" s="93"/>
      <c r="AO808" s="93"/>
      <c r="AP808" s="93"/>
      <c r="AQ808" s="93"/>
      <c r="AR808" s="93"/>
    </row>
    <row r="809" spans="13:44" x14ac:dyDescent="0.2">
      <c r="M809" s="105"/>
      <c r="O809" s="93"/>
      <c r="P809" s="93"/>
      <c r="Q809" s="93"/>
      <c r="R809" s="93"/>
      <c r="S809" s="93"/>
      <c r="T809" s="93"/>
      <c r="U809" s="93"/>
      <c r="V809" s="93"/>
      <c r="W809" s="93"/>
      <c r="X809" s="93"/>
      <c r="Y809" s="93"/>
      <c r="Z809" s="93"/>
      <c r="AA809" s="93"/>
      <c r="AB809" s="93"/>
      <c r="AC809" s="93"/>
      <c r="AD809" s="93"/>
      <c r="AE809" s="93"/>
      <c r="AF809" s="93"/>
      <c r="AG809" s="93"/>
      <c r="AH809" s="93"/>
      <c r="AI809" s="93"/>
      <c r="AJ809" s="93"/>
      <c r="AK809" s="93"/>
      <c r="AL809" s="93"/>
      <c r="AM809" s="93"/>
      <c r="AN809" s="93"/>
      <c r="AO809" s="93"/>
      <c r="AP809" s="93"/>
      <c r="AQ809" s="93"/>
      <c r="AR809" s="93"/>
    </row>
    <row r="810" spans="13:44" x14ac:dyDescent="0.2">
      <c r="M810" s="105"/>
      <c r="O810" s="93"/>
      <c r="P810" s="93"/>
      <c r="Q810" s="93"/>
      <c r="R810" s="93"/>
      <c r="S810" s="93"/>
      <c r="T810" s="93"/>
      <c r="U810" s="93"/>
      <c r="V810" s="93"/>
      <c r="W810" s="93"/>
      <c r="X810" s="93"/>
      <c r="Y810" s="93"/>
      <c r="Z810" s="93"/>
      <c r="AA810" s="93"/>
      <c r="AB810" s="93"/>
      <c r="AC810" s="93"/>
      <c r="AD810" s="93"/>
      <c r="AE810" s="93"/>
      <c r="AF810" s="93"/>
      <c r="AG810" s="93"/>
      <c r="AH810" s="93"/>
      <c r="AI810" s="93"/>
      <c r="AJ810" s="93"/>
      <c r="AK810" s="93"/>
      <c r="AL810" s="93"/>
      <c r="AM810" s="93"/>
      <c r="AN810" s="93"/>
      <c r="AO810" s="93"/>
      <c r="AP810" s="93"/>
      <c r="AQ810" s="93"/>
      <c r="AR810" s="93"/>
    </row>
    <row r="811" spans="13:44" x14ac:dyDescent="0.2">
      <c r="M811" s="105"/>
      <c r="O811" s="93"/>
      <c r="P811" s="93"/>
      <c r="Q811" s="93"/>
      <c r="R811" s="93"/>
      <c r="S811" s="93"/>
      <c r="T811" s="93"/>
      <c r="U811" s="93"/>
      <c r="V811" s="93"/>
      <c r="W811" s="93"/>
      <c r="X811" s="93"/>
      <c r="Y811" s="93"/>
      <c r="Z811" s="93"/>
      <c r="AA811" s="93"/>
      <c r="AB811" s="93"/>
      <c r="AC811" s="93"/>
      <c r="AD811" s="93"/>
      <c r="AE811" s="93"/>
      <c r="AF811" s="93"/>
      <c r="AG811" s="93"/>
      <c r="AH811" s="93"/>
      <c r="AI811" s="93"/>
      <c r="AJ811" s="93"/>
      <c r="AK811" s="93"/>
      <c r="AL811" s="93"/>
      <c r="AM811" s="93"/>
      <c r="AN811" s="93"/>
      <c r="AO811" s="93"/>
      <c r="AP811" s="93"/>
      <c r="AQ811" s="93"/>
      <c r="AR811" s="93"/>
    </row>
    <row r="812" spans="13:44" x14ac:dyDescent="0.2">
      <c r="M812" s="105"/>
      <c r="O812" s="93"/>
      <c r="P812" s="93"/>
      <c r="Q812" s="93"/>
      <c r="R812" s="93"/>
      <c r="S812" s="93"/>
      <c r="T812" s="93"/>
      <c r="U812" s="93"/>
      <c r="V812" s="93"/>
      <c r="W812" s="93"/>
      <c r="X812" s="93"/>
      <c r="Y812" s="93"/>
      <c r="Z812" s="93"/>
      <c r="AA812" s="93"/>
      <c r="AB812" s="93"/>
      <c r="AC812" s="93"/>
      <c r="AD812" s="93"/>
      <c r="AE812" s="93"/>
      <c r="AF812" s="93"/>
      <c r="AG812" s="93"/>
      <c r="AH812" s="93"/>
      <c r="AI812" s="93"/>
      <c r="AJ812" s="93"/>
      <c r="AK812" s="93"/>
      <c r="AL812" s="93"/>
      <c r="AM812" s="93"/>
      <c r="AN812" s="93"/>
      <c r="AO812" s="93"/>
      <c r="AP812" s="93"/>
      <c r="AQ812" s="93"/>
      <c r="AR812" s="93"/>
    </row>
    <row r="813" spans="13:44" x14ac:dyDescent="0.2">
      <c r="M813" s="105"/>
      <c r="O813" s="93"/>
      <c r="P813" s="93"/>
      <c r="Q813" s="93"/>
      <c r="R813" s="93"/>
      <c r="S813" s="93"/>
      <c r="T813" s="93"/>
      <c r="U813" s="93"/>
      <c r="V813" s="93"/>
      <c r="W813" s="93"/>
      <c r="X813" s="93"/>
      <c r="Y813" s="93"/>
      <c r="Z813" s="93"/>
      <c r="AA813" s="93"/>
      <c r="AB813" s="93"/>
      <c r="AC813" s="93"/>
      <c r="AD813" s="93"/>
      <c r="AE813" s="93"/>
      <c r="AF813" s="93"/>
      <c r="AG813" s="93"/>
      <c r="AH813" s="93"/>
      <c r="AI813" s="93"/>
      <c r="AJ813" s="93"/>
      <c r="AK813" s="93"/>
      <c r="AL813" s="93"/>
      <c r="AM813" s="93"/>
      <c r="AN813" s="93"/>
      <c r="AO813" s="93"/>
      <c r="AP813" s="93"/>
      <c r="AQ813" s="93"/>
      <c r="AR813" s="93"/>
    </row>
    <row r="814" spans="13:44" x14ac:dyDescent="0.2">
      <c r="M814" s="105"/>
      <c r="O814" s="93"/>
      <c r="P814" s="93"/>
      <c r="Q814" s="93"/>
      <c r="R814" s="93"/>
      <c r="S814" s="93"/>
      <c r="T814" s="93"/>
      <c r="U814" s="93"/>
      <c r="V814" s="93"/>
      <c r="W814" s="93"/>
      <c r="X814" s="93"/>
      <c r="Y814" s="93"/>
      <c r="Z814" s="93"/>
      <c r="AA814" s="93"/>
      <c r="AB814" s="93"/>
      <c r="AC814" s="93"/>
      <c r="AD814" s="93"/>
      <c r="AE814" s="93"/>
      <c r="AF814" s="93"/>
      <c r="AG814" s="93"/>
      <c r="AH814" s="93"/>
      <c r="AI814" s="93"/>
      <c r="AJ814" s="93"/>
      <c r="AK814" s="93"/>
      <c r="AL814" s="93"/>
      <c r="AM814" s="93"/>
      <c r="AN814" s="93"/>
      <c r="AO814" s="93"/>
      <c r="AP814" s="93"/>
      <c r="AQ814" s="93"/>
      <c r="AR814" s="93"/>
    </row>
    <row r="815" spans="13:44" x14ac:dyDescent="0.2">
      <c r="M815" s="105"/>
      <c r="O815" s="93"/>
      <c r="P815" s="93"/>
      <c r="Q815" s="93"/>
      <c r="R815" s="93"/>
      <c r="S815" s="93"/>
      <c r="T815" s="93"/>
      <c r="U815" s="93"/>
      <c r="V815" s="93"/>
      <c r="W815" s="93"/>
      <c r="X815" s="93"/>
      <c r="Y815" s="93"/>
      <c r="Z815" s="93"/>
      <c r="AA815" s="93"/>
      <c r="AB815" s="93"/>
      <c r="AC815" s="93"/>
      <c r="AD815" s="93"/>
      <c r="AE815" s="93"/>
      <c r="AF815" s="93"/>
      <c r="AG815" s="93"/>
      <c r="AH815" s="93"/>
      <c r="AI815" s="93"/>
      <c r="AJ815" s="93"/>
      <c r="AK815" s="93"/>
      <c r="AL815" s="93"/>
      <c r="AM815" s="93"/>
      <c r="AN815" s="93"/>
      <c r="AO815" s="93"/>
      <c r="AP815" s="93"/>
      <c r="AQ815" s="93"/>
      <c r="AR815" s="93"/>
    </row>
    <row r="816" spans="13:44" x14ac:dyDescent="0.2">
      <c r="M816" s="105"/>
      <c r="O816" s="93"/>
      <c r="P816" s="93"/>
      <c r="Q816" s="93"/>
      <c r="R816" s="93"/>
      <c r="S816" s="93"/>
      <c r="T816" s="93"/>
      <c r="U816" s="93"/>
      <c r="V816" s="93"/>
      <c r="W816" s="93"/>
      <c r="X816" s="93"/>
      <c r="Y816" s="93"/>
      <c r="Z816" s="93"/>
      <c r="AA816" s="93"/>
      <c r="AB816" s="93"/>
      <c r="AC816" s="93"/>
      <c r="AD816" s="93"/>
      <c r="AE816" s="93"/>
      <c r="AF816" s="93"/>
      <c r="AG816" s="93"/>
      <c r="AH816" s="93"/>
      <c r="AI816" s="93"/>
      <c r="AJ816" s="93"/>
      <c r="AK816" s="93"/>
      <c r="AL816" s="93"/>
      <c r="AM816" s="93"/>
      <c r="AN816" s="93"/>
      <c r="AO816" s="93"/>
      <c r="AP816" s="93"/>
      <c r="AQ816" s="93"/>
      <c r="AR816" s="93"/>
    </row>
    <row r="817" spans="13:44" x14ac:dyDescent="0.2">
      <c r="M817" s="105"/>
      <c r="O817" s="93"/>
      <c r="P817" s="93"/>
      <c r="Q817" s="93"/>
      <c r="R817" s="93"/>
      <c r="S817" s="93"/>
      <c r="T817" s="93"/>
      <c r="U817" s="93"/>
      <c r="V817" s="93"/>
      <c r="W817" s="93"/>
      <c r="X817" s="93"/>
      <c r="Y817" s="93"/>
      <c r="Z817" s="93"/>
      <c r="AA817" s="93"/>
      <c r="AB817" s="93"/>
      <c r="AC817" s="93"/>
      <c r="AD817" s="93"/>
      <c r="AE817" s="93"/>
      <c r="AF817" s="93"/>
      <c r="AG817" s="93"/>
      <c r="AH817" s="93"/>
      <c r="AI817" s="93"/>
      <c r="AJ817" s="93"/>
      <c r="AK817" s="93"/>
      <c r="AL817" s="93"/>
      <c r="AM817" s="93"/>
      <c r="AN817" s="93"/>
      <c r="AO817" s="93"/>
      <c r="AP817" s="93"/>
      <c r="AQ817" s="93"/>
      <c r="AR817" s="93"/>
    </row>
    <row r="818" spans="13:44" x14ac:dyDescent="0.2">
      <c r="M818" s="105"/>
      <c r="O818" s="93"/>
      <c r="P818" s="93"/>
      <c r="Q818" s="93"/>
      <c r="R818" s="93"/>
      <c r="S818" s="93"/>
      <c r="T818" s="93"/>
      <c r="U818" s="93"/>
      <c r="V818" s="93"/>
      <c r="W818" s="93"/>
      <c r="X818" s="93"/>
      <c r="Y818" s="93"/>
      <c r="Z818" s="93"/>
      <c r="AA818" s="93"/>
      <c r="AB818" s="93"/>
      <c r="AC818" s="93"/>
      <c r="AD818" s="93"/>
      <c r="AE818" s="93"/>
      <c r="AF818" s="93"/>
      <c r="AG818" s="93"/>
      <c r="AH818" s="93"/>
      <c r="AI818" s="93"/>
      <c r="AJ818" s="93"/>
      <c r="AK818" s="93"/>
      <c r="AL818" s="93"/>
      <c r="AM818" s="93"/>
      <c r="AN818" s="93"/>
      <c r="AO818" s="93"/>
      <c r="AP818" s="93"/>
      <c r="AQ818" s="93"/>
      <c r="AR818" s="93"/>
    </row>
    <row r="819" spans="13:44" x14ac:dyDescent="0.2">
      <c r="M819" s="105"/>
      <c r="O819" s="93"/>
      <c r="P819" s="93"/>
      <c r="Q819" s="93"/>
      <c r="R819" s="93"/>
      <c r="S819" s="93"/>
      <c r="T819" s="93"/>
      <c r="U819" s="93"/>
      <c r="V819" s="93"/>
      <c r="W819" s="93"/>
      <c r="X819" s="93"/>
      <c r="Y819" s="93"/>
      <c r="Z819" s="93"/>
      <c r="AA819" s="93"/>
      <c r="AB819" s="93"/>
      <c r="AC819" s="93"/>
      <c r="AD819" s="93"/>
      <c r="AE819" s="93"/>
      <c r="AF819" s="93"/>
      <c r="AG819" s="93"/>
      <c r="AH819" s="93"/>
      <c r="AI819" s="93"/>
      <c r="AJ819" s="93"/>
      <c r="AK819" s="93"/>
      <c r="AL819" s="93"/>
      <c r="AM819" s="93"/>
      <c r="AN819" s="93"/>
      <c r="AO819" s="93"/>
      <c r="AP819" s="93"/>
      <c r="AQ819" s="93"/>
      <c r="AR819" s="93"/>
    </row>
    <row r="820" spans="13:44" x14ac:dyDescent="0.2">
      <c r="M820" s="105"/>
      <c r="O820" s="93"/>
      <c r="P820" s="93"/>
      <c r="Q820" s="93"/>
      <c r="R820" s="93"/>
      <c r="S820" s="93"/>
      <c r="T820" s="93"/>
      <c r="U820" s="93"/>
      <c r="V820" s="93"/>
      <c r="W820" s="93"/>
      <c r="X820" s="93"/>
      <c r="Y820" s="93"/>
      <c r="Z820" s="93"/>
      <c r="AA820" s="93"/>
      <c r="AB820" s="93"/>
      <c r="AC820" s="93"/>
      <c r="AD820" s="93"/>
      <c r="AE820" s="93"/>
      <c r="AF820" s="93"/>
      <c r="AG820" s="93"/>
      <c r="AH820" s="93"/>
      <c r="AI820" s="93"/>
      <c r="AJ820" s="93"/>
      <c r="AK820" s="93"/>
      <c r="AL820" s="93"/>
      <c r="AM820" s="93"/>
      <c r="AN820" s="93"/>
      <c r="AO820" s="93"/>
      <c r="AP820" s="93"/>
      <c r="AQ820" s="93"/>
      <c r="AR820" s="93"/>
    </row>
    <row r="821" spans="13:44" x14ac:dyDescent="0.2">
      <c r="M821" s="105"/>
      <c r="O821" s="93"/>
      <c r="P821" s="93"/>
      <c r="Q821" s="93"/>
      <c r="R821" s="93"/>
      <c r="S821" s="93"/>
      <c r="T821" s="93"/>
      <c r="U821" s="93"/>
      <c r="V821" s="93"/>
      <c r="W821" s="93"/>
      <c r="X821" s="93"/>
      <c r="Y821" s="93"/>
      <c r="Z821" s="93"/>
      <c r="AA821" s="93"/>
      <c r="AB821" s="93"/>
      <c r="AC821" s="93"/>
      <c r="AD821" s="93"/>
      <c r="AE821" s="93"/>
      <c r="AF821" s="93"/>
      <c r="AG821" s="93"/>
      <c r="AH821" s="93"/>
      <c r="AI821" s="93"/>
      <c r="AJ821" s="93"/>
      <c r="AK821" s="93"/>
      <c r="AL821" s="93"/>
      <c r="AM821" s="93"/>
      <c r="AN821" s="93"/>
      <c r="AO821" s="93"/>
      <c r="AP821" s="93"/>
      <c r="AQ821" s="93"/>
      <c r="AR821" s="93"/>
    </row>
    <row r="822" spans="13:44" x14ac:dyDescent="0.2">
      <c r="M822" s="105"/>
      <c r="O822" s="93"/>
      <c r="P822" s="93"/>
      <c r="Q822" s="93"/>
      <c r="R822" s="93"/>
      <c r="S822" s="93"/>
      <c r="T822" s="93"/>
      <c r="U822" s="93"/>
      <c r="V822" s="93"/>
      <c r="W822" s="93"/>
      <c r="X822" s="93"/>
      <c r="Y822" s="93"/>
      <c r="Z822" s="93"/>
      <c r="AA822" s="93"/>
      <c r="AB822" s="93"/>
      <c r="AC822" s="93"/>
      <c r="AD822" s="93"/>
      <c r="AE822" s="93"/>
      <c r="AF822" s="93"/>
      <c r="AG822" s="93"/>
      <c r="AH822" s="93"/>
      <c r="AI822" s="93"/>
      <c r="AJ822" s="93"/>
      <c r="AK822" s="93"/>
      <c r="AL822" s="93"/>
      <c r="AM822" s="93"/>
      <c r="AN822" s="93"/>
      <c r="AO822" s="93"/>
      <c r="AP822" s="93"/>
      <c r="AQ822" s="93"/>
      <c r="AR822" s="93"/>
    </row>
    <row r="823" spans="13:44" x14ac:dyDescent="0.2">
      <c r="M823" s="105"/>
      <c r="O823" s="93"/>
      <c r="P823" s="93"/>
      <c r="Q823" s="93"/>
      <c r="R823" s="93"/>
      <c r="S823" s="93"/>
      <c r="T823" s="93"/>
      <c r="U823" s="93"/>
      <c r="V823" s="93"/>
      <c r="W823" s="93"/>
      <c r="X823" s="93"/>
      <c r="Y823" s="93"/>
      <c r="Z823" s="93"/>
      <c r="AA823" s="93"/>
      <c r="AB823" s="93"/>
      <c r="AC823" s="93"/>
      <c r="AD823" s="93"/>
      <c r="AE823" s="93"/>
      <c r="AF823" s="93"/>
      <c r="AG823" s="93"/>
      <c r="AH823" s="93"/>
      <c r="AI823" s="93"/>
      <c r="AJ823" s="93"/>
      <c r="AK823" s="93"/>
      <c r="AL823" s="93"/>
      <c r="AM823" s="93"/>
      <c r="AN823" s="93"/>
      <c r="AO823" s="93"/>
      <c r="AP823" s="93"/>
      <c r="AQ823" s="93"/>
      <c r="AR823" s="93"/>
    </row>
    <row r="824" spans="13:44" x14ac:dyDescent="0.2">
      <c r="M824" s="105"/>
      <c r="O824" s="93"/>
      <c r="P824" s="93"/>
      <c r="Q824" s="93"/>
      <c r="R824" s="93"/>
      <c r="S824" s="93"/>
      <c r="T824" s="93"/>
      <c r="U824" s="93"/>
      <c r="V824" s="93"/>
      <c r="W824" s="93"/>
      <c r="X824" s="93"/>
      <c r="Y824" s="93"/>
      <c r="Z824" s="93"/>
      <c r="AA824" s="93"/>
      <c r="AB824" s="93"/>
      <c r="AC824" s="93"/>
      <c r="AD824" s="93"/>
      <c r="AE824" s="93"/>
      <c r="AF824" s="93"/>
      <c r="AG824" s="93"/>
      <c r="AH824" s="93"/>
      <c r="AI824" s="93"/>
      <c r="AJ824" s="93"/>
      <c r="AK824" s="93"/>
      <c r="AL824" s="93"/>
      <c r="AM824" s="93"/>
      <c r="AN824" s="93"/>
      <c r="AO824" s="93"/>
      <c r="AP824" s="93"/>
      <c r="AQ824" s="93"/>
      <c r="AR824" s="93"/>
    </row>
    <row r="825" spans="13:44" x14ac:dyDescent="0.2">
      <c r="M825" s="105"/>
      <c r="O825" s="93"/>
      <c r="P825" s="93"/>
      <c r="Q825" s="93"/>
      <c r="R825" s="93"/>
      <c r="S825" s="93"/>
      <c r="T825" s="93"/>
      <c r="U825" s="93"/>
      <c r="V825" s="93"/>
      <c r="W825" s="93"/>
      <c r="X825" s="93"/>
      <c r="Y825" s="93"/>
      <c r="Z825" s="93"/>
      <c r="AA825" s="93"/>
      <c r="AB825" s="93"/>
      <c r="AC825" s="93"/>
      <c r="AD825" s="93"/>
      <c r="AE825" s="93"/>
      <c r="AF825" s="93"/>
      <c r="AG825" s="93"/>
      <c r="AH825" s="93"/>
      <c r="AI825" s="93"/>
      <c r="AJ825" s="93"/>
      <c r="AK825" s="93"/>
      <c r="AL825" s="93"/>
      <c r="AM825" s="93"/>
      <c r="AN825" s="93"/>
      <c r="AO825" s="93"/>
      <c r="AP825" s="93"/>
      <c r="AQ825" s="93"/>
      <c r="AR825" s="93"/>
    </row>
    <row r="826" spans="13:44" x14ac:dyDescent="0.2">
      <c r="M826" s="105"/>
      <c r="O826" s="93"/>
      <c r="P826" s="93"/>
      <c r="Q826" s="93"/>
      <c r="R826" s="93"/>
      <c r="S826" s="93"/>
      <c r="T826" s="93"/>
      <c r="U826" s="93"/>
      <c r="V826" s="93"/>
      <c r="W826" s="93"/>
      <c r="X826" s="93"/>
      <c r="Y826" s="93"/>
      <c r="Z826" s="93"/>
      <c r="AA826" s="93"/>
      <c r="AB826" s="93"/>
      <c r="AC826" s="93"/>
      <c r="AD826" s="93"/>
      <c r="AE826" s="93"/>
      <c r="AF826" s="93"/>
      <c r="AG826" s="93"/>
      <c r="AH826" s="93"/>
      <c r="AI826" s="93"/>
      <c r="AJ826" s="93"/>
      <c r="AK826" s="93"/>
      <c r="AL826" s="93"/>
      <c r="AM826" s="93"/>
      <c r="AN826" s="93"/>
      <c r="AO826" s="93"/>
      <c r="AP826" s="93"/>
      <c r="AQ826" s="93"/>
      <c r="AR826" s="93"/>
    </row>
    <row r="827" spans="13:44" x14ac:dyDescent="0.2">
      <c r="M827" s="105"/>
      <c r="O827" s="93"/>
      <c r="P827" s="93"/>
      <c r="Q827" s="93"/>
      <c r="R827" s="93"/>
      <c r="S827" s="93"/>
      <c r="T827" s="93"/>
      <c r="U827" s="93"/>
      <c r="V827" s="93"/>
      <c r="W827" s="93"/>
      <c r="X827" s="93"/>
      <c r="Y827" s="93"/>
      <c r="Z827" s="93"/>
      <c r="AA827" s="93"/>
      <c r="AB827" s="93"/>
      <c r="AC827" s="93"/>
      <c r="AD827" s="93"/>
      <c r="AE827" s="93"/>
      <c r="AF827" s="93"/>
      <c r="AG827" s="93"/>
      <c r="AH827" s="93"/>
      <c r="AI827" s="93"/>
      <c r="AJ827" s="93"/>
      <c r="AK827" s="93"/>
      <c r="AL827" s="93"/>
      <c r="AM827" s="93"/>
      <c r="AN827" s="93"/>
      <c r="AO827" s="93"/>
      <c r="AP827" s="93"/>
      <c r="AQ827" s="93"/>
      <c r="AR827" s="93"/>
    </row>
    <row r="828" spans="13:44" x14ac:dyDescent="0.2">
      <c r="M828" s="105"/>
      <c r="O828" s="93"/>
      <c r="P828" s="93"/>
      <c r="Q828" s="93"/>
      <c r="R828" s="93"/>
      <c r="S828" s="93"/>
      <c r="T828" s="93"/>
      <c r="U828" s="93"/>
      <c r="V828" s="93"/>
      <c r="W828" s="93"/>
      <c r="X828" s="93"/>
      <c r="Y828" s="93"/>
      <c r="Z828" s="93"/>
      <c r="AA828" s="93"/>
      <c r="AB828" s="93"/>
      <c r="AC828" s="93"/>
      <c r="AD828" s="93"/>
      <c r="AE828" s="93"/>
      <c r="AF828" s="93"/>
      <c r="AG828" s="93"/>
      <c r="AH828" s="93"/>
      <c r="AI828" s="93"/>
      <c r="AJ828" s="93"/>
      <c r="AK828" s="93"/>
      <c r="AL828" s="93"/>
      <c r="AM828" s="93"/>
      <c r="AN828" s="93"/>
      <c r="AO828" s="93"/>
      <c r="AP828" s="93"/>
      <c r="AQ828" s="93"/>
      <c r="AR828" s="93"/>
    </row>
    <row r="829" spans="13:44" x14ac:dyDescent="0.2">
      <c r="M829" s="105"/>
      <c r="O829" s="93"/>
      <c r="P829" s="93"/>
      <c r="Q829" s="93"/>
      <c r="R829" s="93"/>
      <c r="S829" s="93"/>
      <c r="T829" s="93"/>
      <c r="U829" s="93"/>
      <c r="V829" s="93"/>
      <c r="W829" s="93"/>
      <c r="X829" s="93"/>
      <c r="Y829" s="93"/>
      <c r="Z829" s="93"/>
      <c r="AA829" s="93"/>
      <c r="AB829" s="93"/>
      <c r="AC829" s="93"/>
      <c r="AD829" s="93"/>
      <c r="AE829" s="93"/>
      <c r="AF829" s="93"/>
      <c r="AG829" s="93"/>
      <c r="AH829" s="93"/>
      <c r="AI829" s="93"/>
      <c r="AJ829" s="93"/>
      <c r="AK829" s="93"/>
      <c r="AL829" s="93"/>
      <c r="AM829" s="93"/>
      <c r="AN829" s="93"/>
      <c r="AO829" s="93"/>
      <c r="AP829" s="93"/>
      <c r="AQ829" s="93"/>
      <c r="AR829" s="93"/>
    </row>
    <row r="830" spans="13:44" x14ac:dyDescent="0.2">
      <c r="M830" s="105"/>
      <c r="O830" s="93"/>
      <c r="P830" s="93"/>
      <c r="Q830" s="93"/>
      <c r="R830" s="93"/>
      <c r="S830" s="93"/>
      <c r="T830" s="93"/>
      <c r="U830" s="93"/>
      <c r="V830" s="93"/>
      <c r="W830" s="93"/>
      <c r="X830" s="93"/>
      <c r="Y830" s="93"/>
      <c r="Z830" s="93"/>
      <c r="AA830" s="93"/>
      <c r="AB830" s="93"/>
      <c r="AC830" s="93"/>
      <c r="AD830" s="93"/>
      <c r="AE830" s="93"/>
      <c r="AF830" s="93"/>
      <c r="AG830" s="93"/>
      <c r="AH830" s="93"/>
      <c r="AI830" s="93"/>
      <c r="AJ830" s="93"/>
      <c r="AK830" s="93"/>
      <c r="AL830" s="93"/>
      <c r="AM830" s="93"/>
      <c r="AN830" s="93"/>
      <c r="AO830" s="93"/>
      <c r="AP830" s="93"/>
      <c r="AQ830" s="93"/>
      <c r="AR830" s="93"/>
    </row>
    <row r="831" spans="13:44" x14ac:dyDescent="0.2">
      <c r="M831" s="105"/>
      <c r="O831" s="93"/>
      <c r="P831" s="93"/>
      <c r="Q831" s="93"/>
      <c r="R831" s="93"/>
      <c r="S831" s="93"/>
      <c r="T831" s="93"/>
      <c r="U831" s="93"/>
      <c r="V831" s="93"/>
      <c r="W831" s="93"/>
      <c r="X831" s="93"/>
      <c r="Y831" s="93"/>
      <c r="Z831" s="93"/>
      <c r="AA831" s="93"/>
      <c r="AB831" s="93"/>
      <c r="AC831" s="93"/>
      <c r="AD831" s="93"/>
      <c r="AE831" s="93"/>
      <c r="AF831" s="93"/>
      <c r="AG831" s="93"/>
      <c r="AH831" s="93"/>
      <c r="AI831" s="93"/>
      <c r="AJ831" s="93"/>
      <c r="AK831" s="93"/>
      <c r="AL831" s="93"/>
      <c r="AM831" s="93"/>
      <c r="AN831" s="93"/>
      <c r="AO831" s="93"/>
      <c r="AP831" s="93"/>
      <c r="AQ831" s="93"/>
      <c r="AR831" s="93"/>
    </row>
    <row r="832" spans="13:44" x14ac:dyDescent="0.2">
      <c r="M832" s="105"/>
      <c r="O832" s="93"/>
      <c r="P832" s="93"/>
      <c r="Q832" s="93"/>
      <c r="R832" s="93"/>
      <c r="S832" s="93"/>
      <c r="T832" s="93"/>
      <c r="U832" s="93"/>
      <c r="V832" s="93"/>
      <c r="W832" s="93"/>
      <c r="X832" s="93"/>
      <c r="Y832" s="93"/>
      <c r="Z832" s="93"/>
      <c r="AA832" s="93"/>
      <c r="AB832" s="93"/>
      <c r="AC832" s="93"/>
      <c r="AD832" s="93"/>
      <c r="AE832" s="93"/>
      <c r="AF832" s="93"/>
      <c r="AG832" s="93"/>
      <c r="AH832" s="93"/>
      <c r="AI832" s="93"/>
      <c r="AJ832" s="93"/>
      <c r="AK832" s="93"/>
      <c r="AL832" s="93"/>
      <c r="AM832" s="93"/>
      <c r="AN832" s="93"/>
      <c r="AO832" s="93"/>
      <c r="AP832" s="93"/>
      <c r="AQ832" s="93"/>
      <c r="AR832" s="93"/>
    </row>
    <row r="833" spans="13:44" x14ac:dyDescent="0.2">
      <c r="M833" s="105"/>
      <c r="O833" s="93"/>
      <c r="P833" s="93"/>
      <c r="Q833" s="93"/>
      <c r="R833" s="93"/>
      <c r="S833" s="93"/>
      <c r="T833" s="93"/>
      <c r="U833" s="93"/>
      <c r="V833" s="93"/>
      <c r="W833" s="93"/>
      <c r="X833" s="93"/>
      <c r="Y833" s="93"/>
      <c r="Z833" s="93"/>
      <c r="AA833" s="93"/>
      <c r="AB833" s="93"/>
      <c r="AC833" s="93"/>
      <c r="AD833" s="93"/>
      <c r="AE833" s="93"/>
      <c r="AF833" s="93"/>
      <c r="AG833" s="93"/>
      <c r="AH833" s="93"/>
      <c r="AI833" s="93"/>
      <c r="AJ833" s="93"/>
      <c r="AK833" s="93"/>
      <c r="AL833" s="93"/>
      <c r="AM833" s="93"/>
      <c r="AN833" s="93"/>
      <c r="AO833" s="93"/>
      <c r="AP833" s="93"/>
      <c r="AQ833" s="93"/>
      <c r="AR833" s="93"/>
    </row>
    <row r="834" spans="13:44" x14ac:dyDescent="0.2">
      <c r="M834" s="105"/>
      <c r="O834" s="93"/>
      <c r="P834" s="93"/>
      <c r="Q834" s="93"/>
      <c r="R834" s="93"/>
      <c r="S834" s="93"/>
      <c r="T834" s="93"/>
      <c r="U834" s="93"/>
      <c r="V834" s="93"/>
      <c r="W834" s="93"/>
      <c r="X834" s="93"/>
      <c r="Y834" s="93"/>
      <c r="Z834" s="93"/>
      <c r="AA834" s="93"/>
      <c r="AB834" s="93"/>
      <c r="AC834" s="93"/>
      <c r="AD834" s="93"/>
      <c r="AE834" s="93"/>
      <c r="AF834" s="93"/>
      <c r="AG834" s="93"/>
      <c r="AH834" s="93"/>
      <c r="AI834" s="93"/>
      <c r="AJ834" s="93"/>
      <c r="AK834" s="93"/>
      <c r="AL834" s="93"/>
      <c r="AM834" s="93"/>
      <c r="AN834" s="93"/>
      <c r="AO834" s="93"/>
      <c r="AP834" s="93"/>
      <c r="AQ834" s="93"/>
      <c r="AR834" s="93"/>
    </row>
    <row r="835" spans="13:44" x14ac:dyDescent="0.2">
      <c r="M835" s="105"/>
      <c r="O835" s="93"/>
      <c r="P835" s="93"/>
      <c r="Q835" s="93"/>
      <c r="R835" s="93"/>
      <c r="S835" s="93"/>
      <c r="T835" s="93"/>
      <c r="U835" s="93"/>
      <c r="V835" s="93"/>
      <c r="W835" s="93"/>
      <c r="X835" s="93"/>
      <c r="Y835" s="93"/>
      <c r="Z835" s="93"/>
      <c r="AA835" s="93"/>
      <c r="AB835" s="93"/>
      <c r="AC835" s="93"/>
      <c r="AD835" s="93"/>
      <c r="AE835" s="93"/>
      <c r="AF835" s="93"/>
      <c r="AG835" s="93"/>
      <c r="AH835" s="93"/>
      <c r="AI835" s="93"/>
      <c r="AJ835" s="93"/>
      <c r="AK835" s="93"/>
      <c r="AL835" s="93"/>
      <c r="AM835" s="93"/>
      <c r="AN835" s="93"/>
      <c r="AO835" s="93"/>
      <c r="AP835" s="93"/>
      <c r="AQ835" s="93"/>
      <c r="AR835" s="93"/>
    </row>
    <row r="836" spans="13:44" x14ac:dyDescent="0.2">
      <c r="M836" s="105"/>
      <c r="O836" s="93"/>
      <c r="P836" s="93"/>
      <c r="Q836" s="93"/>
      <c r="R836" s="93"/>
      <c r="S836" s="93"/>
      <c r="T836" s="93"/>
      <c r="U836" s="93"/>
      <c r="V836" s="93"/>
      <c r="W836" s="93"/>
      <c r="X836" s="93"/>
      <c r="Y836" s="93"/>
      <c r="Z836" s="93"/>
      <c r="AA836" s="93"/>
      <c r="AB836" s="93"/>
      <c r="AC836" s="93"/>
      <c r="AD836" s="93"/>
      <c r="AE836" s="93"/>
      <c r="AF836" s="93"/>
      <c r="AG836" s="93"/>
      <c r="AH836" s="93"/>
      <c r="AI836" s="93"/>
      <c r="AJ836" s="93"/>
      <c r="AK836" s="93"/>
      <c r="AL836" s="93"/>
      <c r="AM836" s="93"/>
      <c r="AN836" s="93"/>
      <c r="AO836" s="93"/>
      <c r="AP836" s="93"/>
      <c r="AQ836" s="93"/>
      <c r="AR836" s="93"/>
    </row>
    <row r="837" spans="13:44" x14ac:dyDescent="0.2">
      <c r="M837" s="105"/>
      <c r="O837" s="93"/>
      <c r="P837" s="93"/>
      <c r="Q837" s="93"/>
      <c r="R837" s="93"/>
      <c r="S837" s="93"/>
      <c r="T837" s="93"/>
      <c r="U837" s="93"/>
      <c r="V837" s="93"/>
      <c r="W837" s="93"/>
      <c r="X837" s="93"/>
      <c r="Y837" s="93"/>
      <c r="Z837" s="93"/>
      <c r="AA837" s="93"/>
      <c r="AB837" s="93"/>
      <c r="AC837" s="93"/>
      <c r="AD837" s="93"/>
      <c r="AE837" s="93"/>
      <c r="AF837" s="93"/>
      <c r="AG837" s="93"/>
      <c r="AH837" s="93"/>
      <c r="AI837" s="93"/>
      <c r="AJ837" s="93"/>
      <c r="AK837" s="93"/>
      <c r="AL837" s="93"/>
      <c r="AM837" s="93"/>
      <c r="AN837" s="93"/>
      <c r="AO837" s="93"/>
      <c r="AP837" s="93"/>
      <c r="AQ837" s="93"/>
      <c r="AR837" s="93"/>
    </row>
    <row r="838" spans="13:44" x14ac:dyDescent="0.2">
      <c r="M838" s="105"/>
      <c r="O838" s="93"/>
      <c r="P838" s="93"/>
      <c r="Q838" s="93"/>
      <c r="R838" s="93"/>
      <c r="S838" s="93"/>
      <c r="T838" s="93"/>
      <c r="U838" s="93"/>
      <c r="V838" s="93"/>
      <c r="W838" s="93"/>
      <c r="X838" s="93"/>
      <c r="Y838" s="93"/>
      <c r="Z838" s="93"/>
      <c r="AA838" s="93"/>
      <c r="AB838" s="93"/>
      <c r="AC838" s="93"/>
      <c r="AD838" s="93"/>
      <c r="AE838" s="93"/>
      <c r="AF838" s="93"/>
      <c r="AG838" s="93"/>
      <c r="AH838" s="93"/>
      <c r="AI838" s="93"/>
      <c r="AJ838" s="93"/>
      <c r="AK838" s="93"/>
      <c r="AL838" s="93"/>
      <c r="AM838" s="93"/>
      <c r="AN838" s="93"/>
      <c r="AO838" s="93"/>
      <c r="AP838" s="93"/>
      <c r="AQ838" s="93"/>
      <c r="AR838" s="93"/>
    </row>
    <row r="839" spans="13:44" x14ac:dyDescent="0.2">
      <c r="M839" s="105"/>
      <c r="O839" s="93"/>
      <c r="P839" s="93"/>
      <c r="Q839" s="93"/>
      <c r="R839" s="93"/>
      <c r="S839" s="93"/>
      <c r="T839" s="93"/>
      <c r="U839" s="93"/>
      <c r="V839" s="93"/>
      <c r="W839" s="93"/>
      <c r="X839" s="93"/>
      <c r="Y839" s="93"/>
      <c r="Z839" s="93"/>
      <c r="AA839" s="93"/>
      <c r="AB839" s="93"/>
      <c r="AC839" s="93"/>
      <c r="AD839" s="93"/>
      <c r="AE839" s="93"/>
      <c r="AF839" s="93"/>
      <c r="AG839" s="93"/>
      <c r="AH839" s="93"/>
      <c r="AI839" s="93"/>
      <c r="AJ839" s="93"/>
      <c r="AK839" s="93"/>
      <c r="AL839" s="93"/>
      <c r="AM839" s="93"/>
      <c r="AN839" s="93"/>
      <c r="AO839" s="93"/>
      <c r="AP839" s="93"/>
      <c r="AQ839" s="93"/>
      <c r="AR839" s="93"/>
    </row>
    <row r="840" spans="13:44" x14ac:dyDescent="0.2">
      <c r="M840" s="105"/>
      <c r="O840" s="93"/>
      <c r="P840" s="93"/>
      <c r="Q840" s="93"/>
      <c r="R840" s="93"/>
      <c r="S840" s="93"/>
      <c r="T840" s="93"/>
      <c r="U840" s="93"/>
      <c r="V840" s="93"/>
      <c r="W840" s="93"/>
      <c r="X840" s="93"/>
      <c r="Y840" s="93"/>
      <c r="Z840" s="93"/>
      <c r="AA840" s="93"/>
      <c r="AB840" s="93"/>
      <c r="AC840" s="93"/>
      <c r="AD840" s="93"/>
      <c r="AE840" s="93"/>
      <c r="AF840" s="93"/>
      <c r="AG840" s="93"/>
      <c r="AH840" s="93"/>
      <c r="AI840" s="93"/>
      <c r="AJ840" s="93"/>
      <c r="AK840" s="93"/>
      <c r="AL840" s="93"/>
      <c r="AM840" s="93"/>
      <c r="AN840" s="93"/>
      <c r="AO840" s="93"/>
      <c r="AP840" s="93"/>
      <c r="AQ840" s="93"/>
      <c r="AR840" s="93"/>
    </row>
    <row r="841" spans="13:44" x14ac:dyDescent="0.2">
      <c r="M841" s="105"/>
      <c r="O841" s="93"/>
      <c r="P841" s="93"/>
      <c r="Q841" s="93"/>
      <c r="R841" s="93"/>
      <c r="S841" s="93"/>
      <c r="T841" s="93"/>
      <c r="U841" s="93"/>
      <c r="V841" s="93"/>
      <c r="W841" s="93"/>
      <c r="X841" s="93"/>
      <c r="Y841" s="93"/>
      <c r="Z841" s="93"/>
      <c r="AA841" s="93"/>
      <c r="AB841" s="93"/>
      <c r="AC841" s="93"/>
      <c r="AD841" s="93"/>
      <c r="AE841" s="93"/>
      <c r="AF841" s="93"/>
      <c r="AG841" s="93"/>
      <c r="AH841" s="93"/>
      <c r="AI841" s="93"/>
      <c r="AJ841" s="93"/>
      <c r="AK841" s="93"/>
      <c r="AL841" s="93"/>
      <c r="AM841" s="93"/>
      <c r="AN841" s="93"/>
      <c r="AO841" s="93"/>
      <c r="AP841" s="93"/>
      <c r="AQ841" s="93"/>
      <c r="AR841" s="93"/>
    </row>
    <row r="842" spans="13:44" x14ac:dyDescent="0.2">
      <c r="M842" s="105"/>
      <c r="O842" s="93"/>
      <c r="P842" s="93"/>
      <c r="Q842" s="93"/>
      <c r="R842" s="93"/>
      <c r="S842" s="93"/>
      <c r="T842" s="93"/>
      <c r="U842" s="93"/>
      <c r="V842" s="93"/>
      <c r="W842" s="93"/>
      <c r="X842" s="93"/>
      <c r="Y842" s="93"/>
      <c r="Z842" s="93"/>
      <c r="AA842" s="93"/>
      <c r="AB842" s="93"/>
      <c r="AC842" s="93"/>
      <c r="AD842" s="93"/>
      <c r="AE842" s="93"/>
      <c r="AF842" s="93"/>
      <c r="AG842" s="93"/>
      <c r="AH842" s="93"/>
      <c r="AI842" s="93"/>
      <c r="AJ842" s="93"/>
      <c r="AK842" s="93"/>
      <c r="AL842" s="93"/>
      <c r="AM842" s="93"/>
      <c r="AN842" s="93"/>
      <c r="AO842" s="93"/>
      <c r="AP842" s="93"/>
      <c r="AQ842" s="93"/>
      <c r="AR842" s="93"/>
    </row>
    <row r="843" spans="13:44" x14ac:dyDescent="0.2">
      <c r="M843" s="105"/>
      <c r="O843" s="93"/>
      <c r="P843" s="93"/>
      <c r="Q843" s="93"/>
      <c r="R843" s="93"/>
      <c r="S843" s="93"/>
      <c r="T843" s="93"/>
      <c r="U843" s="93"/>
      <c r="V843" s="93"/>
      <c r="W843" s="93"/>
      <c r="X843" s="93"/>
      <c r="Y843" s="93"/>
      <c r="Z843" s="93"/>
      <c r="AA843" s="93"/>
      <c r="AB843" s="93"/>
      <c r="AC843" s="93"/>
      <c r="AD843" s="93"/>
      <c r="AE843" s="93"/>
      <c r="AF843" s="93"/>
      <c r="AG843" s="93"/>
      <c r="AH843" s="93"/>
      <c r="AI843" s="93"/>
      <c r="AJ843" s="93"/>
      <c r="AK843" s="93"/>
      <c r="AL843" s="93"/>
      <c r="AM843" s="93"/>
      <c r="AN843" s="93"/>
      <c r="AO843" s="93"/>
      <c r="AP843" s="93"/>
      <c r="AQ843" s="93"/>
      <c r="AR843" s="93"/>
    </row>
    <row r="844" spans="13:44" x14ac:dyDescent="0.2">
      <c r="M844" s="105"/>
      <c r="O844" s="93"/>
      <c r="P844" s="93"/>
      <c r="Q844" s="93"/>
      <c r="R844" s="93"/>
      <c r="S844" s="93"/>
      <c r="T844" s="93"/>
      <c r="U844" s="93"/>
      <c r="V844" s="93"/>
      <c r="W844" s="93"/>
      <c r="X844" s="93"/>
      <c r="Y844" s="93"/>
      <c r="Z844" s="93"/>
      <c r="AA844" s="93"/>
      <c r="AB844" s="93"/>
      <c r="AC844" s="93"/>
      <c r="AD844" s="93"/>
      <c r="AE844" s="93"/>
      <c r="AF844" s="93"/>
      <c r="AG844" s="93"/>
      <c r="AH844" s="93"/>
      <c r="AI844" s="93"/>
      <c r="AJ844" s="93"/>
      <c r="AK844" s="93"/>
      <c r="AL844" s="93"/>
      <c r="AM844" s="93"/>
      <c r="AN844" s="93"/>
      <c r="AO844" s="93"/>
      <c r="AP844" s="93"/>
      <c r="AQ844" s="93"/>
      <c r="AR844" s="93"/>
    </row>
    <row r="845" spans="13:44" x14ac:dyDescent="0.2">
      <c r="M845" s="105"/>
      <c r="O845" s="93"/>
      <c r="P845" s="93"/>
      <c r="Q845" s="93"/>
      <c r="R845" s="93"/>
      <c r="S845" s="93"/>
      <c r="T845" s="93"/>
      <c r="U845" s="93"/>
      <c r="V845" s="93"/>
      <c r="W845" s="93"/>
      <c r="X845" s="93"/>
      <c r="Y845" s="93"/>
      <c r="Z845" s="93"/>
      <c r="AA845" s="93"/>
      <c r="AB845" s="93"/>
      <c r="AC845" s="93"/>
      <c r="AD845" s="93"/>
      <c r="AE845" s="93"/>
      <c r="AF845" s="93"/>
      <c r="AG845" s="93"/>
      <c r="AH845" s="93"/>
      <c r="AI845" s="93"/>
      <c r="AJ845" s="93"/>
      <c r="AK845" s="93"/>
      <c r="AL845" s="93"/>
      <c r="AM845" s="93"/>
      <c r="AN845" s="93"/>
      <c r="AO845" s="93"/>
      <c r="AP845" s="93"/>
      <c r="AQ845" s="93"/>
      <c r="AR845" s="93"/>
    </row>
    <row r="846" spans="13:44" x14ac:dyDescent="0.2">
      <c r="M846" s="105"/>
      <c r="O846" s="93"/>
      <c r="P846" s="93"/>
      <c r="Q846" s="93"/>
      <c r="R846" s="93"/>
      <c r="S846" s="93"/>
      <c r="T846" s="93"/>
      <c r="U846" s="93"/>
      <c r="V846" s="93"/>
      <c r="W846" s="93"/>
      <c r="X846" s="93"/>
      <c r="Y846" s="93"/>
      <c r="Z846" s="93"/>
      <c r="AA846" s="93"/>
      <c r="AB846" s="93"/>
      <c r="AC846" s="93"/>
      <c r="AD846" s="93"/>
      <c r="AE846" s="93"/>
      <c r="AF846" s="93"/>
      <c r="AG846" s="93"/>
      <c r="AH846" s="93"/>
      <c r="AI846" s="93"/>
      <c r="AJ846" s="93"/>
      <c r="AK846" s="93"/>
      <c r="AL846" s="93"/>
      <c r="AM846" s="93"/>
      <c r="AN846" s="93"/>
      <c r="AO846" s="93"/>
      <c r="AP846" s="93"/>
      <c r="AQ846" s="93"/>
      <c r="AR846" s="93"/>
    </row>
    <row r="847" spans="13:44" x14ac:dyDescent="0.2">
      <c r="M847" s="105"/>
      <c r="O847" s="93"/>
      <c r="P847" s="93"/>
      <c r="Q847" s="93"/>
      <c r="R847" s="93"/>
      <c r="S847" s="93"/>
      <c r="T847" s="93"/>
      <c r="U847" s="93"/>
      <c r="V847" s="93"/>
      <c r="W847" s="93"/>
      <c r="X847" s="93"/>
      <c r="Y847" s="93"/>
      <c r="Z847" s="93"/>
      <c r="AA847" s="93"/>
      <c r="AB847" s="93"/>
      <c r="AC847" s="93"/>
      <c r="AD847" s="93"/>
      <c r="AE847" s="93"/>
      <c r="AF847" s="93"/>
      <c r="AG847" s="93"/>
      <c r="AH847" s="93"/>
      <c r="AI847" s="93"/>
      <c r="AJ847" s="93"/>
      <c r="AK847" s="93"/>
      <c r="AL847" s="93"/>
      <c r="AM847" s="93"/>
      <c r="AN847" s="93"/>
      <c r="AO847" s="93"/>
      <c r="AP847" s="93"/>
      <c r="AQ847" s="93"/>
      <c r="AR847" s="93"/>
    </row>
    <row r="848" spans="13:44" x14ac:dyDescent="0.2">
      <c r="M848" s="105"/>
      <c r="O848" s="93"/>
      <c r="P848" s="93"/>
      <c r="Q848" s="93"/>
      <c r="R848" s="93"/>
      <c r="S848" s="93"/>
      <c r="T848" s="93"/>
      <c r="U848" s="93"/>
      <c r="V848" s="93"/>
      <c r="W848" s="93"/>
      <c r="X848" s="93"/>
      <c r="Y848" s="93"/>
      <c r="Z848" s="93"/>
      <c r="AA848" s="93"/>
      <c r="AB848" s="93"/>
      <c r="AC848" s="93"/>
      <c r="AD848" s="93"/>
      <c r="AE848" s="93"/>
      <c r="AF848" s="93"/>
      <c r="AG848" s="93"/>
      <c r="AH848" s="93"/>
      <c r="AI848" s="93"/>
      <c r="AJ848" s="93"/>
      <c r="AK848" s="93"/>
      <c r="AL848" s="93"/>
      <c r="AM848" s="93"/>
      <c r="AN848" s="93"/>
      <c r="AO848" s="93"/>
      <c r="AP848" s="93"/>
      <c r="AQ848" s="93"/>
      <c r="AR848" s="93"/>
    </row>
    <row r="849" spans="13:44" x14ac:dyDescent="0.2">
      <c r="M849" s="105"/>
      <c r="O849" s="93"/>
      <c r="P849" s="93"/>
      <c r="Q849" s="93"/>
      <c r="R849" s="93"/>
      <c r="S849" s="93"/>
      <c r="T849" s="93"/>
      <c r="U849" s="93"/>
      <c r="V849" s="93"/>
      <c r="W849" s="93"/>
      <c r="X849" s="93"/>
      <c r="Y849" s="93"/>
      <c r="Z849" s="93"/>
      <c r="AA849" s="93"/>
      <c r="AB849" s="93"/>
      <c r="AC849" s="93"/>
      <c r="AD849" s="93"/>
      <c r="AE849" s="93"/>
      <c r="AF849" s="93"/>
      <c r="AG849" s="93"/>
      <c r="AH849" s="93"/>
      <c r="AI849" s="93"/>
      <c r="AJ849" s="93"/>
      <c r="AK849" s="93"/>
      <c r="AL849" s="93"/>
      <c r="AM849" s="93"/>
      <c r="AN849" s="93"/>
      <c r="AO849" s="93"/>
      <c r="AP849" s="93"/>
      <c r="AQ849" s="93"/>
      <c r="AR849" s="93"/>
    </row>
    <row r="850" spans="13:44" x14ac:dyDescent="0.2">
      <c r="M850" s="105"/>
      <c r="O850" s="93"/>
      <c r="P850" s="93"/>
      <c r="Q850" s="93"/>
      <c r="R850" s="93"/>
      <c r="S850" s="93"/>
      <c r="T850" s="93"/>
      <c r="U850" s="93"/>
      <c r="V850" s="93"/>
      <c r="W850" s="93"/>
      <c r="X850" s="93"/>
      <c r="Y850" s="93"/>
      <c r="Z850" s="93"/>
      <c r="AA850" s="93"/>
      <c r="AB850" s="93"/>
      <c r="AC850" s="93"/>
      <c r="AD850" s="93"/>
      <c r="AE850" s="93"/>
      <c r="AF850" s="93"/>
      <c r="AG850" s="93"/>
      <c r="AH850" s="93"/>
      <c r="AI850" s="93"/>
      <c r="AJ850" s="93"/>
      <c r="AK850" s="93"/>
      <c r="AL850" s="93"/>
      <c r="AM850" s="93"/>
      <c r="AN850" s="93"/>
      <c r="AO850" s="93"/>
      <c r="AP850" s="93"/>
      <c r="AQ850" s="93"/>
      <c r="AR850" s="93"/>
    </row>
    <row r="851" spans="13:44" x14ac:dyDescent="0.2">
      <c r="M851" s="105"/>
      <c r="O851" s="93"/>
      <c r="P851" s="93"/>
      <c r="Q851" s="93"/>
      <c r="R851" s="93"/>
      <c r="S851" s="93"/>
      <c r="T851" s="93"/>
      <c r="U851" s="93"/>
      <c r="V851" s="93"/>
      <c r="W851" s="93"/>
      <c r="X851" s="93"/>
      <c r="Y851" s="93"/>
      <c r="Z851" s="93"/>
      <c r="AA851" s="93"/>
      <c r="AB851" s="93"/>
      <c r="AC851" s="93"/>
      <c r="AD851" s="93"/>
      <c r="AE851" s="93"/>
      <c r="AF851" s="93"/>
      <c r="AG851" s="93"/>
      <c r="AH851" s="93"/>
      <c r="AI851" s="93"/>
      <c r="AJ851" s="93"/>
      <c r="AK851" s="93"/>
      <c r="AL851" s="93"/>
      <c r="AM851" s="93"/>
      <c r="AN851" s="93"/>
      <c r="AO851" s="93"/>
      <c r="AP851" s="93"/>
      <c r="AQ851" s="93"/>
      <c r="AR851" s="93"/>
    </row>
    <row r="852" spans="13:44" x14ac:dyDescent="0.2">
      <c r="M852" s="105"/>
      <c r="O852" s="93"/>
      <c r="P852" s="93"/>
      <c r="Q852" s="93"/>
      <c r="R852" s="93"/>
      <c r="S852" s="93"/>
      <c r="T852" s="93"/>
      <c r="U852" s="93"/>
      <c r="V852" s="93"/>
      <c r="W852" s="93"/>
      <c r="X852" s="93"/>
      <c r="Y852" s="93"/>
      <c r="Z852" s="93"/>
      <c r="AA852" s="93"/>
      <c r="AB852" s="93"/>
      <c r="AC852" s="93"/>
      <c r="AD852" s="93"/>
      <c r="AE852" s="93"/>
      <c r="AF852" s="93"/>
      <c r="AG852" s="93"/>
      <c r="AH852" s="93"/>
      <c r="AI852" s="93"/>
      <c r="AJ852" s="93"/>
      <c r="AK852" s="93"/>
      <c r="AL852" s="93"/>
      <c r="AM852" s="93"/>
      <c r="AN852" s="93"/>
      <c r="AO852" s="93"/>
      <c r="AP852" s="93"/>
      <c r="AQ852" s="93"/>
      <c r="AR852" s="93"/>
    </row>
    <row r="853" spans="13:44" x14ac:dyDescent="0.2">
      <c r="M853" s="105"/>
      <c r="O853" s="93"/>
      <c r="P853" s="93"/>
      <c r="Q853" s="93"/>
      <c r="R853" s="93"/>
      <c r="S853" s="93"/>
      <c r="T853" s="93"/>
      <c r="U853" s="93"/>
      <c r="V853" s="93"/>
      <c r="W853" s="93"/>
      <c r="X853" s="93"/>
      <c r="Y853" s="93"/>
      <c r="Z853" s="93"/>
      <c r="AA853" s="93"/>
      <c r="AB853" s="93"/>
      <c r="AC853" s="93"/>
      <c r="AD853" s="93"/>
      <c r="AE853" s="93"/>
      <c r="AF853" s="93"/>
      <c r="AG853" s="93"/>
      <c r="AH853" s="93"/>
      <c r="AI853" s="93"/>
      <c r="AJ853" s="93"/>
      <c r="AK853" s="93"/>
      <c r="AL853" s="93"/>
      <c r="AM853" s="93"/>
      <c r="AN853" s="93"/>
      <c r="AO853" s="93"/>
      <c r="AP853" s="93"/>
      <c r="AQ853" s="93"/>
      <c r="AR853" s="93"/>
    </row>
    <row r="854" spans="13:44" x14ac:dyDescent="0.2">
      <c r="M854" s="105"/>
      <c r="O854" s="93"/>
      <c r="P854" s="93"/>
      <c r="Q854" s="93"/>
      <c r="R854" s="93"/>
      <c r="S854" s="93"/>
      <c r="T854" s="93"/>
      <c r="U854" s="93"/>
      <c r="V854" s="93"/>
      <c r="W854" s="93"/>
      <c r="X854" s="93"/>
      <c r="Y854" s="93"/>
      <c r="Z854" s="93"/>
      <c r="AA854" s="93"/>
      <c r="AB854" s="93"/>
      <c r="AC854" s="93"/>
      <c r="AD854" s="93"/>
      <c r="AE854" s="93"/>
      <c r="AF854" s="93"/>
      <c r="AG854" s="93"/>
      <c r="AH854" s="93"/>
      <c r="AI854" s="93"/>
      <c r="AJ854" s="93"/>
      <c r="AK854" s="93"/>
      <c r="AL854" s="93"/>
      <c r="AM854" s="93"/>
      <c r="AN854" s="93"/>
      <c r="AO854" s="93"/>
      <c r="AP854" s="93"/>
      <c r="AQ854" s="93"/>
      <c r="AR854" s="93"/>
    </row>
    <row r="855" spans="13:44" x14ac:dyDescent="0.2">
      <c r="M855" s="105"/>
      <c r="O855" s="93"/>
      <c r="P855" s="93"/>
      <c r="Q855" s="93"/>
      <c r="R855" s="93"/>
      <c r="S855" s="93"/>
      <c r="T855" s="93"/>
      <c r="U855" s="93"/>
      <c r="V855" s="93"/>
      <c r="W855" s="93"/>
      <c r="X855" s="93"/>
      <c r="Y855" s="93"/>
      <c r="Z855" s="93"/>
      <c r="AA855" s="93"/>
      <c r="AB855" s="93"/>
      <c r="AC855" s="93"/>
      <c r="AD855" s="93"/>
      <c r="AE855" s="93"/>
      <c r="AF855" s="93"/>
      <c r="AG855" s="93"/>
      <c r="AH855" s="93"/>
      <c r="AI855" s="93"/>
      <c r="AJ855" s="93"/>
      <c r="AK855" s="93"/>
      <c r="AL855" s="93"/>
      <c r="AM855" s="93"/>
      <c r="AN855" s="93"/>
      <c r="AO855" s="93"/>
      <c r="AP855" s="93"/>
      <c r="AQ855" s="93"/>
      <c r="AR855" s="93"/>
    </row>
    <row r="856" spans="13:44" x14ac:dyDescent="0.2">
      <c r="M856" s="105"/>
      <c r="O856" s="93"/>
      <c r="P856" s="93"/>
      <c r="Q856" s="93"/>
      <c r="R856" s="93"/>
      <c r="S856" s="93"/>
      <c r="T856" s="93"/>
      <c r="U856" s="93"/>
      <c r="V856" s="93"/>
      <c r="W856" s="93"/>
      <c r="X856" s="93"/>
      <c r="Y856" s="93"/>
      <c r="Z856" s="93"/>
      <c r="AA856" s="93"/>
      <c r="AB856" s="93"/>
      <c r="AC856" s="93"/>
      <c r="AD856" s="93"/>
      <c r="AE856" s="93"/>
      <c r="AF856" s="93"/>
      <c r="AG856" s="93"/>
      <c r="AH856" s="93"/>
      <c r="AI856" s="93"/>
      <c r="AJ856" s="93"/>
      <c r="AK856" s="93"/>
      <c r="AL856" s="93"/>
      <c r="AM856" s="93"/>
      <c r="AN856" s="93"/>
      <c r="AO856" s="93"/>
      <c r="AP856" s="93"/>
      <c r="AQ856" s="93"/>
      <c r="AR856" s="93"/>
    </row>
    <row r="857" spans="13:44" x14ac:dyDescent="0.2">
      <c r="M857" s="105"/>
      <c r="O857" s="93"/>
      <c r="P857" s="93"/>
      <c r="Q857" s="93"/>
      <c r="R857" s="93"/>
      <c r="S857" s="93"/>
      <c r="T857" s="93"/>
      <c r="U857" s="93"/>
      <c r="V857" s="93"/>
      <c r="W857" s="93"/>
      <c r="X857" s="93"/>
      <c r="Y857" s="93"/>
      <c r="Z857" s="93"/>
      <c r="AA857" s="93"/>
      <c r="AB857" s="93"/>
      <c r="AC857" s="93"/>
      <c r="AD857" s="93"/>
      <c r="AE857" s="93"/>
      <c r="AF857" s="93"/>
      <c r="AG857" s="93"/>
      <c r="AH857" s="93"/>
      <c r="AI857" s="93"/>
      <c r="AJ857" s="93"/>
      <c r="AK857" s="93"/>
      <c r="AL857" s="93"/>
      <c r="AM857" s="93"/>
      <c r="AN857" s="93"/>
      <c r="AO857" s="93"/>
      <c r="AP857" s="93"/>
      <c r="AQ857" s="93"/>
      <c r="AR857" s="93"/>
    </row>
    <row r="858" spans="13:44" x14ac:dyDescent="0.2">
      <c r="M858" s="105"/>
      <c r="O858" s="93"/>
      <c r="P858" s="93"/>
      <c r="Q858" s="93"/>
      <c r="R858" s="93"/>
      <c r="S858" s="93"/>
      <c r="T858" s="93"/>
      <c r="U858" s="93"/>
      <c r="V858" s="93"/>
      <c r="W858" s="93"/>
      <c r="X858" s="93"/>
      <c r="Y858" s="93"/>
      <c r="Z858" s="93"/>
      <c r="AA858" s="93"/>
      <c r="AB858" s="93"/>
      <c r="AC858" s="93"/>
      <c r="AD858" s="93"/>
      <c r="AE858" s="93"/>
      <c r="AF858" s="93"/>
      <c r="AG858" s="93"/>
      <c r="AH858" s="93"/>
      <c r="AI858" s="93"/>
      <c r="AJ858" s="93"/>
      <c r="AK858" s="93"/>
      <c r="AL858" s="93"/>
      <c r="AM858" s="93"/>
      <c r="AN858" s="93"/>
      <c r="AO858" s="93"/>
      <c r="AP858" s="93"/>
      <c r="AQ858" s="93"/>
      <c r="AR858" s="93"/>
    </row>
    <row r="859" spans="13:44" x14ac:dyDescent="0.2">
      <c r="M859" s="105"/>
      <c r="O859" s="93"/>
      <c r="P859" s="93"/>
      <c r="Q859" s="93"/>
      <c r="R859" s="93"/>
      <c r="S859" s="93"/>
      <c r="T859" s="93"/>
      <c r="U859" s="93"/>
      <c r="V859" s="93"/>
      <c r="W859" s="93"/>
      <c r="X859" s="93"/>
      <c r="Y859" s="93"/>
      <c r="Z859" s="93"/>
      <c r="AA859" s="93"/>
      <c r="AB859" s="93"/>
      <c r="AC859" s="93"/>
      <c r="AD859" s="93"/>
      <c r="AE859" s="93"/>
      <c r="AF859" s="93"/>
      <c r="AG859" s="93"/>
      <c r="AH859" s="93"/>
      <c r="AI859" s="93"/>
      <c r="AJ859" s="93"/>
      <c r="AK859" s="93"/>
      <c r="AL859" s="93"/>
      <c r="AM859" s="93"/>
      <c r="AN859" s="93"/>
      <c r="AO859" s="93"/>
      <c r="AP859" s="93"/>
      <c r="AQ859" s="93"/>
      <c r="AR859" s="93"/>
    </row>
    <row r="860" spans="13:44" x14ac:dyDescent="0.2">
      <c r="M860" s="105"/>
      <c r="O860" s="93"/>
      <c r="P860" s="93"/>
      <c r="Q860" s="93"/>
      <c r="R860" s="93"/>
      <c r="S860" s="93"/>
      <c r="T860" s="93"/>
      <c r="U860" s="93"/>
      <c r="V860" s="93"/>
      <c r="W860" s="93"/>
      <c r="X860" s="93"/>
      <c r="Y860" s="93"/>
      <c r="Z860" s="93"/>
      <c r="AA860" s="93"/>
      <c r="AB860" s="93"/>
      <c r="AC860" s="93"/>
      <c r="AD860" s="93"/>
      <c r="AE860" s="93"/>
      <c r="AF860" s="93"/>
      <c r="AG860" s="93"/>
      <c r="AH860" s="93"/>
      <c r="AI860" s="93"/>
      <c r="AJ860" s="93"/>
      <c r="AK860" s="93"/>
      <c r="AL860" s="93"/>
      <c r="AM860" s="93"/>
      <c r="AN860" s="93"/>
      <c r="AO860" s="93"/>
      <c r="AP860" s="93"/>
      <c r="AQ860" s="93"/>
      <c r="AR860" s="93"/>
    </row>
    <row r="861" spans="13:44" x14ac:dyDescent="0.2">
      <c r="M861" s="105"/>
      <c r="O861" s="93"/>
      <c r="P861" s="93"/>
      <c r="Q861" s="93"/>
      <c r="R861" s="93"/>
      <c r="S861" s="93"/>
      <c r="T861" s="93"/>
      <c r="U861" s="93"/>
      <c r="V861" s="93"/>
      <c r="W861" s="93"/>
      <c r="X861" s="93"/>
      <c r="Y861" s="93"/>
      <c r="Z861" s="93"/>
      <c r="AA861" s="93"/>
      <c r="AB861" s="93"/>
      <c r="AC861" s="93"/>
      <c r="AD861" s="93"/>
      <c r="AE861" s="93"/>
      <c r="AF861" s="93"/>
      <c r="AG861" s="93"/>
      <c r="AH861" s="93"/>
      <c r="AI861" s="93"/>
      <c r="AJ861" s="93"/>
      <c r="AK861" s="93"/>
      <c r="AL861" s="93"/>
      <c r="AM861" s="93"/>
      <c r="AN861" s="93"/>
      <c r="AO861" s="93"/>
      <c r="AP861" s="93"/>
      <c r="AQ861" s="93"/>
      <c r="AR861" s="93"/>
    </row>
    <row r="862" spans="13:44" x14ac:dyDescent="0.2">
      <c r="M862" s="105"/>
      <c r="O862" s="93"/>
      <c r="P862" s="93"/>
      <c r="Q862" s="93"/>
      <c r="R862" s="93"/>
      <c r="S862" s="93"/>
      <c r="T862" s="93"/>
      <c r="U862" s="93"/>
      <c r="V862" s="93"/>
      <c r="W862" s="93"/>
      <c r="X862" s="93"/>
      <c r="Y862" s="93"/>
      <c r="Z862" s="93"/>
      <c r="AA862" s="93"/>
      <c r="AB862" s="93"/>
      <c r="AC862" s="93"/>
      <c r="AD862" s="93"/>
      <c r="AE862" s="93"/>
      <c r="AF862" s="93"/>
      <c r="AG862" s="93"/>
      <c r="AH862" s="93"/>
      <c r="AI862" s="93"/>
      <c r="AJ862" s="93"/>
      <c r="AK862" s="93"/>
      <c r="AL862" s="93"/>
      <c r="AM862" s="93"/>
      <c r="AN862" s="93"/>
      <c r="AO862" s="93"/>
      <c r="AP862" s="93"/>
      <c r="AQ862" s="93"/>
      <c r="AR862" s="93"/>
    </row>
    <row r="863" spans="13:44" x14ac:dyDescent="0.2">
      <c r="M863" s="105"/>
      <c r="O863" s="93"/>
      <c r="P863" s="93"/>
      <c r="Q863" s="93"/>
      <c r="R863" s="93"/>
      <c r="S863" s="93"/>
      <c r="T863" s="93"/>
      <c r="U863" s="93"/>
      <c r="V863" s="93"/>
      <c r="W863" s="93"/>
      <c r="X863" s="93"/>
      <c r="Y863" s="93"/>
      <c r="Z863" s="93"/>
      <c r="AA863" s="93"/>
      <c r="AB863" s="93"/>
      <c r="AC863" s="93"/>
      <c r="AD863" s="93"/>
      <c r="AE863" s="93"/>
      <c r="AF863" s="93"/>
      <c r="AG863" s="93"/>
      <c r="AH863" s="93"/>
      <c r="AI863" s="93"/>
      <c r="AJ863" s="93"/>
      <c r="AK863" s="93"/>
      <c r="AL863" s="93"/>
      <c r="AM863" s="93"/>
      <c r="AN863" s="93"/>
      <c r="AO863" s="93"/>
      <c r="AP863" s="93"/>
      <c r="AQ863" s="93"/>
      <c r="AR863" s="93"/>
    </row>
    <row r="864" spans="13:44" x14ac:dyDescent="0.2">
      <c r="M864" s="105"/>
      <c r="O864" s="93"/>
      <c r="P864" s="93"/>
      <c r="Q864" s="93"/>
      <c r="R864" s="93"/>
      <c r="S864" s="93"/>
      <c r="T864" s="93"/>
      <c r="U864" s="93"/>
      <c r="V864" s="93"/>
      <c r="W864" s="93"/>
      <c r="X864" s="93"/>
      <c r="Y864" s="93"/>
      <c r="Z864" s="93"/>
      <c r="AA864" s="93"/>
      <c r="AB864" s="93"/>
      <c r="AC864" s="93"/>
      <c r="AD864" s="93"/>
      <c r="AE864" s="93"/>
      <c r="AF864" s="93"/>
      <c r="AG864" s="93"/>
      <c r="AH864" s="93"/>
      <c r="AI864" s="93"/>
      <c r="AJ864" s="93"/>
      <c r="AK864" s="93"/>
      <c r="AL864" s="93"/>
      <c r="AM864" s="93"/>
      <c r="AN864" s="93"/>
      <c r="AO864" s="93"/>
      <c r="AP864" s="93"/>
      <c r="AQ864" s="93"/>
      <c r="AR864" s="93"/>
    </row>
    <row r="865" spans="13:44" x14ac:dyDescent="0.2">
      <c r="M865" s="105"/>
      <c r="O865" s="93"/>
      <c r="P865" s="93"/>
      <c r="Q865" s="93"/>
      <c r="R865" s="93"/>
      <c r="S865" s="93"/>
      <c r="T865" s="93"/>
      <c r="U865" s="93"/>
      <c r="V865" s="93"/>
      <c r="W865" s="93"/>
      <c r="X865" s="93"/>
      <c r="Y865" s="93"/>
      <c r="Z865" s="93"/>
      <c r="AA865" s="93"/>
      <c r="AB865" s="93"/>
      <c r="AC865" s="93"/>
      <c r="AD865" s="93"/>
      <c r="AE865" s="93"/>
      <c r="AF865" s="93"/>
      <c r="AG865" s="93"/>
      <c r="AH865" s="93"/>
      <c r="AI865" s="93"/>
      <c r="AJ865" s="93"/>
      <c r="AK865" s="93"/>
      <c r="AL865" s="93"/>
      <c r="AM865" s="93"/>
      <c r="AN865" s="93"/>
      <c r="AO865" s="93"/>
      <c r="AP865" s="93"/>
      <c r="AQ865" s="93"/>
      <c r="AR865" s="93"/>
    </row>
    <row r="866" spans="13:44" x14ac:dyDescent="0.2">
      <c r="M866" s="105"/>
      <c r="O866" s="93"/>
      <c r="P866" s="93"/>
      <c r="Q866" s="93"/>
      <c r="R866" s="93"/>
      <c r="S866" s="93"/>
      <c r="T866" s="93"/>
      <c r="U866" s="93"/>
      <c r="V866" s="93"/>
      <c r="W866" s="93"/>
      <c r="X866" s="93"/>
      <c r="Y866" s="93"/>
      <c r="Z866" s="93"/>
      <c r="AA866" s="93"/>
      <c r="AB866" s="93"/>
      <c r="AC866" s="93"/>
      <c r="AD866" s="93"/>
      <c r="AE866" s="93"/>
      <c r="AF866" s="93"/>
      <c r="AG866" s="93"/>
      <c r="AH866" s="93"/>
      <c r="AI866" s="93"/>
      <c r="AJ866" s="93"/>
      <c r="AK866" s="93"/>
      <c r="AL866" s="93"/>
      <c r="AM866" s="93"/>
      <c r="AN866" s="93"/>
      <c r="AO866" s="93"/>
      <c r="AP866" s="93"/>
      <c r="AQ866" s="93"/>
      <c r="AR866" s="93"/>
    </row>
    <row r="867" spans="13:44" x14ac:dyDescent="0.2">
      <c r="M867" s="105"/>
      <c r="O867" s="93"/>
      <c r="P867" s="93"/>
      <c r="Q867" s="93"/>
      <c r="R867" s="93"/>
      <c r="S867" s="93"/>
      <c r="T867" s="93"/>
      <c r="U867" s="93"/>
      <c r="V867" s="93"/>
      <c r="W867" s="93"/>
      <c r="X867" s="93"/>
      <c r="Y867" s="93"/>
      <c r="Z867" s="93"/>
      <c r="AA867" s="93"/>
      <c r="AB867" s="93"/>
      <c r="AC867" s="93"/>
      <c r="AD867" s="93"/>
      <c r="AE867" s="93"/>
      <c r="AF867" s="93"/>
      <c r="AG867" s="93"/>
      <c r="AH867" s="93"/>
      <c r="AI867" s="93"/>
      <c r="AJ867" s="93"/>
      <c r="AK867" s="93"/>
      <c r="AL867" s="93"/>
      <c r="AM867" s="93"/>
      <c r="AN867" s="93"/>
      <c r="AO867" s="93"/>
      <c r="AP867" s="93"/>
      <c r="AQ867" s="93"/>
      <c r="AR867" s="93"/>
    </row>
    <row r="868" spans="13:44" x14ac:dyDescent="0.2">
      <c r="M868" s="105"/>
      <c r="O868" s="93"/>
      <c r="P868" s="93"/>
      <c r="Q868" s="93"/>
      <c r="R868" s="93"/>
      <c r="S868" s="93"/>
      <c r="T868" s="93"/>
      <c r="U868" s="93"/>
      <c r="V868" s="93"/>
      <c r="W868" s="93"/>
      <c r="X868" s="93"/>
      <c r="Y868" s="93"/>
      <c r="Z868" s="93"/>
      <c r="AA868" s="93"/>
      <c r="AB868" s="93"/>
      <c r="AC868" s="93"/>
      <c r="AD868" s="93"/>
      <c r="AE868" s="93"/>
      <c r="AF868" s="93"/>
      <c r="AG868" s="93"/>
      <c r="AH868" s="93"/>
      <c r="AI868" s="93"/>
      <c r="AJ868" s="93"/>
      <c r="AK868" s="93"/>
      <c r="AL868" s="93"/>
      <c r="AM868" s="93"/>
      <c r="AN868" s="93"/>
      <c r="AO868" s="93"/>
      <c r="AP868" s="93"/>
      <c r="AQ868" s="93"/>
      <c r="AR868" s="93"/>
    </row>
    <row r="869" spans="13:44" x14ac:dyDescent="0.2">
      <c r="M869" s="105"/>
      <c r="O869" s="93"/>
      <c r="P869" s="93"/>
      <c r="Q869" s="93"/>
      <c r="R869" s="93"/>
      <c r="S869" s="93"/>
      <c r="T869" s="93"/>
      <c r="U869" s="93"/>
      <c r="V869" s="93"/>
      <c r="W869" s="93"/>
      <c r="X869" s="93"/>
      <c r="Y869" s="93"/>
      <c r="Z869" s="93"/>
      <c r="AA869" s="93"/>
      <c r="AB869" s="93"/>
      <c r="AC869" s="93"/>
      <c r="AD869" s="93"/>
      <c r="AE869" s="93"/>
      <c r="AF869" s="93"/>
      <c r="AG869" s="93"/>
      <c r="AH869" s="93"/>
      <c r="AI869" s="93"/>
      <c r="AJ869" s="93"/>
      <c r="AK869" s="93"/>
      <c r="AL869" s="93"/>
      <c r="AM869" s="93"/>
      <c r="AN869" s="93"/>
      <c r="AO869" s="93"/>
      <c r="AP869" s="93"/>
      <c r="AQ869" s="93"/>
      <c r="AR869" s="93"/>
    </row>
    <row r="870" spans="13:44" x14ac:dyDescent="0.2">
      <c r="M870" s="105"/>
      <c r="O870" s="93"/>
      <c r="P870" s="93"/>
      <c r="Q870" s="93"/>
      <c r="R870" s="93"/>
      <c r="S870" s="93"/>
      <c r="T870" s="93"/>
      <c r="U870" s="93"/>
      <c r="V870" s="93"/>
      <c r="W870" s="93"/>
      <c r="X870" s="93"/>
      <c r="Y870" s="93"/>
      <c r="Z870" s="93"/>
      <c r="AA870" s="93"/>
      <c r="AB870" s="93"/>
      <c r="AC870" s="93"/>
      <c r="AD870" s="93"/>
      <c r="AE870" s="93"/>
      <c r="AF870" s="93"/>
      <c r="AG870" s="93"/>
      <c r="AH870" s="93"/>
      <c r="AI870" s="93"/>
      <c r="AJ870" s="93"/>
      <c r="AK870" s="93"/>
      <c r="AL870" s="93"/>
      <c r="AM870" s="93"/>
      <c r="AN870" s="93"/>
      <c r="AO870" s="93"/>
      <c r="AP870" s="93"/>
      <c r="AQ870" s="93"/>
      <c r="AR870" s="93"/>
    </row>
    <row r="871" spans="13:44" x14ac:dyDescent="0.2">
      <c r="M871" s="105"/>
      <c r="O871" s="93"/>
      <c r="P871" s="93"/>
      <c r="Q871" s="93"/>
      <c r="R871" s="93"/>
      <c r="S871" s="93"/>
      <c r="T871" s="93"/>
      <c r="U871" s="93"/>
      <c r="V871" s="93"/>
      <c r="W871" s="93"/>
      <c r="X871" s="93"/>
      <c r="Y871" s="93"/>
      <c r="Z871" s="93"/>
      <c r="AA871" s="93"/>
      <c r="AB871" s="93"/>
      <c r="AC871" s="93"/>
      <c r="AD871" s="93"/>
      <c r="AE871" s="93"/>
      <c r="AF871" s="93"/>
      <c r="AG871" s="93"/>
      <c r="AH871" s="93"/>
      <c r="AI871" s="93"/>
      <c r="AJ871" s="93"/>
      <c r="AK871" s="93"/>
      <c r="AL871" s="93"/>
      <c r="AM871" s="93"/>
      <c r="AN871" s="93"/>
      <c r="AO871" s="93"/>
      <c r="AP871" s="93"/>
      <c r="AQ871" s="93"/>
      <c r="AR871" s="93"/>
    </row>
    <row r="872" spans="13:44" x14ac:dyDescent="0.2">
      <c r="M872" s="105"/>
      <c r="O872" s="93"/>
      <c r="P872" s="93"/>
      <c r="Q872" s="93"/>
      <c r="R872" s="93"/>
      <c r="S872" s="93"/>
      <c r="T872" s="93"/>
      <c r="U872" s="93"/>
      <c r="V872" s="93"/>
      <c r="W872" s="93"/>
      <c r="X872" s="93"/>
      <c r="Y872" s="93"/>
      <c r="Z872" s="93"/>
      <c r="AA872" s="93"/>
      <c r="AB872" s="93"/>
      <c r="AC872" s="93"/>
      <c r="AD872" s="93"/>
      <c r="AE872" s="93"/>
      <c r="AF872" s="93"/>
      <c r="AG872" s="93"/>
      <c r="AH872" s="93"/>
      <c r="AI872" s="93"/>
      <c r="AJ872" s="93"/>
      <c r="AK872" s="93"/>
      <c r="AL872" s="93"/>
      <c r="AM872" s="93"/>
      <c r="AN872" s="93"/>
      <c r="AO872" s="93"/>
      <c r="AP872" s="93"/>
      <c r="AQ872" s="93"/>
      <c r="AR872" s="93"/>
    </row>
    <row r="873" spans="13:44" x14ac:dyDescent="0.2">
      <c r="M873" s="105"/>
      <c r="O873" s="93"/>
      <c r="P873" s="93"/>
      <c r="Q873" s="93"/>
      <c r="R873" s="93"/>
      <c r="S873" s="93"/>
      <c r="T873" s="93"/>
      <c r="U873" s="93"/>
      <c r="V873" s="93"/>
      <c r="W873" s="93"/>
      <c r="X873" s="93"/>
      <c r="Y873" s="93"/>
      <c r="Z873" s="93"/>
      <c r="AA873" s="93"/>
      <c r="AB873" s="93"/>
      <c r="AC873" s="93"/>
      <c r="AD873" s="93"/>
      <c r="AE873" s="93"/>
      <c r="AF873" s="93"/>
      <c r="AG873" s="93"/>
      <c r="AH873" s="93"/>
      <c r="AI873" s="93"/>
      <c r="AJ873" s="93"/>
      <c r="AK873" s="93"/>
      <c r="AL873" s="93"/>
      <c r="AM873" s="93"/>
      <c r="AN873" s="93"/>
      <c r="AO873" s="93"/>
      <c r="AP873" s="93"/>
      <c r="AQ873" s="93"/>
      <c r="AR873" s="93"/>
    </row>
    <row r="874" spans="13:44" x14ac:dyDescent="0.2">
      <c r="M874" s="105"/>
      <c r="O874" s="93"/>
      <c r="P874" s="93"/>
      <c r="Q874" s="93"/>
      <c r="R874" s="93"/>
      <c r="S874" s="93"/>
      <c r="T874" s="93"/>
      <c r="U874" s="93"/>
      <c r="V874" s="93"/>
      <c r="W874" s="93"/>
      <c r="X874" s="93"/>
      <c r="Y874" s="93"/>
      <c r="Z874" s="93"/>
      <c r="AA874" s="93"/>
      <c r="AB874" s="93"/>
      <c r="AC874" s="93"/>
      <c r="AD874" s="93"/>
      <c r="AE874" s="93"/>
      <c r="AF874" s="93"/>
      <c r="AG874" s="93"/>
      <c r="AH874" s="93"/>
      <c r="AI874" s="93"/>
      <c r="AJ874" s="93"/>
      <c r="AK874" s="93"/>
      <c r="AL874" s="93"/>
      <c r="AM874" s="93"/>
      <c r="AN874" s="93"/>
      <c r="AO874" s="93"/>
      <c r="AP874" s="93"/>
      <c r="AQ874" s="93"/>
      <c r="AR874" s="93"/>
    </row>
    <row r="875" spans="13:44" x14ac:dyDescent="0.2">
      <c r="M875" s="105"/>
      <c r="O875" s="93"/>
      <c r="P875" s="93"/>
      <c r="Q875" s="93"/>
      <c r="R875" s="93"/>
      <c r="S875" s="93"/>
      <c r="T875" s="93"/>
      <c r="U875" s="93"/>
      <c r="V875" s="93"/>
      <c r="W875" s="93"/>
      <c r="X875" s="93"/>
      <c r="Y875" s="93"/>
      <c r="Z875" s="93"/>
      <c r="AA875" s="93"/>
      <c r="AB875" s="93"/>
      <c r="AC875" s="93"/>
      <c r="AD875" s="93"/>
      <c r="AE875" s="93"/>
      <c r="AF875" s="93"/>
      <c r="AG875" s="93"/>
      <c r="AH875" s="93"/>
      <c r="AI875" s="93"/>
      <c r="AJ875" s="93"/>
      <c r="AK875" s="93"/>
      <c r="AL875" s="93"/>
      <c r="AM875" s="93"/>
      <c r="AN875" s="93"/>
      <c r="AO875" s="93"/>
      <c r="AP875" s="93"/>
      <c r="AQ875" s="93"/>
      <c r="AR875" s="93"/>
    </row>
    <row r="876" spans="13:44" x14ac:dyDescent="0.2">
      <c r="M876" s="105"/>
      <c r="O876" s="93"/>
      <c r="P876" s="93"/>
      <c r="Q876" s="93"/>
      <c r="R876" s="93"/>
      <c r="S876" s="93"/>
      <c r="T876" s="93"/>
      <c r="U876" s="93"/>
      <c r="V876" s="93"/>
      <c r="W876" s="93"/>
      <c r="X876" s="93"/>
      <c r="Y876" s="93"/>
      <c r="Z876" s="93"/>
      <c r="AA876" s="93"/>
      <c r="AB876" s="93"/>
      <c r="AC876" s="93"/>
      <c r="AD876" s="93"/>
      <c r="AE876" s="93"/>
      <c r="AF876" s="93"/>
      <c r="AG876" s="93"/>
      <c r="AH876" s="93"/>
      <c r="AI876" s="93"/>
      <c r="AJ876" s="93"/>
      <c r="AK876" s="93"/>
      <c r="AL876" s="93"/>
      <c r="AM876" s="93"/>
      <c r="AN876" s="93"/>
      <c r="AO876" s="93"/>
      <c r="AP876" s="93"/>
      <c r="AQ876" s="93"/>
      <c r="AR876" s="93"/>
    </row>
    <row r="877" spans="13:44" x14ac:dyDescent="0.2">
      <c r="M877" s="105"/>
      <c r="O877" s="93"/>
      <c r="P877" s="93"/>
      <c r="Q877" s="93"/>
      <c r="R877" s="93"/>
      <c r="S877" s="93"/>
      <c r="T877" s="93"/>
      <c r="U877" s="93"/>
      <c r="V877" s="93"/>
      <c r="W877" s="93"/>
      <c r="X877" s="93"/>
      <c r="Y877" s="93"/>
      <c r="Z877" s="93"/>
      <c r="AA877" s="93"/>
      <c r="AB877" s="93"/>
      <c r="AC877" s="93"/>
      <c r="AD877" s="93"/>
      <c r="AE877" s="93"/>
      <c r="AF877" s="93"/>
      <c r="AG877" s="93"/>
      <c r="AH877" s="93"/>
      <c r="AI877" s="93"/>
      <c r="AJ877" s="93"/>
      <c r="AK877" s="93"/>
      <c r="AL877" s="93"/>
      <c r="AM877" s="93"/>
      <c r="AN877" s="93"/>
      <c r="AO877" s="93"/>
      <c r="AP877" s="93"/>
      <c r="AQ877" s="93"/>
      <c r="AR877" s="93"/>
    </row>
    <row r="878" spans="13:44" x14ac:dyDescent="0.2">
      <c r="M878" s="105"/>
      <c r="O878" s="93"/>
      <c r="P878" s="93"/>
      <c r="Q878" s="93"/>
      <c r="R878" s="93"/>
      <c r="S878" s="93"/>
      <c r="T878" s="93"/>
      <c r="U878" s="93"/>
      <c r="V878" s="93"/>
      <c r="W878" s="93"/>
      <c r="X878" s="93"/>
      <c r="Y878" s="93"/>
      <c r="Z878" s="93"/>
      <c r="AA878" s="93"/>
      <c r="AB878" s="93"/>
      <c r="AC878" s="93"/>
      <c r="AD878" s="93"/>
      <c r="AE878" s="93"/>
      <c r="AF878" s="93"/>
      <c r="AG878" s="93"/>
      <c r="AH878" s="93"/>
      <c r="AI878" s="93"/>
      <c r="AJ878" s="93"/>
      <c r="AK878" s="93"/>
      <c r="AL878" s="93"/>
      <c r="AM878" s="93"/>
      <c r="AN878" s="93"/>
      <c r="AO878" s="93"/>
      <c r="AP878" s="93"/>
      <c r="AQ878" s="93"/>
      <c r="AR878" s="93"/>
    </row>
    <row r="879" spans="13:44" x14ac:dyDescent="0.2">
      <c r="M879" s="105"/>
      <c r="O879" s="93"/>
      <c r="P879" s="93"/>
      <c r="Q879" s="93"/>
      <c r="R879" s="93"/>
      <c r="S879" s="93"/>
      <c r="T879" s="93"/>
      <c r="U879" s="93"/>
      <c r="V879" s="93"/>
      <c r="W879" s="93"/>
      <c r="X879" s="93"/>
      <c r="Y879" s="93"/>
      <c r="Z879" s="93"/>
      <c r="AA879" s="93"/>
      <c r="AB879" s="93"/>
      <c r="AC879" s="93"/>
      <c r="AD879" s="93"/>
      <c r="AE879" s="93"/>
      <c r="AF879" s="93"/>
      <c r="AG879" s="93"/>
      <c r="AH879" s="93"/>
      <c r="AI879" s="93"/>
      <c r="AJ879" s="93"/>
      <c r="AK879" s="93"/>
      <c r="AL879" s="93"/>
      <c r="AM879" s="93"/>
      <c r="AN879" s="93"/>
      <c r="AO879" s="93"/>
      <c r="AP879" s="93"/>
      <c r="AQ879" s="93"/>
      <c r="AR879" s="93"/>
    </row>
    <row r="880" spans="13:44" x14ac:dyDescent="0.2">
      <c r="M880" s="105"/>
      <c r="O880" s="93"/>
      <c r="P880" s="93"/>
      <c r="Q880" s="93"/>
      <c r="R880" s="93"/>
      <c r="S880" s="93"/>
      <c r="T880" s="93"/>
      <c r="U880" s="93"/>
      <c r="V880" s="93"/>
      <c r="W880" s="93"/>
      <c r="X880" s="93"/>
      <c r="Y880" s="93"/>
      <c r="Z880" s="93"/>
      <c r="AA880" s="93"/>
      <c r="AB880" s="93"/>
      <c r="AC880" s="93"/>
      <c r="AD880" s="93"/>
      <c r="AE880" s="93"/>
      <c r="AF880" s="93"/>
      <c r="AG880" s="93"/>
      <c r="AH880" s="93"/>
      <c r="AI880" s="93"/>
      <c r="AJ880" s="93"/>
      <c r="AK880" s="93"/>
      <c r="AL880" s="93"/>
      <c r="AM880" s="93"/>
      <c r="AN880" s="93"/>
      <c r="AO880" s="93"/>
      <c r="AP880" s="93"/>
      <c r="AQ880" s="93"/>
      <c r="AR880" s="93"/>
    </row>
    <row r="881" spans="13:44" x14ac:dyDescent="0.2">
      <c r="M881" s="105"/>
      <c r="O881" s="93"/>
      <c r="P881" s="93"/>
      <c r="Q881" s="93"/>
      <c r="R881" s="93"/>
      <c r="S881" s="93"/>
      <c r="T881" s="93"/>
      <c r="U881" s="93"/>
      <c r="V881" s="93"/>
      <c r="W881" s="93"/>
      <c r="X881" s="93"/>
      <c r="Y881" s="93"/>
      <c r="Z881" s="93"/>
      <c r="AA881" s="93"/>
      <c r="AB881" s="93"/>
      <c r="AC881" s="93"/>
      <c r="AD881" s="93"/>
      <c r="AE881" s="93"/>
      <c r="AF881" s="93"/>
      <c r="AG881" s="93"/>
      <c r="AH881" s="93"/>
      <c r="AI881" s="93"/>
      <c r="AJ881" s="93"/>
      <c r="AK881" s="93"/>
      <c r="AL881" s="93"/>
      <c r="AM881" s="93"/>
      <c r="AN881" s="93"/>
      <c r="AO881" s="93"/>
      <c r="AP881" s="93"/>
      <c r="AQ881" s="93"/>
      <c r="AR881" s="93"/>
    </row>
    <row r="882" spans="13:44" x14ac:dyDescent="0.2">
      <c r="M882" s="105"/>
      <c r="O882" s="93"/>
      <c r="P882" s="93"/>
      <c r="Q882" s="93"/>
      <c r="R882" s="93"/>
      <c r="S882" s="93"/>
      <c r="T882" s="93"/>
      <c r="U882" s="93"/>
      <c r="V882" s="93"/>
      <c r="W882" s="93"/>
      <c r="X882" s="93"/>
      <c r="Y882" s="93"/>
      <c r="Z882" s="93"/>
      <c r="AA882" s="93"/>
      <c r="AB882" s="93"/>
      <c r="AC882" s="93"/>
      <c r="AD882" s="93"/>
      <c r="AE882" s="93"/>
      <c r="AF882" s="93"/>
      <c r="AG882" s="93"/>
      <c r="AH882" s="93"/>
      <c r="AI882" s="93"/>
      <c r="AJ882" s="93"/>
      <c r="AK882" s="93"/>
      <c r="AL882" s="93"/>
      <c r="AM882" s="93"/>
      <c r="AN882" s="93"/>
      <c r="AO882" s="93"/>
      <c r="AP882" s="93"/>
      <c r="AQ882" s="93"/>
      <c r="AR882" s="93"/>
    </row>
    <row r="883" spans="13:44" x14ac:dyDescent="0.2">
      <c r="M883" s="105"/>
      <c r="O883" s="93"/>
      <c r="P883" s="93"/>
      <c r="Q883" s="93"/>
      <c r="R883" s="93"/>
      <c r="S883" s="93"/>
      <c r="T883" s="93"/>
      <c r="U883" s="93"/>
      <c r="V883" s="93"/>
      <c r="W883" s="93"/>
      <c r="X883" s="93"/>
      <c r="Y883" s="93"/>
      <c r="Z883" s="93"/>
      <c r="AA883" s="93"/>
      <c r="AB883" s="93"/>
      <c r="AC883" s="93"/>
      <c r="AD883" s="93"/>
      <c r="AE883" s="93"/>
      <c r="AF883" s="93"/>
      <c r="AG883" s="93"/>
      <c r="AH883" s="93"/>
      <c r="AI883" s="93"/>
      <c r="AJ883" s="93"/>
      <c r="AK883" s="93"/>
      <c r="AL883" s="93"/>
      <c r="AM883" s="93"/>
      <c r="AN883" s="93"/>
      <c r="AO883" s="93"/>
      <c r="AP883" s="93"/>
      <c r="AQ883" s="93"/>
      <c r="AR883" s="93"/>
    </row>
    <row r="884" spans="13:44" x14ac:dyDescent="0.2">
      <c r="M884" s="105"/>
      <c r="O884" s="93"/>
      <c r="P884" s="93"/>
      <c r="Q884" s="93"/>
      <c r="R884" s="93"/>
      <c r="S884" s="93"/>
      <c r="T884" s="93"/>
      <c r="U884" s="93"/>
      <c r="V884" s="93"/>
      <c r="W884" s="93"/>
      <c r="X884" s="93"/>
      <c r="Y884" s="93"/>
      <c r="Z884" s="93"/>
      <c r="AA884" s="93"/>
      <c r="AB884" s="93"/>
      <c r="AC884" s="93"/>
      <c r="AD884" s="93"/>
      <c r="AE884" s="93"/>
      <c r="AF884" s="93"/>
      <c r="AG884" s="93"/>
      <c r="AH884" s="93"/>
      <c r="AI884" s="93"/>
      <c r="AJ884" s="93"/>
      <c r="AK884" s="93"/>
      <c r="AL884" s="93"/>
      <c r="AM884" s="93"/>
      <c r="AN884" s="93"/>
      <c r="AO884" s="93"/>
      <c r="AP884" s="93"/>
      <c r="AQ884" s="93"/>
      <c r="AR884" s="93"/>
    </row>
    <row r="885" spans="13:44" x14ac:dyDescent="0.2">
      <c r="M885" s="105"/>
      <c r="O885" s="93"/>
      <c r="P885" s="93"/>
      <c r="Q885" s="93"/>
      <c r="R885" s="93"/>
      <c r="S885" s="93"/>
      <c r="T885" s="93"/>
      <c r="U885" s="93"/>
      <c r="V885" s="93"/>
      <c r="W885" s="93"/>
      <c r="X885" s="93"/>
      <c r="Y885" s="93"/>
      <c r="Z885" s="93"/>
      <c r="AA885" s="93"/>
      <c r="AB885" s="93"/>
      <c r="AC885" s="93"/>
      <c r="AD885" s="93"/>
      <c r="AE885" s="93"/>
      <c r="AF885" s="93"/>
      <c r="AG885" s="93"/>
      <c r="AH885" s="93"/>
      <c r="AI885" s="93"/>
      <c r="AJ885" s="93"/>
      <c r="AK885" s="93"/>
      <c r="AL885" s="93"/>
      <c r="AM885" s="93"/>
      <c r="AN885" s="93"/>
      <c r="AO885" s="93"/>
      <c r="AP885" s="93"/>
      <c r="AQ885" s="93"/>
      <c r="AR885" s="93"/>
    </row>
    <row r="886" spans="13:44" x14ac:dyDescent="0.2">
      <c r="M886" s="105"/>
      <c r="O886" s="93"/>
      <c r="P886" s="93"/>
      <c r="Q886" s="93"/>
      <c r="R886" s="93"/>
      <c r="S886" s="93"/>
      <c r="T886" s="93"/>
      <c r="U886" s="93"/>
      <c r="V886" s="93"/>
      <c r="W886" s="93"/>
      <c r="X886" s="93"/>
      <c r="Y886" s="93"/>
      <c r="Z886" s="93"/>
      <c r="AA886" s="93"/>
      <c r="AB886" s="93"/>
      <c r="AC886" s="93"/>
      <c r="AD886" s="93"/>
      <c r="AE886" s="93"/>
      <c r="AF886" s="93"/>
      <c r="AG886" s="93"/>
      <c r="AH886" s="93"/>
      <c r="AI886" s="93"/>
      <c r="AJ886" s="93"/>
      <c r="AK886" s="93"/>
      <c r="AL886" s="93"/>
      <c r="AM886" s="93"/>
      <c r="AN886" s="93"/>
      <c r="AO886" s="93"/>
      <c r="AP886" s="93"/>
      <c r="AQ886" s="93"/>
      <c r="AR886" s="93"/>
    </row>
    <row r="887" spans="13:44" x14ac:dyDescent="0.2">
      <c r="M887" s="105"/>
      <c r="O887" s="93"/>
      <c r="P887" s="93"/>
      <c r="Q887" s="93"/>
      <c r="R887" s="93"/>
      <c r="S887" s="93"/>
      <c r="T887" s="93"/>
      <c r="U887" s="93"/>
      <c r="V887" s="93"/>
      <c r="W887" s="93"/>
      <c r="X887" s="93"/>
      <c r="Y887" s="93"/>
      <c r="Z887" s="93"/>
      <c r="AA887" s="93"/>
      <c r="AB887" s="93"/>
      <c r="AC887" s="93"/>
      <c r="AD887" s="93"/>
      <c r="AE887" s="93"/>
      <c r="AF887" s="93"/>
      <c r="AG887" s="93"/>
      <c r="AH887" s="93"/>
      <c r="AI887" s="93"/>
      <c r="AJ887" s="93"/>
      <c r="AK887" s="93"/>
      <c r="AL887" s="93"/>
      <c r="AM887" s="93"/>
      <c r="AN887" s="93"/>
      <c r="AO887" s="93"/>
      <c r="AP887" s="93"/>
      <c r="AQ887" s="93"/>
      <c r="AR887" s="93"/>
    </row>
    <row r="888" spans="13:44" x14ac:dyDescent="0.2">
      <c r="M888" s="105"/>
      <c r="O888" s="93"/>
      <c r="P888" s="93"/>
      <c r="Q888" s="93"/>
      <c r="R888" s="93"/>
      <c r="S888" s="93"/>
      <c r="T888" s="93"/>
      <c r="U888" s="93"/>
      <c r="V888" s="93"/>
      <c r="W888" s="93"/>
      <c r="X888" s="93"/>
      <c r="Y888" s="93"/>
      <c r="Z888" s="93"/>
      <c r="AA888" s="93"/>
      <c r="AB888" s="93"/>
      <c r="AC888" s="93"/>
      <c r="AD888" s="93"/>
      <c r="AE888" s="93"/>
      <c r="AF888" s="93"/>
      <c r="AG888" s="93"/>
      <c r="AH888" s="93"/>
      <c r="AI888" s="93"/>
      <c r="AJ888" s="93"/>
      <c r="AK888" s="93"/>
      <c r="AL888" s="93"/>
      <c r="AM888" s="93"/>
      <c r="AN888" s="93"/>
      <c r="AO888" s="93"/>
      <c r="AP888" s="93"/>
      <c r="AQ888" s="93"/>
      <c r="AR888" s="93"/>
    </row>
    <row r="889" spans="13:44" x14ac:dyDescent="0.2">
      <c r="M889" s="105"/>
      <c r="O889" s="93"/>
      <c r="P889" s="93"/>
      <c r="Q889" s="93"/>
      <c r="R889" s="93"/>
      <c r="S889" s="93"/>
      <c r="T889" s="93"/>
      <c r="U889" s="93"/>
      <c r="V889" s="93"/>
      <c r="W889" s="93"/>
      <c r="X889" s="93"/>
      <c r="Y889" s="93"/>
      <c r="Z889" s="93"/>
      <c r="AA889" s="93"/>
      <c r="AB889" s="93"/>
      <c r="AC889" s="93"/>
      <c r="AD889" s="93"/>
      <c r="AE889" s="93"/>
      <c r="AF889" s="93"/>
      <c r="AG889" s="93"/>
      <c r="AH889" s="93"/>
      <c r="AI889" s="93"/>
      <c r="AJ889" s="93"/>
      <c r="AK889" s="93"/>
      <c r="AL889" s="93"/>
      <c r="AM889" s="93"/>
      <c r="AN889" s="93"/>
      <c r="AO889" s="93"/>
      <c r="AP889" s="93"/>
      <c r="AQ889" s="93"/>
      <c r="AR889" s="93"/>
    </row>
    <row r="890" spans="13:44" x14ac:dyDescent="0.2">
      <c r="M890" s="105"/>
      <c r="O890" s="93"/>
      <c r="P890" s="93"/>
      <c r="Q890" s="93"/>
      <c r="R890" s="93"/>
      <c r="S890" s="93"/>
      <c r="T890" s="93"/>
      <c r="U890" s="93"/>
      <c r="V890" s="93"/>
      <c r="W890" s="93"/>
      <c r="X890" s="93"/>
      <c r="Y890" s="93"/>
      <c r="Z890" s="93"/>
      <c r="AA890" s="93"/>
      <c r="AB890" s="93"/>
      <c r="AC890" s="93"/>
      <c r="AD890" s="93"/>
      <c r="AE890" s="93"/>
      <c r="AF890" s="93"/>
      <c r="AG890" s="93"/>
      <c r="AH890" s="93"/>
      <c r="AI890" s="93"/>
      <c r="AJ890" s="93"/>
      <c r="AK890" s="93"/>
      <c r="AL890" s="93"/>
      <c r="AM890" s="93"/>
      <c r="AN890" s="93"/>
      <c r="AO890" s="93"/>
      <c r="AP890" s="93"/>
      <c r="AQ890" s="93"/>
      <c r="AR890" s="93"/>
    </row>
    <row r="891" spans="13:44" x14ac:dyDescent="0.2">
      <c r="M891" s="105"/>
      <c r="O891" s="93"/>
      <c r="P891" s="93"/>
      <c r="Q891" s="93"/>
      <c r="R891" s="93"/>
      <c r="S891" s="93"/>
      <c r="T891" s="93"/>
      <c r="U891" s="93"/>
      <c r="V891" s="93"/>
      <c r="W891" s="93"/>
      <c r="X891" s="93"/>
      <c r="Y891" s="93"/>
      <c r="Z891" s="93"/>
      <c r="AA891" s="93"/>
      <c r="AB891" s="93"/>
      <c r="AC891" s="93"/>
      <c r="AD891" s="93"/>
      <c r="AE891" s="93"/>
      <c r="AF891" s="93"/>
      <c r="AG891" s="93"/>
      <c r="AH891" s="93"/>
      <c r="AI891" s="93"/>
      <c r="AJ891" s="93"/>
      <c r="AK891" s="93"/>
      <c r="AL891" s="93"/>
      <c r="AM891" s="93"/>
      <c r="AN891" s="93"/>
      <c r="AO891" s="93"/>
      <c r="AP891" s="93"/>
      <c r="AQ891" s="93"/>
      <c r="AR891" s="93"/>
    </row>
    <row r="892" spans="13:44" x14ac:dyDescent="0.2">
      <c r="M892" s="105"/>
      <c r="O892" s="93"/>
      <c r="P892" s="93"/>
      <c r="Q892" s="93"/>
      <c r="R892" s="93"/>
      <c r="S892" s="93"/>
      <c r="T892" s="93"/>
      <c r="U892" s="93"/>
      <c r="V892" s="93"/>
      <c r="W892" s="93"/>
      <c r="X892" s="93"/>
      <c r="Y892" s="93"/>
      <c r="Z892" s="93"/>
      <c r="AA892" s="93"/>
      <c r="AB892" s="93"/>
      <c r="AC892" s="93"/>
      <c r="AD892" s="93"/>
      <c r="AE892" s="93"/>
      <c r="AF892" s="93"/>
      <c r="AG892" s="93"/>
      <c r="AH892" s="93"/>
      <c r="AI892" s="93"/>
      <c r="AJ892" s="93"/>
      <c r="AK892" s="93"/>
      <c r="AL892" s="93"/>
      <c r="AM892" s="93"/>
      <c r="AN892" s="93"/>
      <c r="AO892" s="93"/>
      <c r="AP892" s="93"/>
      <c r="AQ892" s="93"/>
      <c r="AR892" s="93"/>
    </row>
    <row r="893" spans="13:44" x14ac:dyDescent="0.2">
      <c r="M893" s="105"/>
      <c r="O893" s="93"/>
      <c r="P893" s="93"/>
      <c r="Q893" s="93"/>
      <c r="R893" s="93"/>
      <c r="S893" s="93"/>
      <c r="T893" s="93"/>
      <c r="U893" s="93"/>
      <c r="V893" s="93"/>
      <c r="W893" s="93"/>
      <c r="X893" s="93"/>
      <c r="Y893" s="93"/>
      <c r="Z893" s="93"/>
      <c r="AA893" s="93"/>
      <c r="AB893" s="93"/>
      <c r="AC893" s="93"/>
      <c r="AD893" s="93"/>
      <c r="AE893" s="93"/>
      <c r="AF893" s="93"/>
      <c r="AG893" s="93"/>
      <c r="AH893" s="93"/>
      <c r="AI893" s="93"/>
      <c r="AJ893" s="93"/>
      <c r="AK893" s="93"/>
      <c r="AL893" s="93"/>
      <c r="AM893" s="93"/>
      <c r="AN893" s="93"/>
      <c r="AO893" s="93"/>
      <c r="AP893" s="93"/>
      <c r="AQ893" s="93"/>
      <c r="AR893" s="93"/>
    </row>
    <row r="894" spans="13:44" x14ac:dyDescent="0.2">
      <c r="M894" s="105"/>
      <c r="O894" s="93"/>
      <c r="P894" s="93"/>
      <c r="Q894" s="93"/>
      <c r="R894" s="93"/>
      <c r="S894" s="93"/>
      <c r="T894" s="93"/>
      <c r="U894" s="93"/>
      <c r="V894" s="93"/>
      <c r="W894" s="93"/>
      <c r="X894" s="93"/>
      <c r="Y894" s="93"/>
      <c r="Z894" s="93"/>
      <c r="AA894" s="93"/>
      <c r="AB894" s="93"/>
      <c r="AC894" s="93"/>
      <c r="AD894" s="93"/>
      <c r="AE894" s="93"/>
      <c r="AF894" s="93"/>
      <c r="AG894" s="93"/>
      <c r="AH894" s="93"/>
      <c r="AI894" s="93"/>
      <c r="AJ894" s="93"/>
      <c r="AK894" s="93"/>
      <c r="AL894" s="93"/>
      <c r="AM894" s="93"/>
      <c r="AN894" s="93"/>
      <c r="AO894" s="93"/>
      <c r="AP894" s="93"/>
      <c r="AQ894" s="93"/>
      <c r="AR894" s="93"/>
    </row>
    <row r="895" spans="13:44" x14ac:dyDescent="0.2">
      <c r="M895" s="105"/>
      <c r="O895" s="93"/>
      <c r="P895" s="93"/>
      <c r="Q895" s="93"/>
      <c r="R895" s="93"/>
      <c r="S895" s="93"/>
      <c r="T895" s="93"/>
      <c r="U895" s="93"/>
      <c r="V895" s="93"/>
      <c r="W895" s="93"/>
      <c r="X895" s="93"/>
      <c r="Y895" s="93"/>
      <c r="Z895" s="93"/>
      <c r="AA895" s="93"/>
      <c r="AB895" s="93"/>
      <c r="AC895" s="93"/>
      <c r="AD895" s="93"/>
      <c r="AE895" s="93"/>
      <c r="AF895" s="93"/>
      <c r="AG895" s="93"/>
      <c r="AH895" s="93"/>
      <c r="AI895" s="93"/>
      <c r="AJ895" s="93"/>
      <c r="AK895" s="93"/>
      <c r="AL895" s="93"/>
      <c r="AM895" s="93"/>
      <c r="AN895" s="93"/>
      <c r="AO895" s="93"/>
      <c r="AP895" s="93"/>
      <c r="AQ895" s="93"/>
      <c r="AR895" s="93"/>
    </row>
    <row r="896" spans="13:44" x14ac:dyDescent="0.2">
      <c r="M896" s="105"/>
      <c r="O896" s="93"/>
      <c r="P896" s="93"/>
      <c r="Q896" s="93"/>
      <c r="R896" s="93"/>
      <c r="S896" s="93"/>
      <c r="T896" s="93"/>
      <c r="U896" s="93"/>
      <c r="V896" s="93"/>
      <c r="W896" s="93"/>
      <c r="X896" s="93"/>
      <c r="Y896" s="93"/>
      <c r="Z896" s="93"/>
      <c r="AA896" s="93"/>
      <c r="AB896" s="93"/>
      <c r="AC896" s="93"/>
      <c r="AD896" s="93"/>
      <c r="AE896" s="93"/>
      <c r="AF896" s="93"/>
      <c r="AG896" s="93"/>
      <c r="AH896" s="93"/>
      <c r="AI896" s="93"/>
      <c r="AJ896" s="93"/>
      <c r="AK896" s="93"/>
      <c r="AL896" s="93"/>
      <c r="AM896" s="93"/>
      <c r="AN896" s="93"/>
      <c r="AO896" s="93"/>
      <c r="AP896" s="93"/>
      <c r="AQ896" s="93"/>
      <c r="AR896" s="93"/>
    </row>
    <row r="897" spans="13:44" x14ac:dyDescent="0.2">
      <c r="M897" s="105"/>
      <c r="O897" s="93"/>
      <c r="P897" s="93"/>
      <c r="Q897" s="93"/>
      <c r="R897" s="93"/>
      <c r="S897" s="93"/>
      <c r="T897" s="93"/>
      <c r="U897" s="93"/>
      <c r="V897" s="93"/>
      <c r="W897" s="93"/>
      <c r="X897" s="93"/>
      <c r="Y897" s="93"/>
      <c r="Z897" s="93"/>
      <c r="AA897" s="93"/>
      <c r="AB897" s="93"/>
      <c r="AC897" s="93"/>
      <c r="AD897" s="93"/>
      <c r="AE897" s="93"/>
      <c r="AF897" s="93"/>
      <c r="AG897" s="93"/>
      <c r="AH897" s="93"/>
      <c r="AI897" s="93"/>
      <c r="AJ897" s="93"/>
      <c r="AK897" s="93"/>
      <c r="AL897" s="93"/>
      <c r="AM897" s="93"/>
      <c r="AN897" s="93"/>
      <c r="AO897" s="93"/>
      <c r="AP897" s="93"/>
      <c r="AQ897" s="93"/>
      <c r="AR897" s="93"/>
    </row>
    <row r="898" spans="13:44" x14ac:dyDescent="0.2">
      <c r="M898" s="105"/>
      <c r="O898" s="93"/>
      <c r="P898" s="93"/>
      <c r="Q898" s="93"/>
      <c r="R898" s="93"/>
      <c r="S898" s="93"/>
      <c r="T898" s="93"/>
      <c r="U898" s="93"/>
      <c r="V898" s="93"/>
      <c r="W898" s="93"/>
      <c r="X898" s="93"/>
      <c r="Y898" s="93"/>
      <c r="Z898" s="93"/>
      <c r="AA898" s="93"/>
      <c r="AB898" s="93"/>
      <c r="AC898" s="93"/>
      <c r="AD898" s="93"/>
      <c r="AE898" s="93"/>
      <c r="AF898" s="93"/>
      <c r="AG898" s="93"/>
      <c r="AH898" s="93"/>
      <c r="AI898" s="93"/>
      <c r="AJ898" s="93"/>
      <c r="AK898" s="93"/>
      <c r="AL898" s="93"/>
      <c r="AM898" s="93"/>
      <c r="AN898" s="93"/>
      <c r="AO898" s="93"/>
      <c r="AP898" s="93"/>
      <c r="AQ898" s="93"/>
      <c r="AR898" s="93"/>
    </row>
    <row r="899" spans="13:44" x14ac:dyDescent="0.2">
      <c r="M899" s="105"/>
      <c r="O899" s="93"/>
      <c r="P899" s="93"/>
      <c r="Q899" s="93"/>
      <c r="R899" s="93"/>
      <c r="S899" s="93"/>
      <c r="T899" s="93"/>
      <c r="U899" s="93"/>
      <c r="V899" s="93"/>
      <c r="W899" s="93"/>
      <c r="X899" s="93"/>
      <c r="Y899" s="93"/>
      <c r="Z899" s="93"/>
      <c r="AA899" s="93"/>
      <c r="AB899" s="93"/>
      <c r="AC899" s="93"/>
      <c r="AD899" s="93"/>
      <c r="AE899" s="93"/>
      <c r="AF899" s="93"/>
      <c r="AG899" s="93"/>
      <c r="AH899" s="93"/>
      <c r="AI899" s="93"/>
      <c r="AJ899" s="93"/>
      <c r="AK899" s="93"/>
      <c r="AL899" s="93"/>
      <c r="AM899" s="93"/>
      <c r="AN899" s="93"/>
      <c r="AO899" s="93"/>
      <c r="AP899" s="93"/>
      <c r="AQ899" s="93"/>
      <c r="AR899" s="93"/>
    </row>
    <row r="900" spans="13:44" x14ac:dyDescent="0.2">
      <c r="M900" s="105"/>
      <c r="O900" s="93"/>
      <c r="P900" s="93"/>
      <c r="Q900" s="93"/>
      <c r="R900" s="93"/>
      <c r="S900" s="93"/>
      <c r="T900" s="93"/>
      <c r="U900" s="93"/>
      <c r="V900" s="93"/>
      <c r="W900" s="93"/>
      <c r="X900" s="93"/>
      <c r="Y900" s="93"/>
      <c r="Z900" s="93"/>
      <c r="AA900" s="93"/>
      <c r="AB900" s="93"/>
      <c r="AC900" s="93"/>
      <c r="AD900" s="93"/>
      <c r="AE900" s="93"/>
      <c r="AF900" s="93"/>
      <c r="AG900" s="93"/>
      <c r="AH900" s="93"/>
      <c r="AI900" s="93"/>
      <c r="AJ900" s="93"/>
      <c r="AK900" s="93"/>
      <c r="AL900" s="93"/>
      <c r="AM900" s="93"/>
      <c r="AN900" s="93"/>
      <c r="AO900" s="93"/>
      <c r="AP900" s="93"/>
      <c r="AQ900" s="93"/>
      <c r="AR900" s="93"/>
    </row>
    <row r="901" spans="13:44" x14ac:dyDescent="0.2">
      <c r="M901" s="105"/>
      <c r="O901" s="93"/>
      <c r="P901" s="93"/>
      <c r="Q901" s="93"/>
      <c r="R901" s="93"/>
      <c r="S901" s="93"/>
      <c r="T901" s="93"/>
      <c r="U901" s="93"/>
      <c r="V901" s="93"/>
      <c r="W901" s="93"/>
      <c r="X901" s="93"/>
      <c r="Y901" s="93"/>
      <c r="Z901" s="93"/>
      <c r="AA901" s="93"/>
      <c r="AB901" s="93"/>
      <c r="AC901" s="93"/>
      <c r="AD901" s="93"/>
      <c r="AE901" s="93"/>
      <c r="AF901" s="93"/>
      <c r="AG901" s="93"/>
      <c r="AH901" s="93"/>
      <c r="AI901" s="93"/>
      <c r="AJ901" s="93"/>
      <c r="AK901" s="93"/>
      <c r="AL901" s="93"/>
      <c r="AM901" s="93"/>
      <c r="AN901" s="93"/>
      <c r="AO901" s="93"/>
      <c r="AP901" s="93"/>
      <c r="AQ901" s="93"/>
      <c r="AR901" s="93"/>
    </row>
    <row r="902" spans="13:44" x14ac:dyDescent="0.2">
      <c r="M902" s="105"/>
      <c r="O902" s="93"/>
      <c r="P902" s="93"/>
      <c r="Q902" s="93"/>
      <c r="R902" s="93"/>
      <c r="S902" s="93"/>
      <c r="T902" s="93"/>
      <c r="U902" s="93"/>
      <c r="V902" s="93"/>
      <c r="W902" s="93"/>
      <c r="X902" s="93"/>
      <c r="Y902" s="93"/>
      <c r="Z902" s="93"/>
      <c r="AA902" s="93"/>
      <c r="AB902" s="93"/>
      <c r="AC902" s="93"/>
      <c r="AD902" s="93"/>
      <c r="AE902" s="93"/>
      <c r="AF902" s="93"/>
      <c r="AG902" s="93"/>
      <c r="AH902" s="93"/>
      <c r="AI902" s="93"/>
      <c r="AJ902" s="93"/>
      <c r="AK902" s="93"/>
      <c r="AL902" s="93"/>
      <c r="AM902" s="93"/>
      <c r="AN902" s="93"/>
      <c r="AO902" s="93"/>
      <c r="AP902" s="93"/>
      <c r="AQ902" s="93"/>
      <c r="AR902" s="93"/>
    </row>
    <row r="903" spans="13:44" x14ac:dyDescent="0.2">
      <c r="M903" s="105"/>
      <c r="O903" s="93"/>
      <c r="P903" s="93"/>
      <c r="Q903" s="93"/>
      <c r="R903" s="93"/>
      <c r="S903" s="93"/>
      <c r="T903" s="93"/>
      <c r="U903" s="93"/>
      <c r="V903" s="93"/>
      <c r="W903" s="93"/>
      <c r="X903" s="93"/>
      <c r="Y903" s="93"/>
      <c r="Z903" s="93"/>
      <c r="AA903" s="93"/>
      <c r="AB903" s="93"/>
      <c r="AC903" s="93"/>
      <c r="AD903" s="93"/>
      <c r="AE903" s="93"/>
      <c r="AF903" s="93"/>
      <c r="AG903" s="93"/>
      <c r="AH903" s="93"/>
      <c r="AI903" s="93"/>
      <c r="AJ903" s="93"/>
      <c r="AK903" s="93"/>
      <c r="AL903" s="93"/>
      <c r="AM903" s="93"/>
      <c r="AN903" s="93"/>
      <c r="AO903" s="93"/>
      <c r="AP903" s="93"/>
      <c r="AQ903" s="93"/>
      <c r="AR903" s="93"/>
    </row>
    <row r="904" spans="13:44" x14ac:dyDescent="0.2">
      <c r="M904" s="105"/>
      <c r="O904" s="93"/>
      <c r="P904" s="93"/>
      <c r="Q904" s="93"/>
      <c r="R904" s="93"/>
      <c r="S904" s="93"/>
      <c r="T904" s="93"/>
      <c r="U904" s="93"/>
      <c r="V904" s="93"/>
      <c r="W904" s="93"/>
      <c r="X904" s="93"/>
      <c r="Y904" s="93"/>
      <c r="Z904" s="93"/>
      <c r="AA904" s="93"/>
      <c r="AB904" s="93"/>
      <c r="AC904" s="93"/>
      <c r="AD904" s="93"/>
      <c r="AE904" s="93"/>
      <c r="AF904" s="93"/>
      <c r="AG904" s="93"/>
      <c r="AH904" s="93"/>
      <c r="AI904" s="93"/>
      <c r="AJ904" s="93"/>
      <c r="AK904" s="93"/>
      <c r="AL904" s="93"/>
      <c r="AM904" s="93"/>
      <c r="AN904" s="93"/>
      <c r="AO904" s="93"/>
      <c r="AP904" s="93"/>
      <c r="AQ904" s="93"/>
      <c r="AR904" s="93"/>
    </row>
    <row r="905" spans="13:44" x14ac:dyDescent="0.2">
      <c r="M905" s="105"/>
      <c r="O905" s="93"/>
      <c r="P905" s="93"/>
      <c r="Q905" s="93"/>
      <c r="R905" s="93"/>
      <c r="S905" s="93"/>
      <c r="T905" s="93"/>
      <c r="U905" s="93"/>
      <c r="V905" s="93"/>
      <c r="W905" s="93"/>
      <c r="X905" s="93"/>
      <c r="Y905" s="93"/>
      <c r="Z905" s="93"/>
      <c r="AA905" s="93"/>
      <c r="AB905" s="93"/>
      <c r="AC905" s="93"/>
      <c r="AD905" s="93"/>
      <c r="AE905" s="93"/>
      <c r="AF905" s="93"/>
      <c r="AG905" s="93"/>
      <c r="AH905" s="93"/>
      <c r="AI905" s="93"/>
      <c r="AJ905" s="93"/>
      <c r="AK905" s="93"/>
      <c r="AL905" s="93"/>
      <c r="AM905" s="93"/>
      <c r="AN905" s="93"/>
      <c r="AO905" s="93"/>
      <c r="AP905" s="93"/>
      <c r="AQ905" s="93"/>
      <c r="AR905" s="93"/>
    </row>
    <row r="906" spans="13:44" x14ac:dyDescent="0.2">
      <c r="M906" s="105"/>
      <c r="O906" s="93"/>
      <c r="P906" s="93"/>
      <c r="Q906" s="93"/>
      <c r="R906" s="93"/>
      <c r="S906" s="93"/>
      <c r="T906" s="93"/>
      <c r="U906" s="93"/>
      <c r="V906" s="93"/>
      <c r="W906" s="93"/>
      <c r="X906" s="93"/>
      <c r="Y906" s="93"/>
      <c r="Z906" s="93"/>
      <c r="AA906" s="93"/>
      <c r="AB906" s="93"/>
      <c r="AC906" s="93"/>
      <c r="AD906" s="93"/>
      <c r="AE906" s="93"/>
      <c r="AF906" s="93"/>
      <c r="AG906" s="93"/>
      <c r="AH906" s="93"/>
      <c r="AI906" s="93"/>
      <c r="AJ906" s="93"/>
      <c r="AK906" s="93"/>
      <c r="AL906" s="93"/>
      <c r="AM906" s="93"/>
      <c r="AN906" s="93"/>
      <c r="AO906" s="93"/>
      <c r="AP906" s="93"/>
      <c r="AQ906" s="93"/>
      <c r="AR906" s="93"/>
    </row>
    <row r="907" spans="13:44" x14ac:dyDescent="0.2">
      <c r="M907" s="105"/>
      <c r="O907" s="93"/>
      <c r="P907" s="93"/>
      <c r="Q907" s="93"/>
      <c r="R907" s="93"/>
      <c r="S907" s="93"/>
      <c r="T907" s="93"/>
      <c r="U907" s="93"/>
      <c r="V907" s="93"/>
      <c r="W907" s="93"/>
      <c r="X907" s="93"/>
      <c r="Y907" s="93"/>
      <c r="Z907" s="93"/>
      <c r="AA907" s="93"/>
      <c r="AB907" s="93"/>
      <c r="AC907" s="93"/>
      <c r="AD907" s="93"/>
      <c r="AE907" s="93"/>
      <c r="AF907" s="93"/>
      <c r="AG907" s="93"/>
      <c r="AH907" s="93"/>
      <c r="AI907" s="93"/>
      <c r="AJ907" s="93"/>
      <c r="AK907" s="93"/>
      <c r="AL907" s="93"/>
      <c r="AM907" s="93"/>
      <c r="AN907" s="93"/>
      <c r="AO907" s="93"/>
      <c r="AP907" s="93"/>
      <c r="AQ907" s="93"/>
      <c r="AR907" s="93"/>
    </row>
    <row r="908" spans="13:44" x14ac:dyDescent="0.2">
      <c r="M908" s="105"/>
      <c r="O908" s="93"/>
      <c r="P908" s="93"/>
      <c r="Q908" s="93"/>
      <c r="R908" s="93"/>
      <c r="S908" s="93"/>
      <c r="T908" s="93"/>
      <c r="U908" s="93"/>
      <c r="V908" s="93"/>
      <c r="W908" s="93"/>
      <c r="X908" s="93"/>
      <c r="Y908" s="93"/>
      <c r="Z908" s="93"/>
      <c r="AA908" s="93"/>
      <c r="AB908" s="93"/>
      <c r="AC908" s="93"/>
      <c r="AD908" s="93"/>
      <c r="AE908" s="93"/>
      <c r="AF908" s="93"/>
      <c r="AG908" s="93"/>
      <c r="AH908" s="93"/>
      <c r="AI908" s="93"/>
      <c r="AJ908" s="93"/>
      <c r="AK908" s="93"/>
      <c r="AL908" s="93"/>
      <c r="AM908" s="93"/>
      <c r="AN908" s="93"/>
      <c r="AO908" s="93"/>
      <c r="AP908" s="93"/>
      <c r="AQ908" s="93"/>
      <c r="AR908" s="93"/>
    </row>
    <row r="909" spans="13:44" x14ac:dyDescent="0.2">
      <c r="M909" s="105"/>
      <c r="O909" s="93"/>
      <c r="P909" s="93"/>
      <c r="Q909" s="93"/>
      <c r="R909" s="93"/>
      <c r="S909" s="93"/>
      <c r="T909" s="93"/>
      <c r="U909" s="93"/>
      <c r="V909" s="93"/>
      <c r="W909" s="93"/>
      <c r="X909" s="93"/>
      <c r="Y909" s="93"/>
      <c r="Z909" s="93"/>
      <c r="AA909" s="93"/>
      <c r="AB909" s="93"/>
      <c r="AC909" s="93"/>
      <c r="AD909" s="93"/>
      <c r="AE909" s="93"/>
      <c r="AF909" s="93"/>
      <c r="AG909" s="93"/>
      <c r="AH909" s="93"/>
      <c r="AI909" s="93"/>
      <c r="AJ909" s="93"/>
      <c r="AK909" s="93"/>
      <c r="AL909" s="93"/>
      <c r="AM909" s="93"/>
      <c r="AN909" s="93"/>
      <c r="AO909" s="93"/>
      <c r="AP909" s="93"/>
      <c r="AQ909" s="93"/>
      <c r="AR909" s="93"/>
    </row>
    <row r="910" spans="13:44" x14ac:dyDescent="0.2">
      <c r="M910" s="105"/>
      <c r="O910" s="93"/>
      <c r="P910" s="93"/>
      <c r="Q910" s="93"/>
      <c r="R910" s="93"/>
      <c r="S910" s="93"/>
      <c r="T910" s="93"/>
      <c r="U910" s="93"/>
      <c r="V910" s="93"/>
      <c r="W910" s="93"/>
      <c r="X910" s="93"/>
      <c r="Y910" s="93"/>
      <c r="Z910" s="93"/>
      <c r="AA910" s="93"/>
      <c r="AB910" s="93"/>
      <c r="AC910" s="93"/>
      <c r="AD910" s="93"/>
      <c r="AE910" s="93"/>
      <c r="AF910" s="93"/>
      <c r="AG910" s="93"/>
      <c r="AH910" s="93"/>
      <c r="AI910" s="93"/>
      <c r="AJ910" s="93"/>
      <c r="AK910" s="93"/>
      <c r="AL910" s="93"/>
      <c r="AM910" s="93"/>
      <c r="AN910" s="93"/>
      <c r="AO910" s="93"/>
      <c r="AP910" s="93"/>
      <c r="AQ910" s="93"/>
      <c r="AR910" s="93"/>
    </row>
    <row r="911" spans="13:44" x14ac:dyDescent="0.2">
      <c r="M911" s="105"/>
      <c r="O911" s="93"/>
      <c r="P911" s="93"/>
      <c r="Q911" s="93"/>
      <c r="R911" s="93"/>
      <c r="S911" s="93"/>
      <c r="T911" s="93"/>
      <c r="U911" s="93"/>
      <c r="V911" s="93"/>
      <c r="W911" s="93"/>
      <c r="X911" s="93"/>
      <c r="Y911" s="93"/>
      <c r="Z911" s="93"/>
      <c r="AA911" s="93"/>
      <c r="AB911" s="93"/>
      <c r="AC911" s="93"/>
      <c r="AD911" s="93"/>
      <c r="AE911" s="93"/>
      <c r="AF911" s="93"/>
      <c r="AG911" s="93"/>
      <c r="AH911" s="93"/>
      <c r="AI911" s="93"/>
      <c r="AJ911" s="93"/>
      <c r="AK911" s="93"/>
      <c r="AL911" s="93"/>
      <c r="AM911" s="93"/>
      <c r="AN911" s="93"/>
      <c r="AO911" s="93"/>
      <c r="AP911" s="93"/>
      <c r="AQ911" s="93"/>
      <c r="AR911" s="93"/>
    </row>
    <row r="912" spans="13:44" x14ac:dyDescent="0.2">
      <c r="M912" s="105"/>
      <c r="O912" s="93"/>
      <c r="P912" s="93"/>
      <c r="Q912" s="93"/>
      <c r="R912" s="93"/>
      <c r="S912" s="93"/>
      <c r="T912" s="93"/>
      <c r="U912" s="93"/>
      <c r="V912" s="93"/>
      <c r="W912" s="93"/>
      <c r="X912" s="93"/>
      <c r="Y912" s="93"/>
      <c r="Z912" s="93"/>
      <c r="AA912" s="93"/>
      <c r="AB912" s="93"/>
      <c r="AC912" s="93"/>
      <c r="AD912" s="93"/>
      <c r="AE912" s="93"/>
      <c r="AF912" s="93"/>
      <c r="AG912" s="93"/>
      <c r="AH912" s="93"/>
      <c r="AI912" s="93"/>
      <c r="AJ912" s="93"/>
      <c r="AK912" s="93"/>
      <c r="AL912" s="93"/>
      <c r="AM912" s="93"/>
      <c r="AN912" s="93"/>
      <c r="AO912" s="93"/>
      <c r="AP912" s="93"/>
      <c r="AQ912" s="93"/>
      <c r="AR912" s="93"/>
    </row>
    <row r="913" spans="13:44" x14ac:dyDescent="0.2">
      <c r="M913" s="105"/>
      <c r="O913" s="93"/>
      <c r="P913" s="93"/>
      <c r="Q913" s="93"/>
      <c r="R913" s="93"/>
      <c r="S913" s="93"/>
      <c r="T913" s="93"/>
      <c r="U913" s="93"/>
      <c r="V913" s="93"/>
      <c r="W913" s="93"/>
      <c r="X913" s="93"/>
      <c r="Y913" s="93"/>
      <c r="Z913" s="93"/>
      <c r="AA913" s="93"/>
      <c r="AB913" s="93"/>
      <c r="AC913" s="93"/>
      <c r="AD913" s="93"/>
      <c r="AE913" s="93"/>
      <c r="AF913" s="93"/>
      <c r="AG913" s="93"/>
      <c r="AH913" s="93"/>
      <c r="AI913" s="93"/>
      <c r="AJ913" s="93"/>
      <c r="AK913" s="93"/>
      <c r="AL913" s="93"/>
      <c r="AM913" s="93"/>
      <c r="AN913" s="93"/>
      <c r="AO913" s="93"/>
      <c r="AP913" s="93"/>
      <c r="AQ913" s="93"/>
      <c r="AR913" s="93"/>
    </row>
    <row r="914" spans="13:44" x14ac:dyDescent="0.2">
      <c r="M914" s="105"/>
      <c r="O914" s="93"/>
      <c r="P914" s="93"/>
      <c r="Q914" s="93"/>
      <c r="R914" s="93"/>
      <c r="S914" s="93"/>
      <c r="T914" s="93"/>
      <c r="U914" s="93"/>
      <c r="V914" s="93"/>
      <c r="W914" s="93"/>
      <c r="X914" s="93"/>
      <c r="Y914" s="93"/>
      <c r="Z914" s="93"/>
      <c r="AA914" s="93"/>
      <c r="AB914" s="93"/>
      <c r="AC914" s="93"/>
      <c r="AD914" s="93"/>
      <c r="AE914" s="93"/>
      <c r="AF914" s="93"/>
      <c r="AG914" s="93"/>
      <c r="AH914" s="93"/>
      <c r="AI914" s="93"/>
      <c r="AJ914" s="93"/>
      <c r="AK914" s="93"/>
      <c r="AL914" s="93"/>
      <c r="AM914" s="93"/>
      <c r="AN914" s="93"/>
      <c r="AO914" s="93"/>
      <c r="AP914" s="93"/>
      <c r="AQ914" s="93"/>
      <c r="AR914" s="93"/>
    </row>
    <row r="915" spans="13:44" x14ac:dyDescent="0.2">
      <c r="M915" s="105"/>
      <c r="O915" s="93"/>
      <c r="P915" s="93"/>
      <c r="Q915" s="93"/>
      <c r="R915" s="93"/>
      <c r="S915" s="93"/>
      <c r="T915" s="93"/>
      <c r="U915" s="93"/>
      <c r="V915" s="93"/>
      <c r="W915" s="93"/>
      <c r="X915" s="93"/>
      <c r="Y915" s="93"/>
      <c r="Z915" s="93"/>
      <c r="AA915" s="93"/>
      <c r="AB915" s="93"/>
      <c r="AC915" s="93"/>
      <c r="AD915" s="93"/>
      <c r="AE915" s="93"/>
      <c r="AF915" s="93"/>
      <c r="AG915" s="93"/>
      <c r="AH915" s="93"/>
      <c r="AI915" s="93"/>
      <c r="AJ915" s="93"/>
      <c r="AK915" s="93"/>
      <c r="AL915" s="93"/>
      <c r="AM915" s="93"/>
      <c r="AN915" s="93"/>
      <c r="AO915" s="93"/>
      <c r="AP915" s="93"/>
      <c r="AQ915" s="93"/>
      <c r="AR915" s="93"/>
    </row>
    <row r="916" spans="13:44" x14ac:dyDescent="0.2">
      <c r="M916" s="105"/>
      <c r="O916" s="93"/>
      <c r="P916" s="93"/>
      <c r="Q916" s="93"/>
      <c r="R916" s="93"/>
      <c r="S916" s="93"/>
      <c r="T916" s="93"/>
      <c r="U916" s="93"/>
      <c r="V916" s="93"/>
      <c r="W916" s="93"/>
      <c r="X916" s="93"/>
      <c r="Y916" s="93"/>
      <c r="Z916" s="93"/>
      <c r="AA916" s="93"/>
      <c r="AB916" s="93"/>
      <c r="AC916" s="93"/>
      <c r="AD916" s="93"/>
      <c r="AE916" s="93"/>
      <c r="AF916" s="93"/>
      <c r="AG916" s="93"/>
      <c r="AH916" s="93"/>
      <c r="AI916" s="93"/>
      <c r="AJ916" s="93"/>
      <c r="AK916" s="93"/>
      <c r="AL916" s="93"/>
      <c r="AM916" s="93"/>
      <c r="AN916" s="93"/>
      <c r="AO916" s="93"/>
      <c r="AP916" s="93"/>
      <c r="AQ916" s="93"/>
      <c r="AR916" s="93"/>
    </row>
    <row r="917" spans="13:44" x14ac:dyDescent="0.2">
      <c r="M917" s="105"/>
      <c r="O917" s="93"/>
      <c r="P917" s="93"/>
      <c r="Q917" s="93"/>
      <c r="R917" s="93"/>
      <c r="S917" s="93"/>
      <c r="T917" s="93"/>
      <c r="U917" s="93"/>
      <c r="V917" s="93"/>
      <c r="W917" s="93"/>
      <c r="X917" s="93"/>
      <c r="Y917" s="93"/>
      <c r="Z917" s="93"/>
      <c r="AA917" s="93"/>
      <c r="AB917" s="93"/>
      <c r="AC917" s="93"/>
      <c r="AD917" s="93"/>
      <c r="AE917" s="93"/>
      <c r="AF917" s="93"/>
      <c r="AG917" s="93"/>
      <c r="AH917" s="93"/>
      <c r="AI917" s="93"/>
      <c r="AJ917" s="93"/>
      <c r="AK917" s="93"/>
      <c r="AL917" s="93"/>
      <c r="AM917" s="93"/>
      <c r="AN917" s="93"/>
      <c r="AO917" s="93"/>
      <c r="AP917" s="93"/>
      <c r="AQ917" s="93"/>
      <c r="AR917" s="93"/>
    </row>
    <row r="918" spans="13:44" x14ac:dyDescent="0.2">
      <c r="M918" s="105"/>
      <c r="O918" s="93"/>
      <c r="P918" s="93"/>
      <c r="Q918" s="93"/>
      <c r="R918" s="93"/>
      <c r="S918" s="93"/>
      <c r="T918" s="93"/>
      <c r="U918" s="93"/>
      <c r="V918" s="93"/>
      <c r="W918" s="93"/>
      <c r="X918" s="93"/>
      <c r="Y918" s="93"/>
      <c r="Z918" s="93"/>
      <c r="AA918" s="93"/>
      <c r="AB918" s="93"/>
      <c r="AC918" s="93"/>
      <c r="AD918" s="93"/>
      <c r="AE918" s="93"/>
      <c r="AF918" s="93"/>
      <c r="AG918" s="93"/>
      <c r="AH918" s="93"/>
      <c r="AI918" s="93"/>
      <c r="AJ918" s="93"/>
      <c r="AK918" s="93"/>
      <c r="AL918" s="93"/>
      <c r="AM918" s="93"/>
      <c r="AN918" s="93"/>
      <c r="AO918" s="93"/>
      <c r="AP918" s="93"/>
      <c r="AQ918" s="93"/>
      <c r="AR918" s="93"/>
    </row>
    <row r="919" spans="13:44" x14ac:dyDescent="0.2">
      <c r="M919" s="105"/>
      <c r="O919" s="93"/>
      <c r="P919" s="93"/>
      <c r="Q919" s="93"/>
      <c r="R919" s="93"/>
      <c r="S919" s="93"/>
      <c r="T919" s="93"/>
      <c r="U919" s="93"/>
      <c r="V919" s="93"/>
      <c r="W919" s="93"/>
      <c r="X919" s="93"/>
      <c r="Y919" s="93"/>
      <c r="Z919" s="93"/>
      <c r="AA919" s="93"/>
      <c r="AB919" s="93"/>
      <c r="AC919" s="93"/>
      <c r="AD919" s="93"/>
      <c r="AE919" s="93"/>
      <c r="AF919" s="93"/>
      <c r="AG919" s="93"/>
      <c r="AH919" s="93"/>
      <c r="AI919" s="93"/>
      <c r="AJ919" s="93"/>
      <c r="AK919" s="93"/>
      <c r="AL919" s="93"/>
      <c r="AM919" s="93"/>
      <c r="AN919" s="93"/>
      <c r="AO919" s="93"/>
      <c r="AP919" s="93"/>
      <c r="AQ919" s="93"/>
      <c r="AR919" s="93"/>
    </row>
    <row r="920" spans="13:44" x14ac:dyDescent="0.2">
      <c r="M920" s="105"/>
      <c r="O920" s="93"/>
      <c r="P920" s="93"/>
      <c r="Q920" s="93"/>
      <c r="R920" s="93"/>
      <c r="S920" s="93"/>
      <c r="T920" s="93"/>
      <c r="U920" s="93"/>
      <c r="V920" s="93"/>
      <c r="W920" s="93"/>
      <c r="X920" s="93"/>
      <c r="Y920" s="93"/>
      <c r="Z920" s="93"/>
      <c r="AA920" s="93"/>
      <c r="AB920" s="93"/>
      <c r="AC920" s="93"/>
      <c r="AD920" s="93"/>
      <c r="AE920" s="93"/>
      <c r="AF920" s="93"/>
      <c r="AG920" s="93"/>
      <c r="AH920" s="93"/>
      <c r="AI920" s="93"/>
      <c r="AJ920" s="93"/>
      <c r="AK920" s="93"/>
      <c r="AL920" s="93"/>
      <c r="AM920" s="93"/>
      <c r="AN920" s="93"/>
      <c r="AO920" s="93"/>
      <c r="AP920" s="93"/>
      <c r="AQ920" s="93"/>
      <c r="AR920" s="93"/>
    </row>
    <row r="921" spans="13:44" x14ac:dyDescent="0.2">
      <c r="M921" s="105"/>
      <c r="O921" s="93"/>
      <c r="P921" s="93"/>
      <c r="Q921" s="93"/>
      <c r="R921" s="93"/>
      <c r="S921" s="93"/>
      <c r="T921" s="93"/>
      <c r="U921" s="93"/>
      <c r="V921" s="93"/>
      <c r="W921" s="93"/>
      <c r="X921" s="93"/>
      <c r="Y921" s="93"/>
      <c r="Z921" s="93"/>
      <c r="AA921" s="93"/>
      <c r="AB921" s="93"/>
      <c r="AC921" s="93"/>
      <c r="AD921" s="93"/>
      <c r="AE921" s="93"/>
      <c r="AF921" s="93"/>
      <c r="AG921" s="93"/>
      <c r="AH921" s="93"/>
      <c r="AI921" s="93"/>
      <c r="AJ921" s="93"/>
      <c r="AK921" s="93"/>
      <c r="AL921" s="93"/>
      <c r="AM921" s="93"/>
      <c r="AN921" s="93"/>
      <c r="AO921" s="93"/>
      <c r="AP921" s="93"/>
      <c r="AQ921" s="93"/>
      <c r="AR921" s="93"/>
    </row>
    <row r="922" spans="13:44" x14ac:dyDescent="0.2">
      <c r="M922" s="105"/>
      <c r="O922" s="93"/>
      <c r="P922" s="93"/>
      <c r="Q922" s="93"/>
      <c r="R922" s="93"/>
      <c r="S922" s="93"/>
      <c r="T922" s="93"/>
      <c r="U922" s="93"/>
      <c r="V922" s="93"/>
      <c r="W922" s="93"/>
      <c r="X922" s="93"/>
      <c r="Y922" s="93"/>
      <c r="Z922" s="93"/>
      <c r="AA922" s="93"/>
      <c r="AB922" s="93"/>
      <c r="AC922" s="93"/>
      <c r="AD922" s="93"/>
      <c r="AE922" s="93"/>
      <c r="AF922" s="93"/>
      <c r="AG922" s="93"/>
      <c r="AH922" s="93"/>
      <c r="AI922" s="93"/>
      <c r="AJ922" s="93"/>
      <c r="AK922" s="93"/>
      <c r="AL922" s="93"/>
      <c r="AM922" s="93"/>
      <c r="AN922" s="93"/>
      <c r="AO922" s="93"/>
      <c r="AP922" s="93"/>
      <c r="AQ922" s="93"/>
      <c r="AR922" s="93"/>
    </row>
    <row r="923" spans="13:44" x14ac:dyDescent="0.2">
      <c r="M923" s="105"/>
      <c r="O923" s="93"/>
      <c r="P923" s="93"/>
      <c r="Q923" s="93"/>
      <c r="R923" s="93"/>
      <c r="S923" s="93"/>
      <c r="T923" s="93"/>
      <c r="U923" s="93"/>
      <c r="V923" s="93"/>
      <c r="W923" s="93"/>
      <c r="X923" s="93"/>
      <c r="Y923" s="93"/>
      <c r="Z923" s="93"/>
      <c r="AA923" s="93"/>
      <c r="AB923" s="93"/>
      <c r="AC923" s="93"/>
      <c r="AD923" s="93"/>
      <c r="AE923" s="93"/>
      <c r="AF923" s="93"/>
      <c r="AG923" s="93"/>
      <c r="AH923" s="93"/>
      <c r="AI923" s="93"/>
      <c r="AJ923" s="93"/>
      <c r="AK923" s="93"/>
      <c r="AL923" s="93"/>
      <c r="AM923" s="93"/>
      <c r="AN923" s="93"/>
      <c r="AO923" s="93"/>
      <c r="AP923" s="93"/>
      <c r="AQ923" s="93"/>
      <c r="AR923" s="93"/>
    </row>
    <row r="924" spans="13:44" x14ac:dyDescent="0.2">
      <c r="M924" s="105"/>
      <c r="O924" s="93"/>
      <c r="P924" s="93"/>
      <c r="Q924" s="93"/>
      <c r="R924" s="93"/>
      <c r="S924" s="93"/>
      <c r="T924" s="93"/>
      <c r="U924" s="93"/>
      <c r="V924" s="93"/>
      <c r="W924" s="93"/>
      <c r="X924" s="93"/>
      <c r="Y924" s="93"/>
      <c r="Z924" s="93"/>
      <c r="AA924" s="93"/>
      <c r="AB924" s="93"/>
      <c r="AC924" s="93"/>
      <c r="AD924" s="93"/>
      <c r="AE924" s="93"/>
      <c r="AF924" s="93"/>
      <c r="AG924" s="93"/>
      <c r="AH924" s="93"/>
      <c r="AI924" s="93"/>
      <c r="AJ924" s="93"/>
      <c r="AK924" s="93"/>
      <c r="AL924" s="93"/>
      <c r="AM924" s="93"/>
      <c r="AN924" s="93"/>
      <c r="AO924" s="93"/>
      <c r="AP924" s="93"/>
      <c r="AQ924" s="93"/>
      <c r="AR924" s="93"/>
    </row>
    <row r="925" spans="13:44" x14ac:dyDescent="0.2">
      <c r="M925" s="105"/>
      <c r="O925" s="93"/>
      <c r="P925" s="93"/>
      <c r="Q925" s="93"/>
      <c r="R925" s="93"/>
      <c r="S925" s="93"/>
      <c r="T925" s="93"/>
      <c r="U925" s="93"/>
      <c r="V925" s="93"/>
      <c r="W925" s="93"/>
      <c r="X925" s="93"/>
      <c r="Y925" s="93"/>
      <c r="Z925" s="93"/>
      <c r="AA925" s="93"/>
      <c r="AB925" s="93"/>
      <c r="AC925" s="93"/>
      <c r="AD925" s="93"/>
      <c r="AE925" s="93"/>
      <c r="AF925" s="93"/>
      <c r="AG925" s="93"/>
      <c r="AH925" s="93"/>
      <c r="AI925" s="93"/>
      <c r="AJ925" s="93"/>
      <c r="AK925" s="93"/>
      <c r="AL925" s="93"/>
      <c r="AM925" s="93"/>
      <c r="AN925" s="93"/>
      <c r="AO925" s="93"/>
      <c r="AP925" s="93"/>
      <c r="AQ925" s="93"/>
      <c r="AR925" s="93"/>
    </row>
    <row r="926" spans="13:44" x14ac:dyDescent="0.2">
      <c r="M926" s="105"/>
      <c r="O926" s="93"/>
      <c r="P926" s="93"/>
      <c r="Q926" s="93"/>
      <c r="R926" s="93"/>
      <c r="S926" s="93"/>
      <c r="T926" s="93"/>
      <c r="U926" s="93"/>
      <c r="V926" s="93"/>
      <c r="W926" s="93"/>
      <c r="X926" s="93"/>
      <c r="Y926" s="93"/>
      <c r="Z926" s="93"/>
      <c r="AA926" s="93"/>
      <c r="AB926" s="93"/>
      <c r="AC926" s="93"/>
      <c r="AD926" s="93"/>
      <c r="AE926" s="93"/>
      <c r="AF926" s="93"/>
      <c r="AG926" s="93"/>
      <c r="AH926" s="93"/>
      <c r="AI926" s="93"/>
      <c r="AJ926" s="93"/>
      <c r="AK926" s="93"/>
      <c r="AL926" s="93"/>
      <c r="AM926" s="93"/>
      <c r="AN926" s="93"/>
      <c r="AO926" s="93"/>
      <c r="AP926" s="93"/>
      <c r="AQ926" s="93"/>
      <c r="AR926" s="93"/>
    </row>
    <row r="927" spans="13:44" x14ac:dyDescent="0.2">
      <c r="M927" s="105"/>
      <c r="O927" s="93"/>
      <c r="P927" s="93"/>
      <c r="Q927" s="93"/>
      <c r="R927" s="93"/>
      <c r="S927" s="93"/>
      <c r="T927" s="93"/>
      <c r="U927" s="93"/>
      <c r="V927" s="93"/>
      <c r="W927" s="93"/>
      <c r="X927" s="93"/>
      <c r="Y927" s="93"/>
      <c r="Z927" s="93"/>
      <c r="AA927" s="93"/>
      <c r="AB927" s="93"/>
      <c r="AC927" s="93"/>
      <c r="AD927" s="93"/>
      <c r="AE927" s="93"/>
      <c r="AF927" s="93"/>
      <c r="AG927" s="93"/>
      <c r="AH927" s="93"/>
      <c r="AI927" s="93"/>
      <c r="AJ927" s="93"/>
      <c r="AK927" s="93"/>
      <c r="AL927" s="93"/>
      <c r="AM927" s="93"/>
      <c r="AN927" s="93"/>
      <c r="AO927" s="93"/>
      <c r="AP927" s="93"/>
      <c r="AQ927" s="93"/>
      <c r="AR927" s="93"/>
    </row>
    <row r="928" spans="13:44" x14ac:dyDescent="0.2">
      <c r="M928" s="105"/>
      <c r="O928" s="93"/>
      <c r="P928" s="93"/>
      <c r="Q928" s="93"/>
      <c r="R928" s="93"/>
      <c r="S928" s="93"/>
      <c r="T928" s="93"/>
      <c r="U928" s="93"/>
      <c r="V928" s="93"/>
      <c r="W928" s="93"/>
      <c r="X928" s="93"/>
      <c r="Y928" s="93"/>
      <c r="Z928" s="93"/>
      <c r="AA928" s="93"/>
      <c r="AB928" s="93"/>
      <c r="AC928" s="93"/>
      <c r="AD928" s="93"/>
      <c r="AE928" s="93"/>
      <c r="AF928" s="93"/>
      <c r="AG928" s="93"/>
      <c r="AH928" s="93"/>
      <c r="AI928" s="93"/>
      <c r="AJ928" s="93"/>
      <c r="AK928" s="93"/>
      <c r="AL928" s="93"/>
      <c r="AM928" s="93"/>
      <c r="AN928" s="93"/>
      <c r="AO928" s="93"/>
      <c r="AP928" s="93"/>
      <c r="AQ928" s="93"/>
      <c r="AR928" s="93"/>
    </row>
    <row r="929" spans="13:44" x14ac:dyDescent="0.2">
      <c r="M929" s="105"/>
      <c r="O929" s="93"/>
      <c r="P929" s="93"/>
      <c r="Q929" s="93"/>
      <c r="R929" s="93"/>
      <c r="S929" s="93"/>
      <c r="T929" s="93"/>
      <c r="U929" s="93"/>
      <c r="V929" s="93"/>
      <c r="W929" s="93"/>
      <c r="X929" s="93"/>
      <c r="Y929" s="93"/>
      <c r="Z929" s="93"/>
      <c r="AA929" s="93"/>
      <c r="AB929" s="93"/>
      <c r="AC929" s="93"/>
      <c r="AD929" s="93"/>
      <c r="AE929" s="93"/>
      <c r="AF929" s="93"/>
      <c r="AG929" s="93"/>
      <c r="AH929" s="93"/>
      <c r="AI929" s="93"/>
      <c r="AJ929" s="93"/>
      <c r="AK929" s="93"/>
      <c r="AL929" s="93"/>
      <c r="AM929" s="93"/>
      <c r="AN929" s="93"/>
      <c r="AO929" s="93"/>
      <c r="AP929" s="93"/>
      <c r="AQ929" s="93"/>
      <c r="AR929" s="93"/>
    </row>
    <row r="930" spans="13:44" x14ac:dyDescent="0.2">
      <c r="M930" s="105"/>
      <c r="O930" s="93"/>
      <c r="P930" s="93"/>
      <c r="Q930" s="93"/>
      <c r="R930" s="93"/>
      <c r="S930" s="93"/>
      <c r="T930" s="93"/>
      <c r="U930" s="93"/>
      <c r="V930" s="93"/>
      <c r="W930" s="93"/>
      <c r="X930" s="93"/>
      <c r="Y930" s="93"/>
      <c r="Z930" s="93"/>
      <c r="AA930" s="93"/>
      <c r="AB930" s="93"/>
      <c r="AC930" s="93"/>
      <c r="AD930" s="93"/>
      <c r="AE930" s="93"/>
      <c r="AF930" s="93"/>
      <c r="AG930" s="93"/>
      <c r="AH930" s="93"/>
      <c r="AI930" s="93"/>
      <c r="AJ930" s="93"/>
      <c r="AK930" s="93"/>
      <c r="AL930" s="93"/>
      <c r="AM930" s="93"/>
      <c r="AN930" s="93"/>
      <c r="AO930" s="93"/>
      <c r="AP930" s="93"/>
      <c r="AQ930" s="93"/>
      <c r="AR930" s="93"/>
    </row>
    <row r="931" spans="13:44" x14ac:dyDescent="0.2">
      <c r="M931" s="105"/>
      <c r="O931" s="93"/>
      <c r="P931" s="93"/>
      <c r="Q931" s="93"/>
      <c r="R931" s="93"/>
      <c r="S931" s="93"/>
      <c r="T931" s="93"/>
      <c r="U931" s="93"/>
      <c r="V931" s="93"/>
      <c r="W931" s="93"/>
      <c r="X931" s="93"/>
      <c r="Y931" s="93"/>
      <c r="Z931" s="93"/>
      <c r="AA931" s="93"/>
      <c r="AB931" s="93"/>
      <c r="AC931" s="93"/>
      <c r="AD931" s="93"/>
      <c r="AE931" s="93"/>
      <c r="AF931" s="93"/>
      <c r="AG931" s="93"/>
      <c r="AH931" s="93"/>
      <c r="AI931" s="93"/>
      <c r="AJ931" s="93"/>
      <c r="AK931" s="93"/>
      <c r="AL931" s="93"/>
      <c r="AM931" s="93"/>
      <c r="AN931" s="93"/>
      <c r="AO931" s="93"/>
      <c r="AP931" s="93"/>
      <c r="AQ931" s="93"/>
      <c r="AR931" s="93"/>
    </row>
    <row r="932" spans="13:44" x14ac:dyDescent="0.2">
      <c r="M932" s="105"/>
      <c r="O932" s="93"/>
      <c r="P932" s="93"/>
      <c r="Q932" s="93"/>
      <c r="R932" s="93"/>
      <c r="S932" s="93"/>
      <c r="T932" s="93"/>
      <c r="U932" s="93"/>
      <c r="V932" s="93"/>
      <c r="W932" s="93"/>
      <c r="X932" s="93"/>
      <c r="Y932" s="93"/>
      <c r="Z932" s="93"/>
      <c r="AA932" s="93"/>
      <c r="AB932" s="93"/>
      <c r="AC932" s="93"/>
      <c r="AD932" s="93"/>
      <c r="AE932" s="93"/>
      <c r="AF932" s="93"/>
      <c r="AG932" s="93"/>
      <c r="AH932" s="93"/>
      <c r="AI932" s="93"/>
      <c r="AJ932" s="93"/>
      <c r="AK932" s="93"/>
      <c r="AL932" s="93"/>
      <c r="AM932" s="93"/>
      <c r="AN932" s="93"/>
      <c r="AO932" s="93"/>
      <c r="AP932" s="93"/>
      <c r="AQ932" s="93"/>
      <c r="AR932" s="93"/>
    </row>
    <row r="933" spans="13:44" x14ac:dyDescent="0.2">
      <c r="M933" s="105"/>
      <c r="O933" s="93"/>
      <c r="P933" s="93"/>
      <c r="Q933" s="93"/>
      <c r="R933" s="93"/>
      <c r="S933" s="93"/>
      <c r="T933" s="93"/>
      <c r="U933" s="93"/>
      <c r="V933" s="93"/>
      <c r="W933" s="93"/>
      <c r="X933" s="93"/>
      <c r="Y933" s="93"/>
      <c r="Z933" s="93"/>
      <c r="AA933" s="93"/>
      <c r="AB933" s="93"/>
      <c r="AC933" s="93"/>
      <c r="AD933" s="93"/>
      <c r="AE933" s="93"/>
      <c r="AF933" s="93"/>
      <c r="AG933" s="93"/>
      <c r="AH933" s="93"/>
      <c r="AI933" s="93"/>
      <c r="AJ933" s="93"/>
      <c r="AK933" s="93"/>
      <c r="AL933" s="93"/>
      <c r="AM933" s="93"/>
      <c r="AN933" s="93"/>
      <c r="AO933" s="93"/>
      <c r="AP933" s="93"/>
      <c r="AQ933" s="93"/>
      <c r="AR933" s="93"/>
    </row>
    <row r="934" spans="13:44" x14ac:dyDescent="0.2">
      <c r="M934" s="105"/>
      <c r="O934" s="93"/>
      <c r="P934" s="93"/>
      <c r="Q934" s="93"/>
      <c r="R934" s="93"/>
      <c r="S934" s="93"/>
      <c r="T934" s="93"/>
      <c r="U934" s="93"/>
      <c r="V934" s="93"/>
      <c r="W934" s="93"/>
      <c r="X934" s="93"/>
      <c r="Y934" s="93"/>
      <c r="Z934" s="93"/>
      <c r="AA934" s="93"/>
      <c r="AB934" s="93"/>
      <c r="AC934" s="93"/>
      <c r="AD934" s="93"/>
      <c r="AE934" s="93"/>
      <c r="AF934" s="93"/>
      <c r="AG934" s="93"/>
      <c r="AH934" s="93"/>
      <c r="AI934" s="93"/>
      <c r="AJ934" s="93"/>
      <c r="AK934" s="93"/>
      <c r="AL934" s="93"/>
      <c r="AM934" s="93"/>
      <c r="AN934" s="93"/>
      <c r="AO934" s="93"/>
      <c r="AP934" s="93"/>
      <c r="AQ934" s="93"/>
      <c r="AR934" s="93"/>
    </row>
    <row r="935" spans="13:44" x14ac:dyDescent="0.2">
      <c r="M935" s="105"/>
      <c r="O935" s="93"/>
      <c r="P935" s="93"/>
      <c r="Q935" s="93"/>
      <c r="R935" s="93"/>
      <c r="S935" s="93"/>
      <c r="T935" s="93"/>
      <c r="U935" s="93"/>
      <c r="V935" s="93"/>
      <c r="W935" s="93"/>
      <c r="X935" s="93"/>
      <c r="Y935" s="93"/>
      <c r="Z935" s="93"/>
      <c r="AA935" s="93"/>
      <c r="AB935" s="93"/>
      <c r="AC935" s="93"/>
      <c r="AD935" s="93"/>
      <c r="AE935" s="93"/>
      <c r="AF935" s="93"/>
      <c r="AG935" s="93"/>
      <c r="AH935" s="93"/>
      <c r="AI935" s="93"/>
      <c r="AJ935" s="93"/>
      <c r="AK935" s="93"/>
      <c r="AL935" s="93"/>
      <c r="AM935" s="93"/>
      <c r="AN935" s="93"/>
      <c r="AO935" s="93"/>
      <c r="AP935" s="93"/>
      <c r="AQ935" s="93"/>
      <c r="AR935" s="93"/>
    </row>
    <row r="936" spans="13:44" x14ac:dyDescent="0.2">
      <c r="M936" s="105"/>
      <c r="O936" s="93"/>
      <c r="P936" s="93"/>
      <c r="Q936" s="93"/>
      <c r="R936" s="93"/>
      <c r="S936" s="93"/>
      <c r="T936" s="93"/>
      <c r="U936" s="93"/>
      <c r="V936" s="93"/>
      <c r="W936" s="93"/>
      <c r="X936" s="93"/>
      <c r="Y936" s="93"/>
      <c r="Z936" s="93"/>
      <c r="AA936" s="93"/>
      <c r="AB936" s="93"/>
      <c r="AC936" s="93"/>
      <c r="AD936" s="93"/>
      <c r="AE936" s="93"/>
      <c r="AF936" s="93"/>
      <c r="AG936" s="93"/>
      <c r="AH936" s="93"/>
      <c r="AI936" s="93"/>
      <c r="AJ936" s="93"/>
      <c r="AK936" s="93"/>
      <c r="AL936" s="93"/>
      <c r="AM936" s="93"/>
      <c r="AN936" s="93"/>
      <c r="AO936" s="93"/>
      <c r="AP936" s="93"/>
      <c r="AQ936" s="93"/>
      <c r="AR936" s="93"/>
    </row>
    <row r="937" spans="13:44" x14ac:dyDescent="0.2">
      <c r="M937" s="105"/>
      <c r="O937" s="93"/>
      <c r="P937" s="93"/>
      <c r="Q937" s="93"/>
      <c r="R937" s="93"/>
      <c r="S937" s="93"/>
      <c r="T937" s="93"/>
      <c r="U937" s="93"/>
      <c r="V937" s="93"/>
      <c r="W937" s="93"/>
      <c r="X937" s="93"/>
      <c r="Y937" s="93"/>
      <c r="Z937" s="93"/>
      <c r="AA937" s="93"/>
      <c r="AB937" s="93"/>
      <c r="AC937" s="93"/>
      <c r="AD937" s="93"/>
      <c r="AE937" s="93"/>
      <c r="AF937" s="93"/>
      <c r="AG937" s="93"/>
      <c r="AH937" s="93"/>
      <c r="AI937" s="93"/>
      <c r="AJ937" s="93"/>
      <c r="AK937" s="93"/>
      <c r="AL937" s="93"/>
      <c r="AM937" s="93"/>
      <c r="AN937" s="93"/>
      <c r="AO937" s="93"/>
      <c r="AP937" s="93"/>
      <c r="AQ937" s="93"/>
      <c r="AR937" s="93"/>
    </row>
    <row r="938" spans="13:44" x14ac:dyDescent="0.2">
      <c r="M938" s="105"/>
      <c r="O938" s="93"/>
      <c r="P938" s="93"/>
      <c r="Q938" s="93"/>
      <c r="R938" s="93"/>
      <c r="S938" s="93"/>
      <c r="T938" s="93"/>
      <c r="U938" s="93"/>
      <c r="V938" s="93"/>
      <c r="W938" s="93"/>
      <c r="X938" s="93"/>
      <c r="Y938" s="93"/>
      <c r="Z938" s="93"/>
      <c r="AA938" s="93"/>
      <c r="AB938" s="93"/>
      <c r="AC938" s="93"/>
      <c r="AD938" s="93"/>
      <c r="AE938" s="93"/>
      <c r="AF938" s="93"/>
      <c r="AG938" s="93"/>
      <c r="AH938" s="93"/>
      <c r="AI938" s="93"/>
      <c r="AJ938" s="93"/>
      <c r="AK938" s="93"/>
      <c r="AL938" s="93"/>
      <c r="AM938" s="93"/>
      <c r="AN938" s="93"/>
      <c r="AO938" s="93"/>
      <c r="AP938" s="93"/>
      <c r="AQ938" s="93"/>
      <c r="AR938" s="93"/>
    </row>
    <row r="939" spans="13:44" x14ac:dyDescent="0.2">
      <c r="M939" s="105"/>
      <c r="O939" s="93"/>
      <c r="P939" s="93"/>
      <c r="Q939" s="93"/>
      <c r="R939" s="93"/>
      <c r="S939" s="93"/>
      <c r="T939" s="93"/>
      <c r="U939" s="93"/>
      <c r="V939" s="93"/>
      <c r="W939" s="93"/>
      <c r="X939" s="93"/>
      <c r="Y939" s="93"/>
      <c r="Z939" s="93"/>
      <c r="AA939" s="93"/>
      <c r="AB939" s="93"/>
      <c r="AC939" s="93"/>
      <c r="AD939" s="93"/>
      <c r="AE939" s="93"/>
      <c r="AF939" s="93"/>
      <c r="AG939" s="93"/>
      <c r="AH939" s="93"/>
      <c r="AI939" s="93"/>
      <c r="AJ939" s="93"/>
      <c r="AK939" s="93"/>
      <c r="AL939" s="93"/>
      <c r="AM939" s="93"/>
      <c r="AN939" s="93"/>
      <c r="AO939" s="93"/>
      <c r="AP939" s="93"/>
      <c r="AQ939" s="93"/>
      <c r="AR939" s="93"/>
    </row>
    <row r="940" spans="13:44" x14ac:dyDescent="0.2">
      <c r="M940" s="105"/>
      <c r="O940" s="93"/>
      <c r="P940" s="93"/>
      <c r="Q940" s="93"/>
      <c r="R940" s="93"/>
      <c r="S940" s="93"/>
      <c r="T940" s="93"/>
      <c r="U940" s="93"/>
      <c r="V940" s="93"/>
      <c r="W940" s="93"/>
      <c r="X940" s="93"/>
      <c r="Y940" s="93"/>
      <c r="Z940" s="93"/>
      <c r="AA940" s="93"/>
      <c r="AB940" s="93"/>
      <c r="AC940" s="93"/>
      <c r="AD940" s="93"/>
      <c r="AE940" s="93"/>
      <c r="AF940" s="93"/>
      <c r="AG940" s="93"/>
      <c r="AH940" s="93"/>
      <c r="AI940" s="93"/>
      <c r="AJ940" s="93"/>
      <c r="AK940" s="93"/>
      <c r="AL940" s="93"/>
      <c r="AM940" s="93"/>
      <c r="AN940" s="93"/>
      <c r="AO940" s="93"/>
      <c r="AP940" s="93"/>
      <c r="AQ940" s="93"/>
      <c r="AR940" s="93"/>
    </row>
    <row r="941" spans="13:44" x14ac:dyDescent="0.2">
      <c r="M941" s="105"/>
      <c r="O941" s="93"/>
      <c r="P941" s="93"/>
      <c r="Q941" s="93"/>
      <c r="R941" s="93"/>
      <c r="S941" s="93"/>
      <c r="T941" s="93"/>
      <c r="U941" s="93"/>
      <c r="V941" s="93"/>
      <c r="W941" s="93"/>
      <c r="X941" s="93"/>
      <c r="Y941" s="93"/>
      <c r="Z941" s="93"/>
      <c r="AA941" s="93"/>
      <c r="AB941" s="93"/>
      <c r="AC941" s="93"/>
      <c r="AD941" s="93"/>
      <c r="AE941" s="93"/>
      <c r="AF941" s="93"/>
      <c r="AG941" s="93"/>
      <c r="AH941" s="93"/>
      <c r="AI941" s="93"/>
      <c r="AJ941" s="93"/>
      <c r="AK941" s="93"/>
      <c r="AL941" s="93"/>
      <c r="AM941" s="93"/>
      <c r="AN941" s="93"/>
      <c r="AO941" s="93"/>
      <c r="AP941" s="93"/>
      <c r="AQ941" s="93"/>
      <c r="AR941" s="93"/>
    </row>
    <row r="942" spans="13:44" x14ac:dyDescent="0.2">
      <c r="M942" s="105"/>
      <c r="O942" s="93"/>
      <c r="P942" s="93"/>
      <c r="Q942" s="93"/>
      <c r="R942" s="93"/>
      <c r="S942" s="93"/>
      <c r="T942" s="93"/>
      <c r="U942" s="93"/>
      <c r="V942" s="93"/>
      <c r="W942" s="93"/>
      <c r="X942" s="93"/>
      <c r="Y942" s="93"/>
      <c r="Z942" s="93"/>
      <c r="AA942" s="93"/>
      <c r="AB942" s="93"/>
      <c r="AC942" s="93"/>
      <c r="AD942" s="93"/>
      <c r="AE942" s="93"/>
      <c r="AF942" s="93"/>
      <c r="AG942" s="93"/>
      <c r="AH942" s="93"/>
      <c r="AI942" s="93"/>
      <c r="AJ942" s="93"/>
      <c r="AK942" s="93"/>
      <c r="AL942" s="93"/>
      <c r="AM942" s="93"/>
      <c r="AN942" s="93"/>
      <c r="AO942" s="93"/>
      <c r="AP942" s="93"/>
      <c r="AQ942" s="93"/>
      <c r="AR942" s="93"/>
    </row>
    <row r="943" spans="13:44" x14ac:dyDescent="0.2">
      <c r="M943" s="105"/>
      <c r="O943" s="93"/>
      <c r="P943" s="93"/>
      <c r="Q943" s="93"/>
      <c r="R943" s="93"/>
      <c r="S943" s="93"/>
      <c r="T943" s="93"/>
      <c r="U943" s="93"/>
      <c r="V943" s="93"/>
      <c r="W943" s="93"/>
      <c r="X943" s="93"/>
      <c r="Y943" s="93"/>
      <c r="Z943" s="93"/>
      <c r="AA943" s="93"/>
      <c r="AB943" s="93"/>
      <c r="AC943" s="93"/>
      <c r="AD943" s="93"/>
      <c r="AE943" s="93"/>
      <c r="AF943" s="93"/>
      <c r="AG943" s="93"/>
      <c r="AH943" s="93"/>
      <c r="AI943" s="93"/>
      <c r="AJ943" s="93"/>
      <c r="AK943" s="93"/>
      <c r="AL943" s="93"/>
      <c r="AM943" s="93"/>
      <c r="AN943" s="93"/>
      <c r="AO943" s="93"/>
      <c r="AP943" s="93"/>
      <c r="AQ943" s="93"/>
      <c r="AR943" s="93"/>
    </row>
    <row r="944" spans="13:44" x14ac:dyDescent="0.2">
      <c r="M944" s="105"/>
      <c r="O944" s="93"/>
      <c r="P944" s="93"/>
      <c r="Q944" s="93"/>
      <c r="R944" s="93"/>
      <c r="S944" s="93"/>
      <c r="T944" s="93"/>
      <c r="U944" s="93"/>
      <c r="V944" s="93"/>
      <c r="W944" s="93"/>
      <c r="X944" s="93"/>
      <c r="Y944" s="93"/>
      <c r="Z944" s="93"/>
      <c r="AA944" s="93"/>
      <c r="AB944" s="93"/>
      <c r="AC944" s="93"/>
      <c r="AD944" s="93"/>
      <c r="AE944" s="93"/>
      <c r="AF944" s="93"/>
      <c r="AG944" s="93"/>
      <c r="AH944" s="93"/>
      <c r="AI944" s="93"/>
      <c r="AJ944" s="93"/>
      <c r="AK944" s="93"/>
      <c r="AL944" s="93"/>
      <c r="AM944" s="93"/>
      <c r="AN944" s="93"/>
      <c r="AO944" s="93"/>
      <c r="AP944" s="93"/>
      <c r="AQ944" s="93"/>
      <c r="AR944" s="93"/>
    </row>
    <row r="945" spans="13:44" x14ac:dyDescent="0.2">
      <c r="M945" s="105"/>
      <c r="O945" s="93"/>
      <c r="P945" s="93"/>
      <c r="Q945" s="93"/>
      <c r="R945" s="93"/>
      <c r="S945" s="93"/>
      <c r="T945" s="93"/>
      <c r="U945" s="93"/>
      <c r="V945" s="93"/>
      <c r="W945" s="93"/>
      <c r="X945" s="93"/>
      <c r="Y945" s="93"/>
      <c r="Z945" s="93"/>
      <c r="AA945" s="93"/>
      <c r="AB945" s="93"/>
      <c r="AC945" s="93"/>
      <c r="AD945" s="93"/>
      <c r="AE945" s="93"/>
      <c r="AF945" s="93"/>
      <c r="AG945" s="93"/>
      <c r="AH945" s="93"/>
      <c r="AI945" s="93"/>
      <c r="AJ945" s="93"/>
      <c r="AK945" s="93"/>
      <c r="AL945" s="93"/>
      <c r="AM945" s="93"/>
      <c r="AN945" s="93"/>
      <c r="AO945" s="93"/>
      <c r="AP945" s="93"/>
      <c r="AQ945" s="93"/>
      <c r="AR945" s="93"/>
    </row>
    <row r="946" spans="13:44" x14ac:dyDescent="0.2">
      <c r="M946" s="105"/>
      <c r="O946" s="93"/>
      <c r="P946" s="93"/>
      <c r="Q946" s="93"/>
      <c r="R946" s="93"/>
      <c r="S946" s="93"/>
      <c r="T946" s="93"/>
      <c r="U946" s="93"/>
      <c r="V946" s="93"/>
      <c r="W946" s="93"/>
      <c r="X946" s="93"/>
      <c r="Y946" s="93"/>
      <c r="Z946" s="93"/>
      <c r="AA946" s="93"/>
      <c r="AB946" s="93"/>
      <c r="AC946" s="93"/>
      <c r="AD946" s="93"/>
      <c r="AE946" s="93"/>
      <c r="AF946" s="93"/>
      <c r="AG946" s="93"/>
      <c r="AH946" s="93"/>
      <c r="AI946" s="93"/>
      <c r="AJ946" s="93"/>
      <c r="AK946" s="93"/>
      <c r="AL946" s="93"/>
      <c r="AM946" s="93"/>
      <c r="AN946" s="93"/>
      <c r="AO946" s="93"/>
      <c r="AP946" s="93"/>
      <c r="AQ946" s="93"/>
      <c r="AR946" s="93"/>
    </row>
    <row r="947" spans="13:44" x14ac:dyDescent="0.2">
      <c r="M947" s="105"/>
      <c r="O947" s="93"/>
      <c r="P947" s="93"/>
      <c r="Q947" s="93"/>
      <c r="R947" s="93"/>
      <c r="S947" s="93"/>
      <c r="T947" s="93"/>
      <c r="U947" s="93"/>
      <c r="V947" s="93"/>
      <c r="W947" s="93"/>
      <c r="X947" s="93"/>
      <c r="Y947" s="93"/>
      <c r="Z947" s="93"/>
      <c r="AA947" s="93"/>
      <c r="AB947" s="93"/>
      <c r="AC947" s="93"/>
      <c r="AD947" s="93"/>
      <c r="AE947" s="93"/>
      <c r="AF947" s="93"/>
      <c r="AG947" s="93"/>
      <c r="AH947" s="93"/>
      <c r="AI947" s="93"/>
      <c r="AJ947" s="93"/>
      <c r="AK947" s="93"/>
      <c r="AL947" s="93"/>
      <c r="AM947" s="93"/>
      <c r="AN947" s="93"/>
      <c r="AO947" s="93"/>
      <c r="AP947" s="93"/>
      <c r="AQ947" s="93"/>
      <c r="AR947" s="93"/>
    </row>
    <row r="948" spans="13:44" x14ac:dyDescent="0.2">
      <c r="M948" s="105"/>
      <c r="O948" s="93"/>
      <c r="P948" s="93"/>
      <c r="Q948" s="93"/>
      <c r="R948" s="93"/>
      <c r="S948" s="93"/>
      <c r="T948" s="93"/>
      <c r="U948" s="93"/>
      <c r="V948" s="93"/>
      <c r="W948" s="93"/>
      <c r="X948" s="93"/>
      <c r="Y948" s="93"/>
      <c r="Z948" s="93"/>
      <c r="AA948" s="93"/>
      <c r="AB948" s="93"/>
      <c r="AC948" s="93"/>
      <c r="AD948" s="93"/>
      <c r="AE948" s="93"/>
      <c r="AF948" s="93"/>
      <c r="AG948" s="93"/>
      <c r="AH948" s="93"/>
      <c r="AI948" s="93"/>
      <c r="AJ948" s="93"/>
      <c r="AK948" s="93"/>
      <c r="AL948" s="93"/>
      <c r="AM948" s="93"/>
      <c r="AN948" s="93"/>
      <c r="AO948" s="93"/>
      <c r="AP948" s="93"/>
      <c r="AQ948" s="93"/>
      <c r="AR948" s="93"/>
    </row>
    <row r="949" spans="13:44" x14ac:dyDescent="0.2">
      <c r="M949" s="105"/>
      <c r="O949" s="93"/>
      <c r="P949" s="93"/>
      <c r="Q949" s="93"/>
      <c r="R949" s="93"/>
      <c r="S949" s="93"/>
      <c r="T949" s="93"/>
      <c r="U949" s="93"/>
      <c r="V949" s="93"/>
      <c r="W949" s="93"/>
      <c r="X949" s="93"/>
      <c r="Y949" s="93"/>
      <c r="Z949" s="93"/>
      <c r="AA949" s="93"/>
      <c r="AB949" s="93"/>
      <c r="AC949" s="93"/>
      <c r="AD949" s="93"/>
      <c r="AE949" s="93"/>
      <c r="AF949" s="93"/>
      <c r="AG949" s="93"/>
      <c r="AH949" s="93"/>
      <c r="AI949" s="93"/>
      <c r="AJ949" s="93"/>
      <c r="AK949" s="93"/>
      <c r="AL949" s="93"/>
      <c r="AM949" s="93"/>
      <c r="AN949" s="93"/>
      <c r="AO949" s="93"/>
      <c r="AP949" s="93"/>
      <c r="AQ949" s="93"/>
      <c r="AR949" s="93"/>
    </row>
    <row r="950" spans="13:44" x14ac:dyDescent="0.2">
      <c r="M950" s="105"/>
      <c r="O950" s="93"/>
      <c r="P950" s="93"/>
      <c r="Q950" s="93"/>
      <c r="R950" s="93"/>
      <c r="S950" s="93"/>
      <c r="T950" s="93"/>
      <c r="U950" s="93"/>
      <c r="V950" s="93"/>
      <c r="W950" s="93"/>
      <c r="X950" s="93"/>
      <c r="Y950" s="93"/>
      <c r="Z950" s="93"/>
      <c r="AA950" s="93"/>
      <c r="AB950" s="93"/>
      <c r="AC950" s="93"/>
      <c r="AD950" s="93"/>
      <c r="AE950" s="93"/>
      <c r="AF950" s="93"/>
      <c r="AG950" s="93"/>
      <c r="AH950" s="93"/>
      <c r="AI950" s="93"/>
      <c r="AJ950" s="93"/>
      <c r="AK950" s="93"/>
      <c r="AL950" s="93"/>
      <c r="AM950" s="93"/>
      <c r="AN950" s="93"/>
      <c r="AO950" s="93"/>
      <c r="AP950" s="93"/>
      <c r="AQ950" s="93"/>
      <c r="AR950" s="93"/>
    </row>
    <row r="951" spans="13:44" x14ac:dyDescent="0.2">
      <c r="M951" s="105"/>
      <c r="O951" s="93"/>
      <c r="P951" s="93"/>
      <c r="Q951" s="93"/>
      <c r="R951" s="93"/>
      <c r="S951" s="93"/>
      <c r="T951" s="93"/>
      <c r="U951" s="93"/>
      <c r="V951" s="93"/>
      <c r="W951" s="93"/>
      <c r="X951" s="93"/>
      <c r="Y951" s="93"/>
      <c r="Z951" s="93"/>
      <c r="AA951" s="93"/>
      <c r="AB951" s="93"/>
      <c r="AC951" s="93"/>
      <c r="AD951" s="93"/>
      <c r="AE951" s="93"/>
      <c r="AF951" s="93"/>
      <c r="AG951" s="93"/>
      <c r="AH951" s="93"/>
      <c r="AI951" s="93"/>
      <c r="AJ951" s="93"/>
      <c r="AK951" s="93"/>
      <c r="AL951" s="93"/>
      <c r="AM951" s="93"/>
      <c r="AN951" s="93"/>
      <c r="AO951" s="93"/>
      <c r="AP951" s="93"/>
      <c r="AQ951" s="93"/>
      <c r="AR951" s="93"/>
    </row>
    <row r="952" spans="13:44" x14ac:dyDescent="0.2">
      <c r="M952" s="105"/>
      <c r="O952" s="93"/>
      <c r="P952" s="93"/>
      <c r="Q952" s="93"/>
      <c r="R952" s="93"/>
      <c r="S952" s="93"/>
      <c r="T952" s="93"/>
      <c r="U952" s="93"/>
      <c r="V952" s="93"/>
      <c r="W952" s="93"/>
      <c r="X952" s="93"/>
      <c r="Y952" s="93"/>
      <c r="Z952" s="93"/>
      <c r="AA952" s="93"/>
      <c r="AB952" s="93"/>
      <c r="AC952" s="93"/>
      <c r="AD952" s="93"/>
      <c r="AE952" s="93"/>
      <c r="AF952" s="93"/>
      <c r="AG952" s="93"/>
      <c r="AH952" s="93"/>
      <c r="AI952" s="93"/>
      <c r="AJ952" s="93"/>
      <c r="AK952" s="93"/>
      <c r="AL952" s="93"/>
      <c r="AM952" s="93"/>
      <c r="AN952" s="93"/>
      <c r="AO952" s="93"/>
      <c r="AP952" s="93"/>
      <c r="AQ952" s="93"/>
      <c r="AR952" s="93"/>
    </row>
    <row r="953" spans="13:44" x14ac:dyDescent="0.2">
      <c r="M953" s="105"/>
      <c r="O953" s="93"/>
      <c r="P953" s="93"/>
      <c r="Q953" s="93"/>
      <c r="R953" s="93"/>
      <c r="S953" s="93"/>
      <c r="T953" s="93"/>
      <c r="U953" s="93"/>
      <c r="V953" s="93"/>
      <c r="W953" s="93"/>
      <c r="X953" s="93"/>
      <c r="Y953" s="93"/>
      <c r="Z953" s="93"/>
      <c r="AA953" s="93"/>
      <c r="AB953" s="93"/>
      <c r="AC953" s="93"/>
      <c r="AD953" s="93"/>
      <c r="AE953" s="93"/>
      <c r="AF953" s="93"/>
      <c r="AG953" s="93"/>
      <c r="AH953" s="93"/>
      <c r="AI953" s="93"/>
      <c r="AJ953" s="93"/>
      <c r="AK953" s="93"/>
      <c r="AL953" s="93"/>
      <c r="AM953" s="93"/>
      <c r="AN953" s="93"/>
      <c r="AO953" s="93"/>
      <c r="AP953" s="93"/>
      <c r="AQ953" s="93"/>
      <c r="AR953" s="93"/>
    </row>
    <row r="954" spans="13:44" x14ac:dyDescent="0.2">
      <c r="M954" s="105"/>
      <c r="O954" s="93"/>
      <c r="P954" s="93"/>
      <c r="Q954" s="93"/>
      <c r="R954" s="93"/>
      <c r="S954" s="93"/>
      <c r="T954" s="93"/>
      <c r="U954" s="93"/>
      <c r="V954" s="93"/>
      <c r="W954" s="93"/>
      <c r="X954" s="93"/>
      <c r="Y954" s="93"/>
      <c r="Z954" s="93"/>
      <c r="AA954" s="93"/>
      <c r="AB954" s="93"/>
      <c r="AC954" s="93"/>
      <c r="AD954" s="93"/>
      <c r="AE954" s="93"/>
      <c r="AF954" s="93"/>
      <c r="AG954" s="93"/>
      <c r="AH954" s="93"/>
      <c r="AI954" s="93"/>
      <c r="AJ954" s="93"/>
      <c r="AK954" s="93"/>
      <c r="AL954" s="93"/>
      <c r="AM954" s="93"/>
      <c r="AN954" s="93"/>
      <c r="AO954" s="93"/>
      <c r="AP954" s="93"/>
      <c r="AQ954" s="93"/>
      <c r="AR954" s="93"/>
    </row>
    <row r="955" spans="13:44" x14ac:dyDescent="0.2">
      <c r="M955" s="105"/>
      <c r="O955" s="93"/>
      <c r="P955" s="93"/>
      <c r="Q955" s="93"/>
      <c r="R955" s="93"/>
      <c r="S955" s="93"/>
      <c r="T955" s="93"/>
      <c r="U955" s="93"/>
      <c r="V955" s="93"/>
      <c r="W955" s="93"/>
      <c r="X955" s="93"/>
      <c r="Y955" s="93"/>
      <c r="Z955" s="93"/>
      <c r="AA955" s="93"/>
      <c r="AB955" s="93"/>
      <c r="AC955" s="93"/>
      <c r="AD955" s="93"/>
      <c r="AE955" s="93"/>
      <c r="AF955" s="93"/>
      <c r="AG955" s="93"/>
      <c r="AH955" s="93"/>
      <c r="AI955" s="93"/>
      <c r="AJ955" s="93"/>
      <c r="AK955" s="93"/>
      <c r="AL955" s="93"/>
      <c r="AM955" s="93"/>
      <c r="AN955" s="93"/>
      <c r="AO955" s="93"/>
      <c r="AP955" s="93"/>
      <c r="AQ955" s="93"/>
      <c r="AR955" s="93"/>
    </row>
    <row r="956" spans="13:44" x14ac:dyDescent="0.2">
      <c r="M956" s="105"/>
      <c r="O956" s="93"/>
      <c r="P956" s="93"/>
      <c r="Q956" s="93"/>
      <c r="R956" s="93"/>
      <c r="S956" s="93"/>
      <c r="T956" s="93"/>
      <c r="U956" s="93"/>
      <c r="V956" s="93"/>
      <c r="W956" s="93"/>
      <c r="X956" s="93"/>
      <c r="Y956" s="93"/>
      <c r="Z956" s="93"/>
      <c r="AA956" s="93"/>
      <c r="AB956" s="93"/>
      <c r="AC956" s="93"/>
      <c r="AD956" s="93"/>
      <c r="AE956" s="93"/>
      <c r="AF956" s="93"/>
      <c r="AG956" s="93"/>
      <c r="AH956" s="93"/>
      <c r="AI956" s="93"/>
      <c r="AJ956" s="93"/>
      <c r="AK956" s="93"/>
      <c r="AL956" s="93"/>
      <c r="AM956" s="93"/>
      <c r="AN956" s="93"/>
      <c r="AO956" s="93"/>
      <c r="AP956" s="93"/>
      <c r="AQ956" s="93"/>
      <c r="AR956" s="93"/>
    </row>
    <row r="957" spans="13:44" x14ac:dyDescent="0.2">
      <c r="M957" s="105"/>
      <c r="O957" s="93"/>
      <c r="P957" s="93"/>
      <c r="Q957" s="93"/>
      <c r="R957" s="93"/>
      <c r="S957" s="93"/>
      <c r="T957" s="93"/>
      <c r="U957" s="93"/>
      <c r="V957" s="93"/>
      <c r="W957" s="93"/>
      <c r="X957" s="93"/>
      <c r="Y957" s="93"/>
      <c r="Z957" s="93"/>
      <c r="AA957" s="93"/>
      <c r="AB957" s="93"/>
      <c r="AC957" s="93"/>
      <c r="AD957" s="93"/>
      <c r="AE957" s="93"/>
      <c r="AF957" s="93"/>
      <c r="AG957" s="93"/>
      <c r="AH957" s="93"/>
      <c r="AI957" s="93"/>
      <c r="AJ957" s="93"/>
      <c r="AK957" s="93"/>
      <c r="AL957" s="93"/>
      <c r="AM957" s="93"/>
      <c r="AN957" s="93"/>
      <c r="AO957" s="93"/>
      <c r="AP957" s="93"/>
      <c r="AQ957" s="93"/>
      <c r="AR957" s="93"/>
    </row>
    <row r="958" spans="13:44" x14ac:dyDescent="0.2">
      <c r="M958" s="105"/>
      <c r="O958" s="93"/>
      <c r="P958" s="93"/>
      <c r="Q958" s="93"/>
      <c r="R958" s="93"/>
      <c r="S958" s="93"/>
      <c r="T958" s="93"/>
      <c r="U958" s="93"/>
      <c r="V958" s="93"/>
      <c r="W958" s="93"/>
      <c r="X958" s="93"/>
      <c r="Y958" s="93"/>
      <c r="Z958" s="93"/>
      <c r="AA958" s="93"/>
      <c r="AB958" s="93"/>
      <c r="AC958" s="93"/>
      <c r="AD958" s="93"/>
      <c r="AE958" s="93"/>
      <c r="AF958" s="93"/>
      <c r="AG958" s="93"/>
      <c r="AH958" s="93"/>
      <c r="AI958" s="93"/>
      <c r="AJ958" s="93"/>
      <c r="AK958" s="93"/>
      <c r="AL958" s="93"/>
      <c r="AM958" s="93"/>
      <c r="AN958" s="93"/>
      <c r="AO958" s="93"/>
      <c r="AP958" s="93"/>
      <c r="AQ958" s="93"/>
      <c r="AR958" s="93"/>
    </row>
    <row r="959" spans="13:44" x14ac:dyDescent="0.2">
      <c r="M959" s="105"/>
      <c r="O959" s="93"/>
      <c r="P959" s="93"/>
      <c r="Q959" s="93"/>
      <c r="R959" s="93"/>
      <c r="S959" s="93"/>
      <c r="T959" s="93"/>
      <c r="U959" s="93"/>
      <c r="V959" s="93"/>
      <c r="W959" s="93"/>
      <c r="X959" s="93"/>
      <c r="Y959" s="93"/>
      <c r="Z959" s="93"/>
      <c r="AA959" s="93"/>
      <c r="AB959" s="93"/>
      <c r="AC959" s="93"/>
      <c r="AD959" s="93"/>
      <c r="AE959" s="93"/>
      <c r="AF959" s="93"/>
      <c r="AG959" s="93"/>
      <c r="AH959" s="93"/>
      <c r="AI959" s="93"/>
      <c r="AJ959" s="93"/>
      <c r="AK959" s="93"/>
      <c r="AL959" s="93"/>
      <c r="AM959" s="93"/>
      <c r="AN959" s="93"/>
      <c r="AO959" s="93"/>
      <c r="AP959" s="93"/>
      <c r="AQ959" s="93"/>
      <c r="AR959" s="93"/>
    </row>
    <row r="960" spans="13:44" x14ac:dyDescent="0.2">
      <c r="M960" s="105"/>
      <c r="O960" s="93"/>
      <c r="P960" s="93"/>
      <c r="Q960" s="93"/>
      <c r="R960" s="93"/>
      <c r="S960" s="93"/>
      <c r="T960" s="93"/>
      <c r="U960" s="93"/>
      <c r="V960" s="93"/>
      <c r="W960" s="93"/>
      <c r="X960" s="93"/>
      <c r="Y960" s="93"/>
      <c r="Z960" s="93"/>
      <c r="AA960" s="93"/>
      <c r="AB960" s="93"/>
      <c r="AC960" s="93"/>
      <c r="AD960" s="93"/>
      <c r="AE960" s="93"/>
      <c r="AF960" s="93"/>
      <c r="AG960" s="93"/>
      <c r="AH960" s="93"/>
      <c r="AI960" s="93"/>
      <c r="AJ960" s="93"/>
      <c r="AK960" s="93"/>
      <c r="AL960" s="93"/>
      <c r="AM960" s="93"/>
      <c r="AN960" s="93"/>
      <c r="AO960" s="93"/>
      <c r="AP960" s="93"/>
      <c r="AQ960" s="93"/>
      <c r="AR960" s="93"/>
    </row>
    <row r="961" spans="13:44" x14ac:dyDescent="0.2">
      <c r="M961" s="105"/>
      <c r="O961" s="93"/>
      <c r="P961" s="93"/>
      <c r="Q961" s="93"/>
      <c r="R961" s="93"/>
      <c r="S961" s="93"/>
      <c r="T961" s="93"/>
      <c r="U961" s="93"/>
      <c r="V961" s="93"/>
      <c r="W961" s="93"/>
      <c r="X961" s="93"/>
      <c r="Y961" s="93"/>
      <c r="Z961" s="93"/>
      <c r="AA961" s="93"/>
      <c r="AB961" s="93"/>
      <c r="AC961" s="93"/>
      <c r="AD961" s="93"/>
      <c r="AE961" s="93"/>
      <c r="AF961" s="93"/>
      <c r="AG961" s="93"/>
      <c r="AH961" s="93"/>
      <c r="AI961" s="93"/>
      <c r="AJ961" s="93"/>
      <c r="AK961" s="93"/>
      <c r="AL961" s="93"/>
      <c r="AM961" s="93"/>
      <c r="AN961" s="93"/>
      <c r="AO961" s="93"/>
      <c r="AP961" s="93"/>
      <c r="AQ961" s="93"/>
      <c r="AR961" s="93"/>
    </row>
    <row r="962" spans="13:44" x14ac:dyDescent="0.2">
      <c r="M962" s="105"/>
      <c r="O962" s="93"/>
      <c r="P962" s="93"/>
      <c r="Q962" s="93"/>
      <c r="R962" s="93"/>
      <c r="S962" s="93"/>
      <c r="T962" s="93"/>
      <c r="U962" s="93"/>
      <c r="V962" s="93"/>
      <c r="W962" s="93"/>
      <c r="X962" s="93"/>
      <c r="Y962" s="93"/>
      <c r="Z962" s="93"/>
      <c r="AA962" s="93"/>
      <c r="AB962" s="93"/>
      <c r="AC962" s="93"/>
      <c r="AD962" s="93"/>
      <c r="AE962" s="93"/>
      <c r="AF962" s="93"/>
      <c r="AG962" s="93"/>
      <c r="AH962" s="93"/>
      <c r="AI962" s="93"/>
      <c r="AJ962" s="93"/>
      <c r="AK962" s="93"/>
      <c r="AL962" s="93"/>
      <c r="AM962" s="93"/>
      <c r="AN962" s="93"/>
      <c r="AO962" s="93"/>
      <c r="AP962" s="93"/>
      <c r="AQ962" s="93"/>
      <c r="AR962" s="93"/>
    </row>
    <row r="963" spans="13:44" x14ac:dyDescent="0.2">
      <c r="M963" s="105"/>
      <c r="O963" s="93"/>
      <c r="P963" s="93"/>
      <c r="Q963" s="93"/>
      <c r="R963" s="93"/>
      <c r="S963" s="93"/>
      <c r="T963" s="93"/>
      <c r="U963" s="93"/>
      <c r="V963" s="93"/>
      <c r="W963" s="93"/>
      <c r="X963" s="93"/>
      <c r="Y963" s="93"/>
      <c r="Z963" s="93"/>
      <c r="AA963" s="93"/>
      <c r="AB963" s="93"/>
      <c r="AC963" s="93"/>
      <c r="AD963" s="93"/>
      <c r="AE963" s="93"/>
      <c r="AF963" s="93"/>
      <c r="AG963" s="93"/>
      <c r="AH963" s="93"/>
      <c r="AI963" s="93"/>
      <c r="AJ963" s="93"/>
      <c r="AK963" s="93"/>
      <c r="AL963" s="93"/>
      <c r="AM963" s="93"/>
      <c r="AN963" s="93"/>
      <c r="AO963" s="93"/>
      <c r="AP963" s="93"/>
      <c r="AQ963" s="93"/>
      <c r="AR963" s="93"/>
    </row>
    <row r="964" spans="13:44" x14ac:dyDescent="0.2">
      <c r="M964" s="105"/>
      <c r="O964" s="93"/>
      <c r="P964" s="93"/>
      <c r="Q964" s="93"/>
      <c r="R964" s="93"/>
      <c r="S964" s="93"/>
      <c r="T964" s="93"/>
      <c r="U964" s="93"/>
      <c r="V964" s="93"/>
      <c r="W964" s="93"/>
      <c r="X964" s="93"/>
      <c r="Y964" s="93"/>
      <c r="Z964" s="93"/>
      <c r="AA964" s="93"/>
      <c r="AB964" s="93"/>
      <c r="AC964" s="93"/>
      <c r="AD964" s="93"/>
      <c r="AE964" s="93"/>
      <c r="AF964" s="93"/>
      <c r="AG964" s="93"/>
      <c r="AH964" s="93"/>
      <c r="AI964" s="93"/>
      <c r="AJ964" s="93"/>
      <c r="AK964" s="93"/>
      <c r="AL964" s="93"/>
      <c r="AM964" s="93"/>
      <c r="AN964" s="93"/>
      <c r="AO964" s="93"/>
      <c r="AP964" s="93"/>
      <c r="AQ964" s="93"/>
      <c r="AR964" s="93"/>
    </row>
    <row r="965" spans="13:44" x14ac:dyDescent="0.2">
      <c r="M965" s="105"/>
      <c r="O965" s="93"/>
      <c r="P965" s="93"/>
      <c r="Q965" s="93"/>
      <c r="R965" s="93"/>
      <c r="S965" s="93"/>
      <c r="T965" s="93"/>
      <c r="U965" s="93"/>
      <c r="V965" s="93"/>
      <c r="W965" s="93"/>
      <c r="X965" s="93"/>
      <c r="Y965" s="93"/>
      <c r="Z965" s="93"/>
      <c r="AA965" s="93"/>
      <c r="AB965" s="93"/>
      <c r="AC965" s="93"/>
      <c r="AD965" s="93"/>
      <c r="AE965" s="93"/>
      <c r="AF965" s="93"/>
      <c r="AG965" s="93"/>
      <c r="AH965" s="93"/>
      <c r="AI965" s="93"/>
      <c r="AJ965" s="93"/>
      <c r="AK965" s="93"/>
      <c r="AL965" s="93"/>
      <c r="AM965" s="93"/>
      <c r="AN965" s="93"/>
      <c r="AO965" s="93"/>
      <c r="AP965" s="93"/>
      <c r="AQ965" s="93"/>
      <c r="AR965" s="93"/>
    </row>
    <row r="966" spans="13:44" x14ac:dyDescent="0.2">
      <c r="M966" s="105"/>
      <c r="O966" s="93"/>
      <c r="P966" s="93"/>
      <c r="Q966" s="93"/>
      <c r="R966" s="93"/>
      <c r="S966" s="93"/>
      <c r="T966" s="93"/>
      <c r="U966" s="93"/>
      <c r="V966" s="93"/>
      <c r="W966" s="93"/>
      <c r="X966" s="93"/>
      <c r="Y966" s="93"/>
      <c r="Z966" s="93"/>
      <c r="AA966" s="93"/>
      <c r="AB966" s="93"/>
      <c r="AC966" s="93"/>
      <c r="AD966" s="93"/>
      <c r="AE966" s="93"/>
      <c r="AF966" s="93"/>
      <c r="AG966" s="93"/>
      <c r="AH966" s="93"/>
      <c r="AI966" s="93"/>
      <c r="AJ966" s="93"/>
      <c r="AK966" s="93"/>
      <c r="AL966" s="93"/>
      <c r="AM966" s="93"/>
      <c r="AN966" s="93"/>
      <c r="AO966" s="93"/>
      <c r="AP966" s="93"/>
      <c r="AQ966" s="93"/>
      <c r="AR966" s="93"/>
    </row>
    <row r="967" spans="13:44" x14ac:dyDescent="0.2">
      <c r="M967" s="105"/>
      <c r="O967" s="93"/>
      <c r="P967" s="93"/>
      <c r="Q967" s="93"/>
      <c r="R967" s="93"/>
      <c r="S967" s="93"/>
      <c r="T967" s="93"/>
      <c r="U967" s="93"/>
      <c r="V967" s="93"/>
      <c r="W967" s="93"/>
      <c r="X967" s="93"/>
      <c r="Y967" s="93"/>
      <c r="Z967" s="93"/>
      <c r="AA967" s="93"/>
      <c r="AB967" s="93"/>
      <c r="AC967" s="93"/>
      <c r="AD967" s="93"/>
      <c r="AE967" s="93"/>
      <c r="AF967" s="93"/>
      <c r="AG967" s="93"/>
      <c r="AH967" s="93"/>
      <c r="AI967" s="93"/>
      <c r="AJ967" s="93"/>
      <c r="AK967" s="93"/>
      <c r="AL967" s="93"/>
      <c r="AM967" s="93"/>
      <c r="AN967" s="93"/>
      <c r="AO967" s="93"/>
      <c r="AP967" s="93"/>
      <c r="AQ967" s="93"/>
      <c r="AR967" s="93"/>
    </row>
    <row r="968" spans="13:44" x14ac:dyDescent="0.2">
      <c r="M968" s="105"/>
      <c r="O968" s="93"/>
      <c r="P968" s="93"/>
      <c r="Q968" s="93"/>
      <c r="R968" s="93"/>
      <c r="S968" s="93"/>
      <c r="T968" s="93"/>
      <c r="U968" s="93"/>
      <c r="V968" s="93"/>
      <c r="W968" s="93"/>
      <c r="X968" s="93"/>
      <c r="Y968" s="93"/>
      <c r="Z968" s="93"/>
      <c r="AA968" s="93"/>
      <c r="AB968" s="93"/>
      <c r="AC968" s="93"/>
      <c r="AD968" s="93"/>
      <c r="AE968" s="93"/>
      <c r="AF968" s="93"/>
      <c r="AG968" s="93"/>
      <c r="AH968" s="93"/>
      <c r="AI968" s="93"/>
      <c r="AJ968" s="93"/>
      <c r="AK968" s="93"/>
      <c r="AL968" s="93"/>
      <c r="AM968" s="93"/>
      <c r="AN968" s="93"/>
      <c r="AO968" s="93"/>
      <c r="AP968" s="93"/>
      <c r="AQ968" s="93"/>
      <c r="AR968" s="93"/>
    </row>
    <row r="969" spans="13:44" x14ac:dyDescent="0.2">
      <c r="M969" s="105"/>
      <c r="O969" s="93"/>
      <c r="P969" s="93"/>
      <c r="Q969" s="93"/>
      <c r="R969" s="93"/>
      <c r="S969" s="93"/>
      <c r="T969" s="93"/>
      <c r="U969" s="93"/>
      <c r="V969" s="93"/>
      <c r="W969" s="93"/>
      <c r="X969" s="93"/>
      <c r="Y969" s="93"/>
      <c r="Z969" s="93"/>
      <c r="AA969" s="93"/>
      <c r="AB969" s="93"/>
      <c r="AC969" s="93"/>
      <c r="AD969" s="93"/>
      <c r="AE969" s="93"/>
      <c r="AF969" s="93"/>
      <c r="AG969" s="93"/>
      <c r="AH969" s="93"/>
      <c r="AI969" s="93"/>
      <c r="AJ969" s="93"/>
      <c r="AK969" s="93"/>
      <c r="AL969" s="93"/>
      <c r="AM969" s="93"/>
      <c r="AN969" s="93"/>
      <c r="AO969" s="93"/>
      <c r="AP969" s="93"/>
      <c r="AQ969" s="93"/>
      <c r="AR969" s="93"/>
    </row>
    <row r="970" spans="13:44" x14ac:dyDescent="0.2">
      <c r="M970" s="105"/>
      <c r="O970" s="93"/>
      <c r="P970" s="93"/>
      <c r="Q970" s="93"/>
      <c r="R970" s="93"/>
      <c r="S970" s="93"/>
      <c r="T970" s="93"/>
      <c r="U970" s="93"/>
      <c r="V970" s="93"/>
      <c r="W970" s="93"/>
      <c r="X970" s="93"/>
      <c r="Y970" s="93"/>
      <c r="Z970" s="93"/>
      <c r="AA970" s="93"/>
      <c r="AB970" s="93"/>
      <c r="AC970" s="93"/>
      <c r="AD970" s="93"/>
      <c r="AE970" s="93"/>
      <c r="AF970" s="93"/>
      <c r="AG970" s="93"/>
      <c r="AH970" s="93"/>
      <c r="AI970" s="93"/>
      <c r="AJ970" s="93"/>
      <c r="AK970" s="93"/>
      <c r="AL970" s="93"/>
      <c r="AM970" s="93"/>
      <c r="AN970" s="93"/>
      <c r="AO970" s="93"/>
      <c r="AP970" s="93"/>
      <c r="AQ970" s="93"/>
      <c r="AR970" s="93"/>
    </row>
    <row r="971" spans="13:44" x14ac:dyDescent="0.2">
      <c r="M971" s="105"/>
      <c r="O971" s="93"/>
      <c r="P971" s="93"/>
      <c r="Q971" s="93"/>
      <c r="R971" s="93"/>
      <c r="S971" s="93"/>
      <c r="T971" s="93"/>
      <c r="U971" s="93"/>
      <c r="V971" s="93"/>
      <c r="W971" s="93"/>
      <c r="X971" s="93"/>
      <c r="Y971" s="93"/>
      <c r="Z971" s="93"/>
      <c r="AA971" s="93"/>
      <c r="AB971" s="93"/>
      <c r="AC971" s="93"/>
      <c r="AD971" s="93"/>
      <c r="AE971" s="93"/>
      <c r="AF971" s="93"/>
      <c r="AG971" s="93"/>
      <c r="AH971" s="93"/>
      <c r="AI971" s="93"/>
      <c r="AJ971" s="93"/>
      <c r="AK971" s="93"/>
      <c r="AL971" s="93"/>
      <c r="AM971" s="93"/>
      <c r="AN971" s="93"/>
      <c r="AO971" s="93"/>
      <c r="AP971" s="93"/>
      <c r="AQ971" s="93"/>
      <c r="AR971" s="93"/>
    </row>
    <row r="972" spans="13:44" x14ac:dyDescent="0.2">
      <c r="M972" s="105"/>
      <c r="O972" s="93"/>
      <c r="P972" s="93"/>
      <c r="Q972" s="93"/>
      <c r="R972" s="93"/>
      <c r="S972" s="93"/>
      <c r="T972" s="93"/>
      <c r="U972" s="93"/>
      <c r="V972" s="93"/>
      <c r="W972" s="93"/>
      <c r="X972" s="93"/>
      <c r="Y972" s="93"/>
      <c r="Z972" s="93"/>
      <c r="AA972" s="93"/>
      <c r="AB972" s="93"/>
      <c r="AC972" s="93"/>
      <c r="AD972" s="93"/>
      <c r="AE972" s="93"/>
      <c r="AF972" s="93"/>
      <c r="AG972" s="93"/>
      <c r="AH972" s="93"/>
      <c r="AI972" s="93"/>
      <c r="AJ972" s="93"/>
      <c r="AK972" s="93"/>
      <c r="AL972" s="93"/>
      <c r="AM972" s="93"/>
      <c r="AN972" s="93"/>
      <c r="AO972" s="93"/>
      <c r="AP972" s="93"/>
      <c r="AQ972" s="93"/>
      <c r="AR972" s="93"/>
    </row>
    <row r="973" spans="13:44" x14ac:dyDescent="0.2">
      <c r="M973" s="105"/>
      <c r="O973" s="93"/>
      <c r="P973" s="93"/>
      <c r="Q973" s="93"/>
      <c r="R973" s="93"/>
      <c r="S973" s="93"/>
      <c r="T973" s="93"/>
      <c r="U973" s="93"/>
      <c r="V973" s="93"/>
      <c r="W973" s="93"/>
      <c r="X973" s="93"/>
      <c r="Y973" s="93"/>
      <c r="Z973" s="93"/>
      <c r="AA973" s="93"/>
      <c r="AB973" s="93"/>
      <c r="AC973" s="93"/>
      <c r="AD973" s="93"/>
      <c r="AE973" s="93"/>
      <c r="AF973" s="93"/>
      <c r="AG973" s="93"/>
      <c r="AH973" s="93"/>
      <c r="AI973" s="93"/>
      <c r="AJ973" s="93"/>
      <c r="AK973" s="93"/>
      <c r="AL973" s="93"/>
      <c r="AM973" s="93"/>
      <c r="AN973" s="93"/>
      <c r="AO973" s="93"/>
      <c r="AP973" s="93"/>
      <c r="AQ973" s="93"/>
      <c r="AR973" s="93"/>
    </row>
    <row r="974" spans="13:44" x14ac:dyDescent="0.2">
      <c r="M974" s="105"/>
      <c r="O974" s="93"/>
      <c r="P974" s="93"/>
      <c r="Q974" s="93"/>
      <c r="R974" s="93"/>
      <c r="S974" s="93"/>
      <c r="T974" s="93"/>
      <c r="U974" s="93"/>
      <c r="V974" s="93"/>
      <c r="W974" s="93"/>
      <c r="X974" s="93"/>
      <c r="Y974" s="93"/>
      <c r="Z974" s="93"/>
      <c r="AA974" s="93"/>
      <c r="AB974" s="93"/>
      <c r="AC974" s="93"/>
      <c r="AD974" s="93"/>
      <c r="AE974" s="93"/>
      <c r="AF974" s="93"/>
      <c r="AG974" s="93"/>
      <c r="AH974" s="93"/>
      <c r="AI974" s="93"/>
      <c r="AJ974" s="93"/>
      <c r="AK974" s="93"/>
      <c r="AL974" s="93"/>
      <c r="AM974" s="93"/>
      <c r="AN974" s="93"/>
      <c r="AO974" s="93"/>
      <c r="AP974" s="93"/>
      <c r="AQ974" s="93"/>
      <c r="AR974" s="93"/>
    </row>
    <row r="975" spans="13:44" x14ac:dyDescent="0.2">
      <c r="M975" s="105"/>
      <c r="O975" s="93"/>
      <c r="P975" s="93"/>
      <c r="Q975" s="93"/>
      <c r="R975" s="93"/>
      <c r="S975" s="93"/>
      <c r="T975" s="93"/>
      <c r="U975" s="93"/>
      <c r="V975" s="93"/>
      <c r="W975" s="93"/>
      <c r="X975" s="93"/>
      <c r="Y975" s="93"/>
      <c r="Z975" s="93"/>
      <c r="AA975" s="93"/>
      <c r="AB975" s="93"/>
      <c r="AC975" s="93"/>
      <c r="AD975" s="93"/>
      <c r="AE975" s="93"/>
      <c r="AF975" s="93"/>
      <c r="AG975" s="93"/>
      <c r="AH975" s="93"/>
      <c r="AI975" s="93"/>
      <c r="AJ975" s="93"/>
      <c r="AK975" s="93"/>
      <c r="AL975" s="93"/>
      <c r="AM975" s="93"/>
      <c r="AN975" s="93"/>
      <c r="AO975" s="93"/>
      <c r="AP975" s="93"/>
      <c r="AQ975" s="93"/>
      <c r="AR975" s="93"/>
    </row>
    <row r="976" spans="13:44" x14ac:dyDescent="0.2">
      <c r="M976" s="105"/>
      <c r="O976" s="93"/>
      <c r="P976" s="93"/>
      <c r="Q976" s="93"/>
      <c r="R976" s="93"/>
      <c r="S976" s="93"/>
      <c r="T976" s="93"/>
      <c r="U976" s="93"/>
      <c r="V976" s="93"/>
      <c r="W976" s="93"/>
      <c r="X976" s="93"/>
      <c r="Y976" s="93"/>
      <c r="Z976" s="93"/>
      <c r="AA976" s="93"/>
      <c r="AB976" s="93"/>
      <c r="AC976" s="93"/>
      <c r="AD976" s="93"/>
      <c r="AE976" s="93"/>
      <c r="AF976" s="93"/>
      <c r="AG976" s="93"/>
      <c r="AH976" s="93"/>
      <c r="AI976" s="93"/>
      <c r="AJ976" s="93"/>
      <c r="AK976" s="93"/>
      <c r="AL976" s="93"/>
      <c r="AM976" s="93"/>
      <c r="AN976" s="93"/>
      <c r="AO976" s="93"/>
      <c r="AP976" s="93"/>
      <c r="AQ976" s="93"/>
      <c r="AR976" s="93"/>
    </row>
    <row r="977" spans="13:44" x14ac:dyDescent="0.2">
      <c r="M977" s="105"/>
      <c r="O977" s="93"/>
      <c r="P977" s="93"/>
      <c r="Q977" s="93"/>
      <c r="R977" s="93"/>
      <c r="S977" s="93"/>
      <c r="T977" s="93"/>
      <c r="U977" s="93"/>
      <c r="V977" s="93"/>
      <c r="W977" s="93"/>
      <c r="X977" s="93"/>
      <c r="Y977" s="93"/>
      <c r="Z977" s="93"/>
      <c r="AA977" s="93"/>
      <c r="AB977" s="93"/>
      <c r="AC977" s="93"/>
      <c r="AD977" s="93"/>
      <c r="AE977" s="93"/>
      <c r="AF977" s="93"/>
      <c r="AG977" s="93"/>
      <c r="AH977" s="93"/>
      <c r="AI977" s="93"/>
      <c r="AJ977" s="93"/>
      <c r="AK977" s="93"/>
      <c r="AL977" s="93"/>
      <c r="AM977" s="93"/>
      <c r="AN977" s="93"/>
      <c r="AO977" s="93"/>
      <c r="AP977" s="93"/>
      <c r="AQ977" s="93"/>
      <c r="AR977" s="93"/>
    </row>
    <row r="978" spans="13:44" x14ac:dyDescent="0.2">
      <c r="M978" s="105"/>
      <c r="O978" s="93"/>
      <c r="P978" s="93"/>
      <c r="Q978" s="93"/>
      <c r="R978" s="93"/>
      <c r="S978" s="93"/>
      <c r="T978" s="93"/>
      <c r="U978" s="93"/>
      <c r="V978" s="93"/>
      <c r="W978" s="93"/>
      <c r="X978" s="93"/>
      <c r="Y978" s="93"/>
      <c r="Z978" s="93"/>
      <c r="AA978" s="93"/>
      <c r="AB978" s="93"/>
      <c r="AC978" s="93"/>
      <c r="AD978" s="93"/>
      <c r="AE978" s="93"/>
      <c r="AF978" s="93"/>
      <c r="AG978" s="93"/>
      <c r="AH978" s="93"/>
      <c r="AI978" s="93"/>
      <c r="AJ978" s="93"/>
      <c r="AK978" s="93"/>
      <c r="AL978" s="93"/>
      <c r="AM978" s="93"/>
      <c r="AN978" s="93"/>
      <c r="AO978" s="93"/>
      <c r="AP978" s="93"/>
      <c r="AQ978" s="93"/>
      <c r="AR978" s="93"/>
    </row>
    <row r="979" spans="13:44" x14ac:dyDescent="0.2">
      <c r="M979" s="105"/>
      <c r="O979" s="93"/>
      <c r="P979" s="93"/>
      <c r="Q979" s="93"/>
      <c r="R979" s="93"/>
      <c r="S979" s="93"/>
      <c r="T979" s="93"/>
      <c r="U979" s="93"/>
      <c r="V979" s="93"/>
      <c r="W979" s="93"/>
      <c r="X979" s="93"/>
      <c r="Y979" s="93"/>
      <c r="Z979" s="93"/>
      <c r="AA979" s="93"/>
      <c r="AB979" s="93"/>
      <c r="AC979" s="93"/>
      <c r="AD979" s="93"/>
      <c r="AE979" s="93"/>
      <c r="AF979" s="93"/>
      <c r="AG979" s="93"/>
      <c r="AH979" s="93"/>
      <c r="AI979" s="93"/>
      <c r="AJ979" s="93"/>
      <c r="AK979" s="93"/>
      <c r="AL979" s="93"/>
      <c r="AM979" s="93"/>
      <c r="AN979" s="93"/>
      <c r="AO979" s="93"/>
      <c r="AP979" s="93"/>
      <c r="AQ979" s="93"/>
      <c r="AR979" s="93"/>
    </row>
    <row r="980" spans="13:44" x14ac:dyDescent="0.2">
      <c r="M980" s="105"/>
      <c r="O980" s="93"/>
      <c r="P980" s="93"/>
      <c r="Q980" s="93"/>
      <c r="R980" s="93"/>
      <c r="S980" s="93"/>
      <c r="T980" s="93"/>
      <c r="U980" s="93"/>
      <c r="V980" s="93"/>
      <c r="W980" s="93"/>
      <c r="X980" s="93"/>
      <c r="Y980" s="93"/>
      <c r="Z980" s="93"/>
      <c r="AA980" s="93"/>
      <c r="AB980" s="93"/>
      <c r="AC980" s="93"/>
      <c r="AD980" s="93"/>
      <c r="AE980" s="93"/>
      <c r="AF980" s="93"/>
      <c r="AG980" s="93"/>
      <c r="AH980" s="93"/>
      <c r="AI980" s="93"/>
      <c r="AJ980" s="93"/>
      <c r="AK980" s="93"/>
      <c r="AL980" s="93"/>
      <c r="AM980" s="93"/>
      <c r="AN980" s="93"/>
      <c r="AO980" s="93"/>
      <c r="AP980" s="93"/>
      <c r="AQ980" s="93"/>
      <c r="AR980" s="93"/>
    </row>
    <row r="981" spans="13:44" x14ac:dyDescent="0.2">
      <c r="M981" s="105"/>
      <c r="O981" s="93"/>
      <c r="P981" s="93"/>
      <c r="Q981" s="93"/>
      <c r="R981" s="93"/>
      <c r="S981" s="93"/>
      <c r="T981" s="93"/>
      <c r="U981" s="93"/>
      <c r="V981" s="93"/>
      <c r="W981" s="93"/>
      <c r="X981" s="93"/>
      <c r="Y981" s="93"/>
      <c r="Z981" s="93"/>
      <c r="AA981" s="93"/>
      <c r="AB981" s="93"/>
      <c r="AC981" s="93"/>
      <c r="AD981" s="93"/>
      <c r="AE981" s="93"/>
      <c r="AF981" s="93"/>
      <c r="AG981" s="93"/>
      <c r="AH981" s="93"/>
      <c r="AI981" s="93"/>
      <c r="AJ981" s="93"/>
      <c r="AK981" s="93"/>
      <c r="AL981" s="93"/>
      <c r="AM981" s="93"/>
      <c r="AN981" s="93"/>
      <c r="AO981" s="93"/>
      <c r="AP981" s="93"/>
      <c r="AQ981" s="93"/>
      <c r="AR981" s="93"/>
    </row>
    <row r="982" spans="13:44" x14ac:dyDescent="0.2">
      <c r="M982" s="105"/>
      <c r="O982" s="93"/>
      <c r="P982" s="93"/>
      <c r="Q982" s="93"/>
      <c r="R982" s="93"/>
      <c r="S982" s="93"/>
      <c r="T982" s="93"/>
      <c r="U982" s="93"/>
      <c r="V982" s="93"/>
      <c r="W982" s="93"/>
      <c r="X982" s="93"/>
      <c r="Y982" s="93"/>
      <c r="Z982" s="93"/>
      <c r="AA982" s="93"/>
      <c r="AB982" s="93"/>
      <c r="AC982" s="93"/>
      <c r="AD982" s="93"/>
      <c r="AE982" s="93"/>
      <c r="AF982" s="93"/>
      <c r="AG982" s="93"/>
      <c r="AH982" s="93"/>
      <c r="AI982" s="93"/>
      <c r="AJ982" s="93"/>
      <c r="AK982" s="93"/>
      <c r="AL982" s="93"/>
      <c r="AM982" s="93"/>
      <c r="AN982" s="93"/>
      <c r="AO982" s="93"/>
      <c r="AP982" s="93"/>
      <c r="AQ982" s="93"/>
      <c r="AR982" s="93"/>
    </row>
    <row r="983" spans="13:44" x14ac:dyDescent="0.2">
      <c r="M983" s="105"/>
      <c r="O983" s="93"/>
      <c r="P983" s="93"/>
      <c r="Q983" s="93"/>
      <c r="R983" s="93"/>
      <c r="S983" s="93"/>
      <c r="T983" s="93"/>
      <c r="U983" s="93"/>
      <c r="V983" s="93"/>
      <c r="W983" s="93"/>
      <c r="X983" s="93"/>
      <c r="Y983" s="93"/>
      <c r="Z983" s="93"/>
      <c r="AA983" s="93"/>
      <c r="AB983" s="93"/>
      <c r="AC983" s="93"/>
      <c r="AD983" s="93"/>
      <c r="AE983" s="93"/>
      <c r="AF983" s="93"/>
      <c r="AG983" s="93"/>
      <c r="AH983" s="93"/>
      <c r="AI983" s="93"/>
      <c r="AJ983" s="93"/>
      <c r="AK983" s="93"/>
      <c r="AL983" s="93"/>
      <c r="AM983" s="93"/>
      <c r="AN983" s="93"/>
      <c r="AO983" s="93"/>
      <c r="AP983" s="93"/>
      <c r="AQ983" s="93"/>
      <c r="AR983" s="93"/>
    </row>
    <row r="984" spans="13:44" x14ac:dyDescent="0.2">
      <c r="M984" s="105"/>
      <c r="O984" s="93"/>
      <c r="P984" s="93"/>
      <c r="Q984" s="93"/>
      <c r="R984" s="93"/>
      <c r="S984" s="93"/>
      <c r="T984" s="93"/>
      <c r="U984" s="93"/>
      <c r="V984" s="93"/>
      <c r="W984" s="93"/>
      <c r="X984" s="93"/>
      <c r="Y984" s="93"/>
      <c r="Z984" s="93"/>
      <c r="AA984" s="93"/>
      <c r="AB984" s="93"/>
      <c r="AC984" s="93"/>
      <c r="AD984" s="93"/>
      <c r="AE984" s="93"/>
      <c r="AF984" s="93"/>
      <c r="AG984" s="93"/>
      <c r="AH984" s="93"/>
      <c r="AI984" s="93"/>
      <c r="AJ984" s="93"/>
      <c r="AK984" s="93"/>
      <c r="AL984" s="93"/>
      <c r="AM984" s="93"/>
      <c r="AN984" s="93"/>
      <c r="AO984" s="93"/>
      <c r="AP984" s="93"/>
      <c r="AQ984" s="93"/>
      <c r="AR984" s="93"/>
    </row>
    <row r="985" spans="13:44" x14ac:dyDescent="0.2">
      <c r="M985" s="105"/>
      <c r="O985" s="93"/>
      <c r="P985" s="93"/>
      <c r="Q985" s="93"/>
      <c r="R985" s="93"/>
      <c r="S985" s="93"/>
      <c r="T985" s="93"/>
      <c r="U985" s="93"/>
      <c r="V985" s="93"/>
      <c r="W985" s="93"/>
      <c r="X985" s="93"/>
      <c r="Y985" s="93"/>
      <c r="Z985" s="93"/>
      <c r="AA985" s="93"/>
      <c r="AB985" s="93"/>
      <c r="AC985" s="93"/>
      <c r="AD985" s="93"/>
      <c r="AE985" s="93"/>
      <c r="AF985" s="93"/>
      <c r="AG985" s="93"/>
      <c r="AH985" s="93"/>
      <c r="AI985" s="93"/>
      <c r="AJ985" s="93"/>
      <c r="AK985" s="93"/>
      <c r="AL985" s="93"/>
      <c r="AM985" s="93"/>
      <c r="AN985" s="93"/>
      <c r="AO985" s="93"/>
      <c r="AP985" s="93"/>
      <c r="AQ985" s="93"/>
      <c r="AR985" s="93"/>
    </row>
    <row r="986" spans="13:44" x14ac:dyDescent="0.2">
      <c r="M986" s="105"/>
      <c r="O986" s="93"/>
      <c r="P986" s="93"/>
      <c r="Q986" s="93"/>
      <c r="R986" s="93"/>
      <c r="S986" s="93"/>
      <c r="T986" s="93"/>
      <c r="U986" s="93"/>
      <c r="V986" s="93"/>
      <c r="W986" s="93"/>
      <c r="X986" s="93"/>
      <c r="Y986" s="93"/>
      <c r="Z986" s="93"/>
      <c r="AA986" s="93"/>
      <c r="AB986" s="93"/>
      <c r="AC986" s="93"/>
      <c r="AD986" s="93"/>
      <c r="AE986" s="93"/>
      <c r="AF986" s="93"/>
      <c r="AG986" s="93"/>
      <c r="AH986" s="93"/>
      <c r="AI986" s="93"/>
      <c r="AJ986" s="93"/>
      <c r="AK986" s="93"/>
      <c r="AL986" s="93"/>
      <c r="AM986" s="93"/>
      <c r="AN986" s="93"/>
      <c r="AO986" s="93"/>
      <c r="AP986" s="93"/>
      <c r="AQ986" s="93"/>
      <c r="AR986" s="93"/>
    </row>
    <row r="987" spans="13:44" x14ac:dyDescent="0.2">
      <c r="M987" s="105"/>
      <c r="O987" s="93"/>
      <c r="P987" s="93"/>
      <c r="Q987" s="93"/>
      <c r="R987" s="93"/>
      <c r="S987" s="93"/>
      <c r="T987" s="93"/>
      <c r="U987" s="93"/>
      <c r="V987" s="93"/>
      <c r="W987" s="93"/>
      <c r="X987" s="93"/>
      <c r="Y987" s="93"/>
      <c r="Z987" s="93"/>
      <c r="AA987" s="93"/>
      <c r="AB987" s="93"/>
      <c r="AC987" s="93"/>
      <c r="AD987" s="93"/>
      <c r="AE987" s="93"/>
      <c r="AF987" s="93"/>
      <c r="AG987" s="93"/>
      <c r="AH987" s="93"/>
      <c r="AI987" s="93"/>
      <c r="AJ987" s="93"/>
      <c r="AK987" s="93"/>
      <c r="AL987" s="93"/>
      <c r="AM987" s="93"/>
      <c r="AN987" s="93"/>
      <c r="AO987" s="93"/>
      <c r="AP987" s="93"/>
      <c r="AQ987" s="93"/>
      <c r="AR987" s="93"/>
    </row>
    <row r="988" spans="13:44" x14ac:dyDescent="0.2">
      <c r="M988" s="105"/>
      <c r="O988" s="93"/>
      <c r="P988" s="93"/>
      <c r="Q988" s="93"/>
      <c r="R988" s="93"/>
      <c r="S988" s="93"/>
      <c r="T988" s="93"/>
      <c r="U988" s="93"/>
      <c r="V988" s="93"/>
      <c r="W988" s="93"/>
      <c r="X988" s="93"/>
      <c r="Y988" s="93"/>
      <c r="Z988" s="93"/>
      <c r="AA988" s="93"/>
      <c r="AB988" s="93"/>
      <c r="AC988" s="93"/>
      <c r="AD988" s="93"/>
      <c r="AE988" s="93"/>
      <c r="AF988" s="93"/>
      <c r="AG988" s="93"/>
      <c r="AH988" s="93"/>
      <c r="AI988" s="93"/>
      <c r="AJ988" s="93"/>
      <c r="AK988" s="93"/>
      <c r="AL988" s="93"/>
      <c r="AM988" s="93"/>
      <c r="AN988" s="93"/>
      <c r="AO988" s="93"/>
      <c r="AP988" s="93"/>
      <c r="AQ988" s="93"/>
      <c r="AR988" s="93"/>
    </row>
    <row r="989" spans="13:44" x14ac:dyDescent="0.2">
      <c r="M989" s="105"/>
      <c r="O989" s="93"/>
      <c r="P989" s="93"/>
      <c r="Q989" s="93"/>
      <c r="R989" s="93"/>
      <c r="S989" s="93"/>
      <c r="T989" s="93"/>
      <c r="U989" s="93"/>
      <c r="V989" s="93"/>
      <c r="W989" s="93"/>
      <c r="X989" s="93"/>
      <c r="Y989" s="93"/>
      <c r="Z989" s="93"/>
      <c r="AA989" s="93"/>
      <c r="AB989" s="93"/>
      <c r="AC989" s="93"/>
      <c r="AD989" s="93"/>
      <c r="AE989" s="93"/>
      <c r="AF989" s="93"/>
      <c r="AG989" s="93"/>
      <c r="AH989" s="93"/>
      <c r="AI989" s="93"/>
      <c r="AJ989" s="93"/>
      <c r="AK989" s="93"/>
      <c r="AL989" s="93"/>
      <c r="AM989" s="93"/>
      <c r="AN989" s="93"/>
      <c r="AO989" s="93"/>
      <c r="AP989" s="93"/>
      <c r="AQ989" s="93"/>
      <c r="AR989" s="93"/>
    </row>
    <row r="990" spans="13:44" x14ac:dyDescent="0.2">
      <c r="M990" s="105"/>
      <c r="O990" s="93"/>
      <c r="P990" s="93"/>
      <c r="Q990" s="93"/>
      <c r="R990" s="93"/>
      <c r="S990" s="93"/>
      <c r="T990" s="93"/>
      <c r="U990" s="93"/>
      <c r="V990" s="93"/>
      <c r="W990" s="93"/>
      <c r="X990" s="93"/>
      <c r="Y990" s="93"/>
      <c r="Z990" s="93"/>
      <c r="AA990" s="93"/>
      <c r="AB990" s="93"/>
      <c r="AC990" s="93"/>
      <c r="AD990" s="93"/>
      <c r="AE990" s="93"/>
      <c r="AF990" s="93"/>
      <c r="AG990" s="93"/>
      <c r="AH990" s="93"/>
      <c r="AI990" s="93"/>
      <c r="AJ990" s="93"/>
      <c r="AK990" s="93"/>
      <c r="AL990" s="93"/>
      <c r="AM990" s="93"/>
      <c r="AN990" s="93"/>
      <c r="AO990" s="93"/>
      <c r="AP990" s="93"/>
      <c r="AQ990" s="93"/>
      <c r="AR990" s="93"/>
    </row>
    <row r="991" spans="13:44" x14ac:dyDescent="0.2">
      <c r="M991" s="105"/>
      <c r="O991" s="93"/>
      <c r="P991" s="93"/>
      <c r="Q991" s="93"/>
      <c r="R991" s="93"/>
      <c r="S991" s="93"/>
      <c r="T991" s="93"/>
      <c r="U991" s="93"/>
      <c r="V991" s="93"/>
      <c r="W991" s="93"/>
      <c r="X991" s="93"/>
      <c r="Y991" s="93"/>
      <c r="Z991" s="93"/>
      <c r="AA991" s="93"/>
      <c r="AB991" s="93"/>
      <c r="AC991" s="93"/>
      <c r="AD991" s="93"/>
      <c r="AE991" s="93"/>
      <c r="AF991" s="93"/>
      <c r="AG991" s="93"/>
      <c r="AH991" s="93"/>
      <c r="AI991" s="93"/>
      <c r="AJ991" s="93"/>
      <c r="AK991" s="93"/>
      <c r="AL991" s="93"/>
      <c r="AM991" s="93"/>
      <c r="AN991" s="93"/>
      <c r="AO991" s="93"/>
      <c r="AP991" s="93"/>
      <c r="AQ991" s="93"/>
      <c r="AR991" s="93"/>
    </row>
    <row r="992" spans="13:44" x14ac:dyDescent="0.2">
      <c r="M992" s="105"/>
      <c r="O992" s="93"/>
      <c r="P992" s="93"/>
      <c r="Q992" s="93"/>
      <c r="R992" s="93"/>
      <c r="S992" s="93"/>
      <c r="T992" s="93"/>
      <c r="U992" s="93"/>
      <c r="V992" s="93"/>
      <c r="W992" s="93"/>
      <c r="X992" s="93"/>
      <c r="Y992" s="93"/>
      <c r="Z992" s="93"/>
      <c r="AA992" s="93"/>
      <c r="AB992" s="93"/>
      <c r="AC992" s="93"/>
      <c r="AD992" s="93"/>
      <c r="AE992" s="93"/>
      <c r="AF992" s="93"/>
      <c r="AG992" s="93"/>
      <c r="AH992" s="93"/>
      <c r="AI992" s="93"/>
      <c r="AJ992" s="93"/>
      <c r="AK992" s="93"/>
      <c r="AL992" s="93"/>
      <c r="AM992" s="93"/>
      <c r="AN992" s="93"/>
      <c r="AO992" s="93"/>
      <c r="AP992" s="93"/>
      <c r="AQ992" s="93"/>
      <c r="AR992" s="93"/>
    </row>
    <row r="993" spans="13:44" x14ac:dyDescent="0.2">
      <c r="M993" s="105"/>
      <c r="O993" s="93"/>
      <c r="P993" s="93"/>
      <c r="Q993" s="93"/>
      <c r="R993" s="93"/>
      <c r="S993" s="93"/>
      <c r="T993" s="93"/>
      <c r="U993" s="93"/>
      <c r="V993" s="93"/>
      <c r="W993" s="93"/>
      <c r="X993" s="93"/>
      <c r="Y993" s="93"/>
      <c r="Z993" s="93"/>
      <c r="AA993" s="93"/>
      <c r="AB993" s="93"/>
      <c r="AC993" s="93"/>
      <c r="AD993" s="93"/>
      <c r="AE993" s="93"/>
      <c r="AF993" s="93"/>
      <c r="AG993" s="93"/>
      <c r="AH993" s="93"/>
      <c r="AI993" s="93"/>
      <c r="AJ993" s="93"/>
      <c r="AK993" s="93"/>
      <c r="AL993" s="93"/>
      <c r="AM993" s="93"/>
      <c r="AN993" s="93"/>
      <c r="AO993" s="93"/>
      <c r="AP993" s="93"/>
      <c r="AQ993" s="93"/>
      <c r="AR993" s="93"/>
    </row>
    <row r="994" spans="13:44" x14ac:dyDescent="0.2">
      <c r="M994" s="105"/>
      <c r="O994" s="93"/>
      <c r="P994" s="93"/>
      <c r="Q994" s="93"/>
      <c r="R994" s="93"/>
      <c r="S994" s="93"/>
      <c r="T994" s="93"/>
      <c r="U994" s="93"/>
      <c r="V994" s="93"/>
      <c r="W994" s="93"/>
      <c r="X994" s="93"/>
      <c r="Y994" s="93"/>
      <c r="Z994" s="93"/>
      <c r="AA994" s="93"/>
      <c r="AB994" s="93"/>
      <c r="AC994" s="93"/>
      <c r="AD994" s="93"/>
      <c r="AE994" s="93"/>
      <c r="AF994" s="93"/>
      <c r="AG994" s="93"/>
      <c r="AH994" s="93"/>
      <c r="AI994" s="93"/>
      <c r="AJ994" s="93"/>
      <c r="AK994" s="93"/>
      <c r="AL994" s="93"/>
      <c r="AM994" s="93"/>
      <c r="AN994" s="93"/>
      <c r="AO994" s="93"/>
      <c r="AP994" s="93"/>
      <c r="AQ994" s="93"/>
      <c r="AR994" s="93"/>
    </row>
    <row r="995" spans="13:44" x14ac:dyDescent="0.2">
      <c r="M995" s="105"/>
      <c r="O995" s="93"/>
      <c r="P995" s="93"/>
      <c r="Q995" s="93"/>
      <c r="R995" s="93"/>
      <c r="S995" s="93"/>
      <c r="T995" s="93"/>
      <c r="U995" s="93"/>
      <c r="V995" s="93"/>
      <c r="W995" s="93"/>
      <c r="X995" s="93"/>
      <c r="Y995" s="93"/>
      <c r="Z995" s="93"/>
      <c r="AA995" s="93"/>
      <c r="AB995" s="93"/>
      <c r="AC995" s="93"/>
      <c r="AD995" s="93"/>
      <c r="AE995" s="93"/>
      <c r="AF995" s="93"/>
      <c r="AG995" s="93"/>
      <c r="AH995" s="93"/>
      <c r="AI995" s="93"/>
      <c r="AJ995" s="93"/>
      <c r="AK995" s="93"/>
      <c r="AL995" s="93"/>
      <c r="AM995" s="93"/>
      <c r="AN995" s="93"/>
      <c r="AO995" s="93"/>
      <c r="AP995" s="93"/>
      <c r="AQ995" s="93"/>
      <c r="AR995" s="93"/>
    </row>
    <row r="996" spans="13:44" x14ac:dyDescent="0.2">
      <c r="M996" s="105"/>
      <c r="O996" s="93"/>
      <c r="P996" s="93"/>
      <c r="Q996" s="93"/>
      <c r="R996" s="93"/>
      <c r="S996" s="93"/>
      <c r="T996" s="93"/>
      <c r="U996" s="93"/>
      <c r="V996" s="93"/>
      <c r="W996" s="93"/>
      <c r="X996" s="93"/>
      <c r="Y996" s="93"/>
      <c r="Z996" s="93"/>
      <c r="AA996" s="93"/>
      <c r="AB996" s="93"/>
      <c r="AC996" s="93"/>
      <c r="AD996" s="93"/>
      <c r="AE996" s="93"/>
      <c r="AF996" s="93"/>
      <c r="AG996" s="93"/>
      <c r="AH996" s="93"/>
      <c r="AI996" s="93"/>
      <c r="AJ996" s="93"/>
      <c r="AK996" s="93"/>
      <c r="AL996" s="93"/>
      <c r="AM996" s="93"/>
      <c r="AN996" s="93"/>
      <c r="AO996" s="93"/>
      <c r="AP996" s="93"/>
      <c r="AQ996" s="93"/>
      <c r="AR996" s="93"/>
    </row>
    <row r="997" spans="13:44" x14ac:dyDescent="0.2">
      <c r="M997" s="105"/>
      <c r="O997" s="93"/>
      <c r="P997" s="93"/>
      <c r="Q997" s="93"/>
      <c r="R997" s="93"/>
      <c r="S997" s="93"/>
      <c r="T997" s="93"/>
      <c r="U997" s="93"/>
      <c r="V997" s="93"/>
      <c r="W997" s="93"/>
      <c r="X997" s="93"/>
      <c r="Y997" s="93"/>
      <c r="Z997" s="93"/>
      <c r="AA997" s="93"/>
      <c r="AB997" s="93"/>
      <c r="AC997" s="93"/>
      <c r="AD997" s="93"/>
      <c r="AE997" s="93"/>
      <c r="AF997" s="93"/>
      <c r="AG997" s="93"/>
      <c r="AH997" s="93"/>
      <c r="AI997" s="93"/>
      <c r="AJ997" s="93"/>
      <c r="AK997" s="93"/>
      <c r="AL997" s="93"/>
      <c r="AM997" s="93"/>
      <c r="AN997" s="93"/>
      <c r="AO997" s="93"/>
      <c r="AP997" s="93"/>
      <c r="AQ997" s="93"/>
      <c r="AR997" s="93"/>
    </row>
    <row r="998" spans="13:44" x14ac:dyDescent="0.2">
      <c r="M998" s="105"/>
      <c r="O998" s="93"/>
      <c r="P998" s="93"/>
      <c r="Q998" s="93"/>
      <c r="R998" s="93"/>
      <c r="S998" s="93"/>
      <c r="T998" s="93"/>
      <c r="U998" s="93"/>
      <c r="V998" s="93"/>
      <c r="W998" s="93"/>
      <c r="X998" s="93"/>
      <c r="Y998" s="93"/>
      <c r="Z998" s="93"/>
      <c r="AA998" s="93"/>
      <c r="AB998" s="93"/>
      <c r="AC998" s="93"/>
      <c r="AD998" s="93"/>
      <c r="AE998" s="93"/>
      <c r="AF998" s="93"/>
      <c r="AG998" s="93"/>
      <c r="AH998" s="93"/>
      <c r="AI998" s="93"/>
      <c r="AJ998" s="93"/>
      <c r="AK998" s="93"/>
      <c r="AL998" s="93"/>
      <c r="AM998" s="93"/>
      <c r="AN998" s="93"/>
      <c r="AO998" s="93"/>
      <c r="AP998" s="93"/>
      <c r="AQ998" s="93"/>
      <c r="AR998" s="93"/>
    </row>
    <row r="999" spans="13:44" x14ac:dyDescent="0.2">
      <c r="M999" s="105"/>
      <c r="O999" s="93"/>
      <c r="P999" s="93"/>
      <c r="Q999" s="93"/>
      <c r="R999" s="93"/>
      <c r="S999" s="93"/>
      <c r="T999" s="93"/>
      <c r="U999" s="93"/>
      <c r="V999" s="93"/>
      <c r="W999" s="93"/>
      <c r="X999" s="93"/>
      <c r="Y999" s="93"/>
      <c r="Z999" s="93"/>
      <c r="AA999" s="93"/>
      <c r="AB999" s="93"/>
      <c r="AC999" s="93"/>
      <c r="AD999" s="93"/>
      <c r="AE999" s="93"/>
      <c r="AF999" s="93"/>
      <c r="AG999" s="93"/>
      <c r="AH999" s="93"/>
      <c r="AI999" s="93"/>
      <c r="AJ999" s="93"/>
      <c r="AK999" s="93"/>
      <c r="AL999" s="93"/>
      <c r="AM999" s="93"/>
      <c r="AN999" s="93"/>
      <c r="AO999" s="93"/>
      <c r="AP999" s="93"/>
      <c r="AQ999" s="93"/>
      <c r="AR999" s="93"/>
    </row>
    <row r="1000" spans="13:44" x14ac:dyDescent="0.2">
      <c r="M1000" s="105"/>
      <c r="O1000" s="93"/>
      <c r="P1000" s="93"/>
      <c r="Q1000" s="93"/>
      <c r="R1000" s="93"/>
      <c r="S1000" s="93"/>
      <c r="T1000" s="93"/>
      <c r="U1000" s="93"/>
      <c r="V1000" s="93"/>
      <c r="W1000" s="93"/>
      <c r="X1000" s="93"/>
      <c r="Y1000" s="93"/>
      <c r="Z1000" s="93"/>
      <c r="AA1000" s="93"/>
      <c r="AB1000" s="93"/>
      <c r="AC1000" s="93"/>
      <c r="AD1000" s="93"/>
      <c r="AE1000" s="93"/>
      <c r="AF1000" s="93"/>
      <c r="AG1000" s="93"/>
      <c r="AH1000" s="93"/>
      <c r="AI1000" s="93"/>
      <c r="AJ1000" s="93"/>
      <c r="AK1000" s="93"/>
      <c r="AL1000" s="93"/>
      <c r="AM1000" s="93"/>
      <c r="AN1000" s="93"/>
      <c r="AO1000" s="93"/>
      <c r="AP1000" s="93"/>
      <c r="AQ1000" s="93"/>
      <c r="AR1000" s="93"/>
    </row>
    <row r="1001" spans="13:44" x14ac:dyDescent="0.2">
      <c r="M1001" s="105"/>
      <c r="O1001" s="93"/>
      <c r="P1001" s="93"/>
      <c r="Q1001" s="93"/>
      <c r="R1001" s="93"/>
      <c r="S1001" s="93"/>
      <c r="T1001" s="93"/>
      <c r="U1001" s="93"/>
      <c r="V1001" s="93"/>
      <c r="W1001" s="93"/>
      <c r="X1001" s="93"/>
      <c r="Y1001" s="93"/>
      <c r="Z1001" s="93"/>
      <c r="AA1001" s="93"/>
      <c r="AB1001" s="93"/>
      <c r="AC1001" s="93"/>
      <c r="AD1001" s="93"/>
      <c r="AE1001" s="93"/>
      <c r="AF1001" s="93"/>
      <c r="AG1001" s="93"/>
      <c r="AH1001" s="93"/>
      <c r="AI1001" s="93"/>
      <c r="AJ1001" s="93"/>
      <c r="AK1001" s="93"/>
      <c r="AL1001" s="93"/>
      <c r="AM1001" s="93"/>
      <c r="AN1001" s="93"/>
      <c r="AO1001" s="93"/>
      <c r="AP1001" s="93"/>
      <c r="AQ1001" s="93"/>
      <c r="AR1001" s="93"/>
    </row>
    <row r="1002" spans="13:44" x14ac:dyDescent="0.2">
      <c r="M1002" s="105"/>
      <c r="O1002" s="93"/>
      <c r="P1002" s="93"/>
      <c r="Q1002" s="93"/>
      <c r="R1002" s="93"/>
      <c r="S1002" s="93"/>
      <c r="T1002" s="93"/>
      <c r="U1002" s="93"/>
      <c r="V1002" s="93"/>
      <c r="W1002" s="93"/>
      <c r="X1002" s="93"/>
      <c r="Y1002" s="93"/>
      <c r="Z1002" s="93"/>
      <c r="AA1002" s="93"/>
      <c r="AB1002" s="93"/>
      <c r="AC1002" s="93"/>
      <c r="AD1002" s="93"/>
      <c r="AE1002" s="93"/>
      <c r="AF1002" s="93"/>
      <c r="AG1002" s="93"/>
      <c r="AH1002" s="93"/>
      <c r="AI1002" s="93"/>
      <c r="AJ1002" s="93"/>
      <c r="AK1002" s="93"/>
      <c r="AL1002" s="93"/>
      <c r="AM1002" s="93"/>
      <c r="AN1002" s="93"/>
      <c r="AO1002" s="93"/>
      <c r="AP1002" s="93"/>
      <c r="AQ1002" s="93"/>
      <c r="AR1002" s="93"/>
    </row>
    <row r="1003" spans="13:44" x14ac:dyDescent="0.2">
      <c r="M1003" s="105"/>
      <c r="O1003" s="93"/>
      <c r="P1003" s="93"/>
      <c r="Q1003" s="93"/>
      <c r="R1003" s="93"/>
      <c r="S1003" s="93"/>
      <c r="T1003" s="93"/>
      <c r="U1003" s="93"/>
      <c r="V1003" s="93"/>
      <c r="W1003" s="93"/>
      <c r="X1003" s="93"/>
      <c r="Y1003" s="93"/>
      <c r="Z1003" s="93"/>
      <c r="AA1003" s="93"/>
      <c r="AB1003" s="93"/>
      <c r="AC1003" s="93"/>
      <c r="AD1003" s="93"/>
      <c r="AE1003" s="93"/>
      <c r="AF1003" s="93"/>
      <c r="AG1003" s="93"/>
      <c r="AH1003" s="93"/>
      <c r="AI1003" s="93"/>
      <c r="AJ1003" s="93"/>
      <c r="AK1003" s="93"/>
      <c r="AL1003" s="93"/>
      <c r="AM1003" s="93"/>
      <c r="AN1003" s="93"/>
      <c r="AO1003" s="93"/>
      <c r="AP1003" s="93"/>
      <c r="AQ1003" s="93"/>
      <c r="AR1003" s="93"/>
    </row>
    <row r="1004" spans="13:44" x14ac:dyDescent="0.2">
      <c r="M1004" s="105"/>
      <c r="O1004" s="93"/>
      <c r="P1004" s="93"/>
      <c r="Q1004" s="93"/>
      <c r="R1004" s="93"/>
      <c r="S1004" s="93"/>
      <c r="T1004" s="93"/>
      <c r="U1004" s="93"/>
      <c r="V1004" s="93"/>
      <c r="W1004" s="93"/>
      <c r="X1004" s="93"/>
      <c r="Y1004" s="93"/>
      <c r="Z1004" s="93"/>
      <c r="AA1004" s="93"/>
      <c r="AB1004" s="93"/>
      <c r="AC1004" s="93"/>
      <c r="AD1004" s="93"/>
      <c r="AE1004" s="93"/>
      <c r="AF1004" s="93"/>
      <c r="AG1004" s="93"/>
      <c r="AH1004" s="93"/>
      <c r="AI1004" s="93"/>
      <c r="AJ1004" s="93"/>
      <c r="AK1004" s="93"/>
      <c r="AL1004" s="93"/>
      <c r="AM1004" s="93"/>
      <c r="AN1004" s="93"/>
      <c r="AO1004" s="93"/>
      <c r="AP1004" s="93"/>
      <c r="AQ1004" s="93"/>
      <c r="AR1004" s="93"/>
    </row>
    <row r="1005" spans="13:44" x14ac:dyDescent="0.2">
      <c r="M1005" s="105"/>
      <c r="O1005" s="93"/>
      <c r="P1005" s="93"/>
      <c r="Q1005" s="93"/>
      <c r="R1005" s="93"/>
      <c r="S1005" s="93"/>
      <c r="T1005" s="93"/>
      <c r="U1005" s="93"/>
      <c r="V1005" s="93"/>
      <c r="W1005" s="93"/>
      <c r="X1005" s="93"/>
      <c r="Y1005" s="93"/>
      <c r="Z1005" s="93"/>
      <c r="AA1005" s="93"/>
      <c r="AB1005" s="93"/>
      <c r="AC1005" s="93"/>
      <c r="AD1005" s="93"/>
      <c r="AE1005" s="93"/>
      <c r="AF1005" s="93"/>
      <c r="AG1005" s="93"/>
      <c r="AH1005" s="93"/>
      <c r="AI1005" s="93"/>
      <c r="AJ1005" s="93"/>
      <c r="AK1005" s="93"/>
      <c r="AL1005" s="93"/>
      <c r="AM1005" s="93"/>
      <c r="AN1005" s="93"/>
      <c r="AO1005" s="93"/>
      <c r="AP1005" s="93"/>
      <c r="AQ1005" s="93"/>
      <c r="AR1005" s="93"/>
    </row>
    <row r="1006" spans="13:44" x14ac:dyDescent="0.2">
      <c r="M1006" s="105"/>
      <c r="O1006" s="93"/>
      <c r="P1006" s="93"/>
      <c r="Q1006" s="93"/>
      <c r="R1006" s="93"/>
      <c r="S1006" s="93"/>
      <c r="T1006" s="93"/>
      <c r="U1006" s="93"/>
      <c r="V1006" s="93"/>
      <c r="W1006" s="93"/>
      <c r="X1006" s="93"/>
      <c r="Y1006" s="93"/>
      <c r="Z1006" s="93"/>
      <c r="AA1006" s="93"/>
      <c r="AB1006" s="93"/>
      <c r="AC1006" s="93"/>
      <c r="AD1006" s="93"/>
      <c r="AE1006" s="93"/>
      <c r="AF1006" s="93"/>
      <c r="AG1006" s="93"/>
      <c r="AH1006" s="93"/>
      <c r="AI1006" s="93"/>
      <c r="AJ1006" s="93"/>
      <c r="AK1006" s="93"/>
      <c r="AL1006" s="93"/>
      <c r="AM1006" s="93"/>
      <c r="AN1006" s="93"/>
      <c r="AO1006" s="93"/>
      <c r="AP1006" s="93"/>
      <c r="AQ1006" s="93"/>
      <c r="AR1006" s="93"/>
    </row>
    <row r="1007" spans="13:44" x14ac:dyDescent="0.2">
      <c r="M1007" s="105"/>
      <c r="O1007" s="93"/>
      <c r="P1007" s="93"/>
      <c r="Q1007" s="93"/>
      <c r="R1007" s="93"/>
      <c r="S1007" s="93"/>
      <c r="T1007" s="93"/>
      <c r="U1007" s="93"/>
      <c r="V1007" s="93"/>
      <c r="W1007" s="93"/>
      <c r="X1007" s="93"/>
      <c r="Y1007" s="93"/>
      <c r="Z1007" s="93"/>
      <c r="AA1007" s="93"/>
      <c r="AB1007" s="93"/>
      <c r="AC1007" s="93"/>
      <c r="AD1007" s="93"/>
      <c r="AE1007" s="93"/>
      <c r="AF1007" s="93"/>
      <c r="AG1007" s="93"/>
      <c r="AH1007" s="93"/>
      <c r="AI1007" s="93"/>
      <c r="AJ1007" s="93"/>
      <c r="AK1007" s="93"/>
      <c r="AL1007" s="93"/>
      <c r="AM1007" s="93"/>
      <c r="AN1007" s="93"/>
      <c r="AO1007" s="93"/>
      <c r="AP1007" s="93"/>
      <c r="AQ1007" s="93"/>
      <c r="AR1007" s="93"/>
    </row>
    <row r="1008" spans="13:44" x14ac:dyDescent="0.2">
      <c r="M1008" s="105"/>
      <c r="O1008" s="93"/>
      <c r="P1008" s="93"/>
      <c r="Q1008" s="93"/>
      <c r="R1008" s="93"/>
      <c r="S1008" s="93"/>
      <c r="T1008" s="93"/>
      <c r="U1008" s="93"/>
      <c r="V1008" s="93"/>
      <c r="W1008" s="93"/>
      <c r="X1008" s="93"/>
      <c r="Y1008" s="93"/>
      <c r="Z1008" s="93"/>
      <c r="AA1008" s="93"/>
      <c r="AB1008" s="93"/>
      <c r="AC1008" s="93"/>
      <c r="AD1008" s="93"/>
      <c r="AE1008" s="93"/>
      <c r="AF1008" s="93"/>
      <c r="AG1008" s="93"/>
      <c r="AH1008" s="93"/>
      <c r="AI1008" s="93"/>
      <c r="AJ1008" s="93"/>
      <c r="AK1008" s="93"/>
      <c r="AL1008" s="93"/>
      <c r="AM1008" s="93"/>
      <c r="AN1008" s="93"/>
      <c r="AO1008" s="93"/>
      <c r="AP1008" s="93"/>
      <c r="AQ1008" s="93"/>
      <c r="AR1008" s="93"/>
    </row>
    <row r="1009" spans="13:44" x14ac:dyDescent="0.2">
      <c r="M1009" s="105"/>
      <c r="O1009" s="93"/>
      <c r="P1009" s="93"/>
      <c r="Q1009" s="93"/>
      <c r="R1009" s="93"/>
      <c r="S1009" s="93"/>
      <c r="T1009" s="93"/>
      <c r="U1009" s="93"/>
      <c r="V1009" s="93"/>
      <c r="W1009" s="93"/>
      <c r="X1009" s="93"/>
      <c r="Y1009" s="93"/>
      <c r="Z1009" s="93"/>
      <c r="AA1009" s="93"/>
      <c r="AB1009" s="93"/>
      <c r="AC1009" s="93"/>
      <c r="AD1009" s="93"/>
      <c r="AE1009" s="93"/>
      <c r="AF1009" s="93"/>
      <c r="AG1009" s="93"/>
      <c r="AH1009" s="93"/>
      <c r="AI1009" s="93"/>
      <c r="AJ1009" s="93"/>
      <c r="AK1009" s="93"/>
      <c r="AL1009" s="93"/>
      <c r="AM1009" s="93"/>
      <c r="AN1009" s="93"/>
      <c r="AO1009" s="93"/>
      <c r="AP1009" s="93"/>
      <c r="AQ1009" s="93"/>
      <c r="AR1009" s="93"/>
    </row>
    <row r="1010" spans="13:44" x14ac:dyDescent="0.2">
      <c r="M1010" s="105"/>
      <c r="O1010" s="93"/>
      <c r="P1010" s="93"/>
      <c r="Q1010" s="93"/>
      <c r="R1010" s="93"/>
      <c r="S1010" s="93"/>
      <c r="T1010" s="93"/>
      <c r="U1010" s="93"/>
      <c r="V1010" s="93"/>
      <c r="W1010" s="93"/>
      <c r="X1010" s="93"/>
      <c r="Y1010" s="93"/>
      <c r="Z1010" s="93"/>
      <c r="AA1010" s="93"/>
      <c r="AB1010" s="93"/>
      <c r="AC1010" s="93"/>
      <c r="AD1010" s="93"/>
      <c r="AE1010" s="93"/>
      <c r="AF1010" s="93"/>
      <c r="AG1010" s="93"/>
      <c r="AH1010" s="93"/>
      <c r="AI1010" s="93"/>
      <c r="AJ1010" s="93"/>
      <c r="AK1010" s="93"/>
      <c r="AL1010" s="93"/>
      <c r="AM1010" s="93"/>
      <c r="AN1010" s="93"/>
      <c r="AO1010" s="93"/>
      <c r="AP1010" s="93"/>
      <c r="AQ1010" s="93"/>
      <c r="AR1010" s="93"/>
    </row>
    <row r="1011" spans="13:44" x14ac:dyDescent="0.2">
      <c r="M1011" s="105"/>
      <c r="O1011" s="93"/>
      <c r="P1011" s="93"/>
      <c r="Q1011" s="93"/>
      <c r="R1011" s="93"/>
      <c r="S1011" s="93"/>
      <c r="T1011" s="93"/>
      <c r="U1011" s="93"/>
      <c r="V1011" s="93"/>
      <c r="W1011" s="93"/>
      <c r="X1011" s="93"/>
      <c r="Y1011" s="93"/>
      <c r="Z1011" s="93"/>
      <c r="AA1011" s="93"/>
      <c r="AB1011" s="93"/>
      <c r="AC1011" s="93"/>
      <c r="AD1011" s="93"/>
      <c r="AE1011" s="93"/>
      <c r="AF1011" s="93"/>
      <c r="AG1011" s="93"/>
      <c r="AH1011" s="93"/>
      <c r="AI1011" s="93"/>
      <c r="AJ1011" s="93"/>
      <c r="AK1011" s="93"/>
      <c r="AL1011" s="93"/>
      <c r="AM1011" s="93"/>
      <c r="AN1011" s="93"/>
      <c r="AO1011" s="93"/>
      <c r="AP1011" s="93"/>
      <c r="AQ1011" s="93"/>
      <c r="AR1011" s="93"/>
    </row>
    <row r="1012" spans="13:44" x14ac:dyDescent="0.2">
      <c r="M1012" s="105"/>
      <c r="O1012" s="93"/>
      <c r="P1012" s="93"/>
      <c r="Q1012" s="93"/>
      <c r="R1012" s="93"/>
      <c r="S1012" s="93"/>
      <c r="T1012" s="93"/>
      <c r="U1012" s="93"/>
      <c r="V1012" s="93"/>
      <c r="W1012" s="93"/>
      <c r="X1012" s="93"/>
      <c r="Y1012" s="93"/>
      <c r="Z1012" s="93"/>
      <c r="AA1012" s="93"/>
      <c r="AB1012" s="93"/>
      <c r="AC1012" s="93"/>
      <c r="AD1012" s="93"/>
      <c r="AE1012" s="93"/>
      <c r="AF1012" s="93"/>
      <c r="AG1012" s="93"/>
      <c r="AH1012" s="93"/>
      <c r="AI1012" s="93"/>
      <c r="AJ1012" s="93"/>
      <c r="AK1012" s="93"/>
      <c r="AL1012" s="93"/>
      <c r="AM1012" s="93"/>
      <c r="AN1012" s="93"/>
      <c r="AO1012" s="93"/>
      <c r="AP1012" s="93"/>
      <c r="AQ1012" s="93"/>
      <c r="AR1012" s="93"/>
    </row>
    <row r="1013" spans="13:44" x14ac:dyDescent="0.2">
      <c r="M1013" s="105"/>
      <c r="O1013" s="93"/>
      <c r="P1013" s="93"/>
      <c r="Q1013" s="93"/>
      <c r="R1013" s="93"/>
      <c r="S1013" s="93"/>
      <c r="T1013" s="93"/>
      <c r="U1013" s="93"/>
      <c r="V1013" s="93"/>
      <c r="W1013" s="93"/>
      <c r="X1013" s="93"/>
      <c r="Y1013" s="93"/>
      <c r="Z1013" s="93"/>
      <c r="AA1013" s="93"/>
      <c r="AB1013" s="93"/>
      <c r="AC1013" s="93"/>
      <c r="AD1013" s="93"/>
      <c r="AE1013" s="93"/>
      <c r="AF1013" s="93"/>
      <c r="AG1013" s="93"/>
      <c r="AH1013" s="93"/>
      <c r="AI1013" s="93"/>
      <c r="AJ1013" s="93"/>
      <c r="AK1013" s="93"/>
      <c r="AL1013" s="93"/>
      <c r="AM1013" s="93"/>
      <c r="AN1013" s="93"/>
      <c r="AO1013" s="93"/>
      <c r="AP1013" s="93"/>
      <c r="AQ1013" s="93"/>
      <c r="AR1013" s="93"/>
    </row>
    <row r="1014" spans="13:44" x14ac:dyDescent="0.2">
      <c r="M1014" s="105"/>
      <c r="O1014" s="93"/>
      <c r="P1014" s="93"/>
      <c r="Q1014" s="93"/>
      <c r="R1014" s="93"/>
      <c r="S1014" s="93"/>
      <c r="T1014" s="93"/>
      <c r="U1014" s="93"/>
      <c r="V1014" s="93"/>
      <c r="W1014" s="93"/>
      <c r="X1014" s="93"/>
      <c r="Y1014" s="93"/>
      <c r="Z1014" s="93"/>
      <c r="AA1014" s="93"/>
      <c r="AB1014" s="93"/>
      <c r="AC1014" s="93"/>
      <c r="AD1014" s="93"/>
      <c r="AE1014" s="93"/>
      <c r="AF1014" s="93"/>
      <c r="AG1014" s="93"/>
      <c r="AH1014" s="93"/>
      <c r="AI1014" s="93"/>
      <c r="AJ1014" s="93"/>
      <c r="AK1014" s="93"/>
      <c r="AL1014" s="93"/>
      <c r="AM1014" s="93"/>
      <c r="AN1014" s="93"/>
      <c r="AO1014" s="93"/>
      <c r="AP1014" s="93"/>
      <c r="AQ1014" s="93"/>
      <c r="AR1014" s="93"/>
    </row>
    <row r="1015" spans="13:44" x14ac:dyDescent="0.2">
      <c r="M1015" s="105"/>
      <c r="O1015" s="93"/>
      <c r="P1015" s="93"/>
      <c r="Q1015" s="93"/>
      <c r="R1015" s="93"/>
      <c r="S1015" s="93"/>
      <c r="T1015" s="93"/>
      <c r="U1015" s="93"/>
      <c r="V1015" s="93"/>
      <c r="W1015" s="93"/>
      <c r="X1015" s="93"/>
      <c r="Y1015" s="93"/>
      <c r="Z1015" s="93"/>
      <c r="AA1015" s="93"/>
      <c r="AB1015" s="93"/>
      <c r="AC1015" s="93"/>
      <c r="AD1015" s="93"/>
      <c r="AE1015" s="93"/>
      <c r="AF1015" s="93"/>
      <c r="AG1015" s="93"/>
      <c r="AH1015" s="93"/>
      <c r="AI1015" s="93"/>
      <c r="AJ1015" s="93"/>
      <c r="AK1015" s="93"/>
      <c r="AL1015" s="93"/>
      <c r="AM1015" s="93"/>
      <c r="AN1015" s="93"/>
      <c r="AO1015" s="93"/>
      <c r="AP1015" s="93"/>
      <c r="AQ1015" s="93"/>
      <c r="AR1015" s="93"/>
    </row>
    <row r="1016" spans="13:44" x14ac:dyDescent="0.2">
      <c r="M1016" s="105"/>
      <c r="O1016" s="93"/>
      <c r="P1016" s="93"/>
      <c r="Q1016" s="93"/>
      <c r="R1016" s="93"/>
      <c r="S1016" s="93"/>
      <c r="T1016" s="93"/>
      <c r="U1016" s="93"/>
      <c r="V1016" s="93"/>
      <c r="W1016" s="93"/>
      <c r="X1016" s="93"/>
      <c r="Y1016" s="93"/>
      <c r="Z1016" s="93"/>
      <c r="AA1016" s="93"/>
      <c r="AB1016" s="93"/>
      <c r="AC1016" s="93"/>
      <c r="AD1016" s="93"/>
      <c r="AE1016" s="93"/>
      <c r="AF1016" s="93"/>
      <c r="AG1016" s="93"/>
      <c r="AH1016" s="93"/>
      <c r="AI1016" s="93"/>
      <c r="AJ1016" s="93"/>
      <c r="AK1016" s="93"/>
      <c r="AL1016" s="93"/>
      <c r="AM1016" s="93"/>
      <c r="AN1016" s="93"/>
      <c r="AO1016" s="93"/>
      <c r="AP1016" s="93"/>
      <c r="AQ1016" s="93"/>
      <c r="AR1016" s="93"/>
    </row>
    <row r="1017" spans="13:44" x14ac:dyDescent="0.2">
      <c r="M1017" s="105"/>
      <c r="O1017" s="93"/>
      <c r="P1017" s="93"/>
      <c r="Q1017" s="93"/>
      <c r="R1017" s="93"/>
      <c r="S1017" s="93"/>
      <c r="T1017" s="93"/>
      <c r="U1017" s="93"/>
      <c r="V1017" s="93"/>
      <c r="W1017" s="93"/>
      <c r="X1017" s="93"/>
      <c r="Y1017" s="93"/>
      <c r="Z1017" s="93"/>
      <c r="AA1017" s="93"/>
      <c r="AB1017" s="93"/>
      <c r="AC1017" s="93"/>
      <c r="AD1017" s="93"/>
      <c r="AE1017" s="93"/>
      <c r="AF1017" s="93"/>
      <c r="AG1017" s="93"/>
      <c r="AH1017" s="93"/>
      <c r="AI1017" s="93"/>
      <c r="AJ1017" s="93"/>
      <c r="AK1017" s="93"/>
      <c r="AL1017" s="93"/>
      <c r="AM1017" s="93"/>
      <c r="AN1017" s="93"/>
      <c r="AO1017" s="93"/>
      <c r="AP1017" s="93"/>
      <c r="AQ1017" s="93"/>
      <c r="AR1017" s="93"/>
    </row>
    <row r="1018" spans="13:44" x14ac:dyDescent="0.2">
      <c r="M1018" s="105"/>
      <c r="O1018" s="93"/>
      <c r="P1018" s="93"/>
      <c r="Q1018" s="93"/>
      <c r="R1018" s="93"/>
      <c r="S1018" s="93"/>
      <c r="T1018" s="93"/>
      <c r="U1018" s="93"/>
      <c r="V1018" s="93"/>
      <c r="W1018" s="93"/>
      <c r="X1018" s="93"/>
      <c r="Y1018" s="93"/>
      <c r="Z1018" s="93"/>
      <c r="AA1018" s="93"/>
      <c r="AB1018" s="93"/>
      <c r="AC1018" s="93"/>
      <c r="AD1018" s="93"/>
      <c r="AE1018" s="93"/>
      <c r="AF1018" s="93"/>
      <c r="AG1018" s="93"/>
      <c r="AH1018" s="93"/>
      <c r="AI1018" s="93"/>
      <c r="AJ1018" s="93"/>
      <c r="AK1018" s="93"/>
      <c r="AL1018" s="93"/>
      <c r="AM1018" s="93"/>
      <c r="AN1018" s="93"/>
      <c r="AO1018" s="93"/>
      <c r="AP1018" s="93"/>
      <c r="AQ1018" s="93"/>
      <c r="AR1018" s="93"/>
    </row>
    <row r="1019" spans="13:44" x14ac:dyDescent="0.2">
      <c r="M1019" s="105"/>
      <c r="O1019" s="93"/>
      <c r="P1019" s="93"/>
      <c r="Q1019" s="93"/>
      <c r="R1019" s="93"/>
      <c r="S1019" s="93"/>
      <c r="T1019" s="93"/>
      <c r="U1019" s="93"/>
      <c r="V1019" s="93"/>
      <c r="W1019" s="93"/>
      <c r="X1019" s="93"/>
      <c r="Y1019" s="93"/>
      <c r="Z1019" s="93"/>
      <c r="AA1019" s="93"/>
      <c r="AB1019" s="93"/>
      <c r="AC1019" s="93"/>
      <c r="AD1019" s="93"/>
      <c r="AE1019" s="93"/>
      <c r="AF1019" s="93"/>
      <c r="AG1019" s="93"/>
      <c r="AH1019" s="93"/>
      <c r="AI1019" s="93"/>
      <c r="AJ1019" s="93"/>
      <c r="AK1019" s="93"/>
      <c r="AL1019" s="93"/>
      <c r="AM1019" s="93"/>
      <c r="AN1019" s="93"/>
      <c r="AO1019" s="93"/>
      <c r="AP1019" s="93"/>
      <c r="AQ1019" s="93"/>
      <c r="AR1019" s="93"/>
    </row>
    <row r="1020" spans="13:44" x14ac:dyDescent="0.2">
      <c r="M1020" s="105"/>
      <c r="O1020" s="93"/>
      <c r="P1020" s="93"/>
      <c r="Q1020" s="93"/>
      <c r="R1020" s="93"/>
      <c r="S1020" s="93"/>
      <c r="T1020" s="93"/>
      <c r="U1020" s="93"/>
      <c r="V1020" s="93"/>
      <c r="W1020" s="93"/>
      <c r="X1020" s="93"/>
      <c r="Y1020" s="93"/>
      <c r="Z1020" s="93"/>
      <c r="AA1020" s="93"/>
      <c r="AB1020" s="93"/>
      <c r="AC1020" s="93"/>
      <c r="AD1020" s="93"/>
      <c r="AE1020" s="93"/>
      <c r="AF1020" s="93"/>
      <c r="AG1020" s="93"/>
      <c r="AH1020" s="93"/>
      <c r="AI1020" s="93"/>
      <c r="AJ1020" s="93"/>
      <c r="AK1020" s="93"/>
      <c r="AL1020" s="93"/>
      <c r="AM1020" s="93"/>
      <c r="AN1020" s="93"/>
      <c r="AO1020" s="93"/>
      <c r="AP1020" s="93"/>
      <c r="AQ1020" s="93"/>
      <c r="AR1020" s="93"/>
    </row>
    <row r="1021" spans="13:44" x14ac:dyDescent="0.2">
      <c r="M1021" s="105"/>
      <c r="O1021" s="93"/>
      <c r="P1021" s="93"/>
      <c r="Q1021" s="93"/>
      <c r="R1021" s="93"/>
      <c r="S1021" s="93"/>
      <c r="T1021" s="93"/>
      <c r="U1021" s="93"/>
      <c r="V1021" s="93"/>
      <c r="W1021" s="93"/>
      <c r="X1021" s="93"/>
      <c r="Y1021" s="93"/>
      <c r="Z1021" s="93"/>
      <c r="AA1021" s="93"/>
      <c r="AB1021" s="93"/>
      <c r="AC1021" s="93"/>
      <c r="AD1021" s="93"/>
      <c r="AE1021" s="93"/>
      <c r="AF1021" s="93"/>
      <c r="AG1021" s="93"/>
      <c r="AH1021" s="93"/>
      <c r="AI1021" s="93"/>
      <c r="AJ1021" s="93"/>
      <c r="AK1021" s="93"/>
      <c r="AL1021" s="93"/>
      <c r="AM1021" s="93"/>
      <c r="AN1021" s="93"/>
      <c r="AO1021" s="93"/>
      <c r="AP1021" s="93"/>
      <c r="AQ1021" s="93"/>
      <c r="AR1021" s="93"/>
    </row>
    <row r="1022" spans="13:44" x14ac:dyDescent="0.2">
      <c r="M1022" s="105"/>
      <c r="O1022" s="93"/>
      <c r="P1022" s="93"/>
      <c r="Q1022" s="93"/>
      <c r="R1022" s="93"/>
      <c r="S1022" s="93"/>
      <c r="T1022" s="93"/>
      <c r="U1022" s="93"/>
      <c r="V1022" s="93"/>
      <c r="W1022" s="93"/>
      <c r="X1022" s="93"/>
      <c r="Y1022" s="93"/>
      <c r="Z1022" s="93"/>
      <c r="AA1022" s="93"/>
      <c r="AB1022" s="93"/>
      <c r="AC1022" s="93"/>
      <c r="AD1022" s="93"/>
      <c r="AE1022" s="93"/>
      <c r="AF1022" s="93"/>
      <c r="AG1022" s="93"/>
      <c r="AH1022" s="93"/>
      <c r="AI1022" s="93"/>
      <c r="AJ1022" s="93"/>
      <c r="AK1022" s="93"/>
      <c r="AL1022" s="93"/>
      <c r="AM1022" s="93"/>
      <c r="AN1022" s="93"/>
      <c r="AO1022" s="93"/>
      <c r="AP1022" s="93"/>
      <c r="AQ1022" s="93"/>
      <c r="AR1022" s="93"/>
    </row>
    <row r="1023" spans="13:44" x14ac:dyDescent="0.2">
      <c r="M1023" s="105"/>
      <c r="O1023" s="93"/>
      <c r="P1023" s="93"/>
      <c r="Q1023" s="93"/>
      <c r="R1023" s="93"/>
      <c r="S1023" s="93"/>
      <c r="T1023" s="93"/>
      <c r="U1023" s="93"/>
      <c r="V1023" s="93"/>
      <c r="W1023" s="93"/>
      <c r="X1023" s="93"/>
      <c r="Y1023" s="93"/>
      <c r="Z1023" s="93"/>
      <c r="AA1023" s="93"/>
      <c r="AB1023" s="93"/>
      <c r="AC1023" s="93"/>
      <c r="AD1023" s="93"/>
      <c r="AE1023" s="93"/>
      <c r="AF1023" s="93"/>
      <c r="AG1023" s="93"/>
      <c r="AH1023" s="93"/>
      <c r="AI1023" s="93"/>
      <c r="AJ1023" s="93"/>
      <c r="AK1023" s="93"/>
      <c r="AL1023" s="93"/>
      <c r="AM1023" s="93"/>
      <c r="AN1023" s="93"/>
      <c r="AO1023" s="93"/>
      <c r="AP1023" s="93"/>
      <c r="AQ1023" s="93"/>
      <c r="AR1023" s="93"/>
    </row>
    <row r="1024" spans="13:44" x14ac:dyDescent="0.2">
      <c r="M1024" s="105"/>
      <c r="O1024" s="93"/>
      <c r="P1024" s="93"/>
      <c r="Q1024" s="93"/>
      <c r="R1024" s="93"/>
      <c r="S1024" s="93"/>
      <c r="T1024" s="93"/>
      <c r="U1024" s="93"/>
      <c r="V1024" s="93"/>
      <c r="W1024" s="93"/>
      <c r="X1024" s="93"/>
      <c r="Y1024" s="93"/>
      <c r="Z1024" s="93"/>
      <c r="AA1024" s="93"/>
      <c r="AB1024" s="93"/>
      <c r="AC1024" s="93"/>
      <c r="AD1024" s="93"/>
      <c r="AE1024" s="93"/>
      <c r="AF1024" s="93"/>
      <c r="AG1024" s="93"/>
      <c r="AH1024" s="93"/>
      <c r="AI1024" s="93"/>
      <c r="AJ1024" s="93"/>
      <c r="AK1024" s="93"/>
      <c r="AL1024" s="93"/>
      <c r="AM1024" s="93"/>
      <c r="AN1024" s="93"/>
      <c r="AO1024" s="93"/>
      <c r="AP1024" s="93"/>
      <c r="AQ1024" s="93"/>
      <c r="AR1024" s="93"/>
    </row>
    <row r="1025" spans="13:44" x14ac:dyDescent="0.2">
      <c r="M1025" s="105"/>
      <c r="O1025" s="93"/>
      <c r="P1025" s="93"/>
      <c r="Q1025" s="93"/>
      <c r="R1025" s="93"/>
      <c r="S1025" s="93"/>
      <c r="T1025" s="93"/>
      <c r="U1025" s="93"/>
      <c r="V1025" s="93"/>
      <c r="W1025" s="93"/>
      <c r="X1025" s="93"/>
      <c r="Y1025" s="93"/>
      <c r="Z1025" s="93"/>
      <c r="AA1025" s="93"/>
      <c r="AB1025" s="93"/>
      <c r="AC1025" s="93"/>
      <c r="AD1025" s="93"/>
      <c r="AE1025" s="93"/>
      <c r="AF1025" s="93"/>
      <c r="AG1025" s="93"/>
      <c r="AH1025" s="93"/>
      <c r="AI1025" s="93"/>
      <c r="AJ1025" s="93"/>
      <c r="AK1025" s="93"/>
      <c r="AL1025" s="93"/>
      <c r="AM1025" s="93"/>
      <c r="AN1025" s="93"/>
      <c r="AO1025" s="93"/>
      <c r="AP1025" s="93"/>
      <c r="AQ1025" s="93"/>
      <c r="AR1025" s="93"/>
    </row>
    <row r="1026" spans="13:44" x14ac:dyDescent="0.2">
      <c r="M1026" s="105"/>
      <c r="O1026" s="93"/>
      <c r="P1026" s="93"/>
      <c r="Q1026" s="93"/>
      <c r="R1026" s="93"/>
      <c r="S1026" s="93"/>
      <c r="T1026" s="93"/>
      <c r="U1026" s="93"/>
      <c r="V1026" s="93"/>
      <c r="W1026" s="93"/>
      <c r="X1026" s="93"/>
      <c r="Y1026" s="93"/>
      <c r="Z1026" s="93"/>
      <c r="AA1026" s="93"/>
      <c r="AB1026" s="93"/>
      <c r="AC1026" s="93"/>
      <c r="AD1026" s="93"/>
      <c r="AE1026" s="93"/>
      <c r="AF1026" s="93"/>
      <c r="AG1026" s="93"/>
      <c r="AH1026" s="93"/>
      <c r="AI1026" s="93"/>
      <c r="AJ1026" s="93"/>
      <c r="AK1026" s="93"/>
      <c r="AL1026" s="93"/>
      <c r="AM1026" s="93"/>
      <c r="AN1026" s="93"/>
      <c r="AO1026" s="93"/>
      <c r="AP1026" s="93"/>
      <c r="AQ1026" s="93"/>
      <c r="AR1026" s="93"/>
    </row>
    <row r="1027" spans="13:44" x14ac:dyDescent="0.2">
      <c r="M1027" s="105"/>
      <c r="O1027" s="93"/>
      <c r="P1027" s="93"/>
      <c r="Q1027" s="93"/>
      <c r="R1027" s="93"/>
      <c r="S1027" s="93"/>
      <c r="T1027" s="93"/>
      <c r="U1027" s="93"/>
      <c r="V1027" s="93"/>
      <c r="W1027" s="93"/>
      <c r="X1027" s="93"/>
      <c r="Y1027" s="93"/>
      <c r="Z1027" s="93"/>
      <c r="AA1027" s="93"/>
      <c r="AB1027" s="93"/>
      <c r="AC1027" s="93"/>
      <c r="AD1027" s="93"/>
      <c r="AE1027" s="93"/>
      <c r="AF1027" s="93"/>
      <c r="AG1027" s="93"/>
      <c r="AH1027" s="93"/>
      <c r="AI1027" s="93"/>
      <c r="AJ1027" s="93"/>
      <c r="AK1027" s="93"/>
      <c r="AL1027" s="93"/>
      <c r="AM1027" s="93"/>
      <c r="AN1027" s="93"/>
      <c r="AO1027" s="93"/>
      <c r="AP1027" s="93"/>
      <c r="AQ1027" s="93"/>
      <c r="AR1027" s="93"/>
    </row>
    <row r="1028" spans="13:44" x14ac:dyDescent="0.2">
      <c r="M1028" s="105"/>
      <c r="O1028" s="93"/>
      <c r="P1028" s="93"/>
      <c r="Q1028" s="93"/>
      <c r="R1028" s="93"/>
      <c r="S1028" s="93"/>
      <c r="T1028" s="93"/>
      <c r="U1028" s="93"/>
      <c r="V1028" s="93"/>
      <c r="W1028" s="93"/>
      <c r="X1028" s="93"/>
      <c r="Y1028" s="93"/>
      <c r="Z1028" s="93"/>
      <c r="AA1028" s="93"/>
      <c r="AB1028" s="93"/>
      <c r="AC1028" s="93"/>
      <c r="AD1028" s="93"/>
      <c r="AE1028" s="93"/>
      <c r="AF1028" s="93"/>
      <c r="AG1028" s="93"/>
      <c r="AH1028" s="93"/>
      <c r="AI1028" s="93"/>
      <c r="AJ1028" s="93"/>
      <c r="AK1028" s="93"/>
      <c r="AL1028" s="93"/>
      <c r="AM1028" s="93"/>
      <c r="AN1028" s="93"/>
      <c r="AO1028" s="93"/>
      <c r="AP1028" s="93"/>
      <c r="AQ1028" s="93"/>
      <c r="AR1028" s="93"/>
    </row>
    <row r="1029" spans="13:44" x14ac:dyDescent="0.2">
      <c r="M1029" s="105"/>
      <c r="O1029" s="93"/>
      <c r="P1029" s="93"/>
      <c r="Q1029" s="93"/>
      <c r="R1029" s="93"/>
      <c r="S1029" s="93"/>
      <c r="T1029" s="93"/>
      <c r="U1029" s="93"/>
      <c r="V1029" s="93"/>
      <c r="W1029" s="93"/>
      <c r="X1029" s="93"/>
      <c r="Y1029" s="93"/>
      <c r="Z1029" s="93"/>
      <c r="AA1029" s="93"/>
      <c r="AB1029" s="93"/>
      <c r="AC1029" s="93"/>
      <c r="AD1029" s="93"/>
      <c r="AE1029" s="93"/>
      <c r="AF1029" s="93"/>
      <c r="AG1029" s="93"/>
      <c r="AH1029" s="93"/>
      <c r="AI1029" s="93"/>
      <c r="AJ1029" s="93"/>
      <c r="AK1029" s="93"/>
      <c r="AL1029" s="93"/>
      <c r="AM1029" s="93"/>
      <c r="AN1029" s="93"/>
      <c r="AO1029" s="93"/>
      <c r="AP1029" s="93"/>
      <c r="AQ1029" s="93"/>
      <c r="AR1029" s="93"/>
    </row>
    <row r="1030" spans="13:44" x14ac:dyDescent="0.2">
      <c r="M1030" s="105"/>
      <c r="O1030" s="93"/>
      <c r="P1030" s="93"/>
      <c r="Q1030" s="93"/>
      <c r="R1030" s="93"/>
      <c r="S1030" s="93"/>
      <c r="T1030" s="93"/>
      <c r="U1030" s="93"/>
      <c r="V1030" s="93"/>
      <c r="W1030" s="93"/>
      <c r="X1030" s="93"/>
      <c r="Y1030" s="93"/>
      <c r="Z1030" s="93"/>
      <c r="AA1030" s="93"/>
      <c r="AB1030" s="93"/>
      <c r="AC1030" s="93"/>
      <c r="AD1030" s="93"/>
      <c r="AE1030" s="93"/>
      <c r="AF1030" s="93"/>
      <c r="AG1030" s="93"/>
      <c r="AH1030" s="93"/>
      <c r="AI1030" s="93"/>
      <c r="AJ1030" s="93"/>
      <c r="AK1030" s="93"/>
      <c r="AL1030" s="93"/>
      <c r="AM1030" s="93"/>
      <c r="AN1030" s="93"/>
      <c r="AO1030" s="93"/>
      <c r="AP1030" s="93"/>
      <c r="AQ1030" s="93"/>
      <c r="AR1030" s="93"/>
    </row>
    <row r="1031" spans="13:44" x14ac:dyDescent="0.2">
      <c r="M1031" s="105"/>
      <c r="O1031" s="93"/>
      <c r="P1031" s="93"/>
      <c r="Q1031" s="93"/>
      <c r="R1031" s="93"/>
      <c r="S1031" s="93"/>
      <c r="T1031" s="93"/>
      <c r="U1031" s="93"/>
      <c r="V1031" s="93"/>
      <c r="W1031" s="93"/>
      <c r="X1031" s="93"/>
      <c r="Y1031" s="93"/>
      <c r="Z1031" s="93"/>
      <c r="AA1031" s="93"/>
      <c r="AB1031" s="93"/>
      <c r="AC1031" s="93"/>
      <c r="AD1031" s="93"/>
      <c r="AE1031" s="93"/>
      <c r="AF1031" s="93"/>
      <c r="AG1031" s="93"/>
      <c r="AH1031" s="93"/>
      <c r="AI1031" s="93"/>
      <c r="AJ1031" s="93"/>
      <c r="AK1031" s="93"/>
      <c r="AL1031" s="93"/>
      <c r="AM1031" s="93"/>
      <c r="AN1031" s="93"/>
      <c r="AO1031" s="93"/>
      <c r="AP1031" s="93"/>
      <c r="AQ1031" s="93"/>
      <c r="AR1031" s="93"/>
    </row>
    <row r="1032" spans="13:44" x14ac:dyDescent="0.2">
      <c r="M1032" s="105"/>
      <c r="O1032" s="93"/>
      <c r="P1032" s="93"/>
      <c r="Q1032" s="93"/>
      <c r="R1032" s="93"/>
      <c r="S1032" s="93"/>
      <c r="T1032" s="93"/>
      <c r="U1032" s="93"/>
      <c r="V1032" s="93"/>
      <c r="W1032" s="93"/>
      <c r="X1032" s="93"/>
      <c r="Y1032" s="93"/>
      <c r="Z1032" s="93"/>
      <c r="AA1032" s="93"/>
      <c r="AB1032" s="93"/>
      <c r="AC1032" s="93"/>
      <c r="AD1032" s="93"/>
      <c r="AE1032" s="93"/>
      <c r="AF1032" s="93"/>
      <c r="AG1032" s="93"/>
      <c r="AH1032" s="93"/>
      <c r="AI1032" s="93"/>
      <c r="AJ1032" s="93"/>
      <c r="AK1032" s="93"/>
      <c r="AL1032" s="93"/>
      <c r="AM1032" s="93"/>
      <c r="AN1032" s="93"/>
      <c r="AO1032" s="93"/>
      <c r="AP1032" s="93"/>
      <c r="AQ1032" s="93"/>
      <c r="AR1032" s="93"/>
    </row>
    <row r="1033" spans="13:44" x14ac:dyDescent="0.2">
      <c r="M1033" s="105"/>
      <c r="O1033" s="93"/>
      <c r="P1033" s="93"/>
      <c r="Q1033" s="93"/>
      <c r="R1033" s="93"/>
      <c r="S1033" s="93"/>
      <c r="T1033" s="93"/>
      <c r="U1033" s="93"/>
      <c r="V1033" s="93"/>
      <c r="W1033" s="93"/>
      <c r="X1033" s="93"/>
      <c r="Y1033" s="93"/>
      <c r="Z1033" s="93"/>
      <c r="AA1033" s="93"/>
      <c r="AB1033" s="93"/>
      <c r="AC1033" s="93"/>
      <c r="AD1033" s="93"/>
      <c r="AE1033" s="93"/>
      <c r="AF1033" s="93"/>
      <c r="AG1033" s="93"/>
      <c r="AH1033" s="93"/>
      <c r="AI1033" s="93"/>
      <c r="AJ1033" s="93"/>
      <c r="AK1033" s="93"/>
      <c r="AL1033" s="93"/>
      <c r="AM1033" s="93"/>
      <c r="AN1033" s="93"/>
      <c r="AO1033" s="93"/>
      <c r="AP1033" s="93"/>
      <c r="AQ1033" s="93"/>
      <c r="AR1033" s="93"/>
    </row>
    <row r="1034" spans="13:44" x14ac:dyDescent="0.2">
      <c r="M1034" s="105"/>
      <c r="O1034" s="93"/>
      <c r="P1034" s="93"/>
      <c r="Q1034" s="93"/>
      <c r="R1034" s="93"/>
      <c r="S1034" s="93"/>
      <c r="T1034" s="93"/>
      <c r="U1034" s="93"/>
      <c r="V1034" s="93"/>
      <c r="W1034" s="93"/>
      <c r="X1034" s="93"/>
      <c r="Y1034" s="93"/>
      <c r="Z1034" s="93"/>
      <c r="AA1034" s="93"/>
      <c r="AB1034" s="93"/>
      <c r="AC1034" s="93"/>
      <c r="AD1034" s="93"/>
      <c r="AE1034" s="93"/>
      <c r="AF1034" s="93"/>
      <c r="AG1034" s="93"/>
      <c r="AH1034" s="93"/>
      <c r="AI1034" s="93"/>
      <c r="AJ1034" s="93"/>
      <c r="AK1034" s="93"/>
      <c r="AL1034" s="93"/>
      <c r="AM1034" s="93"/>
      <c r="AN1034" s="93"/>
      <c r="AO1034" s="93"/>
      <c r="AP1034" s="93"/>
      <c r="AQ1034" s="93"/>
      <c r="AR1034" s="93"/>
    </row>
    <row r="1035" spans="13:44" x14ac:dyDescent="0.2">
      <c r="M1035" s="105"/>
      <c r="O1035" s="93"/>
      <c r="P1035" s="93"/>
      <c r="Q1035" s="93"/>
      <c r="R1035" s="93"/>
      <c r="S1035" s="93"/>
      <c r="T1035" s="93"/>
      <c r="U1035" s="93"/>
      <c r="V1035" s="93"/>
      <c r="W1035" s="93"/>
      <c r="X1035" s="93"/>
      <c r="Y1035" s="93"/>
      <c r="Z1035" s="93"/>
      <c r="AA1035" s="93"/>
      <c r="AB1035" s="93"/>
      <c r="AC1035" s="93"/>
      <c r="AD1035" s="93"/>
      <c r="AE1035" s="93"/>
      <c r="AF1035" s="93"/>
      <c r="AG1035" s="93"/>
      <c r="AH1035" s="93"/>
      <c r="AI1035" s="93"/>
      <c r="AJ1035" s="93"/>
      <c r="AK1035" s="93"/>
      <c r="AL1035" s="93"/>
      <c r="AM1035" s="93"/>
      <c r="AN1035" s="93"/>
      <c r="AO1035" s="93"/>
      <c r="AP1035" s="93"/>
      <c r="AQ1035" s="93"/>
      <c r="AR1035" s="93"/>
    </row>
    <row r="1036" spans="13:44" x14ac:dyDescent="0.2">
      <c r="M1036" s="105"/>
      <c r="O1036" s="93"/>
      <c r="P1036" s="93"/>
      <c r="Q1036" s="93"/>
      <c r="R1036" s="93"/>
      <c r="S1036" s="93"/>
      <c r="T1036" s="93"/>
      <c r="U1036" s="93"/>
      <c r="V1036" s="93"/>
      <c r="W1036" s="93"/>
      <c r="X1036" s="93"/>
      <c r="Y1036" s="93"/>
      <c r="Z1036" s="93"/>
      <c r="AA1036" s="93"/>
      <c r="AB1036" s="93"/>
      <c r="AC1036" s="93"/>
      <c r="AD1036" s="93"/>
      <c r="AE1036" s="93"/>
      <c r="AF1036" s="93"/>
      <c r="AG1036" s="93"/>
      <c r="AH1036" s="93"/>
      <c r="AI1036" s="93"/>
      <c r="AJ1036" s="93"/>
      <c r="AK1036" s="93"/>
      <c r="AL1036" s="93"/>
      <c r="AM1036" s="93"/>
      <c r="AN1036" s="93"/>
      <c r="AO1036" s="93"/>
      <c r="AP1036" s="93"/>
      <c r="AQ1036" s="93"/>
      <c r="AR1036" s="93"/>
    </row>
    <row r="1037" spans="13:44" x14ac:dyDescent="0.2">
      <c r="M1037" s="105"/>
      <c r="O1037" s="93"/>
      <c r="P1037" s="93"/>
      <c r="Q1037" s="93"/>
      <c r="R1037" s="93"/>
      <c r="S1037" s="93"/>
      <c r="T1037" s="93"/>
      <c r="U1037" s="93"/>
      <c r="V1037" s="93"/>
      <c r="W1037" s="93"/>
      <c r="X1037" s="93"/>
      <c r="Y1037" s="93"/>
      <c r="Z1037" s="93"/>
      <c r="AA1037" s="93"/>
      <c r="AB1037" s="93"/>
      <c r="AC1037" s="93"/>
      <c r="AD1037" s="93"/>
      <c r="AE1037" s="93"/>
      <c r="AF1037" s="93"/>
      <c r="AG1037" s="93"/>
      <c r="AH1037" s="93"/>
      <c r="AI1037" s="93"/>
      <c r="AJ1037" s="93"/>
      <c r="AK1037" s="93"/>
      <c r="AL1037" s="93"/>
      <c r="AM1037" s="93"/>
      <c r="AN1037" s="93"/>
      <c r="AO1037" s="93"/>
      <c r="AP1037" s="93"/>
      <c r="AQ1037" s="93"/>
      <c r="AR1037" s="93"/>
    </row>
    <row r="1038" spans="13:44" x14ac:dyDescent="0.2">
      <c r="M1038" s="105"/>
      <c r="O1038" s="93"/>
      <c r="P1038" s="93"/>
      <c r="Q1038" s="93"/>
      <c r="R1038" s="93"/>
      <c r="S1038" s="93"/>
      <c r="T1038" s="93"/>
      <c r="U1038" s="93"/>
      <c r="V1038" s="93"/>
      <c r="W1038" s="93"/>
      <c r="X1038" s="93"/>
      <c r="Y1038" s="93"/>
      <c r="Z1038" s="93"/>
      <c r="AA1038" s="93"/>
      <c r="AB1038" s="93"/>
      <c r="AC1038" s="93"/>
      <c r="AD1038" s="93"/>
      <c r="AE1038" s="93"/>
      <c r="AF1038" s="93"/>
      <c r="AG1038" s="93"/>
      <c r="AH1038" s="93"/>
      <c r="AI1038" s="93"/>
      <c r="AJ1038" s="93"/>
      <c r="AK1038" s="93"/>
      <c r="AL1038" s="93"/>
      <c r="AM1038" s="93"/>
      <c r="AN1038" s="93"/>
      <c r="AO1038" s="93"/>
      <c r="AP1038" s="93"/>
      <c r="AQ1038" s="93"/>
      <c r="AR1038" s="93"/>
    </row>
    <row r="1039" spans="13:44" x14ac:dyDescent="0.2">
      <c r="M1039" s="105"/>
      <c r="O1039" s="93"/>
      <c r="P1039" s="93"/>
      <c r="Q1039" s="93"/>
      <c r="R1039" s="93"/>
      <c r="S1039" s="93"/>
      <c r="T1039" s="93"/>
      <c r="U1039" s="93"/>
      <c r="V1039" s="93"/>
      <c r="W1039" s="93"/>
      <c r="X1039" s="93"/>
      <c r="Y1039" s="93"/>
      <c r="Z1039" s="93"/>
      <c r="AA1039" s="93"/>
      <c r="AB1039" s="93"/>
      <c r="AC1039" s="93"/>
      <c r="AD1039" s="93"/>
      <c r="AE1039" s="93"/>
      <c r="AF1039" s="93"/>
      <c r="AG1039" s="93"/>
      <c r="AH1039" s="93"/>
      <c r="AI1039" s="93"/>
      <c r="AJ1039" s="93"/>
      <c r="AK1039" s="93"/>
      <c r="AL1039" s="93"/>
      <c r="AM1039" s="93"/>
      <c r="AN1039" s="93"/>
      <c r="AO1039" s="93"/>
      <c r="AP1039" s="93"/>
      <c r="AQ1039" s="93"/>
      <c r="AR1039" s="93"/>
    </row>
    <row r="1040" spans="13:44" x14ac:dyDescent="0.2">
      <c r="M1040" s="105"/>
      <c r="O1040" s="93"/>
      <c r="P1040" s="93"/>
      <c r="Q1040" s="93"/>
      <c r="R1040" s="93"/>
      <c r="S1040" s="93"/>
      <c r="T1040" s="93"/>
      <c r="U1040" s="93"/>
      <c r="V1040" s="93"/>
      <c r="W1040" s="93"/>
      <c r="X1040" s="93"/>
      <c r="Y1040" s="93"/>
      <c r="Z1040" s="93"/>
      <c r="AA1040" s="93"/>
      <c r="AB1040" s="93"/>
      <c r="AC1040" s="93"/>
      <c r="AD1040" s="93"/>
      <c r="AE1040" s="93"/>
      <c r="AF1040" s="93"/>
      <c r="AG1040" s="93"/>
      <c r="AH1040" s="93"/>
      <c r="AI1040" s="93"/>
      <c r="AJ1040" s="93"/>
      <c r="AK1040" s="93"/>
      <c r="AL1040" s="93"/>
      <c r="AM1040" s="93"/>
      <c r="AN1040" s="93"/>
      <c r="AO1040" s="93"/>
      <c r="AP1040" s="93"/>
      <c r="AQ1040" s="93"/>
      <c r="AR1040" s="93"/>
    </row>
    <row r="1041" spans="13:44" x14ac:dyDescent="0.2">
      <c r="M1041" s="105"/>
      <c r="O1041" s="93"/>
      <c r="P1041" s="93"/>
      <c r="Q1041" s="93"/>
      <c r="R1041" s="93"/>
      <c r="S1041" s="93"/>
      <c r="T1041" s="93"/>
      <c r="U1041" s="93"/>
      <c r="V1041" s="93"/>
      <c r="W1041" s="93"/>
      <c r="X1041" s="93"/>
      <c r="Y1041" s="93"/>
      <c r="Z1041" s="93"/>
      <c r="AA1041" s="93"/>
      <c r="AB1041" s="93"/>
      <c r="AC1041" s="93"/>
      <c r="AD1041" s="93"/>
      <c r="AE1041" s="93"/>
      <c r="AF1041" s="93"/>
      <c r="AG1041" s="93"/>
      <c r="AH1041" s="93"/>
      <c r="AI1041" s="93"/>
      <c r="AJ1041" s="93"/>
      <c r="AK1041" s="93"/>
      <c r="AL1041" s="93"/>
      <c r="AM1041" s="93"/>
      <c r="AN1041" s="93"/>
      <c r="AO1041" s="93"/>
      <c r="AP1041" s="93"/>
      <c r="AQ1041" s="93"/>
      <c r="AR1041" s="93"/>
    </row>
    <row r="1042" spans="13:44" x14ac:dyDescent="0.2">
      <c r="M1042" s="105"/>
      <c r="O1042" s="93"/>
      <c r="P1042" s="93"/>
      <c r="Q1042" s="93"/>
      <c r="R1042" s="93"/>
      <c r="S1042" s="93"/>
      <c r="T1042" s="93"/>
      <c r="U1042" s="93"/>
      <c r="V1042" s="93"/>
      <c r="W1042" s="93"/>
      <c r="X1042" s="93"/>
      <c r="Y1042" s="93"/>
      <c r="Z1042" s="93"/>
      <c r="AA1042" s="93"/>
      <c r="AB1042" s="93"/>
      <c r="AC1042" s="93"/>
      <c r="AD1042" s="93"/>
      <c r="AE1042" s="93"/>
      <c r="AF1042" s="93"/>
      <c r="AG1042" s="93"/>
      <c r="AH1042" s="93"/>
      <c r="AI1042" s="93"/>
      <c r="AJ1042" s="93"/>
      <c r="AK1042" s="93"/>
      <c r="AL1042" s="93"/>
      <c r="AM1042" s="93"/>
      <c r="AN1042" s="93"/>
      <c r="AO1042" s="93"/>
      <c r="AP1042" s="93"/>
      <c r="AQ1042" s="93"/>
      <c r="AR1042" s="93"/>
    </row>
    <row r="1043" spans="13:44" x14ac:dyDescent="0.2">
      <c r="M1043" s="105"/>
      <c r="O1043" s="93"/>
      <c r="P1043" s="93"/>
      <c r="Q1043" s="93"/>
      <c r="R1043" s="93"/>
      <c r="S1043" s="93"/>
      <c r="T1043" s="93"/>
      <c r="U1043" s="93"/>
      <c r="V1043" s="93"/>
      <c r="W1043" s="93"/>
      <c r="X1043" s="93"/>
      <c r="Y1043" s="93"/>
      <c r="Z1043" s="93"/>
      <c r="AA1043" s="93"/>
      <c r="AB1043" s="93"/>
      <c r="AC1043" s="93"/>
      <c r="AD1043" s="93"/>
      <c r="AE1043" s="93"/>
      <c r="AF1043" s="93"/>
      <c r="AG1043" s="93"/>
      <c r="AH1043" s="93"/>
      <c r="AI1043" s="93"/>
      <c r="AJ1043" s="93"/>
      <c r="AK1043" s="93"/>
      <c r="AL1043" s="93"/>
      <c r="AM1043" s="93"/>
      <c r="AN1043" s="93"/>
      <c r="AO1043" s="93"/>
      <c r="AP1043" s="93"/>
      <c r="AQ1043" s="93"/>
      <c r="AR1043" s="93"/>
    </row>
    <row r="1044" spans="13:44" x14ac:dyDescent="0.2">
      <c r="M1044" s="105"/>
      <c r="O1044" s="93"/>
      <c r="P1044" s="93"/>
      <c r="Q1044" s="93"/>
      <c r="R1044" s="93"/>
      <c r="S1044" s="93"/>
      <c r="T1044" s="93"/>
      <c r="U1044" s="93"/>
      <c r="V1044" s="93"/>
      <c r="W1044" s="93"/>
      <c r="X1044" s="93"/>
      <c r="Y1044" s="93"/>
      <c r="Z1044" s="93"/>
      <c r="AA1044" s="93"/>
      <c r="AB1044" s="93"/>
      <c r="AC1044" s="93"/>
      <c r="AD1044" s="93"/>
      <c r="AE1044" s="93"/>
      <c r="AF1044" s="93"/>
      <c r="AG1044" s="93"/>
      <c r="AH1044" s="93"/>
      <c r="AI1044" s="93"/>
      <c r="AJ1044" s="93"/>
      <c r="AK1044" s="93"/>
      <c r="AL1044" s="93"/>
      <c r="AM1044" s="93"/>
      <c r="AN1044" s="93"/>
      <c r="AO1044" s="93"/>
      <c r="AP1044" s="93"/>
      <c r="AQ1044" s="93"/>
      <c r="AR1044" s="93"/>
    </row>
    <row r="1045" spans="13:44" x14ac:dyDescent="0.2">
      <c r="M1045" s="105"/>
      <c r="O1045" s="93"/>
      <c r="P1045" s="93"/>
      <c r="Q1045" s="93"/>
      <c r="R1045" s="93"/>
      <c r="S1045" s="93"/>
      <c r="T1045" s="93"/>
      <c r="U1045" s="93"/>
      <c r="V1045" s="93"/>
      <c r="W1045" s="93"/>
      <c r="X1045" s="93"/>
      <c r="Y1045" s="93"/>
      <c r="Z1045" s="93"/>
      <c r="AA1045" s="93"/>
      <c r="AB1045" s="93"/>
      <c r="AC1045" s="93"/>
      <c r="AD1045" s="93"/>
      <c r="AE1045" s="93"/>
      <c r="AF1045" s="93"/>
      <c r="AG1045" s="93"/>
      <c r="AH1045" s="93"/>
      <c r="AI1045" s="93"/>
      <c r="AJ1045" s="93"/>
      <c r="AK1045" s="93"/>
      <c r="AL1045" s="93"/>
      <c r="AM1045" s="93"/>
      <c r="AN1045" s="93"/>
      <c r="AO1045" s="93"/>
      <c r="AP1045" s="93"/>
      <c r="AQ1045" s="93"/>
      <c r="AR1045" s="93"/>
    </row>
    <row r="1046" spans="13:44" x14ac:dyDescent="0.2">
      <c r="M1046" s="105"/>
      <c r="O1046" s="93"/>
      <c r="P1046" s="93"/>
      <c r="Q1046" s="93"/>
      <c r="R1046" s="93"/>
      <c r="S1046" s="93"/>
      <c r="T1046" s="93"/>
      <c r="U1046" s="93"/>
      <c r="V1046" s="93"/>
      <c r="W1046" s="93"/>
      <c r="X1046" s="93"/>
      <c r="Y1046" s="93"/>
      <c r="Z1046" s="93"/>
      <c r="AA1046" s="93"/>
      <c r="AB1046" s="93"/>
      <c r="AC1046" s="93"/>
      <c r="AD1046" s="93"/>
      <c r="AE1046" s="93"/>
      <c r="AF1046" s="93"/>
      <c r="AG1046" s="93"/>
      <c r="AH1046" s="93"/>
      <c r="AI1046" s="93"/>
      <c r="AJ1046" s="93"/>
      <c r="AK1046" s="93"/>
      <c r="AL1046" s="93"/>
      <c r="AM1046" s="93"/>
      <c r="AN1046" s="93"/>
      <c r="AO1046" s="93"/>
      <c r="AP1046" s="93"/>
      <c r="AQ1046" s="93"/>
      <c r="AR1046" s="93"/>
    </row>
    <row r="1047" spans="13:44" x14ac:dyDescent="0.2">
      <c r="M1047" s="105"/>
      <c r="O1047" s="93"/>
      <c r="P1047" s="93"/>
      <c r="Q1047" s="93"/>
      <c r="R1047" s="93"/>
      <c r="S1047" s="93"/>
      <c r="T1047" s="93"/>
      <c r="U1047" s="93"/>
      <c r="V1047" s="93"/>
      <c r="W1047" s="93"/>
      <c r="X1047" s="93"/>
      <c r="Y1047" s="93"/>
      <c r="Z1047" s="93"/>
      <c r="AA1047" s="93"/>
      <c r="AB1047" s="93"/>
      <c r="AC1047" s="93"/>
      <c r="AD1047" s="93"/>
      <c r="AE1047" s="93"/>
      <c r="AF1047" s="93"/>
      <c r="AG1047" s="93"/>
      <c r="AH1047" s="93"/>
      <c r="AI1047" s="93"/>
      <c r="AJ1047" s="93"/>
      <c r="AK1047" s="93"/>
      <c r="AL1047" s="93"/>
      <c r="AM1047" s="93"/>
      <c r="AN1047" s="93"/>
      <c r="AO1047" s="93"/>
      <c r="AP1047" s="93"/>
      <c r="AQ1047" s="93"/>
      <c r="AR1047" s="93"/>
    </row>
    <row r="1048" spans="13:44" x14ac:dyDescent="0.2">
      <c r="M1048" s="105"/>
      <c r="O1048" s="93"/>
      <c r="P1048" s="93"/>
      <c r="Q1048" s="93"/>
      <c r="R1048" s="93"/>
      <c r="S1048" s="93"/>
      <c r="T1048" s="93"/>
      <c r="U1048" s="93"/>
      <c r="V1048" s="93"/>
      <c r="W1048" s="93"/>
      <c r="X1048" s="93"/>
      <c r="Y1048" s="93"/>
      <c r="Z1048" s="93"/>
      <c r="AA1048" s="93"/>
      <c r="AB1048" s="93"/>
      <c r="AC1048" s="93"/>
      <c r="AD1048" s="93"/>
      <c r="AE1048" s="93"/>
      <c r="AF1048" s="93"/>
      <c r="AG1048" s="93"/>
      <c r="AH1048" s="93"/>
      <c r="AI1048" s="93"/>
      <c r="AJ1048" s="93"/>
      <c r="AK1048" s="93"/>
      <c r="AL1048" s="93"/>
      <c r="AM1048" s="93"/>
      <c r="AN1048" s="93"/>
      <c r="AO1048" s="93"/>
      <c r="AP1048" s="93"/>
      <c r="AQ1048" s="93"/>
      <c r="AR1048" s="93"/>
    </row>
    <row r="1049" spans="13:44" x14ac:dyDescent="0.2">
      <c r="M1049" s="105"/>
      <c r="O1049" s="93"/>
      <c r="P1049" s="93"/>
      <c r="Q1049" s="93"/>
      <c r="R1049" s="93"/>
      <c r="S1049" s="93"/>
      <c r="T1049" s="93"/>
      <c r="U1049" s="93"/>
      <c r="V1049" s="93"/>
      <c r="W1049" s="93"/>
      <c r="X1049" s="93"/>
      <c r="Y1049" s="93"/>
      <c r="Z1049" s="93"/>
      <c r="AA1049" s="93"/>
      <c r="AB1049" s="93"/>
      <c r="AC1049" s="93"/>
      <c r="AD1049" s="93"/>
      <c r="AE1049" s="93"/>
      <c r="AF1049" s="93"/>
      <c r="AG1049" s="93"/>
      <c r="AH1049" s="93"/>
      <c r="AI1049" s="93"/>
      <c r="AJ1049" s="93"/>
      <c r="AK1049" s="93"/>
      <c r="AL1049" s="93"/>
      <c r="AM1049" s="93"/>
      <c r="AN1049" s="93"/>
      <c r="AO1049" s="93"/>
      <c r="AP1049" s="93"/>
      <c r="AQ1049" s="93"/>
      <c r="AR1049" s="93"/>
    </row>
    <row r="1050" spans="13:44" x14ac:dyDescent="0.2">
      <c r="M1050" s="105"/>
      <c r="O1050" s="93"/>
      <c r="P1050" s="93"/>
      <c r="Q1050" s="93"/>
      <c r="R1050" s="93"/>
      <c r="S1050" s="93"/>
      <c r="T1050" s="93"/>
      <c r="U1050" s="93"/>
      <c r="V1050" s="93"/>
      <c r="W1050" s="93"/>
      <c r="X1050" s="93"/>
      <c r="Y1050" s="93"/>
      <c r="Z1050" s="93"/>
      <c r="AA1050" s="93"/>
      <c r="AB1050" s="93"/>
      <c r="AC1050" s="93"/>
      <c r="AD1050" s="93"/>
      <c r="AE1050" s="93"/>
      <c r="AF1050" s="93"/>
      <c r="AG1050" s="93"/>
      <c r="AH1050" s="93"/>
      <c r="AI1050" s="93"/>
      <c r="AJ1050" s="93"/>
      <c r="AK1050" s="93"/>
      <c r="AL1050" s="93"/>
      <c r="AM1050" s="93"/>
      <c r="AN1050" s="93"/>
      <c r="AO1050" s="93"/>
      <c r="AP1050" s="93"/>
      <c r="AQ1050" s="93"/>
      <c r="AR1050" s="93"/>
    </row>
    <row r="1051" spans="13:44" x14ac:dyDescent="0.2">
      <c r="M1051" s="105"/>
      <c r="O1051" s="93"/>
      <c r="P1051" s="93"/>
      <c r="Q1051" s="93"/>
      <c r="R1051" s="93"/>
      <c r="S1051" s="93"/>
      <c r="T1051" s="93"/>
      <c r="U1051" s="93"/>
      <c r="V1051" s="93"/>
      <c r="W1051" s="93"/>
      <c r="X1051" s="93"/>
      <c r="Y1051" s="93"/>
      <c r="Z1051" s="93"/>
      <c r="AA1051" s="93"/>
      <c r="AB1051" s="93"/>
      <c r="AC1051" s="93"/>
      <c r="AD1051" s="93"/>
      <c r="AE1051" s="93"/>
      <c r="AF1051" s="93"/>
      <c r="AG1051" s="93"/>
      <c r="AH1051" s="93"/>
      <c r="AI1051" s="93"/>
      <c r="AJ1051" s="93"/>
      <c r="AK1051" s="93"/>
      <c r="AL1051" s="93"/>
      <c r="AM1051" s="93"/>
      <c r="AN1051" s="93"/>
      <c r="AO1051" s="93"/>
      <c r="AP1051" s="93"/>
      <c r="AQ1051" s="93"/>
      <c r="AR1051" s="93"/>
    </row>
    <row r="1052" spans="13:44" x14ac:dyDescent="0.2">
      <c r="M1052" s="105"/>
      <c r="O1052" s="93"/>
      <c r="P1052" s="93"/>
      <c r="Q1052" s="93"/>
      <c r="R1052" s="93"/>
      <c r="S1052" s="93"/>
      <c r="T1052" s="93"/>
      <c r="U1052" s="93"/>
      <c r="V1052" s="93"/>
      <c r="W1052" s="93"/>
      <c r="X1052" s="93"/>
      <c r="Y1052" s="93"/>
      <c r="Z1052" s="93"/>
      <c r="AA1052" s="93"/>
      <c r="AB1052" s="93"/>
      <c r="AC1052" s="93"/>
      <c r="AD1052" s="93"/>
      <c r="AE1052" s="93"/>
      <c r="AF1052" s="93"/>
      <c r="AG1052" s="93"/>
      <c r="AH1052" s="93"/>
      <c r="AI1052" s="93"/>
      <c r="AJ1052" s="93"/>
      <c r="AK1052" s="93"/>
      <c r="AL1052" s="93"/>
      <c r="AM1052" s="93"/>
      <c r="AN1052" s="93"/>
      <c r="AO1052" s="93"/>
      <c r="AP1052" s="93"/>
      <c r="AQ1052" s="93"/>
      <c r="AR1052" s="93"/>
    </row>
    <row r="1053" spans="13:44" x14ac:dyDescent="0.2">
      <c r="M1053" s="105"/>
      <c r="O1053" s="93"/>
      <c r="P1053" s="93"/>
      <c r="Q1053" s="93"/>
      <c r="R1053" s="93"/>
      <c r="S1053" s="93"/>
      <c r="T1053" s="93"/>
      <c r="U1053" s="93"/>
      <c r="V1053" s="93"/>
      <c r="W1053" s="93"/>
      <c r="X1053" s="93"/>
      <c r="Y1053" s="93"/>
      <c r="Z1053" s="93"/>
      <c r="AA1053" s="93"/>
      <c r="AB1053" s="93"/>
      <c r="AC1053" s="93"/>
      <c r="AD1053" s="93"/>
      <c r="AE1053" s="93"/>
      <c r="AF1053" s="93"/>
      <c r="AG1053" s="93"/>
      <c r="AH1053" s="93"/>
      <c r="AI1053" s="93"/>
      <c r="AJ1053" s="93"/>
      <c r="AK1053" s="93"/>
      <c r="AL1053" s="93"/>
      <c r="AM1053" s="93"/>
      <c r="AN1053" s="93"/>
      <c r="AO1053" s="93"/>
      <c r="AP1053" s="93"/>
      <c r="AQ1053" s="93"/>
      <c r="AR1053" s="93"/>
    </row>
    <row r="1054" spans="13:44" x14ac:dyDescent="0.2">
      <c r="M1054" s="105"/>
      <c r="O1054" s="93"/>
      <c r="P1054" s="93"/>
      <c r="Q1054" s="93"/>
      <c r="R1054" s="93"/>
      <c r="S1054" s="93"/>
      <c r="T1054" s="93"/>
      <c r="U1054" s="93"/>
      <c r="V1054" s="93"/>
      <c r="W1054" s="93"/>
      <c r="X1054" s="93"/>
      <c r="Y1054" s="93"/>
      <c r="Z1054" s="93"/>
      <c r="AA1054" s="93"/>
      <c r="AB1054" s="93"/>
      <c r="AC1054" s="93"/>
      <c r="AD1054" s="93"/>
      <c r="AE1054" s="93"/>
      <c r="AF1054" s="93"/>
      <c r="AG1054" s="93"/>
      <c r="AH1054" s="93"/>
      <c r="AI1054" s="93"/>
      <c r="AJ1054" s="93"/>
      <c r="AK1054" s="93"/>
      <c r="AL1054" s="93"/>
      <c r="AM1054" s="93"/>
      <c r="AN1054" s="93"/>
      <c r="AO1054" s="93"/>
      <c r="AP1054" s="93"/>
      <c r="AQ1054" s="93"/>
      <c r="AR1054" s="93"/>
    </row>
    <row r="1055" spans="13:44" x14ac:dyDescent="0.2">
      <c r="M1055" s="105"/>
      <c r="O1055" s="93"/>
      <c r="P1055" s="93"/>
      <c r="Q1055" s="93"/>
      <c r="R1055" s="93"/>
      <c r="S1055" s="93"/>
      <c r="T1055" s="93"/>
      <c r="U1055" s="93"/>
      <c r="V1055" s="93"/>
      <c r="W1055" s="93"/>
      <c r="X1055" s="93"/>
      <c r="Y1055" s="93"/>
      <c r="Z1055" s="93"/>
      <c r="AA1055" s="93"/>
      <c r="AB1055" s="93"/>
      <c r="AC1055" s="93"/>
      <c r="AD1055" s="93"/>
      <c r="AE1055" s="93"/>
      <c r="AF1055" s="93"/>
      <c r="AG1055" s="93"/>
      <c r="AH1055" s="93"/>
      <c r="AI1055" s="93"/>
      <c r="AJ1055" s="93"/>
      <c r="AK1055" s="93"/>
      <c r="AL1055" s="93"/>
      <c r="AM1055" s="93"/>
      <c r="AN1055" s="93"/>
      <c r="AO1055" s="93"/>
      <c r="AP1055" s="93"/>
      <c r="AQ1055" s="93"/>
      <c r="AR1055" s="93"/>
    </row>
    <row r="1056" spans="13:44" x14ac:dyDescent="0.2">
      <c r="M1056" s="105"/>
      <c r="O1056" s="93"/>
      <c r="P1056" s="93"/>
      <c r="Q1056" s="93"/>
      <c r="R1056" s="93"/>
      <c r="S1056" s="93"/>
      <c r="T1056" s="93"/>
      <c r="U1056" s="93"/>
      <c r="V1056" s="93"/>
      <c r="W1056" s="93"/>
      <c r="X1056" s="93"/>
      <c r="Y1056" s="93"/>
      <c r="Z1056" s="93"/>
      <c r="AA1056" s="93"/>
      <c r="AB1056" s="93"/>
      <c r="AC1056" s="93"/>
      <c r="AD1056" s="93"/>
      <c r="AE1056" s="93"/>
      <c r="AF1056" s="93"/>
      <c r="AG1056" s="93"/>
      <c r="AH1056" s="93"/>
      <c r="AI1056" s="93"/>
      <c r="AJ1056" s="93"/>
      <c r="AK1056" s="93"/>
      <c r="AL1056" s="93"/>
      <c r="AM1056" s="93"/>
      <c r="AN1056" s="93"/>
      <c r="AO1056" s="93"/>
      <c r="AP1056" s="93"/>
      <c r="AQ1056" s="93"/>
      <c r="AR1056" s="93"/>
    </row>
    <row r="1057" spans="13:44" x14ac:dyDescent="0.2">
      <c r="M1057" s="105"/>
      <c r="O1057" s="93"/>
      <c r="P1057" s="93"/>
      <c r="Q1057" s="93"/>
      <c r="R1057" s="93"/>
      <c r="S1057" s="93"/>
      <c r="T1057" s="93"/>
      <c r="U1057" s="93"/>
      <c r="V1057" s="93"/>
      <c r="W1057" s="93"/>
      <c r="X1057" s="93"/>
      <c r="Y1057" s="93"/>
      <c r="Z1057" s="93"/>
      <c r="AA1057" s="93"/>
      <c r="AB1057" s="93"/>
      <c r="AC1057" s="93"/>
      <c r="AD1057" s="93"/>
      <c r="AE1057" s="93"/>
      <c r="AF1057" s="93"/>
      <c r="AG1057" s="93"/>
      <c r="AH1057" s="93"/>
      <c r="AI1057" s="93"/>
      <c r="AJ1057" s="93"/>
      <c r="AK1057" s="93"/>
      <c r="AL1057" s="93"/>
      <c r="AM1057" s="93"/>
      <c r="AN1057" s="93"/>
      <c r="AO1057" s="93"/>
      <c r="AP1057" s="93"/>
      <c r="AQ1057" s="93"/>
      <c r="AR1057" s="93"/>
    </row>
    <row r="1058" spans="13:44" x14ac:dyDescent="0.2">
      <c r="M1058" s="105"/>
      <c r="O1058" s="93"/>
      <c r="P1058" s="93"/>
      <c r="Q1058" s="93"/>
      <c r="R1058" s="93"/>
      <c r="S1058" s="93"/>
      <c r="T1058" s="93"/>
      <c r="U1058" s="93"/>
      <c r="V1058" s="93"/>
      <c r="W1058" s="93"/>
      <c r="X1058" s="93"/>
      <c r="Y1058" s="93"/>
      <c r="Z1058" s="93"/>
      <c r="AA1058" s="93"/>
      <c r="AB1058" s="93"/>
      <c r="AC1058" s="93"/>
      <c r="AD1058" s="93"/>
      <c r="AE1058" s="93"/>
      <c r="AF1058" s="93"/>
      <c r="AG1058" s="93"/>
      <c r="AH1058" s="93"/>
      <c r="AI1058" s="93"/>
      <c r="AJ1058" s="93"/>
      <c r="AK1058" s="93"/>
      <c r="AL1058" s="93"/>
      <c r="AM1058" s="93"/>
      <c r="AN1058" s="93"/>
      <c r="AO1058" s="93"/>
      <c r="AP1058" s="93"/>
      <c r="AQ1058" s="93"/>
      <c r="AR1058" s="93"/>
    </row>
    <row r="1059" spans="13:44" x14ac:dyDescent="0.2">
      <c r="M1059" s="105"/>
      <c r="O1059" s="93"/>
      <c r="P1059" s="93"/>
      <c r="Q1059" s="93"/>
      <c r="R1059" s="93"/>
      <c r="S1059" s="93"/>
      <c r="T1059" s="93"/>
      <c r="U1059" s="93"/>
      <c r="V1059" s="93"/>
      <c r="W1059" s="93"/>
      <c r="X1059" s="93"/>
      <c r="Y1059" s="93"/>
      <c r="Z1059" s="93"/>
      <c r="AA1059" s="93"/>
      <c r="AB1059" s="93"/>
      <c r="AC1059" s="93"/>
      <c r="AD1059" s="93"/>
      <c r="AE1059" s="93"/>
      <c r="AF1059" s="93"/>
      <c r="AG1059" s="93"/>
      <c r="AH1059" s="93"/>
      <c r="AI1059" s="93"/>
      <c r="AJ1059" s="93"/>
      <c r="AK1059" s="93"/>
      <c r="AL1059" s="93"/>
      <c r="AM1059" s="93"/>
      <c r="AN1059" s="93"/>
      <c r="AO1059" s="93"/>
      <c r="AP1059" s="93"/>
      <c r="AQ1059" s="93"/>
      <c r="AR1059" s="93"/>
    </row>
    <row r="1060" spans="13:44" x14ac:dyDescent="0.2">
      <c r="M1060" s="105"/>
      <c r="O1060" s="93"/>
      <c r="P1060" s="93"/>
      <c r="Q1060" s="93"/>
      <c r="R1060" s="93"/>
      <c r="S1060" s="93"/>
      <c r="T1060" s="93"/>
      <c r="U1060" s="93"/>
      <c r="V1060" s="93"/>
      <c r="W1060" s="93"/>
      <c r="X1060" s="93"/>
      <c r="Y1060" s="93"/>
      <c r="Z1060" s="93"/>
      <c r="AA1060" s="93"/>
      <c r="AB1060" s="93"/>
      <c r="AC1060" s="93"/>
      <c r="AD1060" s="93"/>
      <c r="AE1060" s="93"/>
      <c r="AF1060" s="93"/>
      <c r="AG1060" s="93"/>
      <c r="AH1060" s="93"/>
      <c r="AI1060" s="93"/>
      <c r="AJ1060" s="93"/>
      <c r="AK1060" s="93"/>
      <c r="AL1060" s="93"/>
      <c r="AM1060" s="93"/>
      <c r="AN1060" s="93"/>
      <c r="AO1060" s="93"/>
      <c r="AP1060" s="93"/>
      <c r="AQ1060" s="93"/>
      <c r="AR1060" s="93"/>
    </row>
    <row r="1061" spans="13:44" x14ac:dyDescent="0.2">
      <c r="M1061" s="105"/>
      <c r="O1061" s="93"/>
      <c r="P1061" s="93"/>
      <c r="Q1061" s="93"/>
      <c r="R1061" s="93"/>
      <c r="S1061" s="93"/>
      <c r="T1061" s="93"/>
      <c r="U1061" s="93"/>
      <c r="V1061" s="93"/>
      <c r="W1061" s="93"/>
      <c r="X1061" s="93"/>
      <c r="Y1061" s="93"/>
      <c r="Z1061" s="93"/>
      <c r="AA1061" s="93"/>
      <c r="AB1061" s="93"/>
      <c r="AC1061" s="93"/>
      <c r="AD1061" s="93"/>
      <c r="AE1061" s="93"/>
      <c r="AF1061" s="93"/>
      <c r="AG1061" s="93"/>
      <c r="AH1061" s="93"/>
      <c r="AI1061" s="93"/>
      <c r="AJ1061" s="93"/>
      <c r="AK1061" s="93"/>
      <c r="AL1061" s="93"/>
      <c r="AM1061" s="93"/>
      <c r="AN1061" s="93"/>
      <c r="AO1061" s="93"/>
      <c r="AP1061" s="93"/>
      <c r="AQ1061" s="93"/>
      <c r="AR1061" s="93"/>
    </row>
    <row r="1062" spans="13:44" x14ac:dyDescent="0.2">
      <c r="M1062" s="105"/>
      <c r="O1062" s="93"/>
      <c r="P1062" s="93"/>
      <c r="Q1062" s="93"/>
      <c r="R1062" s="93"/>
      <c r="S1062" s="93"/>
      <c r="T1062" s="93"/>
      <c r="U1062" s="93"/>
      <c r="V1062" s="93"/>
      <c r="W1062" s="93"/>
      <c r="X1062" s="93"/>
      <c r="Y1062" s="93"/>
      <c r="Z1062" s="93"/>
      <c r="AA1062" s="93"/>
      <c r="AB1062" s="93"/>
      <c r="AC1062" s="93"/>
      <c r="AD1062" s="93"/>
      <c r="AE1062" s="93"/>
      <c r="AF1062" s="93"/>
      <c r="AG1062" s="93"/>
      <c r="AH1062" s="93"/>
      <c r="AI1062" s="93"/>
      <c r="AJ1062" s="93"/>
      <c r="AK1062" s="93"/>
      <c r="AL1062" s="93"/>
      <c r="AM1062" s="93"/>
      <c r="AN1062" s="93"/>
      <c r="AO1062" s="93"/>
      <c r="AP1062" s="93"/>
      <c r="AQ1062" s="93"/>
      <c r="AR1062" s="93"/>
    </row>
    <row r="1063" spans="13:44" x14ac:dyDescent="0.2">
      <c r="M1063" s="105"/>
      <c r="O1063" s="93"/>
      <c r="P1063" s="93"/>
      <c r="Q1063" s="93"/>
      <c r="R1063" s="93"/>
      <c r="S1063" s="93"/>
      <c r="T1063" s="93"/>
      <c r="U1063" s="93"/>
      <c r="V1063" s="93"/>
      <c r="W1063" s="93"/>
      <c r="X1063" s="93"/>
      <c r="Y1063" s="93"/>
      <c r="Z1063" s="93"/>
      <c r="AA1063" s="93"/>
      <c r="AB1063" s="93"/>
      <c r="AC1063" s="93"/>
      <c r="AD1063" s="93"/>
      <c r="AE1063" s="93"/>
      <c r="AF1063" s="93"/>
      <c r="AG1063" s="93"/>
      <c r="AH1063" s="93"/>
      <c r="AI1063" s="93"/>
      <c r="AJ1063" s="93"/>
      <c r="AK1063" s="93"/>
      <c r="AL1063" s="93"/>
      <c r="AM1063" s="93"/>
      <c r="AN1063" s="93"/>
      <c r="AO1063" s="93"/>
      <c r="AP1063" s="93"/>
      <c r="AQ1063" s="93"/>
      <c r="AR1063" s="93"/>
    </row>
    <row r="1064" spans="13:44" x14ac:dyDescent="0.2">
      <c r="M1064" s="105"/>
      <c r="O1064" s="93"/>
      <c r="P1064" s="93"/>
      <c r="Q1064" s="93"/>
      <c r="R1064" s="93"/>
      <c r="S1064" s="93"/>
      <c r="T1064" s="93"/>
      <c r="U1064" s="93"/>
      <c r="V1064" s="93"/>
      <c r="W1064" s="93"/>
      <c r="X1064" s="93"/>
      <c r="Y1064" s="93"/>
      <c r="Z1064" s="93"/>
      <c r="AA1064" s="93"/>
      <c r="AB1064" s="93"/>
      <c r="AC1064" s="93"/>
      <c r="AD1064" s="93"/>
      <c r="AE1064" s="93"/>
      <c r="AF1064" s="93"/>
      <c r="AG1064" s="93"/>
      <c r="AH1064" s="93"/>
      <c r="AI1064" s="93"/>
      <c r="AJ1064" s="93"/>
      <c r="AK1064" s="93"/>
      <c r="AL1064" s="93"/>
      <c r="AM1064" s="93"/>
      <c r="AN1064" s="93"/>
      <c r="AO1064" s="93"/>
      <c r="AP1064" s="93"/>
      <c r="AQ1064" s="93"/>
      <c r="AR1064" s="93"/>
    </row>
    <row r="1065" spans="13:44" x14ac:dyDescent="0.2">
      <c r="M1065" s="105"/>
      <c r="O1065" s="93"/>
      <c r="P1065" s="93"/>
      <c r="Q1065" s="93"/>
      <c r="R1065" s="93"/>
      <c r="S1065" s="93"/>
      <c r="T1065" s="93"/>
      <c r="U1065" s="93"/>
      <c r="V1065" s="93"/>
      <c r="W1065" s="93"/>
      <c r="X1065" s="93"/>
      <c r="Y1065" s="93"/>
      <c r="Z1065" s="93"/>
      <c r="AA1065" s="93"/>
      <c r="AB1065" s="93"/>
      <c r="AC1065" s="93"/>
      <c r="AD1065" s="93"/>
      <c r="AE1065" s="93"/>
      <c r="AF1065" s="93"/>
      <c r="AG1065" s="93"/>
      <c r="AH1065" s="93"/>
      <c r="AI1065" s="93"/>
      <c r="AJ1065" s="93"/>
      <c r="AK1065" s="93"/>
      <c r="AL1065" s="93"/>
      <c r="AM1065" s="93"/>
      <c r="AN1065" s="93"/>
      <c r="AO1065" s="93"/>
      <c r="AP1065" s="93"/>
      <c r="AQ1065" s="93"/>
      <c r="AR1065" s="93"/>
    </row>
    <row r="1066" spans="13:44" x14ac:dyDescent="0.2">
      <c r="M1066" s="105"/>
      <c r="O1066" s="93"/>
      <c r="P1066" s="93"/>
      <c r="Q1066" s="93"/>
      <c r="R1066" s="93"/>
      <c r="S1066" s="93"/>
      <c r="T1066" s="93"/>
      <c r="U1066" s="93"/>
      <c r="V1066" s="93"/>
      <c r="W1066" s="93"/>
      <c r="X1066" s="93"/>
      <c r="Y1066" s="93"/>
      <c r="Z1066" s="93"/>
      <c r="AA1066" s="93"/>
      <c r="AB1066" s="93"/>
      <c r="AC1066" s="93"/>
      <c r="AD1066" s="93"/>
      <c r="AE1066" s="93"/>
      <c r="AF1066" s="93"/>
      <c r="AG1066" s="93"/>
      <c r="AH1066" s="93"/>
      <c r="AI1066" s="93"/>
      <c r="AJ1066" s="93"/>
      <c r="AK1066" s="93"/>
      <c r="AL1066" s="93"/>
      <c r="AM1066" s="93"/>
      <c r="AN1066" s="93"/>
      <c r="AO1066" s="93"/>
      <c r="AP1066" s="93"/>
      <c r="AQ1066" s="93"/>
      <c r="AR1066" s="93"/>
    </row>
    <row r="1067" spans="13:44" x14ac:dyDescent="0.2">
      <c r="M1067" s="105"/>
      <c r="O1067" s="93"/>
      <c r="P1067" s="93"/>
      <c r="Q1067" s="93"/>
      <c r="R1067" s="93"/>
      <c r="S1067" s="93"/>
      <c r="T1067" s="93"/>
      <c r="U1067" s="93"/>
      <c r="V1067" s="93"/>
      <c r="W1067" s="93"/>
      <c r="X1067" s="93"/>
      <c r="Y1067" s="93"/>
      <c r="Z1067" s="93"/>
      <c r="AA1067" s="93"/>
      <c r="AB1067" s="93"/>
      <c r="AC1067" s="93"/>
      <c r="AD1067" s="93"/>
      <c r="AE1067" s="93"/>
      <c r="AF1067" s="93"/>
      <c r="AG1067" s="93"/>
      <c r="AH1067" s="93"/>
      <c r="AI1067" s="93"/>
      <c r="AJ1067" s="93"/>
      <c r="AK1067" s="93"/>
      <c r="AL1067" s="93"/>
      <c r="AM1067" s="93"/>
      <c r="AN1067" s="93"/>
      <c r="AO1067" s="93"/>
      <c r="AP1067" s="93"/>
      <c r="AQ1067" s="93"/>
      <c r="AR1067" s="93"/>
    </row>
    <row r="1068" spans="13:44" x14ac:dyDescent="0.2">
      <c r="M1068" s="105"/>
      <c r="O1068" s="93"/>
      <c r="P1068" s="93"/>
      <c r="Q1068" s="93"/>
      <c r="R1068" s="93"/>
      <c r="S1068" s="93"/>
      <c r="T1068" s="93"/>
      <c r="U1068" s="93"/>
      <c r="V1068" s="93"/>
      <c r="W1068" s="93"/>
      <c r="X1068" s="93"/>
      <c r="Y1068" s="93"/>
      <c r="Z1068" s="93"/>
      <c r="AA1068" s="93"/>
      <c r="AB1068" s="93"/>
      <c r="AC1068" s="93"/>
      <c r="AD1068" s="93"/>
      <c r="AE1068" s="93"/>
      <c r="AF1068" s="93"/>
      <c r="AG1068" s="93"/>
      <c r="AH1068" s="93"/>
      <c r="AI1068" s="93"/>
      <c r="AJ1068" s="93"/>
      <c r="AK1068" s="93"/>
      <c r="AL1068" s="93"/>
      <c r="AM1068" s="93"/>
      <c r="AN1068" s="93"/>
      <c r="AO1068" s="93"/>
      <c r="AP1068" s="93"/>
      <c r="AQ1068" s="93"/>
      <c r="AR1068" s="93"/>
    </row>
    <row r="1069" spans="13:44" x14ac:dyDescent="0.2">
      <c r="M1069" s="105"/>
      <c r="O1069" s="93"/>
      <c r="P1069" s="93"/>
      <c r="Q1069" s="93"/>
      <c r="R1069" s="93"/>
      <c r="S1069" s="93"/>
      <c r="T1069" s="93"/>
      <c r="U1069" s="93"/>
      <c r="V1069" s="93"/>
      <c r="W1069" s="93"/>
      <c r="X1069" s="93"/>
      <c r="Y1069" s="93"/>
      <c r="Z1069" s="93"/>
      <c r="AA1069" s="93"/>
      <c r="AB1069" s="93"/>
      <c r="AC1069" s="93"/>
      <c r="AD1069" s="93"/>
      <c r="AE1069" s="93"/>
      <c r="AF1069" s="93"/>
      <c r="AG1069" s="93"/>
      <c r="AH1069" s="93"/>
      <c r="AI1069" s="93"/>
      <c r="AJ1069" s="93"/>
      <c r="AK1069" s="93"/>
      <c r="AL1069" s="93"/>
      <c r="AM1069" s="93"/>
      <c r="AN1069" s="93"/>
      <c r="AO1069" s="93"/>
      <c r="AP1069" s="93"/>
      <c r="AQ1069" s="93"/>
      <c r="AR1069" s="93"/>
    </row>
    <row r="1070" spans="13:44" x14ac:dyDescent="0.2">
      <c r="M1070" s="105"/>
      <c r="O1070" s="93"/>
      <c r="P1070" s="93"/>
      <c r="Q1070" s="93"/>
      <c r="R1070" s="93"/>
      <c r="S1070" s="93"/>
      <c r="T1070" s="93"/>
      <c r="U1070" s="93"/>
      <c r="V1070" s="93"/>
      <c r="W1070" s="93"/>
      <c r="X1070" s="93"/>
      <c r="Y1070" s="93"/>
      <c r="Z1070" s="93"/>
      <c r="AA1070" s="93"/>
      <c r="AB1070" s="93"/>
      <c r="AC1070" s="93"/>
      <c r="AD1070" s="93"/>
      <c r="AE1070" s="93"/>
      <c r="AF1070" s="93"/>
      <c r="AG1070" s="93"/>
      <c r="AH1070" s="93"/>
      <c r="AI1070" s="93"/>
      <c r="AJ1070" s="93"/>
      <c r="AK1070" s="93"/>
      <c r="AL1070" s="93"/>
      <c r="AM1070" s="93"/>
      <c r="AN1070" s="93"/>
      <c r="AO1070" s="93"/>
      <c r="AP1070" s="93"/>
      <c r="AQ1070" s="93"/>
      <c r="AR1070" s="93"/>
    </row>
    <row r="1071" spans="13:44" x14ac:dyDescent="0.2">
      <c r="M1071" s="105"/>
      <c r="O1071" s="93"/>
      <c r="P1071" s="93"/>
      <c r="Q1071" s="93"/>
      <c r="R1071" s="93"/>
      <c r="S1071" s="93"/>
      <c r="T1071" s="93"/>
      <c r="U1071" s="93"/>
      <c r="V1071" s="93"/>
      <c r="W1071" s="93"/>
      <c r="X1071" s="93"/>
      <c r="Y1071" s="93"/>
      <c r="Z1071" s="93"/>
      <c r="AA1071" s="93"/>
      <c r="AB1071" s="93"/>
      <c r="AC1071" s="93"/>
      <c r="AD1071" s="93"/>
      <c r="AE1071" s="93"/>
      <c r="AF1071" s="93"/>
      <c r="AG1071" s="93"/>
      <c r="AH1071" s="93"/>
      <c r="AI1071" s="93"/>
      <c r="AJ1071" s="93"/>
      <c r="AK1071" s="93"/>
      <c r="AL1071" s="93"/>
      <c r="AM1071" s="93"/>
      <c r="AN1071" s="93"/>
      <c r="AO1071" s="93"/>
      <c r="AP1071" s="93"/>
      <c r="AQ1071" s="93"/>
      <c r="AR1071" s="93"/>
    </row>
    <row r="1072" spans="13:44" x14ac:dyDescent="0.2">
      <c r="M1072" s="105"/>
      <c r="O1072" s="93"/>
      <c r="P1072" s="93"/>
      <c r="Q1072" s="93"/>
      <c r="R1072" s="93"/>
      <c r="S1072" s="93"/>
      <c r="T1072" s="93"/>
      <c r="U1072" s="93"/>
      <c r="V1072" s="93"/>
      <c r="W1072" s="93"/>
      <c r="X1072" s="93"/>
      <c r="Y1072" s="93"/>
      <c r="Z1072" s="93"/>
      <c r="AA1072" s="93"/>
      <c r="AB1072" s="93"/>
      <c r="AC1072" s="93"/>
      <c r="AD1072" s="93"/>
      <c r="AE1072" s="93"/>
      <c r="AF1072" s="93"/>
      <c r="AG1072" s="93"/>
      <c r="AH1072" s="93"/>
      <c r="AI1072" s="93"/>
      <c r="AJ1072" s="93"/>
      <c r="AK1072" s="93"/>
      <c r="AL1072" s="93"/>
      <c r="AM1072" s="93"/>
      <c r="AN1072" s="93"/>
      <c r="AO1072" s="93"/>
      <c r="AP1072" s="93"/>
      <c r="AQ1072" s="93"/>
      <c r="AR1072" s="93"/>
    </row>
    <row r="1073" spans="13:44" x14ac:dyDescent="0.2">
      <c r="M1073" s="105"/>
      <c r="O1073" s="93"/>
      <c r="P1073" s="93"/>
      <c r="Q1073" s="93"/>
      <c r="R1073" s="93"/>
      <c r="S1073" s="93"/>
      <c r="T1073" s="93"/>
      <c r="U1073" s="93"/>
      <c r="V1073" s="93"/>
      <c r="W1073" s="93"/>
      <c r="X1073" s="93"/>
      <c r="Y1073" s="93"/>
      <c r="Z1073" s="93"/>
      <c r="AA1073" s="93"/>
      <c r="AB1073" s="93"/>
      <c r="AC1073" s="93"/>
      <c r="AD1073" s="93"/>
      <c r="AE1073" s="93"/>
      <c r="AF1073" s="93"/>
      <c r="AG1073" s="93"/>
      <c r="AH1073" s="93"/>
      <c r="AI1073" s="93"/>
      <c r="AJ1073" s="93"/>
      <c r="AK1073" s="93"/>
      <c r="AL1073" s="93"/>
      <c r="AM1073" s="93"/>
      <c r="AN1073" s="93"/>
      <c r="AO1073" s="93"/>
      <c r="AP1073" s="93"/>
      <c r="AQ1073" s="93"/>
      <c r="AR1073" s="93"/>
    </row>
    <row r="1074" spans="13:44" x14ac:dyDescent="0.2">
      <c r="M1074" s="105"/>
      <c r="O1074" s="93"/>
      <c r="P1074" s="93"/>
      <c r="Q1074" s="93"/>
      <c r="R1074" s="93"/>
      <c r="S1074" s="93"/>
      <c r="T1074" s="93"/>
      <c r="U1074" s="93"/>
      <c r="V1074" s="93"/>
      <c r="W1074" s="93"/>
      <c r="X1074" s="93"/>
      <c r="Y1074" s="93"/>
      <c r="Z1074" s="93"/>
      <c r="AA1074" s="93"/>
      <c r="AB1074" s="93"/>
      <c r="AC1074" s="93"/>
      <c r="AD1074" s="93"/>
      <c r="AE1074" s="93"/>
      <c r="AF1074" s="93"/>
      <c r="AG1074" s="93"/>
      <c r="AH1074" s="93"/>
      <c r="AI1074" s="93"/>
      <c r="AJ1074" s="93"/>
      <c r="AK1074" s="93"/>
      <c r="AL1074" s="93"/>
      <c r="AM1074" s="93"/>
      <c r="AN1074" s="93"/>
      <c r="AO1074" s="93"/>
      <c r="AP1074" s="93"/>
      <c r="AQ1074" s="93"/>
      <c r="AR1074" s="93"/>
    </row>
    <row r="1075" spans="13:44" x14ac:dyDescent="0.2">
      <c r="M1075" s="105"/>
      <c r="O1075" s="93"/>
      <c r="P1075" s="93"/>
      <c r="Q1075" s="93"/>
      <c r="R1075" s="93"/>
      <c r="S1075" s="93"/>
      <c r="T1075" s="93"/>
      <c r="U1075" s="93"/>
      <c r="V1075" s="93"/>
      <c r="W1075" s="93"/>
      <c r="X1075" s="93"/>
      <c r="Y1075" s="93"/>
      <c r="Z1075" s="93"/>
      <c r="AA1075" s="93"/>
      <c r="AB1075" s="93"/>
      <c r="AC1075" s="93"/>
      <c r="AD1075" s="93"/>
      <c r="AE1075" s="93"/>
      <c r="AF1075" s="93"/>
      <c r="AG1075" s="93"/>
      <c r="AH1075" s="93"/>
      <c r="AI1075" s="93"/>
      <c r="AJ1075" s="93"/>
      <c r="AK1075" s="93"/>
      <c r="AL1075" s="93"/>
      <c r="AM1075" s="93"/>
      <c r="AN1075" s="93"/>
      <c r="AO1075" s="93"/>
      <c r="AP1075" s="93"/>
      <c r="AQ1075" s="93"/>
      <c r="AR1075" s="93"/>
    </row>
    <row r="1076" spans="13:44" x14ac:dyDescent="0.2">
      <c r="M1076" s="105"/>
      <c r="O1076" s="93"/>
      <c r="P1076" s="93"/>
      <c r="Q1076" s="93"/>
      <c r="R1076" s="93"/>
      <c r="S1076" s="93"/>
      <c r="T1076" s="93"/>
      <c r="U1076" s="93"/>
      <c r="V1076" s="93"/>
      <c r="W1076" s="93"/>
      <c r="X1076" s="93"/>
      <c r="Y1076" s="93"/>
      <c r="Z1076" s="93"/>
      <c r="AA1076" s="93"/>
      <c r="AB1076" s="93"/>
      <c r="AC1076" s="93"/>
      <c r="AD1076" s="93"/>
      <c r="AE1076" s="93"/>
      <c r="AF1076" s="93"/>
      <c r="AG1076" s="93"/>
      <c r="AH1076" s="93"/>
      <c r="AI1076" s="93"/>
      <c r="AJ1076" s="93"/>
      <c r="AK1076" s="93"/>
      <c r="AL1076" s="93"/>
      <c r="AM1076" s="93"/>
      <c r="AN1076" s="93"/>
      <c r="AO1076" s="93"/>
      <c r="AP1076" s="93"/>
      <c r="AQ1076" s="93"/>
      <c r="AR1076" s="93"/>
    </row>
    <row r="1077" spans="13:44" x14ac:dyDescent="0.2">
      <c r="M1077" s="105"/>
      <c r="O1077" s="93"/>
      <c r="P1077" s="93"/>
      <c r="Q1077" s="93"/>
      <c r="R1077" s="93"/>
      <c r="S1077" s="93"/>
      <c r="T1077" s="93"/>
      <c r="U1077" s="93"/>
      <c r="V1077" s="93"/>
      <c r="W1077" s="93"/>
      <c r="X1077" s="93"/>
      <c r="Y1077" s="93"/>
      <c r="Z1077" s="93"/>
      <c r="AA1077" s="93"/>
      <c r="AB1077" s="93"/>
      <c r="AC1077" s="93"/>
      <c r="AD1077" s="93"/>
      <c r="AE1077" s="93"/>
      <c r="AF1077" s="93"/>
      <c r="AG1077" s="93"/>
      <c r="AH1077" s="93"/>
      <c r="AI1077" s="93"/>
      <c r="AJ1077" s="93"/>
      <c r="AK1077" s="93"/>
      <c r="AL1077" s="93"/>
      <c r="AM1077" s="93"/>
      <c r="AN1077" s="93"/>
      <c r="AO1077" s="93"/>
      <c r="AP1077" s="93"/>
      <c r="AQ1077" s="93"/>
      <c r="AR1077" s="93"/>
    </row>
    <row r="1078" spans="13:44" x14ac:dyDescent="0.2">
      <c r="M1078" s="105"/>
      <c r="O1078" s="93"/>
      <c r="P1078" s="93"/>
      <c r="Q1078" s="93"/>
      <c r="R1078" s="93"/>
      <c r="S1078" s="93"/>
      <c r="T1078" s="93"/>
      <c r="U1078" s="93"/>
      <c r="V1078" s="93"/>
      <c r="W1078" s="93"/>
      <c r="X1078" s="93"/>
      <c r="Y1078" s="93"/>
      <c r="Z1078" s="93"/>
      <c r="AA1078" s="93"/>
      <c r="AB1078" s="93"/>
      <c r="AC1078" s="93"/>
      <c r="AD1078" s="93"/>
      <c r="AE1078" s="93"/>
      <c r="AF1078" s="93"/>
      <c r="AG1078" s="93"/>
      <c r="AH1078" s="93"/>
      <c r="AI1078" s="93"/>
      <c r="AJ1078" s="93"/>
      <c r="AK1078" s="93"/>
      <c r="AL1078" s="93"/>
      <c r="AM1078" s="93"/>
      <c r="AN1078" s="93"/>
      <c r="AO1078" s="93"/>
      <c r="AP1078" s="93"/>
      <c r="AQ1078" s="93"/>
      <c r="AR1078" s="93"/>
    </row>
    <row r="1079" spans="13:44" x14ac:dyDescent="0.2">
      <c r="M1079" s="105"/>
      <c r="O1079" s="93"/>
      <c r="P1079" s="93"/>
      <c r="Q1079" s="93"/>
      <c r="R1079" s="93"/>
      <c r="S1079" s="93"/>
      <c r="T1079" s="93"/>
      <c r="U1079" s="93"/>
      <c r="V1079" s="93"/>
      <c r="W1079" s="93"/>
      <c r="X1079" s="93"/>
      <c r="Y1079" s="93"/>
      <c r="Z1079" s="93"/>
      <c r="AA1079" s="93"/>
      <c r="AB1079" s="93"/>
      <c r="AC1079" s="93"/>
      <c r="AD1079" s="93"/>
      <c r="AE1079" s="93"/>
      <c r="AF1079" s="93"/>
      <c r="AG1079" s="93"/>
      <c r="AH1079" s="93"/>
      <c r="AI1079" s="93"/>
      <c r="AJ1079" s="93"/>
      <c r="AK1079" s="93"/>
      <c r="AL1079" s="93"/>
      <c r="AM1079" s="93"/>
      <c r="AN1079" s="93"/>
      <c r="AO1079" s="93"/>
      <c r="AP1079" s="93"/>
      <c r="AQ1079" s="93"/>
      <c r="AR1079" s="93"/>
    </row>
    <row r="1080" spans="13:44" x14ac:dyDescent="0.2">
      <c r="M1080" s="105"/>
      <c r="O1080" s="93"/>
      <c r="P1080" s="93"/>
      <c r="Q1080" s="93"/>
      <c r="R1080" s="93"/>
      <c r="S1080" s="93"/>
      <c r="T1080" s="93"/>
      <c r="U1080" s="93"/>
      <c r="V1080" s="93"/>
      <c r="W1080" s="93"/>
      <c r="X1080" s="93"/>
      <c r="Y1080" s="93"/>
      <c r="Z1080" s="93"/>
      <c r="AA1080" s="93"/>
      <c r="AB1080" s="93"/>
      <c r="AC1080" s="93"/>
      <c r="AD1080" s="93"/>
      <c r="AE1080" s="93"/>
      <c r="AF1080" s="93"/>
      <c r="AG1080" s="93"/>
      <c r="AH1080" s="93"/>
      <c r="AI1080" s="93"/>
      <c r="AJ1080" s="93"/>
      <c r="AK1080" s="93"/>
      <c r="AL1080" s="93"/>
      <c r="AM1080" s="93"/>
      <c r="AN1080" s="93"/>
      <c r="AO1080" s="93"/>
      <c r="AP1080" s="93"/>
      <c r="AQ1080" s="93"/>
      <c r="AR1080" s="93"/>
    </row>
    <row r="1081" spans="13:44" x14ac:dyDescent="0.2">
      <c r="M1081" s="105"/>
      <c r="O1081" s="93"/>
      <c r="P1081" s="93"/>
      <c r="Q1081" s="93"/>
      <c r="R1081" s="93"/>
      <c r="S1081" s="93"/>
      <c r="T1081" s="93"/>
      <c r="U1081" s="93"/>
      <c r="V1081" s="93"/>
      <c r="W1081" s="93"/>
      <c r="X1081" s="93"/>
      <c r="Y1081" s="93"/>
      <c r="Z1081" s="93"/>
      <c r="AA1081" s="93"/>
      <c r="AB1081" s="93"/>
      <c r="AC1081" s="93"/>
      <c r="AD1081" s="93"/>
      <c r="AE1081" s="93"/>
      <c r="AF1081" s="93"/>
      <c r="AG1081" s="93"/>
      <c r="AH1081" s="93"/>
      <c r="AI1081" s="93"/>
      <c r="AJ1081" s="93"/>
      <c r="AK1081" s="93"/>
      <c r="AL1081" s="93"/>
      <c r="AM1081" s="93"/>
      <c r="AN1081" s="93"/>
      <c r="AO1081" s="93"/>
      <c r="AP1081" s="93"/>
      <c r="AQ1081" s="93"/>
      <c r="AR1081" s="93"/>
    </row>
    <row r="1082" spans="13:44" x14ac:dyDescent="0.2">
      <c r="M1082" s="105"/>
      <c r="O1082" s="93"/>
      <c r="P1082" s="93"/>
      <c r="Q1082" s="93"/>
      <c r="R1082" s="93"/>
      <c r="S1082" s="93"/>
      <c r="T1082" s="93"/>
      <c r="U1082" s="93"/>
      <c r="V1082" s="93"/>
      <c r="W1082" s="93"/>
      <c r="X1082" s="93"/>
      <c r="Y1082" s="93"/>
      <c r="Z1082" s="93"/>
      <c r="AA1082" s="93"/>
      <c r="AB1082" s="93"/>
      <c r="AC1082" s="93"/>
      <c r="AD1082" s="93"/>
      <c r="AE1082" s="93"/>
      <c r="AF1082" s="93"/>
      <c r="AG1082" s="93"/>
      <c r="AH1082" s="93"/>
      <c r="AI1082" s="93"/>
      <c r="AJ1082" s="93"/>
      <c r="AK1082" s="93"/>
      <c r="AL1082" s="93"/>
      <c r="AM1082" s="93"/>
      <c r="AN1082" s="93"/>
      <c r="AO1082" s="93"/>
      <c r="AP1082" s="93"/>
      <c r="AQ1082" s="93"/>
      <c r="AR1082" s="93"/>
    </row>
    <row r="1083" spans="13:44" x14ac:dyDescent="0.2">
      <c r="M1083" s="105"/>
      <c r="O1083" s="93"/>
      <c r="P1083" s="93"/>
      <c r="Q1083" s="93"/>
      <c r="R1083" s="93"/>
      <c r="S1083" s="93"/>
      <c r="T1083" s="93"/>
      <c r="U1083" s="93"/>
      <c r="V1083" s="93"/>
      <c r="W1083" s="93"/>
      <c r="X1083" s="93"/>
      <c r="Y1083" s="93"/>
      <c r="Z1083" s="93"/>
      <c r="AA1083" s="93"/>
      <c r="AB1083" s="93"/>
      <c r="AC1083" s="93"/>
      <c r="AD1083" s="93"/>
      <c r="AE1083" s="93"/>
      <c r="AF1083" s="93"/>
      <c r="AG1083" s="93"/>
      <c r="AH1083" s="93"/>
      <c r="AI1083" s="93"/>
      <c r="AJ1083" s="93"/>
      <c r="AK1083" s="93"/>
      <c r="AL1083" s="93"/>
      <c r="AM1083" s="93"/>
      <c r="AN1083" s="93"/>
      <c r="AO1083" s="93"/>
      <c r="AP1083" s="93"/>
      <c r="AQ1083" s="93"/>
      <c r="AR1083" s="93"/>
    </row>
    <row r="1084" spans="13:44" x14ac:dyDescent="0.2">
      <c r="M1084" s="105"/>
      <c r="O1084" s="93"/>
      <c r="P1084" s="93"/>
      <c r="Q1084" s="93"/>
      <c r="R1084" s="93"/>
      <c r="S1084" s="93"/>
      <c r="T1084" s="93"/>
      <c r="U1084" s="93"/>
      <c r="V1084" s="93"/>
      <c r="W1084" s="93"/>
      <c r="X1084" s="93"/>
      <c r="Y1084" s="93"/>
      <c r="Z1084" s="93"/>
      <c r="AA1084" s="93"/>
      <c r="AB1084" s="93"/>
      <c r="AC1084" s="93"/>
      <c r="AD1084" s="93"/>
      <c r="AE1084" s="93"/>
      <c r="AF1084" s="93"/>
      <c r="AG1084" s="93"/>
      <c r="AH1084" s="93"/>
      <c r="AI1084" s="93"/>
      <c r="AJ1084" s="93"/>
      <c r="AK1084" s="93"/>
      <c r="AL1084" s="93"/>
      <c r="AM1084" s="93"/>
      <c r="AN1084" s="93"/>
      <c r="AO1084" s="93"/>
      <c r="AP1084" s="93"/>
      <c r="AQ1084" s="93"/>
      <c r="AR1084" s="93"/>
    </row>
    <row r="1085" spans="13:44" x14ac:dyDescent="0.2">
      <c r="M1085" s="105"/>
      <c r="O1085" s="93"/>
      <c r="P1085" s="93"/>
      <c r="Q1085" s="93"/>
      <c r="R1085" s="93"/>
      <c r="S1085" s="93"/>
      <c r="T1085" s="93"/>
      <c r="U1085" s="93"/>
      <c r="V1085" s="93"/>
      <c r="W1085" s="93"/>
      <c r="X1085" s="93"/>
      <c r="Y1085" s="93"/>
      <c r="Z1085" s="93"/>
      <c r="AA1085" s="93"/>
      <c r="AB1085" s="93"/>
      <c r="AC1085" s="93"/>
      <c r="AD1085" s="93"/>
      <c r="AE1085" s="93"/>
      <c r="AF1085" s="93"/>
      <c r="AG1085" s="93"/>
      <c r="AH1085" s="93"/>
      <c r="AI1085" s="93"/>
      <c r="AJ1085" s="93"/>
      <c r="AK1085" s="93"/>
      <c r="AL1085" s="93"/>
      <c r="AM1085" s="93"/>
      <c r="AN1085" s="93"/>
      <c r="AO1085" s="93"/>
      <c r="AP1085" s="93"/>
      <c r="AQ1085" s="93"/>
      <c r="AR1085" s="93"/>
    </row>
    <row r="1086" spans="13:44" x14ac:dyDescent="0.2">
      <c r="M1086" s="105"/>
      <c r="O1086" s="93"/>
      <c r="P1086" s="93"/>
      <c r="Q1086" s="93"/>
      <c r="R1086" s="93"/>
      <c r="S1086" s="93"/>
      <c r="T1086" s="93"/>
      <c r="U1086" s="93"/>
      <c r="V1086" s="93"/>
      <c r="W1086" s="93"/>
      <c r="X1086" s="93"/>
      <c r="Y1086" s="93"/>
      <c r="Z1086" s="93"/>
      <c r="AA1086" s="93"/>
      <c r="AB1086" s="93"/>
      <c r="AC1086" s="93"/>
      <c r="AD1086" s="93"/>
      <c r="AE1086" s="93"/>
      <c r="AF1086" s="93"/>
      <c r="AG1086" s="93"/>
      <c r="AH1086" s="93"/>
      <c r="AI1086" s="93"/>
      <c r="AJ1086" s="93"/>
      <c r="AK1086" s="93"/>
      <c r="AL1086" s="93"/>
      <c r="AM1086" s="93"/>
      <c r="AN1086" s="93"/>
      <c r="AO1086" s="93"/>
      <c r="AP1086" s="93"/>
      <c r="AQ1086" s="93"/>
      <c r="AR1086" s="93"/>
    </row>
    <row r="1087" spans="13:44" x14ac:dyDescent="0.2">
      <c r="M1087" s="105"/>
      <c r="O1087" s="93"/>
      <c r="P1087" s="93"/>
      <c r="Q1087" s="93"/>
      <c r="R1087" s="93"/>
      <c r="S1087" s="93"/>
      <c r="T1087" s="93"/>
      <c r="U1087" s="93"/>
      <c r="V1087" s="93"/>
      <c r="W1087" s="93"/>
      <c r="X1087" s="93"/>
      <c r="Y1087" s="93"/>
      <c r="Z1087" s="93"/>
      <c r="AA1087" s="93"/>
      <c r="AB1087" s="93"/>
      <c r="AC1087" s="93"/>
      <c r="AD1087" s="93"/>
      <c r="AE1087" s="93"/>
      <c r="AF1087" s="93"/>
      <c r="AG1087" s="93"/>
      <c r="AH1087" s="93"/>
      <c r="AI1087" s="93"/>
      <c r="AJ1087" s="93"/>
      <c r="AK1087" s="93"/>
      <c r="AL1087" s="93"/>
      <c r="AM1087" s="93"/>
      <c r="AN1087" s="93"/>
      <c r="AO1087" s="93"/>
      <c r="AP1087" s="93"/>
      <c r="AQ1087" s="93"/>
      <c r="AR1087" s="93"/>
    </row>
    <row r="1088" spans="13:44" x14ac:dyDescent="0.2">
      <c r="M1088" s="105"/>
      <c r="O1088" s="93"/>
      <c r="P1088" s="93"/>
      <c r="Q1088" s="93"/>
      <c r="R1088" s="93"/>
      <c r="S1088" s="93"/>
      <c r="T1088" s="93"/>
      <c r="U1088" s="93"/>
      <c r="V1088" s="93"/>
      <c r="W1088" s="93"/>
      <c r="X1088" s="93"/>
      <c r="Y1088" s="93"/>
      <c r="Z1088" s="93"/>
      <c r="AA1088" s="93"/>
      <c r="AB1088" s="93"/>
      <c r="AC1088" s="93"/>
      <c r="AD1088" s="93"/>
      <c r="AE1088" s="93"/>
      <c r="AF1088" s="93"/>
      <c r="AG1088" s="93"/>
      <c r="AH1088" s="93"/>
      <c r="AI1088" s="93"/>
      <c r="AJ1088" s="93"/>
      <c r="AK1088" s="93"/>
      <c r="AL1088" s="93"/>
      <c r="AM1088" s="93"/>
      <c r="AN1088" s="93"/>
      <c r="AO1088" s="93"/>
      <c r="AP1088" s="93"/>
      <c r="AQ1088" s="93"/>
      <c r="AR1088" s="93"/>
    </row>
    <row r="1089" spans="13:44" x14ac:dyDescent="0.2">
      <c r="M1089" s="105"/>
      <c r="O1089" s="93"/>
      <c r="P1089" s="93"/>
      <c r="Q1089" s="93"/>
      <c r="R1089" s="93"/>
      <c r="S1089" s="93"/>
      <c r="T1089" s="93"/>
      <c r="U1089" s="93"/>
      <c r="V1089" s="93"/>
      <c r="W1089" s="93"/>
      <c r="X1089" s="93"/>
      <c r="Y1089" s="93"/>
      <c r="Z1089" s="93"/>
      <c r="AA1089" s="93"/>
      <c r="AB1089" s="93"/>
      <c r="AC1089" s="93"/>
      <c r="AD1089" s="93"/>
      <c r="AE1089" s="93"/>
      <c r="AF1089" s="93"/>
      <c r="AG1089" s="93"/>
      <c r="AH1089" s="93"/>
      <c r="AI1089" s="93"/>
      <c r="AJ1089" s="93"/>
      <c r="AK1089" s="93"/>
      <c r="AL1089" s="93"/>
      <c r="AM1089" s="93"/>
      <c r="AN1089" s="93"/>
      <c r="AO1089" s="93"/>
      <c r="AP1089" s="93"/>
      <c r="AQ1089" s="93"/>
      <c r="AR1089" s="93"/>
    </row>
    <row r="1090" spans="13:44" x14ac:dyDescent="0.2">
      <c r="M1090" s="105"/>
      <c r="O1090" s="93"/>
      <c r="P1090" s="93"/>
      <c r="Q1090" s="93"/>
      <c r="R1090" s="93"/>
      <c r="S1090" s="93"/>
      <c r="T1090" s="93"/>
      <c r="U1090" s="93"/>
      <c r="V1090" s="93"/>
      <c r="W1090" s="93"/>
      <c r="X1090" s="93"/>
      <c r="Y1090" s="93"/>
      <c r="Z1090" s="93"/>
      <c r="AA1090" s="93"/>
      <c r="AB1090" s="93"/>
      <c r="AC1090" s="93"/>
      <c r="AD1090" s="93"/>
      <c r="AE1090" s="93"/>
      <c r="AF1090" s="93"/>
      <c r="AG1090" s="93"/>
      <c r="AH1090" s="93"/>
      <c r="AI1090" s="93"/>
      <c r="AJ1090" s="93"/>
      <c r="AK1090" s="93"/>
      <c r="AL1090" s="93"/>
      <c r="AM1090" s="93"/>
      <c r="AN1090" s="93"/>
      <c r="AO1090" s="93"/>
      <c r="AP1090" s="93"/>
      <c r="AQ1090" s="93"/>
      <c r="AR1090" s="93"/>
    </row>
    <row r="1091" spans="13:44" x14ac:dyDescent="0.2">
      <c r="M1091" s="105"/>
      <c r="O1091" s="93"/>
      <c r="P1091" s="93"/>
      <c r="Q1091" s="93"/>
      <c r="R1091" s="93"/>
      <c r="S1091" s="93"/>
      <c r="T1091" s="93"/>
      <c r="U1091" s="93"/>
      <c r="V1091" s="93"/>
      <c r="W1091" s="93"/>
      <c r="X1091" s="93"/>
      <c r="Y1091" s="93"/>
      <c r="Z1091" s="93"/>
      <c r="AA1091" s="93"/>
      <c r="AB1091" s="93"/>
      <c r="AC1091" s="93"/>
      <c r="AD1091" s="93"/>
      <c r="AE1091" s="93"/>
      <c r="AF1091" s="93"/>
      <c r="AG1091" s="93"/>
      <c r="AH1091" s="93"/>
      <c r="AI1091" s="93"/>
      <c r="AJ1091" s="93"/>
      <c r="AK1091" s="93"/>
      <c r="AL1091" s="93"/>
      <c r="AM1091" s="93"/>
      <c r="AN1091" s="93"/>
      <c r="AO1091" s="93"/>
      <c r="AP1091" s="93"/>
      <c r="AQ1091" s="93"/>
      <c r="AR1091" s="93"/>
    </row>
    <row r="1092" spans="13:44" x14ac:dyDescent="0.2">
      <c r="M1092" s="105"/>
      <c r="O1092" s="93"/>
      <c r="P1092" s="93"/>
      <c r="Q1092" s="93"/>
      <c r="R1092" s="93"/>
      <c r="S1092" s="93"/>
      <c r="T1092" s="93"/>
      <c r="U1092" s="93"/>
      <c r="V1092" s="93"/>
      <c r="W1092" s="93"/>
      <c r="X1092" s="93"/>
      <c r="Y1092" s="93"/>
      <c r="Z1092" s="93"/>
      <c r="AA1092" s="93"/>
      <c r="AB1092" s="93"/>
      <c r="AC1092" s="93"/>
      <c r="AD1092" s="93"/>
      <c r="AE1092" s="93"/>
      <c r="AF1092" s="93"/>
      <c r="AG1092" s="93"/>
      <c r="AH1092" s="93"/>
      <c r="AI1092" s="93"/>
      <c r="AJ1092" s="93"/>
      <c r="AK1092" s="93"/>
      <c r="AL1092" s="93"/>
      <c r="AM1092" s="93"/>
      <c r="AN1092" s="93"/>
      <c r="AO1092" s="93"/>
      <c r="AP1092" s="93"/>
      <c r="AQ1092" s="93"/>
      <c r="AR1092" s="93"/>
    </row>
    <row r="1093" spans="13:44" x14ac:dyDescent="0.2">
      <c r="M1093" s="105"/>
      <c r="O1093" s="93"/>
      <c r="P1093" s="93"/>
      <c r="Q1093" s="93"/>
      <c r="R1093" s="93"/>
      <c r="S1093" s="93"/>
      <c r="T1093" s="93"/>
      <c r="U1093" s="93"/>
      <c r="V1093" s="93"/>
      <c r="W1093" s="93"/>
      <c r="X1093" s="93"/>
      <c r="Y1093" s="93"/>
      <c r="Z1093" s="93"/>
      <c r="AA1093" s="93"/>
      <c r="AB1093" s="93"/>
      <c r="AC1093" s="93"/>
      <c r="AD1093" s="93"/>
      <c r="AE1093" s="93"/>
      <c r="AF1093" s="93"/>
      <c r="AG1093" s="93"/>
      <c r="AH1093" s="93"/>
      <c r="AI1093" s="93"/>
      <c r="AJ1093" s="93"/>
      <c r="AK1093" s="93"/>
      <c r="AL1093" s="93"/>
      <c r="AM1093" s="93"/>
      <c r="AN1093" s="93"/>
      <c r="AO1093" s="93"/>
      <c r="AP1093" s="93"/>
      <c r="AQ1093" s="93"/>
      <c r="AR1093" s="93"/>
    </row>
    <row r="1094" spans="13:44" x14ac:dyDescent="0.2">
      <c r="M1094" s="105"/>
      <c r="O1094" s="93"/>
      <c r="P1094" s="93"/>
      <c r="Q1094" s="93"/>
      <c r="R1094" s="93"/>
      <c r="S1094" s="93"/>
      <c r="T1094" s="93"/>
      <c r="U1094" s="93"/>
      <c r="V1094" s="93"/>
      <c r="W1094" s="93"/>
      <c r="X1094" s="93"/>
      <c r="Y1094" s="93"/>
      <c r="Z1094" s="93"/>
      <c r="AA1094" s="93"/>
      <c r="AB1094" s="93"/>
      <c r="AC1094" s="93"/>
      <c r="AD1094" s="93"/>
      <c r="AE1094" s="93"/>
      <c r="AF1094" s="93"/>
      <c r="AG1094" s="93"/>
      <c r="AH1094" s="93"/>
      <c r="AI1094" s="93"/>
      <c r="AJ1094" s="93"/>
      <c r="AK1094" s="93"/>
      <c r="AL1094" s="93"/>
      <c r="AM1094" s="93"/>
      <c r="AN1094" s="93"/>
      <c r="AO1094" s="93"/>
      <c r="AP1094" s="93"/>
      <c r="AQ1094" s="93"/>
      <c r="AR1094" s="93"/>
    </row>
    <row r="1095" spans="13:44" x14ac:dyDescent="0.2">
      <c r="M1095" s="105"/>
      <c r="O1095" s="93"/>
      <c r="P1095" s="93"/>
      <c r="Q1095" s="93"/>
      <c r="R1095" s="93"/>
      <c r="S1095" s="93"/>
      <c r="T1095" s="93"/>
      <c r="U1095" s="93"/>
      <c r="V1095" s="93"/>
      <c r="W1095" s="93"/>
      <c r="X1095" s="93"/>
      <c r="Y1095" s="93"/>
      <c r="Z1095" s="93"/>
      <c r="AA1095" s="93"/>
      <c r="AB1095" s="93"/>
      <c r="AC1095" s="93"/>
      <c r="AD1095" s="93"/>
      <c r="AE1095" s="93"/>
      <c r="AF1095" s="93"/>
      <c r="AG1095" s="93"/>
      <c r="AH1095" s="93"/>
      <c r="AI1095" s="93"/>
      <c r="AJ1095" s="93"/>
      <c r="AK1095" s="93"/>
      <c r="AL1095" s="93"/>
      <c r="AM1095" s="93"/>
      <c r="AN1095" s="93"/>
      <c r="AO1095" s="93"/>
      <c r="AP1095" s="93"/>
      <c r="AQ1095" s="93"/>
      <c r="AR1095" s="93"/>
    </row>
    <row r="1096" spans="13:44" x14ac:dyDescent="0.2">
      <c r="M1096" s="105"/>
      <c r="O1096" s="93"/>
      <c r="P1096" s="93"/>
      <c r="Q1096" s="93"/>
      <c r="R1096" s="93"/>
      <c r="S1096" s="93"/>
      <c r="T1096" s="93"/>
      <c r="U1096" s="93"/>
      <c r="V1096" s="93"/>
      <c r="W1096" s="93"/>
      <c r="X1096" s="93"/>
      <c r="Y1096" s="93"/>
      <c r="Z1096" s="93"/>
      <c r="AA1096" s="93"/>
      <c r="AB1096" s="93"/>
      <c r="AC1096" s="93"/>
      <c r="AD1096" s="93"/>
      <c r="AE1096" s="93"/>
      <c r="AF1096" s="93"/>
      <c r="AG1096" s="93"/>
      <c r="AH1096" s="93"/>
      <c r="AI1096" s="93"/>
      <c r="AJ1096" s="93"/>
      <c r="AK1096" s="93"/>
      <c r="AL1096" s="93"/>
      <c r="AM1096" s="93"/>
      <c r="AN1096" s="93"/>
      <c r="AO1096" s="93"/>
      <c r="AP1096" s="93"/>
      <c r="AQ1096" s="93"/>
      <c r="AR1096" s="93"/>
    </row>
    <row r="1097" spans="13:44" x14ac:dyDescent="0.2">
      <c r="M1097" s="105"/>
      <c r="O1097" s="93"/>
      <c r="P1097" s="93"/>
      <c r="Q1097" s="93"/>
      <c r="R1097" s="93"/>
      <c r="S1097" s="93"/>
      <c r="T1097" s="93"/>
      <c r="U1097" s="93"/>
      <c r="V1097" s="93"/>
      <c r="W1097" s="93"/>
      <c r="X1097" s="93"/>
      <c r="Y1097" s="93"/>
      <c r="Z1097" s="93"/>
      <c r="AA1097" s="93"/>
      <c r="AB1097" s="93"/>
      <c r="AC1097" s="93"/>
      <c r="AD1097" s="93"/>
      <c r="AE1097" s="93"/>
      <c r="AF1097" s="93"/>
      <c r="AG1097" s="93"/>
      <c r="AH1097" s="93"/>
      <c r="AI1097" s="93"/>
      <c r="AJ1097" s="93"/>
      <c r="AK1097" s="93"/>
      <c r="AL1097" s="93"/>
      <c r="AM1097" s="93"/>
      <c r="AN1097" s="93"/>
      <c r="AO1097" s="93"/>
      <c r="AP1097" s="93"/>
      <c r="AQ1097" s="93"/>
      <c r="AR1097" s="93"/>
    </row>
    <row r="1098" spans="13:44" x14ac:dyDescent="0.2">
      <c r="M1098" s="105"/>
      <c r="O1098" s="93"/>
      <c r="P1098" s="93"/>
      <c r="Q1098" s="93"/>
      <c r="R1098" s="93"/>
      <c r="S1098" s="93"/>
      <c r="T1098" s="93"/>
      <c r="U1098" s="93"/>
      <c r="V1098" s="93"/>
      <c r="W1098" s="93"/>
      <c r="X1098" s="93"/>
      <c r="Y1098" s="93"/>
      <c r="Z1098" s="93"/>
      <c r="AA1098" s="93"/>
      <c r="AB1098" s="93"/>
      <c r="AC1098" s="93"/>
      <c r="AD1098" s="93"/>
      <c r="AE1098" s="93"/>
      <c r="AF1098" s="93"/>
      <c r="AG1098" s="93"/>
      <c r="AH1098" s="93"/>
      <c r="AI1098" s="93"/>
      <c r="AJ1098" s="93"/>
      <c r="AK1098" s="93"/>
      <c r="AL1098" s="93"/>
      <c r="AM1098" s="93"/>
      <c r="AN1098" s="93"/>
      <c r="AO1098" s="93"/>
      <c r="AP1098" s="93"/>
      <c r="AQ1098" s="93"/>
      <c r="AR1098" s="93"/>
    </row>
    <row r="1099" spans="13:44" x14ac:dyDescent="0.2">
      <c r="M1099" s="105"/>
      <c r="O1099" s="93"/>
      <c r="P1099" s="93"/>
      <c r="Q1099" s="93"/>
      <c r="R1099" s="93"/>
      <c r="S1099" s="93"/>
      <c r="T1099" s="93"/>
      <c r="U1099" s="93"/>
      <c r="V1099" s="93"/>
      <c r="W1099" s="93"/>
      <c r="X1099" s="93"/>
      <c r="Y1099" s="93"/>
      <c r="Z1099" s="93"/>
      <c r="AA1099" s="93"/>
      <c r="AB1099" s="93"/>
      <c r="AC1099" s="93"/>
      <c r="AD1099" s="93"/>
      <c r="AE1099" s="93"/>
      <c r="AF1099" s="93"/>
      <c r="AG1099" s="93"/>
      <c r="AH1099" s="93"/>
      <c r="AI1099" s="93"/>
      <c r="AJ1099" s="93"/>
      <c r="AK1099" s="93"/>
      <c r="AL1099" s="93"/>
      <c r="AM1099" s="93"/>
      <c r="AN1099" s="93"/>
      <c r="AO1099" s="93"/>
      <c r="AP1099" s="93"/>
      <c r="AQ1099" s="93"/>
      <c r="AR1099" s="93"/>
    </row>
    <row r="1100" spans="13:44" x14ac:dyDescent="0.2">
      <c r="M1100" s="105"/>
      <c r="O1100" s="93"/>
      <c r="P1100" s="93"/>
      <c r="Q1100" s="93"/>
      <c r="R1100" s="93"/>
      <c r="S1100" s="93"/>
      <c r="T1100" s="93"/>
      <c r="U1100" s="93"/>
      <c r="V1100" s="93"/>
      <c r="W1100" s="93"/>
      <c r="X1100" s="93"/>
      <c r="Y1100" s="93"/>
      <c r="Z1100" s="93"/>
      <c r="AA1100" s="93"/>
      <c r="AB1100" s="93"/>
      <c r="AC1100" s="93"/>
      <c r="AD1100" s="93"/>
      <c r="AE1100" s="93"/>
      <c r="AF1100" s="93"/>
      <c r="AG1100" s="93"/>
      <c r="AH1100" s="93"/>
      <c r="AI1100" s="93"/>
      <c r="AJ1100" s="93"/>
      <c r="AK1100" s="93"/>
      <c r="AL1100" s="93"/>
      <c r="AM1100" s="93"/>
      <c r="AN1100" s="93"/>
      <c r="AO1100" s="93"/>
      <c r="AP1100" s="93"/>
      <c r="AQ1100" s="93"/>
      <c r="AR1100" s="93"/>
    </row>
    <row r="1101" spans="13:44" x14ac:dyDescent="0.2">
      <c r="M1101" s="105"/>
      <c r="O1101" s="93"/>
      <c r="P1101" s="93"/>
      <c r="Q1101" s="93"/>
      <c r="R1101" s="93"/>
      <c r="S1101" s="93"/>
      <c r="T1101" s="93"/>
      <c r="U1101" s="93"/>
      <c r="V1101" s="93"/>
      <c r="W1101" s="93"/>
      <c r="X1101" s="93"/>
      <c r="Y1101" s="93"/>
      <c r="Z1101" s="93"/>
      <c r="AA1101" s="93"/>
      <c r="AB1101" s="93"/>
      <c r="AC1101" s="93"/>
      <c r="AD1101" s="93"/>
      <c r="AE1101" s="93"/>
      <c r="AF1101" s="93"/>
      <c r="AG1101" s="93"/>
      <c r="AH1101" s="93"/>
      <c r="AI1101" s="93"/>
      <c r="AJ1101" s="93"/>
      <c r="AK1101" s="93"/>
      <c r="AL1101" s="93"/>
      <c r="AM1101" s="93"/>
      <c r="AN1101" s="93"/>
      <c r="AO1101" s="93"/>
      <c r="AP1101" s="93"/>
      <c r="AQ1101" s="93"/>
      <c r="AR1101" s="93"/>
    </row>
    <row r="1102" spans="13:44" x14ac:dyDescent="0.2">
      <c r="M1102" s="105"/>
      <c r="O1102" s="93"/>
      <c r="P1102" s="93"/>
      <c r="Q1102" s="93"/>
      <c r="R1102" s="93"/>
      <c r="S1102" s="93"/>
      <c r="T1102" s="93"/>
      <c r="U1102" s="93"/>
      <c r="V1102" s="93"/>
      <c r="W1102" s="93"/>
      <c r="X1102" s="93"/>
      <c r="Y1102" s="93"/>
      <c r="Z1102" s="93"/>
      <c r="AA1102" s="93"/>
      <c r="AB1102" s="93"/>
      <c r="AC1102" s="93"/>
      <c r="AD1102" s="93"/>
      <c r="AE1102" s="93"/>
      <c r="AF1102" s="93"/>
      <c r="AG1102" s="93"/>
      <c r="AH1102" s="93"/>
      <c r="AI1102" s="93"/>
      <c r="AJ1102" s="93"/>
      <c r="AK1102" s="93"/>
      <c r="AL1102" s="93"/>
      <c r="AM1102" s="93"/>
      <c r="AN1102" s="93"/>
      <c r="AO1102" s="93"/>
      <c r="AP1102" s="93"/>
      <c r="AQ1102" s="93"/>
      <c r="AR1102" s="93"/>
    </row>
    <row r="1103" spans="13:44" x14ac:dyDescent="0.2">
      <c r="M1103" s="105"/>
      <c r="O1103" s="93"/>
      <c r="P1103" s="93"/>
      <c r="Q1103" s="93"/>
      <c r="R1103" s="93"/>
      <c r="S1103" s="93"/>
      <c r="T1103" s="93"/>
      <c r="U1103" s="93"/>
      <c r="V1103" s="93"/>
      <c r="W1103" s="93"/>
      <c r="X1103" s="93"/>
      <c r="Y1103" s="93"/>
      <c r="Z1103" s="93"/>
      <c r="AA1103" s="93"/>
      <c r="AB1103" s="93"/>
      <c r="AC1103" s="93"/>
      <c r="AD1103" s="93"/>
      <c r="AE1103" s="93"/>
      <c r="AF1103" s="93"/>
      <c r="AG1103" s="93"/>
      <c r="AH1103" s="93"/>
      <c r="AI1103" s="93"/>
      <c r="AJ1103" s="93"/>
      <c r="AK1103" s="93"/>
      <c r="AL1103" s="93"/>
      <c r="AM1103" s="93"/>
      <c r="AN1103" s="93"/>
      <c r="AO1103" s="93"/>
      <c r="AP1103" s="93"/>
      <c r="AQ1103" s="93"/>
      <c r="AR1103" s="93"/>
    </row>
    <row r="1104" spans="13:44" x14ac:dyDescent="0.2">
      <c r="M1104" s="105"/>
      <c r="O1104" s="93"/>
      <c r="P1104" s="93"/>
      <c r="Q1104" s="93"/>
      <c r="R1104" s="93"/>
      <c r="S1104" s="93"/>
      <c r="T1104" s="93"/>
      <c r="U1104" s="93"/>
      <c r="V1104" s="93"/>
      <c r="W1104" s="93"/>
      <c r="X1104" s="93"/>
      <c r="Y1104" s="93"/>
      <c r="Z1104" s="93"/>
      <c r="AA1104" s="93"/>
      <c r="AB1104" s="93"/>
      <c r="AC1104" s="93"/>
      <c r="AD1104" s="93"/>
      <c r="AE1104" s="93"/>
      <c r="AF1104" s="93"/>
      <c r="AG1104" s="93"/>
      <c r="AH1104" s="93"/>
      <c r="AI1104" s="93"/>
      <c r="AJ1104" s="93"/>
      <c r="AK1104" s="93"/>
      <c r="AL1104" s="93"/>
      <c r="AM1104" s="93"/>
      <c r="AN1104" s="93"/>
      <c r="AO1104" s="93"/>
      <c r="AP1104" s="93"/>
      <c r="AQ1104" s="93"/>
      <c r="AR1104" s="93"/>
    </row>
    <row r="1105" spans="13:44" x14ac:dyDescent="0.2">
      <c r="M1105" s="105"/>
      <c r="O1105" s="93"/>
      <c r="P1105" s="93"/>
      <c r="Q1105" s="93"/>
      <c r="R1105" s="93"/>
      <c r="S1105" s="93"/>
      <c r="T1105" s="93"/>
      <c r="U1105" s="93"/>
      <c r="V1105" s="93"/>
      <c r="W1105" s="93"/>
      <c r="X1105" s="93"/>
      <c r="Y1105" s="93"/>
      <c r="Z1105" s="93"/>
      <c r="AA1105" s="93"/>
      <c r="AB1105" s="93"/>
      <c r="AC1105" s="93"/>
      <c r="AD1105" s="93"/>
      <c r="AE1105" s="93"/>
      <c r="AF1105" s="93"/>
      <c r="AG1105" s="93"/>
      <c r="AH1105" s="93"/>
      <c r="AI1105" s="93"/>
      <c r="AJ1105" s="93"/>
      <c r="AK1105" s="93"/>
      <c r="AL1105" s="93"/>
      <c r="AM1105" s="93"/>
      <c r="AN1105" s="93"/>
      <c r="AO1105" s="93"/>
      <c r="AP1105" s="93"/>
      <c r="AQ1105" s="93"/>
      <c r="AR1105" s="93"/>
    </row>
    <row r="1106" spans="13:44" x14ac:dyDescent="0.2">
      <c r="M1106" s="105"/>
      <c r="O1106" s="93"/>
      <c r="P1106" s="93"/>
      <c r="Q1106" s="93"/>
      <c r="R1106" s="93"/>
      <c r="S1106" s="93"/>
      <c r="T1106" s="93"/>
      <c r="U1106" s="93"/>
      <c r="V1106" s="93"/>
      <c r="W1106" s="93"/>
      <c r="X1106" s="93"/>
      <c r="Y1106" s="93"/>
      <c r="Z1106" s="93"/>
      <c r="AA1106" s="93"/>
      <c r="AB1106" s="93"/>
      <c r="AC1106" s="93"/>
      <c r="AD1106" s="93"/>
      <c r="AE1106" s="93"/>
      <c r="AF1106" s="93"/>
      <c r="AG1106" s="93"/>
      <c r="AH1106" s="93"/>
      <c r="AI1106" s="93"/>
      <c r="AJ1106" s="93"/>
      <c r="AK1106" s="93"/>
      <c r="AL1106" s="93"/>
      <c r="AM1106" s="93"/>
      <c r="AN1106" s="93"/>
      <c r="AO1106" s="93"/>
      <c r="AP1106" s="93"/>
      <c r="AQ1106" s="93"/>
      <c r="AR1106" s="93"/>
    </row>
    <row r="1107" spans="13:44" x14ac:dyDescent="0.2">
      <c r="M1107" s="105"/>
      <c r="O1107" s="93"/>
      <c r="P1107" s="93"/>
      <c r="Q1107" s="93"/>
      <c r="R1107" s="93"/>
      <c r="S1107" s="93"/>
      <c r="T1107" s="93"/>
      <c r="U1107" s="93"/>
      <c r="V1107" s="93"/>
      <c r="W1107" s="93"/>
      <c r="X1107" s="93"/>
      <c r="Y1107" s="93"/>
      <c r="Z1107" s="93"/>
      <c r="AA1107" s="93"/>
      <c r="AB1107" s="93"/>
      <c r="AC1107" s="93"/>
      <c r="AD1107" s="93"/>
      <c r="AE1107" s="93"/>
      <c r="AF1107" s="93"/>
      <c r="AG1107" s="93"/>
      <c r="AH1107" s="93"/>
      <c r="AI1107" s="93"/>
      <c r="AJ1107" s="93"/>
      <c r="AK1107" s="93"/>
      <c r="AL1107" s="93"/>
      <c r="AM1107" s="93"/>
      <c r="AN1107" s="93"/>
      <c r="AO1107" s="93"/>
      <c r="AP1107" s="93"/>
      <c r="AQ1107" s="93"/>
      <c r="AR1107" s="93"/>
    </row>
    <row r="1108" spans="13:44" x14ac:dyDescent="0.2">
      <c r="M1108" s="105"/>
      <c r="O1108" s="93"/>
      <c r="P1108" s="93"/>
      <c r="Q1108" s="93"/>
      <c r="R1108" s="93"/>
      <c r="S1108" s="93"/>
      <c r="T1108" s="93"/>
      <c r="U1108" s="93"/>
      <c r="V1108" s="93"/>
      <c r="W1108" s="93"/>
      <c r="X1108" s="93"/>
      <c r="Y1108" s="93"/>
      <c r="Z1108" s="93"/>
      <c r="AA1108" s="93"/>
      <c r="AB1108" s="93"/>
      <c r="AC1108" s="93"/>
      <c r="AD1108" s="93"/>
      <c r="AE1108" s="93"/>
      <c r="AF1108" s="93"/>
      <c r="AG1108" s="93"/>
      <c r="AH1108" s="93"/>
      <c r="AI1108" s="93"/>
      <c r="AJ1108" s="93"/>
      <c r="AK1108" s="93"/>
      <c r="AL1108" s="93"/>
      <c r="AM1108" s="93"/>
      <c r="AN1108" s="93"/>
      <c r="AO1108" s="93"/>
      <c r="AP1108" s="93"/>
      <c r="AQ1108" s="93"/>
      <c r="AR1108" s="93"/>
    </row>
    <row r="1109" spans="13:44" x14ac:dyDescent="0.2">
      <c r="M1109" s="105"/>
      <c r="O1109" s="93"/>
      <c r="P1109" s="93"/>
      <c r="Q1109" s="93"/>
      <c r="R1109" s="93"/>
      <c r="S1109" s="93"/>
      <c r="T1109" s="93"/>
      <c r="U1109" s="93"/>
      <c r="V1109" s="93"/>
      <c r="W1109" s="93"/>
      <c r="X1109" s="93"/>
      <c r="Y1109" s="93"/>
      <c r="Z1109" s="93"/>
      <c r="AA1109" s="93"/>
      <c r="AB1109" s="93"/>
      <c r="AC1109" s="93"/>
      <c r="AD1109" s="93"/>
      <c r="AE1109" s="93"/>
      <c r="AF1109" s="93"/>
      <c r="AG1109" s="93"/>
      <c r="AH1109" s="93"/>
      <c r="AI1109" s="93"/>
      <c r="AJ1109" s="93"/>
      <c r="AK1109" s="93"/>
      <c r="AL1109" s="93"/>
      <c r="AM1109" s="93"/>
      <c r="AN1109" s="93"/>
      <c r="AO1109" s="93"/>
      <c r="AP1109" s="93"/>
      <c r="AQ1109" s="93"/>
      <c r="AR1109" s="93"/>
    </row>
    <row r="1110" spans="13:44" x14ac:dyDescent="0.2">
      <c r="M1110" s="105"/>
      <c r="O1110" s="93"/>
      <c r="P1110" s="93"/>
      <c r="Q1110" s="93"/>
      <c r="R1110" s="93"/>
      <c r="S1110" s="93"/>
      <c r="T1110" s="93"/>
      <c r="U1110" s="93"/>
      <c r="V1110" s="93"/>
      <c r="W1110" s="93"/>
      <c r="X1110" s="93"/>
      <c r="Y1110" s="93"/>
      <c r="Z1110" s="93"/>
      <c r="AA1110" s="93"/>
      <c r="AB1110" s="93"/>
      <c r="AC1110" s="93"/>
      <c r="AD1110" s="93"/>
      <c r="AE1110" s="93"/>
      <c r="AF1110" s="93"/>
      <c r="AG1110" s="93"/>
      <c r="AH1110" s="93"/>
      <c r="AI1110" s="93"/>
      <c r="AJ1110" s="93"/>
      <c r="AK1110" s="93"/>
      <c r="AL1110" s="93"/>
      <c r="AM1110" s="93"/>
      <c r="AN1110" s="93"/>
      <c r="AO1110" s="93"/>
      <c r="AP1110" s="93"/>
      <c r="AQ1110" s="93"/>
      <c r="AR1110" s="93"/>
    </row>
    <row r="1111" spans="13:44" x14ac:dyDescent="0.2">
      <c r="M1111" s="105"/>
      <c r="O1111" s="93"/>
      <c r="P1111" s="93"/>
      <c r="Q1111" s="93"/>
      <c r="R1111" s="93"/>
      <c r="S1111" s="93"/>
      <c r="T1111" s="93"/>
      <c r="U1111" s="93"/>
      <c r="V1111" s="93"/>
      <c r="W1111" s="93"/>
      <c r="X1111" s="93"/>
      <c r="Y1111" s="93"/>
      <c r="Z1111" s="93"/>
      <c r="AA1111" s="93"/>
      <c r="AB1111" s="93"/>
      <c r="AC1111" s="93"/>
      <c r="AD1111" s="93"/>
      <c r="AE1111" s="93"/>
      <c r="AF1111" s="93"/>
      <c r="AG1111" s="93"/>
      <c r="AH1111" s="93"/>
      <c r="AI1111" s="93"/>
      <c r="AJ1111" s="93"/>
      <c r="AK1111" s="93"/>
      <c r="AL1111" s="93"/>
      <c r="AM1111" s="93"/>
      <c r="AN1111" s="93"/>
      <c r="AO1111" s="93"/>
      <c r="AP1111" s="93"/>
      <c r="AQ1111" s="93"/>
      <c r="AR1111" s="93"/>
    </row>
    <row r="1112" spans="13:44" x14ac:dyDescent="0.2">
      <c r="M1112" s="105"/>
      <c r="O1112" s="93"/>
      <c r="P1112" s="93"/>
      <c r="Q1112" s="93"/>
      <c r="R1112" s="93"/>
      <c r="S1112" s="93"/>
      <c r="T1112" s="93"/>
      <c r="U1112" s="93"/>
      <c r="V1112" s="93"/>
      <c r="W1112" s="93"/>
      <c r="X1112" s="93"/>
      <c r="Y1112" s="93"/>
      <c r="Z1112" s="93"/>
      <c r="AA1112" s="93"/>
      <c r="AB1112" s="93"/>
      <c r="AC1112" s="93"/>
      <c r="AD1112" s="93"/>
      <c r="AE1112" s="93"/>
      <c r="AF1112" s="93"/>
      <c r="AG1112" s="93"/>
      <c r="AH1112" s="93"/>
      <c r="AI1112" s="93"/>
      <c r="AJ1112" s="93"/>
      <c r="AK1112" s="93"/>
      <c r="AL1112" s="93"/>
      <c r="AM1112" s="93"/>
      <c r="AN1112" s="93"/>
      <c r="AO1112" s="93"/>
      <c r="AP1112" s="93"/>
      <c r="AQ1112" s="93"/>
      <c r="AR1112" s="93"/>
    </row>
    <row r="1113" spans="13:44" x14ac:dyDescent="0.2">
      <c r="M1113" s="105"/>
      <c r="O1113" s="93"/>
      <c r="P1113" s="93"/>
      <c r="Q1113" s="93"/>
      <c r="R1113" s="93"/>
      <c r="S1113" s="93"/>
      <c r="T1113" s="93"/>
      <c r="U1113" s="93"/>
      <c r="V1113" s="93"/>
      <c r="W1113" s="93"/>
      <c r="X1113" s="93"/>
      <c r="Y1113" s="93"/>
      <c r="Z1113" s="93"/>
      <c r="AA1113" s="93"/>
      <c r="AB1113" s="93"/>
      <c r="AC1113" s="93"/>
      <c r="AD1113" s="93"/>
      <c r="AE1113" s="93"/>
      <c r="AF1113" s="93"/>
      <c r="AG1113" s="93"/>
      <c r="AH1113" s="93"/>
      <c r="AI1113" s="93"/>
      <c r="AJ1113" s="93"/>
      <c r="AK1113" s="93"/>
      <c r="AL1113" s="93"/>
      <c r="AM1113" s="93"/>
      <c r="AN1113" s="93"/>
      <c r="AO1113" s="93"/>
      <c r="AP1113" s="93"/>
      <c r="AQ1113" s="93"/>
      <c r="AR1113" s="93"/>
    </row>
    <row r="1114" spans="13:44" x14ac:dyDescent="0.2">
      <c r="M1114" s="105"/>
      <c r="O1114" s="93"/>
      <c r="P1114" s="93"/>
      <c r="Q1114" s="93"/>
      <c r="R1114" s="93"/>
      <c r="S1114" s="93"/>
      <c r="T1114" s="93"/>
      <c r="U1114" s="93"/>
      <c r="V1114" s="93"/>
      <c r="W1114" s="93"/>
      <c r="X1114" s="93"/>
      <c r="Y1114" s="93"/>
      <c r="Z1114" s="93"/>
      <c r="AA1114" s="93"/>
      <c r="AB1114" s="93"/>
      <c r="AC1114" s="93"/>
      <c r="AD1114" s="93"/>
      <c r="AE1114" s="93"/>
      <c r="AF1114" s="93"/>
      <c r="AG1114" s="93"/>
      <c r="AH1114" s="93"/>
      <c r="AI1114" s="93"/>
      <c r="AJ1114" s="93"/>
      <c r="AK1114" s="93"/>
      <c r="AL1114" s="93"/>
      <c r="AM1114" s="93"/>
      <c r="AN1114" s="93"/>
      <c r="AO1114" s="93"/>
      <c r="AP1114" s="93"/>
      <c r="AQ1114" s="93"/>
      <c r="AR1114" s="93"/>
    </row>
    <row r="1115" spans="13:44" x14ac:dyDescent="0.2">
      <c r="M1115" s="105"/>
      <c r="O1115" s="93"/>
      <c r="P1115" s="93"/>
      <c r="Q1115" s="93"/>
      <c r="R1115" s="93"/>
      <c r="S1115" s="93"/>
      <c r="T1115" s="93"/>
      <c r="U1115" s="93"/>
      <c r="V1115" s="93"/>
      <c r="W1115" s="93"/>
      <c r="X1115" s="93"/>
      <c r="Y1115" s="93"/>
      <c r="Z1115" s="93"/>
      <c r="AA1115" s="93"/>
      <c r="AB1115" s="93"/>
      <c r="AC1115" s="93"/>
      <c r="AD1115" s="93"/>
      <c r="AE1115" s="93"/>
      <c r="AF1115" s="93"/>
      <c r="AG1115" s="93"/>
      <c r="AH1115" s="93"/>
      <c r="AI1115" s="93"/>
      <c r="AJ1115" s="93"/>
      <c r="AK1115" s="93"/>
      <c r="AL1115" s="93"/>
      <c r="AM1115" s="93"/>
      <c r="AN1115" s="93"/>
      <c r="AO1115" s="93"/>
      <c r="AP1115" s="93"/>
      <c r="AQ1115" s="93"/>
      <c r="AR1115" s="93"/>
    </row>
    <row r="1116" spans="13:44" x14ac:dyDescent="0.2">
      <c r="M1116" s="105"/>
      <c r="O1116" s="93"/>
      <c r="P1116" s="93"/>
      <c r="Q1116" s="93"/>
      <c r="R1116" s="93"/>
      <c r="S1116" s="93"/>
      <c r="T1116" s="93"/>
      <c r="U1116" s="93"/>
      <c r="V1116" s="93"/>
      <c r="W1116" s="93"/>
      <c r="X1116" s="93"/>
      <c r="Y1116" s="93"/>
      <c r="Z1116" s="93"/>
      <c r="AA1116" s="93"/>
      <c r="AB1116" s="93"/>
      <c r="AC1116" s="93"/>
      <c r="AD1116" s="93"/>
      <c r="AE1116" s="93"/>
      <c r="AF1116" s="93"/>
      <c r="AG1116" s="93"/>
      <c r="AH1116" s="93"/>
      <c r="AI1116" s="93"/>
      <c r="AJ1116" s="93"/>
      <c r="AK1116" s="93"/>
      <c r="AL1116" s="93"/>
      <c r="AM1116" s="93"/>
      <c r="AN1116" s="93"/>
      <c r="AO1116" s="93"/>
      <c r="AP1116" s="93"/>
      <c r="AQ1116" s="93"/>
      <c r="AR1116" s="93"/>
    </row>
    <row r="1117" spans="13:44" x14ac:dyDescent="0.2">
      <c r="M1117" s="105"/>
      <c r="O1117" s="93"/>
      <c r="P1117" s="93"/>
      <c r="Q1117" s="93"/>
      <c r="R1117" s="93"/>
      <c r="S1117" s="93"/>
      <c r="T1117" s="93"/>
      <c r="U1117" s="93"/>
      <c r="V1117" s="93"/>
      <c r="W1117" s="93"/>
      <c r="X1117" s="93"/>
      <c r="Y1117" s="93"/>
      <c r="Z1117" s="93"/>
      <c r="AA1117" s="93"/>
      <c r="AB1117" s="93"/>
      <c r="AC1117" s="93"/>
      <c r="AD1117" s="93"/>
      <c r="AE1117" s="93"/>
      <c r="AF1117" s="93"/>
      <c r="AG1117" s="93"/>
      <c r="AH1117" s="93"/>
      <c r="AI1117" s="93"/>
      <c r="AJ1117" s="93"/>
      <c r="AK1117" s="93"/>
      <c r="AL1117" s="93"/>
      <c r="AM1117" s="93"/>
      <c r="AN1117" s="93"/>
      <c r="AO1117" s="93"/>
      <c r="AP1117" s="93"/>
      <c r="AQ1117" s="93"/>
      <c r="AR1117" s="93"/>
    </row>
    <row r="1118" spans="13:44" x14ac:dyDescent="0.2">
      <c r="M1118" s="105"/>
      <c r="O1118" s="93"/>
      <c r="P1118" s="93"/>
      <c r="Q1118" s="93"/>
      <c r="R1118" s="93"/>
      <c r="S1118" s="93"/>
      <c r="T1118" s="93"/>
      <c r="U1118" s="93"/>
      <c r="V1118" s="93"/>
      <c r="W1118" s="93"/>
      <c r="X1118" s="93"/>
      <c r="Y1118" s="93"/>
      <c r="Z1118" s="93"/>
      <c r="AA1118" s="93"/>
      <c r="AB1118" s="93"/>
      <c r="AC1118" s="93"/>
      <c r="AD1118" s="93"/>
      <c r="AE1118" s="93"/>
      <c r="AF1118" s="93"/>
      <c r="AG1118" s="93"/>
      <c r="AH1118" s="93"/>
      <c r="AI1118" s="93"/>
      <c r="AJ1118" s="93"/>
      <c r="AK1118" s="93"/>
      <c r="AL1118" s="93"/>
      <c r="AM1118" s="93"/>
      <c r="AN1118" s="93"/>
      <c r="AO1118" s="93"/>
      <c r="AP1118" s="93"/>
      <c r="AQ1118" s="93"/>
      <c r="AR1118" s="93"/>
    </row>
    <row r="1119" spans="13:44" x14ac:dyDescent="0.2">
      <c r="M1119" s="105"/>
      <c r="O1119" s="93"/>
      <c r="P1119" s="93"/>
      <c r="Q1119" s="93"/>
      <c r="R1119" s="93"/>
      <c r="S1119" s="93"/>
      <c r="T1119" s="93"/>
      <c r="U1119" s="93"/>
      <c r="V1119" s="93"/>
      <c r="W1119" s="93"/>
      <c r="X1119" s="93"/>
      <c r="Y1119" s="93"/>
      <c r="Z1119" s="93"/>
      <c r="AA1119" s="93"/>
      <c r="AB1119" s="93"/>
      <c r="AC1119" s="93"/>
      <c r="AD1119" s="93"/>
      <c r="AE1119" s="93"/>
      <c r="AF1119" s="93"/>
      <c r="AG1119" s="93"/>
      <c r="AH1119" s="93"/>
      <c r="AI1119" s="93"/>
      <c r="AJ1119" s="93"/>
      <c r="AK1119" s="93"/>
      <c r="AL1119" s="93"/>
      <c r="AM1119" s="93"/>
      <c r="AN1119" s="93"/>
      <c r="AO1119" s="93"/>
      <c r="AP1119" s="93"/>
      <c r="AQ1119" s="93"/>
      <c r="AR1119" s="93"/>
    </row>
    <row r="1120" spans="13:44" x14ac:dyDescent="0.2">
      <c r="M1120" s="105"/>
      <c r="O1120" s="93"/>
      <c r="P1120" s="93"/>
      <c r="Q1120" s="93"/>
      <c r="R1120" s="93"/>
      <c r="S1120" s="93"/>
      <c r="T1120" s="93"/>
      <c r="U1120" s="93"/>
      <c r="V1120" s="93"/>
      <c r="W1120" s="93"/>
      <c r="X1120" s="93"/>
      <c r="Y1120" s="93"/>
      <c r="Z1120" s="93"/>
      <c r="AA1120" s="93"/>
      <c r="AB1120" s="93"/>
      <c r="AC1120" s="93"/>
      <c r="AD1120" s="93"/>
      <c r="AE1120" s="93"/>
      <c r="AF1120" s="93"/>
      <c r="AG1120" s="93"/>
      <c r="AH1120" s="93"/>
      <c r="AI1120" s="93"/>
      <c r="AJ1120" s="93"/>
      <c r="AK1120" s="93"/>
      <c r="AL1120" s="93"/>
      <c r="AM1120" s="93"/>
      <c r="AN1120" s="93"/>
      <c r="AO1120" s="93"/>
      <c r="AP1120" s="93"/>
      <c r="AQ1120" s="93"/>
      <c r="AR1120" s="93"/>
    </row>
    <row r="1121" spans="13:44" x14ac:dyDescent="0.2">
      <c r="M1121" s="105"/>
      <c r="O1121" s="93"/>
      <c r="P1121" s="93"/>
      <c r="Q1121" s="93"/>
      <c r="R1121" s="93"/>
      <c r="S1121" s="93"/>
      <c r="T1121" s="93"/>
      <c r="U1121" s="93"/>
      <c r="V1121" s="93"/>
      <c r="W1121" s="93"/>
      <c r="X1121" s="93"/>
      <c r="Y1121" s="93"/>
      <c r="Z1121" s="93"/>
      <c r="AA1121" s="93"/>
      <c r="AB1121" s="93"/>
      <c r="AC1121" s="93"/>
      <c r="AD1121" s="93"/>
      <c r="AE1121" s="93"/>
      <c r="AF1121" s="93"/>
      <c r="AG1121" s="93"/>
      <c r="AH1121" s="93"/>
      <c r="AI1121" s="93"/>
      <c r="AJ1121" s="93"/>
      <c r="AK1121" s="93"/>
      <c r="AL1121" s="93"/>
      <c r="AM1121" s="93"/>
      <c r="AN1121" s="93"/>
      <c r="AO1121" s="93"/>
      <c r="AP1121" s="93"/>
      <c r="AQ1121" s="93"/>
      <c r="AR1121" s="93"/>
    </row>
    <row r="1122" spans="13:44" x14ac:dyDescent="0.2">
      <c r="M1122" s="105"/>
      <c r="O1122" s="93"/>
      <c r="P1122" s="93"/>
      <c r="Q1122" s="93"/>
      <c r="R1122" s="93"/>
      <c r="S1122" s="93"/>
      <c r="T1122" s="93"/>
      <c r="U1122" s="93"/>
      <c r="V1122" s="93"/>
      <c r="W1122" s="93"/>
      <c r="X1122" s="93"/>
      <c r="Y1122" s="93"/>
      <c r="Z1122" s="93"/>
      <c r="AA1122" s="93"/>
      <c r="AB1122" s="93"/>
      <c r="AC1122" s="93"/>
      <c r="AD1122" s="93"/>
      <c r="AE1122" s="93"/>
      <c r="AF1122" s="93"/>
      <c r="AG1122" s="93"/>
      <c r="AH1122" s="93"/>
      <c r="AI1122" s="93"/>
      <c r="AJ1122" s="93"/>
      <c r="AK1122" s="93"/>
      <c r="AL1122" s="93"/>
      <c r="AM1122" s="93"/>
      <c r="AN1122" s="93"/>
      <c r="AO1122" s="93"/>
      <c r="AP1122" s="93"/>
      <c r="AQ1122" s="93"/>
      <c r="AR1122" s="93"/>
    </row>
    <row r="1123" spans="13:44" x14ac:dyDescent="0.2">
      <c r="M1123" s="105"/>
      <c r="O1123" s="93"/>
      <c r="P1123" s="93"/>
      <c r="Q1123" s="93"/>
      <c r="R1123" s="93"/>
      <c r="S1123" s="93"/>
      <c r="T1123" s="93"/>
      <c r="U1123" s="93"/>
      <c r="V1123" s="93"/>
      <c r="W1123" s="93"/>
      <c r="X1123" s="93"/>
      <c r="Y1123" s="93"/>
      <c r="Z1123" s="93"/>
      <c r="AA1123" s="93"/>
      <c r="AB1123" s="93"/>
      <c r="AC1123" s="93"/>
      <c r="AD1123" s="93"/>
      <c r="AE1123" s="93"/>
      <c r="AF1123" s="93"/>
      <c r="AG1123" s="93"/>
      <c r="AH1123" s="93"/>
      <c r="AI1123" s="93"/>
      <c r="AJ1123" s="93"/>
      <c r="AK1123" s="93"/>
      <c r="AL1123" s="93"/>
      <c r="AM1123" s="93"/>
      <c r="AN1123" s="93"/>
      <c r="AO1123" s="93"/>
      <c r="AP1123" s="93"/>
      <c r="AQ1123" s="93"/>
      <c r="AR1123" s="93"/>
    </row>
    <row r="1124" spans="13:44" x14ac:dyDescent="0.2">
      <c r="M1124" s="105"/>
      <c r="O1124" s="93"/>
      <c r="P1124" s="93"/>
      <c r="Q1124" s="93"/>
      <c r="R1124" s="93"/>
      <c r="S1124" s="93"/>
      <c r="T1124" s="93"/>
      <c r="U1124" s="93"/>
      <c r="V1124" s="93"/>
      <c r="W1124" s="93"/>
      <c r="X1124" s="93"/>
      <c r="Y1124" s="93"/>
      <c r="Z1124" s="93"/>
      <c r="AA1124" s="93"/>
      <c r="AB1124" s="93"/>
      <c r="AC1124" s="93"/>
      <c r="AD1124" s="93"/>
      <c r="AE1124" s="93"/>
      <c r="AF1124" s="93"/>
      <c r="AG1124" s="93"/>
      <c r="AH1124" s="93"/>
      <c r="AI1124" s="93"/>
      <c r="AJ1124" s="93"/>
      <c r="AK1124" s="93"/>
      <c r="AL1124" s="93"/>
      <c r="AM1124" s="93"/>
      <c r="AN1124" s="93"/>
      <c r="AO1124" s="93"/>
      <c r="AP1124" s="93"/>
      <c r="AQ1124" s="93"/>
      <c r="AR1124" s="93"/>
    </row>
    <row r="1125" spans="13:44" x14ac:dyDescent="0.2">
      <c r="M1125" s="105"/>
      <c r="O1125" s="93"/>
      <c r="P1125" s="93"/>
      <c r="Q1125" s="93"/>
      <c r="R1125" s="93"/>
      <c r="S1125" s="93"/>
      <c r="T1125" s="93"/>
      <c r="U1125" s="93"/>
      <c r="V1125" s="93"/>
      <c r="W1125" s="93"/>
      <c r="X1125" s="93"/>
      <c r="Y1125" s="93"/>
      <c r="Z1125" s="93"/>
      <c r="AA1125" s="93"/>
      <c r="AB1125" s="93"/>
      <c r="AC1125" s="93"/>
      <c r="AD1125" s="93"/>
      <c r="AE1125" s="93"/>
      <c r="AF1125" s="93"/>
      <c r="AG1125" s="93"/>
      <c r="AH1125" s="93"/>
      <c r="AI1125" s="93"/>
      <c r="AJ1125" s="93"/>
      <c r="AK1125" s="93"/>
      <c r="AL1125" s="93"/>
      <c r="AM1125" s="93"/>
      <c r="AN1125" s="93"/>
      <c r="AO1125" s="93"/>
      <c r="AP1125" s="93"/>
      <c r="AQ1125" s="93"/>
      <c r="AR1125" s="93"/>
    </row>
    <row r="1126" spans="13:44" x14ac:dyDescent="0.2">
      <c r="M1126" s="105"/>
      <c r="O1126" s="93"/>
      <c r="P1126" s="93"/>
      <c r="Q1126" s="93"/>
      <c r="R1126" s="93"/>
      <c r="S1126" s="93"/>
      <c r="T1126" s="93"/>
      <c r="U1126" s="93"/>
      <c r="V1126" s="93"/>
      <c r="W1126" s="93"/>
      <c r="X1126" s="93"/>
      <c r="Y1126" s="93"/>
      <c r="Z1126" s="93"/>
      <c r="AA1126" s="93"/>
      <c r="AB1126" s="93"/>
      <c r="AC1126" s="93"/>
      <c r="AD1126" s="93"/>
      <c r="AE1126" s="93"/>
      <c r="AF1126" s="93"/>
      <c r="AG1126" s="93"/>
      <c r="AH1126" s="93"/>
      <c r="AI1126" s="93"/>
      <c r="AJ1126" s="93"/>
      <c r="AK1126" s="93"/>
      <c r="AL1126" s="93"/>
      <c r="AM1126" s="93"/>
      <c r="AN1126" s="93"/>
      <c r="AO1126" s="93"/>
      <c r="AP1126" s="93"/>
      <c r="AQ1126" s="93"/>
      <c r="AR1126" s="93"/>
    </row>
    <row r="1127" spans="13:44" x14ac:dyDescent="0.2">
      <c r="M1127" s="105"/>
      <c r="O1127" s="93"/>
      <c r="P1127" s="93"/>
      <c r="Q1127" s="93"/>
      <c r="R1127" s="93"/>
      <c r="S1127" s="93"/>
      <c r="T1127" s="93"/>
      <c r="U1127" s="93"/>
      <c r="V1127" s="93"/>
      <c r="W1127" s="93"/>
      <c r="X1127" s="93"/>
      <c r="Y1127" s="93"/>
      <c r="Z1127" s="93"/>
      <c r="AA1127" s="93"/>
      <c r="AB1127" s="93"/>
      <c r="AC1127" s="93"/>
      <c r="AD1127" s="93"/>
      <c r="AE1127" s="93"/>
      <c r="AF1127" s="93"/>
      <c r="AG1127" s="93"/>
      <c r="AH1127" s="93"/>
      <c r="AI1127" s="93"/>
      <c r="AJ1127" s="93"/>
      <c r="AK1127" s="93"/>
      <c r="AL1127" s="93"/>
      <c r="AM1127" s="93"/>
      <c r="AN1127" s="93"/>
      <c r="AO1127" s="93"/>
      <c r="AP1127" s="93"/>
      <c r="AQ1127" s="93"/>
      <c r="AR1127" s="93"/>
    </row>
    <row r="1128" spans="13:44" x14ac:dyDescent="0.2">
      <c r="M1128" s="105"/>
      <c r="O1128" s="93"/>
      <c r="P1128" s="93"/>
      <c r="Q1128" s="93"/>
      <c r="R1128" s="93"/>
      <c r="S1128" s="93"/>
      <c r="T1128" s="93"/>
      <c r="U1128" s="93"/>
      <c r="V1128" s="93"/>
      <c r="W1128" s="93"/>
      <c r="X1128" s="93"/>
      <c r="Y1128" s="93"/>
      <c r="Z1128" s="93"/>
      <c r="AA1128" s="93"/>
      <c r="AB1128" s="93"/>
      <c r="AC1128" s="93"/>
      <c r="AD1128" s="93"/>
      <c r="AE1128" s="93"/>
      <c r="AF1128" s="93"/>
      <c r="AG1128" s="93"/>
      <c r="AH1128" s="93"/>
      <c r="AI1128" s="93"/>
      <c r="AJ1128" s="93"/>
      <c r="AK1128" s="93"/>
      <c r="AL1128" s="93"/>
      <c r="AM1128" s="93"/>
      <c r="AN1128" s="93"/>
      <c r="AO1128" s="93"/>
      <c r="AP1128" s="93"/>
      <c r="AQ1128" s="93"/>
      <c r="AR1128" s="93"/>
    </row>
    <row r="1129" spans="13:44" x14ac:dyDescent="0.2">
      <c r="M1129" s="105"/>
      <c r="O1129" s="93"/>
      <c r="P1129" s="93"/>
      <c r="Q1129" s="93"/>
      <c r="R1129" s="93"/>
      <c r="S1129" s="93"/>
      <c r="T1129" s="93"/>
      <c r="U1129" s="93"/>
      <c r="V1129" s="93"/>
      <c r="W1129" s="93"/>
      <c r="X1129" s="93"/>
      <c r="Y1129" s="93"/>
      <c r="Z1129" s="93"/>
      <c r="AA1129" s="93"/>
      <c r="AB1129" s="93"/>
      <c r="AC1129" s="93"/>
      <c r="AD1129" s="93"/>
      <c r="AE1129" s="93"/>
      <c r="AF1129" s="93"/>
      <c r="AG1129" s="93"/>
      <c r="AH1129" s="93"/>
      <c r="AI1129" s="93"/>
      <c r="AJ1129" s="93"/>
      <c r="AK1129" s="93"/>
      <c r="AL1129" s="93"/>
      <c r="AM1129" s="93"/>
      <c r="AN1129" s="93"/>
      <c r="AO1129" s="93"/>
      <c r="AP1129" s="93"/>
      <c r="AQ1129" s="93"/>
      <c r="AR1129" s="93"/>
    </row>
    <row r="1130" spans="13:44" x14ac:dyDescent="0.2">
      <c r="M1130" s="105"/>
      <c r="O1130" s="93"/>
      <c r="P1130" s="93"/>
      <c r="Q1130" s="93"/>
      <c r="R1130" s="93"/>
      <c r="S1130" s="93"/>
      <c r="T1130" s="93"/>
      <c r="U1130" s="93"/>
      <c r="V1130" s="93"/>
      <c r="W1130" s="93"/>
      <c r="X1130" s="93"/>
      <c r="Y1130" s="93"/>
      <c r="Z1130" s="93"/>
      <c r="AA1130" s="93"/>
      <c r="AB1130" s="93"/>
      <c r="AC1130" s="93"/>
      <c r="AD1130" s="93"/>
      <c r="AE1130" s="93"/>
      <c r="AF1130" s="93"/>
      <c r="AG1130" s="93"/>
      <c r="AH1130" s="93"/>
      <c r="AI1130" s="93"/>
      <c r="AJ1130" s="93"/>
      <c r="AK1130" s="93"/>
      <c r="AL1130" s="93"/>
      <c r="AM1130" s="93"/>
      <c r="AN1130" s="93"/>
      <c r="AO1130" s="93"/>
      <c r="AP1130" s="93"/>
      <c r="AQ1130" s="93"/>
      <c r="AR1130" s="93"/>
    </row>
    <row r="1131" spans="13:44" x14ac:dyDescent="0.2">
      <c r="M1131" s="105"/>
      <c r="O1131" s="93"/>
      <c r="P1131" s="93"/>
      <c r="Q1131" s="93"/>
      <c r="R1131" s="93"/>
      <c r="S1131" s="93"/>
      <c r="T1131" s="93"/>
      <c r="U1131" s="93"/>
      <c r="V1131" s="93"/>
      <c r="W1131" s="93"/>
      <c r="X1131" s="93"/>
      <c r="Y1131" s="93"/>
      <c r="Z1131" s="93"/>
      <c r="AA1131" s="93"/>
      <c r="AB1131" s="93"/>
      <c r="AC1131" s="93"/>
      <c r="AD1131" s="93"/>
      <c r="AE1131" s="93"/>
      <c r="AF1131" s="93"/>
      <c r="AG1131" s="93"/>
      <c r="AH1131" s="93"/>
      <c r="AI1131" s="93"/>
      <c r="AJ1131" s="93"/>
      <c r="AK1131" s="93"/>
      <c r="AL1131" s="93"/>
      <c r="AM1131" s="93"/>
      <c r="AN1131" s="93"/>
      <c r="AO1131" s="93"/>
      <c r="AP1131" s="93"/>
      <c r="AQ1131" s="93"/>
      <c r="AR1131" s="93"/>
    </row>
    <row r="1132" spans="13:44" x14ac:dyDescent="0.2">
      <c r="M1132" s="105"/>
      <c r="O1132" s="93"/>
      <c r="P1132" s="93"/>
      <c r="Q1132" s="93"/>
      <c r="R1132" s="93"/>
      <c r="S1132" s="93"/>
      <c r="T1132" s="93"/>
      <c r="U1132" s="93"/>
      <c r="V1132" s="93"/>
      <c r="W1132" s="93"/>
      <c r="X1132" s="93"/>
      <c r="Y1132" s="93"/>
      <c r="Z1132" s="93"/>
      <c r="AA1132" s="93"/>
      <c r="AB1132" s="93"/>
      <c r="AC1132" s="93"/>
      <c r="AD1132" s="93"/>
      <c r="AE1132" s="93"/>
      <c r="AF1132" s="93"/>
      <c r="AG1132" s="93"/>
      <c r="AH1132" s="93"/>
      <c r="AI1132" s="93"/>
      <c r="AJ1132" s="93"/>
      <c r="AK1132" s="93"/>
      <c r="AL1132" s="93"/>
      <c r="AM1132" s="93"/>
      <c r="AN1132" s="93"/>
      <c r="AO1132" s="93"/>
      <c r="AP1132" s="93"/>
      <c r="AQ1132" s="93"/>
      <c r="AR1132" s="93"/>
    </row>
    <row r="1133" spans="13:44" x14ac:dyDescent="0.2">
      <c r="M1133" s="105"/>
      <c r="O1133" s="93"/>
      <c r="P1133" s="93"/>
      <c r="Q1133" s="93"/>
      <c r="R1133" s="93"/>
      <c r="S1133" s="93"/>
      <c r="T1133" s="93"/>
      <c r="U1133" s="93"/>
      <c r="V1133" s="93"/>
      <c r="W1133" s="93"/>
      <c r="X1133" s="93"/>
      <c r="Y1133" s="93"/>
      <c r="Z1133" s="93"/>
      <c r="AA1133" s="93"/>
      <c r="AB1133" s="93"/>
      <c r="AC1133" s="93"/>
      <c r="AD1133" s="93"/>
      <c r="AE1133" s="93"/>
      <c r="AF1133" s="93"/>
      <c r="AG1133" s="93"/>
      <c r="AH1133" s="93"/>
      <c r="AI1133" s="93"/>
      <c r="AJ1133" s="93"/>
      <c r="AK1133" s="93"/>
      <c r="AL1133" s="93"/>
      <c r="AM1133" s="93"/>
      <c r="AN1133" s="93"/>
      <c r="AO1133" s="93"/>
      <c r="AP1133" s="93"/>
      <c r="AQ1133" s="93"/>
      <c r="AR1133" s="93"/>
    </row>
    <row r="1134" spans="13:44" x14ac:dyDescent="0.2">
      <c r="M1134" s="105"/>
      <c r="O1134" s="93"/>
      <c r="P1134" s="93"/>
      <c r="Q1134" s="93"/>
      <c r="R1134" s="93"/>
      <c r="S1134" s="93"/>
      <c r="T1134" s="93"/>
      <c r="U1134" s="93"/>
      <c r="V1134" s="93"/>
      <c r="W1134" s="93"/>
      <c r="X1134" s="93"/>
      <c r="Y1134" s="93"/>
      <c r="Z1134" s="93"/>
      <c r="AA1134" s="93"/>
      <c r="AB1134" s="93"/>
      <c r="AC1134" s="93"/>
      <c r="AD1134" s="93"/>
      <c r="AE1134" s="93"/>
      <c r="AF1134" s="93"/>
      <c r="AG1134" s="93"/>
      <c r="AH1134" s="93"/>
      <c r="AI1134" s="93"/>
      <c r="AJ1134" s="93"/>
      <c r="AK1134" s="93"/>
      <c r="AL1134" s="93"/>
      <c r="AM1134" s="93"/>
      <c r="AN1134" s="93"/>
      <c r="AO1134" s="93"/>
      <c r="AP1134" s="93"/>
      <c r="AQ1134" s="93"/>
      <c r="AR1134" s="93"/>
    </row>
    <row r="1135" spans="13:44" x14ac:dyDescent="0.2">
      <c r="M1135" s="105"/>
      <c r="O1135" s="93"/>
      <c r="P1135" s="93"/>
      <c r="Q1135" s="93"/>
      <c r="R1135" s="93"/>
      <c r="S1135" s="93"/>
      <c r="T1135" s="93"/>
      <c r="U1135" s="93"/>
      <c r="V1135" s="93"/>
      <c r="W1135" s="93"/>
      <c r="X1135" s="93"/>
      <c r="Y1135" s="93"/>
      <c r="Z1135" s="93"/>
      <c r="AA1135" s="93"/>
      <c r="AB1135" s="93"/>
      <c r="AC1135" s="93"/>
      <c r="AD1135" s="93"/>
      <c r="AE1135" s="93"/>
      <c r="AF1135" s="93"/>
      <c r="AG1135" s="93"/>
      <c r="AH1135" s="93"/>
      <c r="AI1135" s="93"/>
      <c r="AJ1135" s="93"/>
      <c r="AK1135" s="93"/>
      <c r="AL1135" s="93"/>
      <c r="AM1135" s="93"/>
      <c r="AN1135" s="93"/>
      <c r="AO1135" s="93"/>
      <c r="AP1135" s="93"/>
      <c r="AQ1135" s="93"/>
      <c r="AR1135" s="93"/>
    </row>
    <row r="1136" spans="13:44" x14ac:dyDescent="0.2">
      <c r="M1136" s="105"/>
      <c r="O1136" s="93"/>
      <c r="P1136" s="93"/>
      <c r="Q1136" s="93"/>
      <c r="R1136" s="93"/>
      <c r="S1136" s="93"/>
      <c r="T1136" s="93"/>
      <c r="U1136" s="93"/>
      <c r="V1136" s="93"/>
      <c r="W1136" s="93"/>
      <c r="X1136" s="93"/>
      <c r="Y1136" s="93"/>
      <c r="Z1136" s="93"/>
      <c r="AA1136" s="93"/>
      <c r="AB1136" s="93"/>
      <c r="AC1136" s="93"/>
      <c r="AD1136" s="93"/>
      <c r="AE1136" s="93"/>
      <c r="AF1136" s="93"/>
      <c r="AG1136" s="93"/>
      <c r="AH1136" s="93"/>
      <c r="AI1136" s="93"/>
      <c r="AJ1136" s="93"/>
      <c r="AK1136" s="93"/>
      <c r="AL1136" s="93"/>
      <c r="AM1136" s="93"/>
      <c r="AN1136" s="93"/>
      <c r="AO1136" s="93"/>
      <c r="AP1136" s="93"/>
      <c r="AQ1136" s="93"/>
      <c r="AR1136" s="93"/>
    </row>
    <row r="1137" spans="13:44" x14ac:dyDescent="0.2">
      <c r="M1137" s="105"/>
      <c r="O1137" s="93"/>
      <c r="P1137" s="93"/>
      <c r="Q1137" s="93"/>
      <c r="R1137" s="93"/>
      <c r="S1137" s="93"/>
      <c r="T1137" s="93"/>
      <c r="U1137" s="93"/>
      <c r="V1137" s="93"/>
      <c r="W1137" s="93"/>
      <c r="X1137" s="93"/>
      <c r="Y1137" s="93"/>
      <c r="Z1137" s="93"/>
      <c r="AA1137" s="93"/>
      <c r="AB1137" s="93"/>
      <c r="AC1137" s="93"/>
      <c r="AD1137" s="93"/>
      <c r="AE1137" s="93"/>
      <c r="AF1137" s="93"/>
      <c r="AG1137" s="93"/>
      <c r="AH1137" s="93"/>
      <c r="AI1137" s="93"/>
      <c r="AJ1137" s="93"/>
      <c r="AK1137" s="93"/>
      <c r="AL1137" s="93"/>
      <c r="AM1137" s="93"/>
      <c r="AN1137" s="93"/>
      <c r="AO1137" s="93"/>
      <c r="AP1137" s="93"/>
      <c r="AQ1137" s="93"/>
      <c r="AR1137" s="93"/>
    </row>
    <row r="1138" spans="13:44" x14ac:dyDescent="0.2">
      <c r="M1138" s="105"/>
      <c r="O1138" s="93"/>
      <c r="P1138" s="93"/>
      <c r="Q1138" s="93"/>
      <c r="R1138" s="93"/>
      <c r="S1138" s="93"/>
      <c r="T1138" s="93"/>
      <c r="U1138" s="93"/>
      <c r="V1138" s="93"/>
      <c r="W1138" s="93"/>
      <c r="X1138" s="93"/>
      <c r="Y1138" s="93"/>
      <c r="Z1138" s="93"/>
      <c r="AA1138" s="93"/>
      <c r="AB1138" s="93"/>
      <c r="AC1138" s="93"/>
      <c r="AD1138" s="93"/>
      <c r="AE1138" s="93"/>
      <c r="AF1138" s="93"/>
      <c r="AG1138" s="93"/>
      <c r="AH1138" s="93"/>
      <c r="AI1138" s="93"/>
      <c r="AJ1138" s="93"/>
      <c r="AK1138" s="93"/>
      <c r="AL1138" s="93"/>
      <c r="AM1138" s="93"/>
      <c r="AN1138" s="93"/>
      <c r="AO1138" s="93"/>
      <c r="AP1138" s="93"/>
      <c r="AQ1138" s="93"/>
      <c r="AR1138" s="93"/>
    </row>
    <row r="1139" spans="13:44" x14ac:dyDescent="0.2">
      <c r="M1139" s="105"/>
      <c r="O1139" s="93"/>
      <c r="P1139" s="93"/>
      <c r="Q1139" s="93"/>
      <c r="R1139" s="93"/>
      <c r="S1139" s="93"/>
      <c r="T1139" s="93"/>
      <c r="U1139" s="93"/>
      <c r="V1139" s="93"/>
      <c r="W1139" s="93"/>
      <c r="X1139" s="93"/>
      <c r="Y1139" s="93"/>
      <c r="Z1139" s="93"/>
      <c r="AA1139" s="93"/>
      <c r="AB1139" s="93"/>
      <c r="AC1139" s="93"/>
      <c r="AD1139" s="93"/>
      <c r="AE1139" s="93"/>
      <c r="AF1139" s="93"/>
      <c r="AG1139" s="93"/>
      <c r="AH1139" s="93"/>
      <c r="AI1139" s="93"/>
      <c r="AJ1139" s="93"/>
      <c r="AK1139" s="93"/>
      <c r="AL1139" s="93"/>
      <c r="AM1139" s="93"/>
      <c r="AN1139" s="93"/>
      <c r="AO1139" s="93"/>
      <c r="AP1139" s="93"/>
      <c r="AQ1139" s="93"/>
      <c r="AR1139" s="93"/>
    </row>
    <row r="1140" spans="13:44" x14ac:dyDescent="0.2">
      <c r="M1140" s="105"/>
      <c r="O1140" s="93"/>
      <c r="P1140" s="93"/>
      <c r="Q1140" s="93"/>
      <c r="R1140" s="93"/>
      <c r="S1140" s="93"/>
      <c r="T1140" s="93"/>
      <c r="U1140" s="93"/>
      <c r="V1140" s="93"/>
      <c r="W1140" s="93"/>
      <c r="X1140" s="93"/>
      <c r="Y1140" s="93"/>
      <c r="Z1140" s="93"/>
      <c r="AA1140" s="93"/>
      <c r="AB1140" s="93"/>
      <c r="AC1140" s="93"/>
      <c r="AD1140" s="93"/>
      <c r="AE1140" s="93"/>
      <c r="AF1140" s="93"/>
      <c r="AG1140" s="93"/>
      <c r="AH1140" s="93"/>
      <c r="AI1140" s="93"/>
      <c r="AJ1140" s="93"/>
      <c r="AK1140" s="93"/>
      <c r="AL1140" s="93"/>
      <c r="AM1140" s="93"/>
      <c r="AN1140" s="93"/>
      <c r="AO1140" s="93"/>
      <c r="AP1140" s="93"/>
      <c r="AQ1140" s="93"/>
      <c r="AR1140" s="93"/>
    </row>
    <row r="1141" spans="13:44" x14ac:dyDescent="0.2">
      <c r="M1141" s="105"/>
      <c r="O1141" s="93"/>
      <c r="P1141" s="93"/>
      <c r="Q1141" s="93"/>
      <c r="R1141" s="93"/>
      <c r="S1141" s="93"/>
      <c r="T1141" s="93"/>
      <c r="U1141" s="93"/>
      <c r="V1141" s="93"/>
      <c r="W1141" s="93"/>
      <c r="X1141" s="93"/>
      <c r="Y1141" s="93"/>
      <c r="Z1141" s="93"/>
      <c r="AA1141" s="93"/>
      <c r="AB1141" s="93"/>
      <c r="AC1141" s="93"/>
      <c r="AD1141" s="93"/>
      <c r="AE1141" s="93"/>
      <c r="AF1141" s="93"/>
      <c r="AG1141" s="93"/>
      <c r="AH1141" s="93"/>
      <c r="AI1141" s="93"/>
      <c r="AJ1141" s="93"/>
      <c r="AK1141" s="93"/>
      <c r="AL1141" s="93"/>
      <c r="AM1141" s="93"/>
      <c r="AN1141" s="93"/>
      <c r="AO1141" s="93"/>
      <c r="AP1141" s="93"/>
      <c r="AQ1141" s="93"/>
      <c r="AR1141" s="93"/>
    </row>
    <row r="1142" spans="13:44" x14ac:dyDescent="0.2">
      <c r="M1142" s="105"/>
      <c r="O1142" s="93"/>
      <c r="P1142" s="93"/>
      <c r="Q1142" s="93"/>
      <c r="R1142" s="93"/>
      <c r="S1142" s="93"/>
      <c r="T1142" s="93"/>
      <c r="U1142" s="93"/>
      <c r="V1142" s="93"/>
      <c r="W1142" s="93"/>
      <c r="X1142" s="93"/>
      <c r="Y1142" s="93"/>
      <c r="Z1142" s="93"/>
      <c r="AA1142" s="93"/>
      <c r="AB1142" s="93"/>
      <c r="AC1142" s="93"/>
      <c r="AD1142" s="93"/>
      <c r="AE1142" s="93"/>
      <c r="AF1142" s="93"/>
      <c r="AG1142" s="93"/>
      <c r="AH1142" s="93"/>
      <c r="AI1142" s="93"/>
      <c r="AJ1142" s="93"/>
      <c r="AK1142" s="93"/>
      <c r="AL1142" s="93"/>
      <c r="AM1142" s="93"/>
      <c r="AN1142" s="93"/>
      <c r="AO1142" s="93"/>
      <c r="AP1142" s="93"/>
      <c r="AQ1142" s="93"/>
      <c r="AR1142" s="93"/>
    </row>
    <row r="1143" spans="13:44" x14ac:dyDescent="0.2">
      <c r="M1143" s="105"/>
      <c r="O1143" s="93"/>
      <c r="P1143" s="93"/>
      <c r="Q1143" s="93"/>
      <c r="R1143" s="93"/>
      <c r="S1143" s="93"/>
      <c r="T1143" s="93"/>
      <c r="U1143" s="93"/>
      <c r="V1143" s="93"/>
      <c r="W1143" s="93"/>
      <c r="X1143" s="93"/>
      <c r="Y1143" s="93"/>
      <c r="Z1143" s="93"/>
      <c r="AA1143" s="93"/>
      <c r="AB1143" s="93"/>
      <c r="AC1143" s="93"/>
      <c r="AD1143" s="93"/>
      <c r="AE1143" s="93"/>
      <c r="AF1143" s="93"/>
      <c r="AG1143" s="93"/>
      <c r="AH1143" s="93"/>
      <c r="AI1143" s="93"/>
      <c r="AJ1143" s="93"/>
      <c r="AK1143" s="93"/>
      <c r="AL1143" s="93"/>
      <c r="AM1143" s="93"/>
      <c r="AN1143" s="93"/>
      <c r="AO1143" s="93"/>
      <c r="AP1143" s="93"/>
      <c r="AQ1143" s="93"/>
      <c r="AR1143" s="93"/>
    </row>
    <row r="1144" spans="13:44" x14ac:dyDescent="0.2">
      <c r="M1144" s="105"/>
      <c r="O1144" s="93"/>
      <c r="P1144" s="93"/>
      <c r="Q1144" s="93"/>
      <c r="R1144" s="93"/>
      <c r="S1144" s="93"/>
      <c r="T1144" s="93"/>
      <c r="U1144" s="93"/>
      <c r="V1144" s="93"/>
      <c r="W1144" s="93"/>
      <c r="X1144" s="93"/>
      <c r="Y1144" s="93"/>
      <c r="Z1144" s="93"/>
      <c r="AA1144" s="93"/>
      <c r="AB1144" s="93"/>
      <c r="AC1144" s="93"/>
      <c r="AD1144" s="93"/>
      <c r="AE1144" s="93"/>
      <c r="AF1144" s="93"/>
      <c r="AG1144" s="93"/>
      <c r="AH1144" s="93"/>
      <c r="AI1144" s="93"/>
      <c r="AJ1144" s="93"/>
      <c r="AK1144" s="93"/>
      <c r="AL1144" s="93"/>
      <c r="AM1144" s="93"/>
      <c r="AN1144" s="93"/>
      <c r="AO1144" s="93"/>
      <c r="AP1144" s="93"/>
      <c r="AQ1144" s="93"/>
      <c r="AR1144" s="93"/>
    </row>
    <row r="1145" spans="13:44" x14ac:dyDescent="0.2">
      <c r="M1145" s="105"/>
      <c r="O1145" s="93"/>
      <c r="P1145" s="93"/>
      <c r="Q1145" s="93"/>
      <c r="R1145" s="93"/>
      <c r="S1145" s="93"/>
      <c r="T1145" s="93"/>
      <c r="U1145" s="93"/>
      <c r="V1145" s="93"/>
      <c r="W1145" s="93"/>
      <c r="X1145" s="93"/>
      <c r="Y1145" s="93"/>
      <c r="Z1145" s="93"/>
      <c r="AA1145" s="93"/>
      <c r="AB1145" s="93"/>
      <c r="AC1145" s="93"/>
      <c r="AD1145" s="93"/>
      <c r="AE1145" s="93"/>
      <c r="AF1145" s="93"/>
      <c r="AG1145" s="93"/>
      <c r="AH1145" s="93"/>
      <c r="AI1145" s="93"/>
      <c r="AJ1145" s="93"/>
      <c r="AK1145" s="93"/>
      <c r="AL1145" s="93"/>
      <c r="AM1145" s="93"/>
      <c r="AN1145" s="93"/>
      <c r="AO1145" s="93"/>
      <c r="AP1145" s="93"/>
      <c r="AQ1145" s="93"/>
      <c r="AR1145" s="93"/>
    </row>
    <row r="1146" spans="13:44" x14ac:dyDescent="0.2">
      <c r="M1146" s="105"/>
      <c r="O1146" s="93"/>
      <c r="P1146" s="93"/>
      <c r="Q1146" s="93"/>
      <c r="R1146" s="93"/>
      <c r="S1146" s="93"/>
      <c r="T1146" s="93"/>
      <c r="U1146" s="93"/>
      <c r="V1146" s="93"/>
      <c r="W1146" s="93"/>
      <c r="X1146" s="93"/>
      <c r="Y1146" s="93"/>
      <c r="Z1146" s="93"/>
      <c r="AA1146" s="93"/>
      <c r="AB1146" s="93"/>
      <c r="AC1146" s="93"/>
      <c r="AD1146" s="93"/>
      <c r="AE1146" s="93"/>
      <c r="AF1146" s="93"/>
      <c r="AG1146" s="93"/>
      <c r="AH1146" s="93"/>
      <c r="AI1146" s="93"/>
      <c r="AJ1146" s="93"/>
      <c r="AK1146" s="93"/>
      <c r="AL1146" s="93"/>
      <c r="AM1146" s="93"/>
      <c r="AN1146" s="93"/>
      <c r="AO1146" s="93"/>
      <c r="AP1146" s="93"/>
      <c r="AQ1146" s="93"/>
      <c r="AR1146" s="93"/>
    </row>
    <row r="1147" spans="13:44" x14ac:dyDescent="0.2">
      <c r="M1147" s="105"/>
      <c r="O1147" s="93"/>
      <c r="P1147" s="93"/>
      <c r="Q1147" s="93"/>
      <c r="R1147" s="93"/>
      <c r="S1147" s="93"/>
      <c r="T1147" s="93"/>
      <c r="U1147" s="93"/>
      <c r="V1147" s="93"/>
      <c r="W1147" s="93"/>
      <c r="X1147" s="93"/>
      <c r="Y1147" s="93"/>
      <c r="Z1147" s="93"/>
      <c r="AA1147" s="93"/>
      <c r="AB1147" s="93"/>
      <c r="AC1147" s="93"/>
      <c r="AD1147" s="93"/>
      <c r="AE1147" s="93"/>
      <c r="AF1147" s="93"/>
      <c r="AG1147" s="93"/>
      <c r="AH1147" s="93"/>
      <c r="AI1147" s="93"/>
      <c r="AJ1147" s="93"/>
      <c r="AK1147" s="93"/>
      <c r="AL1147" s="93"/>
      <c r="AM1147" s="93"/>
      <c r="AN1147" s="93"/>
      <c r="AO1147" s="93"/>
      <c r="AP1147" s="93"/>
      <c r="AQ1147" s="93"/>
      <c r="AR1147" s="93"/>
    </row>
    <row r="1148" spans="13:44" x14ac:dyDescent="0.2">
      <c r="M1148" s="105"/>
      <c r="O1148" s="93"/>
      <c r="P1148" s="93"/>
      <c r="Q1148" s="93"/>
      <c r="R1148" s="93"/>
      <c r="S1148" s="93"/>
      <c r="T1148" s="93"/>
      <c r="U1148" s="93"/>
      <c r="V1148" s="93"/>
      <c r="W1148" s="93"/>
      <c r="X1148" s="93"/>
      <c r="Y1148" s="93"/>
      <c r="Z1148" s="93"/>
      <c r="AA1148" s="93"/>
      <c r="AB1148" s="93"/>
      <c r="AC1148" s="93"/>
      <c r="AD1148" s="93"/>
      <c r="AE1148" s="93"/>
      <c r="AF1148" s="93"/>
      <c r="AG1148" s="93"/>
      <c r="AH1148" s="93"/>
      <c r="AI1148" s="93"/>
      <c r="AJ1148" s="93"/>
      <c r="AK1148" s="93"/>
      <c r="AL1148" s="93"/>
      <c r="AM1148" s="93"/>
      <c r="AN1148" s="93"/>
      <c r="AO1148" s="93"/>
      <c r="AP1148" s="93"/>
      <c r="AQ1148" s="93"/>
      <c r="AR1148" s="93"/>
    </row>
    <row r="1149" spans="13:44" x14ac:dyDescent="0.2">
      <c r="M1149" s="105"/>
      <c r="O1149" s="93"/>
      <c r="P1149" s="93"/>
      <c r="Q1149" s="93"/>
      <c r="R1149" s="93"/>
      <c r="S1149" s="93"/>
      <c r="T1149" s="93"/>
      <c r="U1149" s="93"/>
      <c r="V1149" s="93"/>
      <c r="W1149" s="93"/>
      <c r="X1149" s="93"/>
      <c r="Y1149" s="93"/>
      <c r="Z1149" s="93"/>
      <c r="AA1149" s="93"/>
      <c r="AB1149" s="93"/>
      <c r="AC1149" s="93"/>
      <c r="AD1149" s="93"/>
      <c r="AE1149" s="93"/>
      <c r="AF1149" s="93"/>
      <c r="AG1149" s="93"/>
      <c r="AH1149" s="93"/>
      <c r="AI1149" s="93"/>
      <c r="AJ1149" s="93"/>
      <c r="AK1149" s="93"/>
      <c r="AL1149" s="93"/>
      <c r="AM1149" s="93"/>
      <c r="AN1149" s="93"/>
      <c r="AO1149" s="93"/>
      <c r="AP1149" s="93"/>
      <c r="AQ1149" s="93"/>
      <c r="AR1149" s="93"/>
    </row>
    <row r="1150" spans="13:44" x14ac:dyDescent="0.2">
      <c r="M1150" s="105"/>
      <c r="O1150" s="93"/>
      <c r="P1150" s="93"/>
      <c r="Q1150" s="93"/>
      <c r="R1150" s="93"/>
      <c r="S1150" s="93"/>
      <c r="T1150" s="93"/>
      <c r="U1150" s="93"/>
      <c r="V1150" s="93"/>
      <c r="W1150" s="93"/>
      <c r="X1150" s="93"/>
      <c r="Y1150" s="93"/>
      <c r="Z1150" s="93"/>
      <c r="AA1150" s="93"/>
      <c r="AB1150" s="93"/>
      <c r="AC1150" s="93"/>
      <c r="AD1150" s="93"/>
      <c r="AE1150" s="93"/>
      <c r="AF1150" s="93"/>
      <c r="AG1150" s="93"/>
      <c r="AH1150" s="93"/>
      <c r="AI1150" s="93"/>
      <c r="AJ1150" s="93"/>
      <c r="AK1150" s="93"/>
      <c r="AL1150" s="93"/>
      <c r="AM1150" s="93"/>
      <c r="AN1150" s="93"/>
      <c r="AO1150" s="93"/>
      <c r="AP1150" s="93"/>
      <c r="AQ1150" s="93"/>
      <c r="AR1150" s="93"/>
    </row>
    <row r="1151" spans="13:44" x14ac:dyDescent="0.2">
      <c r="M1151" s="105"/>
      <c r="O1151" s="93"/>
      <c r="P1151" s="93"/>
      <c r="Q1151" s="93"/>
      <c r="R1151" s="93"/>
      <c r="S1151" s="93"/>
      <c r="T1151" s="93"/>
      <c r="U1151" s="93"/>
      <c r="V1151" s="93"/>
      <c r="W1151" s="93"/>
      <c r="X1151" s="93"/>
      <c r="Y1151" s="93"/>
      <c r="Z1151" s="93"/>
      <c r="AA1151" s="93"/>
      <c r="AB1151" s="93"/>
      <c r="AC1151" s="93"/>
      <c r="AD1151" s="93"/>
      <c r="AE1151" s="93"/>
      <c r="AF1151" s="93"/>
      <c r="AG1151" s="93"/>
      <c r="AH1151" s="93"/>
      <c r="AI1151" s="93"/>
      <c r="AJ1151" s="93"/>
      <c r="AK1151" s="93"/>
      <c r="AL1151" s="93"/>
      <c r="AM1151" s="93"/>
      <c r="AN1151" s="93"/>
      <c r="AO1151" s="93"/>
      <c r="AP1151" s="93"/>
      <c r="AQ1151" s="93"/>
      <c r="AR1151" s="93"/>
    </row>
    <row r="1152" spans="13:44" x14ac:dyDescent="0.2">
      <c r="M1152" s="105"/>
      <c r="O1152" s="93"/>
      <c r="P1152" s="93"/>
      <c r="Q1152" s="93"/>
      <c r="R1152" s="93"/>
      <c r="S1152" s="93"/>
      <c r="T1152" s="93"/>
      <c r="U1152" s="93"/>
      <c r="V1152" s="93"/>
      <c r="W1152" s="93"/>
      <c r="X1152" s="93"/>
      <c r="Y1152" s="93"/>
      <c r="Z1152" s="93"/>
      <c r="AA1152" s="93"/>
      <c r="AB1152" s="93"/>
      <c r="AC1152" s="93"/>
      <c r="AD1152" s="93"/>
      <c r="AE1152" s="93"/>
      <c r="AF1152" s="93"/>
      <c r="AG1152" s="93"/>
      <c r="AH1152" s="93"/>
      <c r="AI1152" s="93"/>
      <c r="AJ1152" s="93"/>
      <c r="AK1152" s="93"/>
      <c r="AL1152" s="93"/>
      <c r="AM1152" s="93"/>
      <c r="AN1152" s="93"/>
      <c r="AO1152" s="93"/>
      <c r="AP1152" s="93"/>
      <c r="AQ1152" s="93"/>
      <c r="AR1152" s="93"/>
    </row>
    <row r="1153" spans="13:44" x14ac:dyDescent="0.2">
      <c r="M1153" s="105"/>
      <c r="O1153" s="93"/>
      <c r="P1153" s="93"/>
      <c r="Q1153" s="93"/>
      <c r="R1153" s="93"/>
      <c r="S1153" s="93"/>
      <c r="T1153" s="93"/>
      <c r="U1153" s="93"/>
      <c r="V1153" s="93"/>
      <c r="W1153" s="93"/>
      <c r="X1153" s="93"/>
      <c r="Y1153" s="93"/>
      <c r="Z1153" s="93"/>
      <c r="AA1153" s="93"/>
      <c r="AB1153" s="93"/>
      <c r="AC1153" s="93"/>
      <c r="AD1153" s="93"/>
      <c r="AE1153" s="93"/>
      <c r="AF1153" s="93"/>
      <c r="AG1153" s="93"/>
      <c r="AH1153" s="93"/>
      <c r="AI1153" s="93"/>
      <c r="AJ1153" s="93"/>
      <c r="AK1153" s="93"/>
      <c r="AL1153" s="93"/>
      <c r="AM1153" s="93"/>
      <c r="AN1153" s="93"/>
      <c r="AO1153" s="93"/>
      <c r="AP1153" s="93"/>
      <c r="AQ1153" s="93"/>
      <c r="AR1153" s="93"/>
    </row>
    <row r="1154" spans="13:44" x14ac:dyDescent="0.2">
      <c r="M1154" s="105"/>
      <c r="O1154" s="93"/>
      <c r="P1154" s="93"/>
      <c r="Q1154" s="93"/>
      <c r="R1154" s="93"/>
      <c r="S1154" s="93"/>
      <c r="T1154" s="93"/>
      <c r="U1154" s="93"/>
      <c r="V1154" s="93"/>
      <c r="W1154" s="93"/>
      <c r="X1154" s="93"/>
      <c r="Y1154" s="93"/>
      <c r="Z1154" s="93"/>
      <c r="AA1154" s="93"/>
      <c r="AB1154" s="93"/>
      <c r="AC1154" s="93"/>
      <c r="AD1154" s="93"/>
      <c r="AE1154" s="93"/>
      <c r="AF1154" s="93"/>
      <c r="AG1154" s="93"/>
      <c r="AH1154" s="93"/>
      <c r="AI1154" s="93"/>
      <c r="AJ1154" s="93"/>
      <c r="AK1154" s="93"/>
      <c r="AL1154" s="93"/>
      <c r="AM1154" s="93"/>
      <c r="AN1154" s="93"/>
      <c r="AO1154" s="93"/>
      <c r="AP1154" s="93"/>
      <c r="AQ1154" s="93"/>
      <c r="AR1154" s="93"/>
    </row>
    <row r="1155" spans="13:44" x14ac:dyDescent="0.2">
      <c r="M1155" s="105"/>
      <c r="O1155" s="93"/>
      <c r="P1155" s="93"/>
      <c r="Q1155" s="93"/>
      <c r="R1155" s="93"/>
      <c r="S1155" s="93"/>
      <c r="T1155" s="93"/>
      <c r="U1155" s="93"/>
      <c r="V1155" s="93"/>
      <c r="W1155" s="93"/>
      <c r="X1155" s="93"/>
      <c r="Y1155" s="93"/>
      <c r="Z1155" s="93"/>
      <c r="AA1155" s="93"/>
      <c r="AB1155" s="93"/>
      <c r="AC1155" s="93"/>
      <c r="AD1155" s="93"/>
      <c r="AE1155" s="93"/>
      <c r="AF1155" s="93"/>
      <c r="AG1155" s="93"/>
      <c r="AH1155" s="93"/>
      <c r="AI1155" s="93"/>
      <c r="AJ1155" s="93"/>
      <c r="AK1155" s="93"/>
      <c r="AL1155" s="93"/>
      <c r="AM1155" s="93"/>
      <c r="AN1155" s="93"/>
      <c r="AO1155" s="93"/>
      <c r="AP1155" s="93"/>
      <c r="AQ1155" s="93"/>
      <c r="AR1155" s="93"/>
    </row>
    <row r="1156" spans="13:44" x14ac:dyDescent="0.2">
      <c r="M1156" s="105"/>
      <c r="O1156" s="93"/>
      <c r="P1156" s="93"/>
      <c r="Q1156" s="93"/>
      <c r="R1156" s="93"/>
      <c r="S1156" s="93"/>
      <c r="T1156" s="93"/>
      <c r="U1156" s="93"/>
      <c r="V1156" s="93"/>
      <c r="W1156" s="93"/>
      <c r="X1156" s="93"/>
      <c r="Y1156" s="93"/>
      <c r="Z1156" s="93"/>
      <c r="AA1156" s="93"/>
      <c r="AB1156" s="93"/>
      <c r="AC1156" s="93"/>
      <c r="AD1156" s="93"/>
      <c r="AE1156" s="93"/>
      <c r="AF1156" s="93"/>
      <c r="AG1156" s="93"/>
      <c r="AH1156" s="93"/>
      <c r="AI1156" s="93"/>
      <c r="AJ1156" s="93"/>
      <c r="AK1156" s="93"/>
      <c r="AL1156" s="93"/>
      <c r="AM1156" s="93"/>
      <c r="AN1156" s="93"/>
      <c r="AO1156" s="93"/>
      <c r="AP1156" s="93"/>
      <c r="AQ1156" s="93"/>
      <c r="AR1156" s="93"/>
    </row>
    <row r="1157" spans="13:44" x14ac:dyDescent="0.2">
      <c r="M1157" s="105"/>
      <c r="O1157" s="93"/>
      <c r="P1157" s="93"/>
      <c r="Q1157" s="93"/>
      <c r="R1157" s="93"/>
      <c r="S1157" s="93"/>
      <c r="T1157" s="93"/>
      <c r="U1157" s="93"/>
      <c r="V1157" s="93"/>
      <c r="W1157" s="93"/>
      <c r="X1157" s="93"/>
      <c r="Y1157" s="93"/>
      <c r="Z1157" s="93"/>
      <c r="AA1157" s="93"/>
      <c r="AB1157" s="93"/>
      <c r="AC1157" s="93"/>
      <c r="AD1157" s="93"/>
      <c r="AE1157" s="93"/>
      <c r="AF1157" s="93"/>
      <c r="AG1157" s="93"/>
      <c r="AH1157" s="93"/>
      <c r="AI1157" s="93"/>
      <c r="AJ1157" s="93"/>
      <c r="AK1157" s="93"/>
      <c r="AL1157" s="93"/>
      <c r="AM1157" s="93"/>
      <c r="AN1157" s="93"/>
      <c r="AO1157" s="93"/>
      <c r="AP1157" s="93"/>
      <c r="AQ1157" s="93"/>
      <c r="AR1157" s="93"/>
    </row>
    <row r="1158" spans="13:44" x14ac:dyDescent="0.2">
      <c r="M1158" s="105"/>
      <c r="O1158" s="93"/>
      <c r="P1158" s="93"/>
      <c r="Q1158" s="93"/>
      <c r="R1158" s="93"/>
      <c r="S1158" s="93"/>
      <c r="T1158" s="93"/>
      <c r="U1158" s="93"/>
      <c r="V1158" s="93"/>
      <c r="W1158" s="93"/>
      <c r="X1158" s="93"/>
      <c r="Y1158" s="93"/>
      <c r="Z1158" s="93"/>
      <c r="AA1158" s="93"/>
      <c r="AB1158" s="93"/>
      <c r="AC1158" s="93"/>
      <c r="AD1158" s="93"/>
      <c r="AE1158" s="93"/>
      <c r="AF1158" s="93"/>
      <c r="AG1158" s="93"/>
      <c r="AH1158" s="93"/>
      <c r="AI1158" s="93"/>
      <c r="AJ1158" s="93"/>
      <c r="AK1158" s="93"/>
      <c r="AL1158" s="93"/>
      <c r="AM1158" s="93"/>
      <c r="AN1158" s="93"/>
      <c r="AO1158" s="93"/>
      <c r="AP1158" s="93"/>
      <c r="AQ1158" s="93"/>
      <c r="AR1158" s="93"/>
    </row>
    <row r="1159" spans="13:44" x14ac:dyDescent="0.2">
      <c r="M1159" s="105"/>
      <c r="O1159" s="93"/>
      <c r="P1159" s="93"/>
      <c r="Q1159" s="93"/>
      <c r="R1159" s="93"/>
      <c r="S1159" s="93"/>
      <c r="T1159" s="93"/>
      <c r="U1159" s="93"/>
      <c r="V1159" s="93"/>
      <c r="W1159" s="93"/>
      <c r="X1159" s="93"/>
      <c r="Y1159" s="93"/>
      <c r="Z1159" s="93"/>
      <c r="AA1159" s="93"/>
      <c r="AB1159" s="93"/>
      <c r="AC1159" s="93"/>
      <c r="AD1159" s="93"/>
      <c r="AE1159" s="93"/>
      <c r="AF1159" s="93"/>
      <c r="AG1159" s="93"/>
      <c r="AH1159" s="93"/>
      <c r="AI1159" s="93"/>
      <c r="AJ1159" s="93"/>
      <c r="AK1159" s="93"/>
      <c r="AL1159" s="93"/>
      <c r="AM1159" s="93"/>
      <c r="AN1159" s="93"/>
      <c r="AO1159" s="93"/>
      <c r="AP1159" s="93"/>
      <c r="AQ1159" s="93"/>
      <c r="AR1159" s="93"/>
    </row>
    <row r="1160" spans="13:44" x14ac:dyDescent="0.2">
      <c r="M1160" s="105"/>
      <c r="O1160" s="93"/>
      <c r="P1160" s="93"/>
      <c r="Q1160" s="93"/>
      <c r="R1160" s="93"/>
      <c r="S1160" s="93"/>
      <c r="T1160" s="93"/>
      <c r="U1160" s="93"/>
      <c r="V1160" s="93"/>
      <c r="W1160" s="93"/>
      <c r="X1160" s="93"/>
      <c r="Y1160" s="93"/>
      <c r="Z1160" s="93"/>
      <c r="AA1160" s="93"/>
      <c r="AB1160" s="93"/>
      <c r="AC1160" s="93"/>
      <c r="AD1160" s="93"/>
      <c r="AE1160" s="93"/>
      <c r="AF1160" s="93"/>
      <c r="AG1160" s="93"/>
      <c r="AH1160" s="93"/>
      <c r="AI1160" s="93"/>
      <c r="AJ1160" s="93"/>
      <c r="AK1160" s="93"/>
      <c r="AL1160" s="93"/>
      <c r="AM1160" s="93"/>
      <c r="AN1160" s="93"/>
      <c r="AO1160" s="93"/>
      <c r="AP1160" s="93"/>
      <c r="AQ1160" s="93"/>
      <c r="AR1160" s="93"/>
    </row>
    <row r="1161" spans="13:44" x14ac:dyDescent="0.2">
      <c r="M1161" s="105"/>
      <c r="O1161" s="93"/>
      <c r="P1161" s="93"/>
      <c r="Q1161" s="93"/>
      <c r="R1161" s="93"/>
      <c r="S1161" s="93"/>
      <c r="T1161" s="93"/>
      <c r="U1161" s="93"/>
      <c r="V1161" s="93"/>
      <c r="W1161" s="93"/>
      <c r="X1161" s="93"/>
      <c r="Y1161" s="93"/>
      <c r="Z1161" s="93"/>
      <c r="AA1161" s="93"/>
      <c r="AB1161" s="93"/>
      <c r="AC1161" s="93"/>
      <c r="AD1161" s="93"/>
      <c r="AE1161" s="93"/>
      <c r="AF1161" s="93"/>
      <c r="AG1161" s="93"/>
      <c r="AH1161" s="93"/>
      <c r="AI1161" s="93"/>
      <c r="AJ1161" s="93"/>
      <c r="AK1161" s="93"/>
      <c r="AL1161" s="93"/>
      <c r="AM1161" s="93"/>
      <c r="AN1161" s="93"/>
      <c r="AO1161" s="93"/>
      <c r="AP1161" s="93"/>
      <c r="AQ1161" s="93"/>
      <c r="AR1161" s="93"/>
    </row>
    <row r="1162" spans="13:44" x14ac:dyDescent="0.2">
      <c r="M1162" s="105"/>
      <c r="O1162" s="93"/>
      <c r="P1162" s="93"/>
      <c r="Q1162" s="93"/>
      <c r="R1162" s="93"/>
      <c r="S1162" s="93"/>
      <c r="T1162" s="93"/>
      <c r="U1162" s="93"/>
      <c r="V1162" s="93"/>
      <c r="W1162" s="93"/>
      <c r="X1162" s="93"/>
      <c r="Y1162" s="93"/>
      <c r="Z1162" s="93"/>
      <c r="AA1162" s="93"/>
      <c r="AB1162" s="93"/>
      <c r="AC1162" s="93"/>
      <c r="AD1162" s="93"/>
      <c r="AE1162" s="93"/>
      <c r="AF1162" s="93"/>
      <c r="AG1162" s="93"/>
      <c r="AH1162" s="93"/>
      <c r="AI1162" s="93"/>
      <c r="AJ1162" s="93"/>
      <c r="AK1162" s="93"/>
      <c r="AL1162" s="93"/>
      <c r="AM1162" s="93"/>
      <c r="AN1162" s="93"/>
      <c r="AO1162" s="93"/>
      <c r="AP1162" s="93"/>
      <c r="AQ1162" s="93"/>
      <c r="AR1162" s="93"/>
    </row>
    <row r="1163" spans="13:44" x14ac:dyDescent="0.2">
      <c r="M1163" s="105"/>
      <c r="O1163" s="93"/>
      <c r="P1163" s="93"/>
      <c r="Q1163" s="93"/>
      <c r="R1163" s="93"/>
      <c r="S1163" s="93"/>
      <c r="T1163" s="93"/>
      <c r="U1163" s="93"/>
      <c r="V1163" s="93"/>
      <c r="W1163" s="93"/>
      <c r="X1163" s="93"/>
      <c r="Y1163" s="93"/>
      <c r="Z1163" s="93"/>
      <c r="AA1163" s="93"/>
      <c r="AB1163" s="93"/>
      <c r="AC1163" s="93"/>
      <c r="AD1163" s="93"/>
      <c r="AE1163" s="93"/>
      <c r="AF1163" s="93"/>
      <c r="AG1163" s="93"/>
      <c r="AH1163" s="93"/>
      <c r="AI1163" s="93"/>
      <c r="AJ1163" s="93"/>
      <c r="AK1163" s="93"/>
      <c r="AL1163" s="93"/>
      <c r="AM1163" s="93"/>
      <c r="AN1163" s="93"/>
      <c r="AO1163" s="93"/>
      <c r="AP1163" s="93"/>
      <c r="AQ1163" s="93"/>
      <c r="AR1163" s="93"/>
    </row>
    <row r="1164" spans="13:44" x14ac:dyDescent="0.2">
      <c r="M1164" s="105"/>
      <c r="O1164" s="93"/>
      <c r="P1164" s="93"/>
      <c r="Q1164" s="93"/>
      <c r="R1164" s="93"/>
      <c r="S1164" s="93"/>
      <c r="T1164" s="93"/>
      <c r="U1164" s="93"/>
      <c r="V1164" s="93"/>
      <c r="W1164" s="93"/>
      <c r="X1164" s="93"/>
      <c r="Y1164" s="93"/>
      <c r="Z1164" s="93"/>
      <c r="AA1164" s="93"/>
      <c r="AB1164" s="93"/>
      <c r="AC1164" s="93"/>
      <c r="AD1164" s="93"/>
      <c r="AE1164" s="93"/>
      <c r="AF1164" s="93"/>
      <c r="AG1164" s="93"/>
      <c r="AH1164" s="93"/>
      <c r="AI1164" s="93"/>
      <c r="AJ1164" s="93"/>
      <c r="AK1164" s="93"/>
      <c r="AL1164" s="93"/>
      <c r="AM1164" s="93"/>
      <c r="AN1164" s="93"/>
      <c r="AO1164" s="93"/>
      <c r="AP1164" s="93"/>
      <c r="AQ1164" s="93"/>
      <c r="AR1164" s="93"/>
    </row>
    <row r="1165" spans="13:44" x14ac:dyDescent="0.2">
      <c r="M1165" s="105"/>
      <c r="O1165" s="93"/>
      <c r="P1165" s="93"/>
      <c r="Q1165" s="93"/>
      <c r="R1165" s="93"/>
      <c r="S1165" s="93"/>
      <c r="T1165" s="93"/>
      <c r="U1165" s="93"/>
      <c r="V1165" s="93"/>
      <c r="W1165" s="93"/>
      <c r="X1165" s="93"/>
      <c r="Y1165" s="93"/>
      <c r="Z1165" s="93"/>
      <c r="AA1165" s="93"/>
      <c r="AB1165" s="93"/>
      <c r="AC1165" s="93"/>
      <c r="AD1165" s="93"/>
      <c r="AE1165" s="93"/>
      <c r="AF1165" s="93"/>
      <c r="AG1165" s="93"/>
      <c r="AH1165" s="93"/>
      <c r="AI1165" s="93"/>
      <c r="AJ1165" s="93"/>
      <c r="AK1165" s="93"/>
      <c r="AL1165" s="93"/>
      <c r="AM1165" s="93"/>
      <c r="AN1165" s="93"/>
      <c r="AO1165" s="93"/>
      <c r="AP1165" s="93"/>
      <c r="AQ1165" s="93"/>
      <c r="AR1165" s="93"/>
    </row>
    <row r="1166" spans="13:44" x14ac:dyDescent="0.2">
      <c r="M1166" s="105"/>
      <c r="O1166" s="93"/>
      <c r="P1166" s="93"/>
      <c r="Q1166" s="93"/>
      <c r="R1166" s="93"/>
      <c r="S1166" s="93"/>
      <c r="T1166" s="93"/>
      <c r="U1166" s="93"/>
      <c r="V1166" s="93"/>
      <c r="W1166" s="93"/>
      <c r="X1166" s="93"/>
      <c r="Y1166" s="93"/>
      <c r="Z1166" s="93"/>
      <c r="AA1166" s="93"/>
      <c r="AB1166" s="93"/>
      <c r="AC1166" s="93"/>
      <c r="AD1166" s="93"/>
      <c r="AE1166" s="93"/>
      <c r="AF1166" s="93"/>
      <c r="AG1166" s="93"/>
      <c r="AH1166" s="93"/>
      <c r="AI1166" s="93"/>
      <c r="AJ1166" s="93"/>
      <c r="AK1166" s="93"/>
      <c r="AL1166" s="93"/>
      <c r="AM1166" s="93"/>
      <c r="AN1166" s="93"/>
      <c r="AO1166" s="93"/>
      <c r="AP1166" s="93"/>
      <c r="AQ1166" s="93"/>
      <c r="AR1166" s="93"/>
    </row>
    <row r="1167" spans="13:44" x14ac:dyDescent="0.2">
      <c r="M1167" s="105"/>
      <c r="O1167" s="93"/>
      <c r="P1167" s="93"/>
      <c r="Q1167" s="93"/>
      <c r="R1167" s="93"/>
      <c r="S1167" s="93"/>
      <c r="T1167" s="93"/>
      <c r="U1167" s="93"/>
      <c r="V1167" s="93"/>
      <c r="W1167" s="93"/>
      <c r="X1167" s="93"/>
      <c r="Y1167" s="93"/>
      <c r="Z1167" s="93"/>
      <c r="AA1167" s="93"/>
      <c r="AB1167" s="93"/>
      <c r="AC1167" s="93"/>
      <c r="AD1167" s="93"/>
      <c r="AE1167" s="93"/>
      <c r="AF1167" s="93"/>
      <c r="AG1167" s="93"/>
      <c r="AH1167" s="93"/>
      <c r="AI1167" s="93"/>
      <c r="AJ1167" s="93"/>
      <c r="AK1167" s="93"/>
      <c r="AL1167" s="93"/>
      <c r="AM1167" s="93"/>
      <c r="AN1167" s="93"/>
      <c r="AO1167" s="93"/>
      <c r="AP1167" s="93"/>
      <c r="AQ1167" s="93"/>
      <c r="AR1167" s="93"/>
    </row>
    <row r="1168" spans="13:44" x14ac:dyDescent="0.2">
      <c r="M1168" s="105"/>
      <c r="O1168" s="93"/>
      <c r="P1168" s="93"/>
      <c r="Q1168" s="93"/>
      <c r="R1168" s="93"/>
      <c r="S1168" s="93"/>
      <c r="T1168" s="93"/>
      <c r="U1168" s="93"/>
      <c r="V1168" s="93"/>
      <c r="W1168" s="93"/>
      <c r="X1168" s="93"/>
      <c r="Y1168" s="93"/>
      <c r="Z1168" s="93"/>
      <c r="AA1168" s="93"/>
      <c r="AB1168" s="93"/>
      <c r="AC1168" s="93"/>
      <c r="AD1168" s="93"/>
      <c r="AE1168" s="93"/>
      <c r="AF1168" s="93"/>
      <c r="AG1168" s="93"/>
      <c r="AH1168" s="93"/>
      <c r="AI1168" s="93"/>
      <c r="AJ1168" s="93"/>
      <c r="AK1168" s="93"/>
      <c r="AL1168" s="93"/>
      <c r="AM1168" s="93"/>
      <c r="AN1168" s="93"/>
      <c r="AO1168" s="93"/>
      <c r="AP1168" s="93"/>
      <c r="AQ1168" s="93"/>
      <c r="AR1168" s="93"/>
    </row>
    <row r="1169" spans="13:44" x14ac:dyDescent="0.2">
      <c r="M1169" s="105"/>
      <c r="O1169" s="93"/>
      <c r="P1169" s="93"/>
      <c r="Q1169" s="93"/>
      <c r="R1169" s="93"/>
      <c r="S1169" s="93"/>
      <c r="T1169" s="93"/>
      <c r="U1169" s="93"/>
      <c r="V1169" s="93"/>
      <c r="W1169" s="93"/>
      <c r="X1169" s="93"/>
      <c r="Y1169" s="93"/>
      <c r="Z1169" s="93"/>
      <c r="AA1169" s="93"/>
      <c r="AB1169" s="93"/>
      <c r="AC1169" s="93"/>
      <c r="AD1169" s="93"/>
      <c r="AE1169" s="93"/>
      <c r="AF1169" s="93"/>
      <c r="AG1169" s="93"/>
      <c r="AH1169" s="93"/>
      <c r="AI1169" s="93"/>
      <c r="AJ1169" s="93"/>
      <c r="AK1169" s="93"/>
      <c r="AL1169" s="93"/>
      <c r="AM1169" s="93"/>
      <c r="AN1169" s="93"/>
      <c r="AO1169" s="93"/>
      <c r="AP1169" s="93"/>
      <c r="AQ1169" s="93"/>
      <c r="AR1169" s="93"/>
    </row>
    <row r="1170" spans="13:44" x14ac:dyDescent="0.2">
      <c r="M1170" s="105"/>
      <c r="O1170" s="93"/>
      <c r="P1170" s="93"/>
      <c r="Q1170" s="93"/>
      <c r="R1170" s="93"/>
      <c r="S1170" s="93"/>
      <c r="T1170" s="93"/>
      <c r="U1170" s="93"/>
      <c r="V1170" s="93"/>
      <c r="W1170" s="93"/>
      <c r="X1170" s="93"/>
      <c r="Y1170" s="93"/>
      <c r="Z1170" s="93"/>
      <c r="AA1170" s="93"/>
      <c r="AB1170" s="93"/>
      <c r="AC1170" s="93"/>
      <c r="AD1170" s="93"/>
      <c r="AE1170" s="93"/>
      <c r="AF1170" s="93"/>
      <c r="AG1170" s="93"/>
      <c r="AH1170" s="93"/>
      <c r="AI1170" s="93"/>
      <c r="AJ1170" s="93"/>
      <c r="AK1170" s="93"/>
      <c r="AL1170" s="93"/>
      <c r="AM1170" s="93"/>
      <c r="AN1170" s="93"/>
      <c r="AO1170" s="93"/>
      <c r="AP1170" s="93"/>
      <c r="AQ1170" s="93"/>
      <c r="AR1170" s="93"/>
    </row>
    <row r="1171" spans="13:44" x14ac:dyDescent="0.2">
      <c r="M1171" s="105"/>
      <c r="O1171" s="93"/>
      <c r="P1171" s="93"/>
      <c r="Q1171" s="93"/>
      <c r="R1171" s="93"/>
      <c r="S1171" s="93"/>
      <c r="T1171" s="93"/>
      <c r="U1171" s="93"/>
      <c r="V1171" s="93"/>
      <c r="W1171" s="93"/>
      <c r="X1171" s="93"/>
      <c r="Y1171" s="93"/>
      <c r="Z1171" s="93"/>
      <c r="AA1171" s="93"/>
      <c r="AB1171" s="93"/>
      <c r="AC1171" s="93"/>
      <c r="AD1171" s="93"/>
      <c r="AE1171" s="93"/>
      <c r="AF1171" s="93"/>
      <c r="AG1171" s="93"/>
      <c r="AH1171" s="93"/>
      <c r="AI1171" s="93"/>
      <c r="AJ1171" s="93"/>
      <c r="AK1171" s="93"/>
      <c r="AL1171" s="93"/>
      <c r="AM1171" s="93"/>
      <c r="AN1171" s="93"/>
      <c r="AO1171" s="93"/>
      <c r="AP1171" s="93"/>
      <c r="AQ1171" s="93"/>
      <c r="AR1171" s="93"/>
    </row>
    <row r="1172" spans="13:44" x14ac:dyDescent="0.2">
      <c r="M1172" s="105"/>
      <c r="O1172" s="93"/>
      <c r="P1172" s="93"/>
      <c r="Q1172" s="93"/>
      <c r="R1172" s="93"/>
      <c r="S1172" s="93"/>
      <c r="T1172" s="93"/>
      <c r="U1172" s="93"/>
      <c r="V1172" s="93"/>
      <c r="W1172" s="93"/>
      <c r="X1172" s="93"/>
      <c r="Y1172" s="93"/>
      <c r="Z1172" s="93"/>
      <c r="AA1172" s="93"/>
      <c r="AB1172" s="93"/>
      <c r="AC1172" s="93"/>
      <c r="AD1172" s="93"/>
      <c r="AE1172" s="93"/>
      <c r="AF1172" s="93"/>
      <c r="AG1172" s="93"/>
      <c r="AH1172" s="93"/>
      <c r="AI1172" s="93"/>
      <c r="AJ1172" s="93"/>
      <c r="AK1172" s="93"/>
      <c r="AL1172" s="93"/>
      <c r="AM1172" s="93"/>
      <c r="AN1172" s="93"/>
      <c r="AO1172" s="93"/>
      <c r="AP1172" s="93"/>
      <c r="AQ1172" s="93"/>
      <c r="AR1172" s="93"/>
    </row>
    <row r="1173" spans="13:44" x14ac:dyDescent="0.2">
      <c r="M1173" s="105"/>
      <c r="O1173" s="93"/>
      <c r="P1173" s="93"/>
      <c r="Q1173" s="93"/>
      <c r="R1173" s="93"/>
      <c r="S1173" s="93"/>
      <c r="T1173" s="93"/>
      <c r="U1173" s="93"/>
      <c r="V1173" s="93"/>
      <c r="W1173" s="93"/>
      <c r="X1173" s="93"/>
      <c r="Y1173" s="93"/>
      <c r="Z1173" s="93"/>
      <c r="AA1173" s="93"/>
      <c r="AB1173" s="93"/>
      <c r="AC1173" s="93"/>
      <c r="AD1173" s="93"/>
      <c r="AE1173" s="93"/>
      <c r="AF1173" s="93"/>
      <c r="AG1173" s="93"/>
      <c r="AH1173" s="93"/>
      <c r="AI1173" s="93"/>
      <c r="AJ1173" s="93"/>
      <c r="AK1173" s="93"/>
      <c r="AL1173" s="93"/>
      <c r="AM1173" s="93"/>
      <c r="AN1173" s="93"/>
      <c r="AO1173" s="93"/>
      <c r="AP1173" s="93"/>
      <c r="AQ1173" s="93"/>
      <c r="AR1173" s="93"/>
    </row>
    <row r="1174" spans="13:44" x14ac:dyDescent="0.2">
      <c r="M1174" s="105"/>
      <c r="O1174" s="93"/>
      <c r="P1174" s="93"/>
      <c r="Q1174" s="93"/>
      <c r="R1174" s="93"/>
      <c r="S1174" s="93"/>
      <c r="T1174" s="93"/>
      <c r="U1174" s="93"/>
      <c r="V1174" s="93"/>
      <c r="W1174" s="93"/>
      <c r="X1174" s="93"/>
      <c r="Y1174" s="93"/>
      <c r="Z1174" s="93"/>
      <c r="AA1174" s="93"/>
      <c r="AB1174" s="93"/>
      <c r="AC1174" s="93"/>
      <c r="AD1174" s="93"/>
      <c r="AE1174" s="93"/>
      <c r="AF1174" s="93"/>
      <c r="AG1174" s="93"/>
      <c r="AH1174" s="93"/>
      <c r="AI1174" s="93"/>
      <c r="AJ1174" s="93"/>
      <c r="AK1174" s="93"/>
      <c r="AL1174" s="93"/>
      <c r="AM1174" s="93"/>
      <c r="AN1174" s="93"/>
      <c r="AO1174" s="93"/>
      <c r="AP1174" s="93"/>
      <c r="AQ1174" s="93"/>
      <c r="AR1174" s="93"/>
    </row>
    <row r="1175" spans="13:44" x14ac:dyDescent="0.2">
      <c r="M1175" s="105"/>
      <c r="O1175" s="93"/>
      <c r="P1175" s="93"/>
      <c r="Q1175" s="93"/>
      <c r="R1175" s="93"/>
      <c r="S1175" s="93"/>
      <c r="T1175" s="93"/>
      <c r="U1175" s="93"/>
      <c r="V1175" s="93"/>
      <c r="W1175" s="93"/>
      <c r="X1175" s="93"/>
      <c r="Y1175" s="93"/>
      <c r="Z1175" s="93"/>
      <c r="AA1175" s="93"/>
      <c r="AB1175" s="93"/>
      <c r="AC1175" s="93"/>
      <c r="AD1175" s="93"/>
      <c r="AE1175" s="93"/>
      <c r="AF1175" s="93"/>
      <c r="AG1175" s="93"/>
      <c r="AH1175" s="93"/>
      <c r="AI1175" s="93"/>
      <c r="AJ1175" s="93"/>
      <c r="AK1175" s="93"/>
      <c r="AL1175" s="93"/>
      <c r="AM1175" s="93"/>
      <c r="AN1175" s="93"/>
      <c r="AO1175" s="93"/>
      <c r="AP1175" s="93"/>
      <c r="AQ1175" s="93"/>
      <c r="AR1175" s="93"/>
    </row>
    <row r="1176" spans="13:44" x14ac:dyDescent="0.2">
      <c r="M1176" s="105"/>
      <c r="O1176" s="93"/>
      <c r="P1176" s="93"/>
      <c r="Q1176" s="93"/>
      <c r="R1176" s="93"/>
      <c r="S1176" s="93"/>
      <c r="T1176" s="93"/>
      <c r="U1176" s="93"/>
      <c r="V1176" s="93"/>
      <c r="W1176" s="93"/>
      <c r="X1176" s="93"/>
      <c r="Y1176" s="93"/>
      <c r="Z1176" s="93"/>
      <c r="AA1176" s="93"/>
      <c r="AB1176" s="93"/>
      <c r="AC1176" s="93"/>
      <c r="AD1176" s="93"/>
      <c r="AE1176" s="93"/>
      <c r="AF1176" s="93"/>
      <c r="AG1176" s="93"/>
      <c r="AH1176" s="93"/>
      <c r="AI1176" s="93"/>
      <c r="AJ1176" s="93"/>
      <c r="AK1176" s="93"/>
      <c r="AL1176" s="93"/>
      <c r="AM1176" s="93"/>
      <c r="AN1176" s="93"/>
      <c r="AO1176" s="93"/>
      <c r="AP1176" s="93"/>
      <c r="AQ1176" s="93"/>
      <c r="AR1176" s="93"/>
    </row>
    <row r="1177" spans="13:44" x14ac:dyDescent="0.2">
      <c r="M1177" s="105"/>
      <c r="O1177" s="93"/>
      <c r="P1177" s="93"/>
      <c r="Q1177" s="93"/>
      <c r="R1177" s="93"/>
      <c r="S1177" s="93"/>
      <c r="T1177" s="93"/>
      <c r="U1177" s="93"/>
      <c r="V1177" s="93"/>
      <c r="W1177" s="93"/>
      <c r="X1177" s="93"/>
      <c r="Y1177" s="93"/>
      <c r="Z1177" s="93"/>
      <c r="AA1177" s="93"/>
      <c r="AB1177" s="93"/>
      <c r="AC1177" s="93"/>
      <c r="AD1177" s="93"/>
      <c r="AE1177" s="93"/>
      <c r="AF1177" s="93"/>
      <c r="AG1177" s="93"/>
      <c r="AH1177" s="93"/>
      <c r="AI1177" s="93"/>
      <c r="AJ1177" s="93"/>
      <c r="AK1177" s="93"/>
      <c r="AL1177" s="93"/>
      <c r="AM1177" s="93"/>
      <c r="AN1177" s="93"/>
      <c r="AO1177" s="93"/>
      <c r="AP1177" s="93"/>
      <c r="AQ1177" s="93"/>
      <c r="AR1177" s="93"/>
    </row>
    <row r="1178" spans="13:44" x14ac:dyDescent="0.2">
      <c r="M1178" s="105"/>
      <c r="O1178" s="93"/>
      <c r="P1178" s="93"/>
      <c r="Q1178" s="93"/>
      <c r="R1178" s="93"/>
      <c r="S1178" s="93"/>
      <c r="T1178" s="93"/>
      <c r="U1178" s="93"/>
      <c r="V1178" s="93"/>
      <c r="W1178" s="93"/>
      <c r="X1178" s="93"/>
      <c r="Y1178" s="93"/>
      <c r="Z1178" s="93"/>
      <c r="AA1178" s="93"/>
      <c r="AB1178" s="93"/>
      <c r="AC1178" s="93"/>
      <c r="AD1178" s="93"/>
      <c r="AE1178" s="93"/>
      <c r="AF1178" s="93"/>
      <c r="AG1178" s="93"/>
      <c r="AH1178" s="93"/>
      <c r="AI1178" s="93"/>
      <c r="AJ1178" s="93"/>
      <c r="AK1178" s="93"/>
      <c r="AL1178" s="93"/>
      <c r="AM1178" s="93"/>
      <c r="AN1178" s="93"/>
      <c r="AO1178" s="93"/>
      <c r="AP1178" s="93"/>
      <c r="AQ1178" s="93"/>
      <c r="AR1178" s="93"/>
    </row>
    <row r="1179" spans="13:44" x14ac:dyDescent="0.2">
      <c r="M1179" s="105"/>
      <c r="O1179" s="93"/>
      <c r="P1179" s="93"/>
      <c r="Q1179" s="93"/>
      <c r="R1179" s="93"/>
      <c r="S1179" s="93"/>
      <c r="T1179" s="93"/>
      <c r="U1179" s="93"/>
      <c r="V1179" s="93"/>
      <c r="W1179" s="93"/>
      <c r="X1179" s="93"/>
      <c r="Y1179" s="93"/>
      <c r="Z1179" s="93"/>
      <c r="AA1179" s="93"/>
      <c r="AB1179" s="93"/>
      <c r="AC1179" s="93"/>
      <c r="AD1179" s="93"/>
      <c r="AE1179" s="93"/>
      <c r="AF1179" s="93"/>
      <c r="AG1179" s="93"/>
      <c r="AH1179" s="93"/>
      <c r="AI1179" s="93"/>
      <c r="AJ1179" s="93"/>
      <c r="AK1179" s="93"/>
      <c r="AL1179" s="93"/>
      <c r="AM1179" s="93"/>
      <c r="AN1179" s="93"/>
      <c r="AO1179" s="93"/>
      <c r="AP1179" s="93"/>
      <c r="AQ1179" s="93"/>
      <c r="AR1179" s="93"/>
    </row>
    <row r="1180" spans="13:44" x14ac:dyDescent="0.2">
      <c r="M1180" s="105"/>
      <c r="O1180" s="93"/>
      <c r="P1180" s="93"/>
      <c r="Q1180" s="93"/>
      <c r="R1180" s="93"/>
      <c r="S1180" s="93"/>
      <c r="T1180" s="93"/>
      <c r="U1180" s="93"/>
      <c r="V1180" s="93"/>
      <c r="W1180" s="93"/>
      <c r="X1180" s="93"/>
      <c r="Y1180" s="93"/>
      <c r="Z1180" s="93"/>
      <c r="AA1180" s="93"/>
      <c r="AB1180" s="93"/>
      <c r="AC1180" s="93"/>
      <c r="AD1180" s="93"/>
      <c r="AE1180" s="93"/>
      <c r="AF1180" s="93"/>
      <c r="AG1180" s="93"/>
      <c r="AH1180" s="93"/>
      <c r="AI1180" s="93"/>
      <c r="AJ1180" s="93"/>
      <c r="AK1180" s="93"/>
      <c r="AL1180" s="93"/>
      <c r="AM1180" s="93"/>
      <c r="AN1180" s="93"/>
      <c r="AO1180" s="93"/>
      <c r="AP1180" s="93"/>
      <c r="AQ1180" s="93"/>
      <c r="AR1180" s="93"/>
    </row>
    <row r="1181" spans="13:44" x14ac:dyDescent="0.2">
      <c r="M1181" s="105"/>
      <c r="O1181" s="93"/>
      <c r="P1181" s="93"/>
      <c r="Q1181" s="93"/>
      <c r="R1181" s="93"/>
      <c r="S1181" s="93"/>
      <c r="T1181" s="93"/>
      <c r="U1181" s="93"/>
      <c r="V1181" s="93"/>
      <c r="W1181" s="93"/>
      <c r="X1181" s="93"/>
      <c r="Y1181" s="93"/>
      <c r="Z1181" s="93"/>
      <c r="AA1181" s="93"/>
      <c r="AB1181" s="93"/>
      <c r="AC1181" s="93"/>
      <c r="AD1181" s="93"/>
      <c r="AE1181" s="93"/>
      <c r="AF1181" s="93"/>
      <c r="AG1181" s="93"/>
      <c r="AH1181" s="93"/>
      <c r="AI1181" s="93"/>
      <c r="AJ1181" s="93"/>
      <c r="AK1181" s="93"/>
      <c r="AL1181" s="93"/>
      <c r="AM1181" s="93"/>
      <c r="AN1181" s="93"/>
      <c r="AO1181" s="93"/>
      <c r="AP1181" s="93"/>
      <c r="AQ1181" s="93"/>
      <c r="AR1181" s="93"/>
    </row>
    <row r="1182" spans="13:44" x14ac:dyDescent="0.2">
      <c r="M1182" s="105"/>
      <c r="O1182" s="93"/>
      <c r="P1182" s="93"/>
      <c r="Q1182" s="93"/>
      <c r="R1182" s="93"/>
      <c r="S1182" s="93"/>
      <c r="T1182" s="93"/>
      <c r="U1182" s="93"/>
      <c r="V1182" s="93"/>
      <c r="W1182" s="93"/>
      <c r="X1182" s="93"/>
      <c r="Y1182" s="93"/>
      <c r="Z1182" s="93"/>
      <c r="AA1182" s="93"/>
      <c r="AB1182" s="93"/>
      <c r="AC1182" s="93"/>
      <c r="AD1182" s="93"/>
      <c r="AE1182" s="93"/>
      <c r="AF1182" s="93"/>
      <c r="AG1182" s="93"/>
      <c r="AH1182" s="93"/>
      <c r="AI1182" s="93"/>
      <c r="AJ1182" s="93"/>
      <c r="AK1182" s="93"/>
      <c r="AL1182" s="93"/>
      <c r="AM1182" s="93"/>
      <c r="AN1182" s="93"/>
      <c r="AO1182" s="93"/>
      <c r="AP1182" s="93"/>
      <c r="AQ1182" s="93"/>
      <c r="AR1182" s="93"/>
    </row>
    <row r="1183" spans="13:44" x14ac:dyDescent="0.2">
      <c r="M1183" s="105"/>
      <c r="O1183" s="93"/>
      <c r="P1183" s="93"/>
      <c r="Q1183" s="93"/>
      <c r="R1183" s="93"/>
      <c r="S1183" s="93"/>
      <c r="T1183" s="93"/>
      <c r="U1183" s="93"/>
      <c r="V1183" s="93"/>
      <c r="W1183" s="93"/>
      <c r="X1183" s="93"/>
      <c r="Y1183" s="93"/>
      <c r="Z1183" s="93"/>
      <c r="AA1183" s="93"/>
      <c r="AB1183" s="93"/>
      <c r="AC1183" s="93"/>
      <c r="AD1183" s="93"/>
      <c r="AE1183" s="93"/>
      <c r="AF1183" s="93"/>
      <c r="AG1183" s="93"/>
      <c r="AH1183" s="93"/>
      <c r="AI1183" s="93"/>
      <c r="AJ1183" s="93"/>
      <c r="AK1183" s="93"/>
      <c r="AL1183" s="93"/>
      <c r="AM1183" s="93"/>
      <c r="AN1183" s="93"/>
      <c r="AO1183" s="93"/>
      <c r="AP1183" s="93"/>
      <c r="AQ1183" s="93"/>
      <c r="AR1183" s="93"/>
    </row>
    <row r="1184" spans="13:44" x14ac:dyDescent="0.2">
      <c r="M1184" s="105"/>
      <c r="O1184" s="93"/>
      <c r="P1184" s="93"/>
      <c r="Q1184" s="93"/>
      <c r="R1184" s="93"/>
      <c r="S1184" s="93"/>
      <c r="T1184" s="93"/>
      <c r="U1184" s="93"/>
      <c r="V1184" s="93"/>
      <c r="W1184" s="93"/>
      <c r="X1184" s="93"/>
      <c r="Y1184" s="93"/>
      <c r="Z1184" s="93"/>
      <c r="AA1184" s="93"/>
      <c r="AB1184" s="93"/>
      <c r="AC1184" s="93"/>
      <c r="AD1184" s="93"/>
      <c r="AE1184" s="93"/>
      <c r="AF1184" s="93"/>
      <c r="AG1184" s="93"/>
      <c r="AH1184" s="93"/>
      <c r="AI1184" s="93"/>
      <c r="AJ1184" s="93"/>
      <c r="AK1184" s="93"/>
      <c r="AL1184" s="93"/>
      <c r="AM1184" s="93"/>
      <c r="AN1184" s="93"/>
      <c r="AO1184" s="93"/>
      <c r="AP1184" s="93"/>
      <c r="AQ1184" s="93"/>
      <c r="AR1184" s="93"/>
    </row>
    <row r="1185" spans="13:44" x14ac:dyDescent="0.2">
      <c r="M1185" s="105"/>
      <c r="O1185" s="93"/>
      <c r="P1185" s="93"/>
      <c r="Q1185" s="93"/>
      <c r="R1185" s="93"/>
      <c r="S1185" s="93"/>
      <c r="T1185" s="93"/>
      <c r="U1185" s="93"/>
      <c r="V1185" s="93"/>
      <c r="W1185" s="93"/>
      <c r="X1185" s="93"/>
      <c r="Y1185" s="93"/>
      <c r="Z1185" s="93"/>
      <c r="AA1185" s="93"/>
      <c r="AB1185" s="93"/>
      <c r="AC1185" s="93"/>
      <c r="AD1185" s="93"/>
      <c r="AE1185" s="93"/>
      <c r="AF1185" s="93"/>
      <c r="AG1185" s="93"/>
      <c r="AH1185" s="93"/>
      <c r="AI1185" s="93"/>
      <c r="AJ1185" s="93"/>
      <c r="AK1185" s="93"/>
      <c r="AL1185" s="93"/>
      <c r="AM1185" s="93"/>
      <c r="AN1185" s="93"/>
      <c r="AO1185" s="93"/>
      <c r="AP1185" s="93"/>
      <c r="AQ1185" s="93"/>
      <c r="AR1185" s="93"/>
    </row>
    <row r="1186" spans="13:44" x14ac:dyDescent="0.2">
      <c r="M1186" s="105"/>
      <c r="O1186" s="93"/>
      <c r="P1186" s="93"/>
      <c r="Q1186" s="93"/>
      <c r="R1186" s="93"/>
      <c r="S1186" s="93"/>
      <c r="T1186" s="93"/>
      <c r="U1186" s="93"/>
      <c r="V1186" s="93"/>
      <c r="W1186" s="93"/>
      <c r="X1186" s="93"/>
      <c r="Y1186" s="93"/>
      <c r="Z1186" s="93"/>
      <c r="AA1186" s="93"/>
      <c r="AB1186" s="93"/>
      <c r="AC1186" s="93"/>
      <c r="AD1186" s="93"/>
      <c r="AE1186" s="93"/>
      <c r="AF1186" s="93"/>
      <c r="AG1186" s="93"/>
      <c r="AH1186" s="93"/>
      <c r="AI1186" s="93"/>
      <c r="AJ1186" s="93"/>
      <c r="AK1186" s="93"/>
      <c r="AL1186" s="93"/>
      <c r="AM1186" s="93"/>
      <c r="AN1186" s="93"/>
      <c r="AO1186" s="93"/>
      <c r="AP1186" s="93"/>
      <c r="AQ1186" s="93"/>
      <c r="AR1186" s="93"/>
    </row>
    <row r="1187" spans="13:44" x14ac:dyDescent="0.2">
      <c r="M1187" s="105"/>
      <c r="O1187" s="93"/>
      <c r="P1187" s="93"/>
      <c r="Q1187" s="93"/>
      <c r="R1187" s="93"/>
      <c r="S1187" s="93"/>
      <c r="T1187" s="93"/>
      <c r="U1187" s="93"/>
      <c r="V1187" s="93"/>
      <c r="W1187" s="93"/>
      <c r="X1187" s="93"/>
      <c r="Y1187" s="93"/>
      <c r="Z1187" s="93"/>
      <c r="AA1187" s="93"/>
      <c r="AB1187" s="93"/>
      <c r="AC1187" s="93"/>
      <c r="AD1187" s="93"/>
      <c r="AE1187" s="93"/>
      <c r="AF1187" s="93"/>
      <c r="AG1187" s="93"/>
      <c r="AH1187" s="93"/>
      <c r="AI1187" s="93"/>
      <c r="AJ1187" s="93"/>
      <c r="AK1187" s="93"/>
      <c r="AL1187" s="93"/>
      <c r="AM1187" s="93"/>
      <c r="AN1187" s="93"/>
      <c r="AO1187" s="93"/>
      <c r="AP1187" s="93"/>
      <c r="AQ1187" s="93"/>
      <c r="AR1187" s="93"/>
    </row>
    <row r="1188" spans="13:44" x14ac:dyDescent="0.2">
      <c r="M1188" s="105"/>
      <c r="O1188" s="93"/>
      <c r="P1188" s="93"/>
      <c r="Q1188" s="93"/>
      <c r="R1188" s="93"/>
      <c r="S1188" s="93"/>
      <c r="T1188" s="93"/>
      <c r="U1188" s="93"/>
      <c r="V1188" s="93"/>
      <c r="W1188" s="93"/>
      <c r="X1188" s="93"/>
      <c r="Y1188" s="93"/>
      <c r="Z1188" s="93"/>
      <c r="AA1188" s="93"/>
      <c r="AB1188" s="93"/>
      <c r="AC1188" s="93"/>
      <c r="AD1188" s="93"/>
      <c r="AE1188" s="93"/>
      <c r="AF1188" s="93"/>
      <c r="AG1188" s="93"/>
      <c r="AH1188" s="93"/>
      <c r="AI1188" s="93"/>
      <c r="AJ1188" s="93"/>
      <c r="AK1188" s="93"/>
      <c r="AL1188" s="93"/>
      <c r="AM1188" s="93"/>
      <c r="AN1188" s="93"/>
      <c r="AO1188" s="93"/>
      <c r="AP1188" s="93"/>
      <c r="AQ1188" s="93"/>
      <c r="AR1188" s="93"/>
    </row>
    <row r="1189" spans="13:44" x14ac:dyDescent="0.2">
      <c r="M1189" s="105"/>
      <c r="O1189" s="93"/>
      <c r="P1189" s="93"/>
      <c r="Q1189" s="93"/>
      <c r="R1189" s="93"/>
      <c r="S1189" s="93"/>
      <c r="T1189" s="93"/>
      <c r="U1189" s="93"/>
      <c r="V1189" s="93"/>
      <c r="W1189" s="93"/>
      <c r="X1189" s="93"/>
      <c r="Y1189" s="93"/>
      <c r="Z1189" s="93"/>
      <c r="AA1189" s="93"/>
      <c r="AB1189" s="93"/>
      <c r="AC1189" s="93"/>
      <c r="AD1189" s="93"/>
      <c r="AE1189" s="93"/>
      <c r="AF1189" s="93"/>
      <c r="AG1189" s="93"/>
      <c r="AH1189" s="93"/>
      <c r="AI1189" s="93"/>
      <c r="AJ1189" s="93"/>
      <c r="AK1189" s="93"/>
      <c r="AL1189" s="93"/>
      <c r="AM1189" s="93"/>
      <c r="AN1189" s="93"/>
      <c r="AO1189" s="93"/>
      <c r="AP1189" s="93"/>
      <c r="AQ1189" s="93"/>
      <c r="AR1189" s="93"/>
    </row>
    <row r="1190" spans="13:44" x14ac:dyDescent="0.2">
      <c r="M1190" s="105"/>
      <c r="O1190" s="93"/>
      <c r="P1190" s="93"/>
      <c r="Q1190" s="93"/>
      <c r="R1190" s="93"/>
      <c r="S1190" s="93"/>
      <c r="T1190" s="93"/>
      <c r="U1190" s="93"/>
      <c r="V1190" s="93"/>
      <c r="W1190" s="93"/>
      <c r="X1190" s="93"/>
      <c r="Y1190" s="93"/>
      <c r="Z1190" s="93"/>
      <c r="AA1190" s="93"/>
      <c r="AB1190" s="93"/>
      <c r="AC1190" s="93"/>
      <c r="AD1190" s="93"/>
      <c r="AE1190" s="93"/>
      <c r="AF1190" s="93"/>
      <c r="AG1190" s="93"/>
      <c r="AH1190" s="93"/>
      <c r="AI1190" s="93"/>
      <c r="AJ1190" s="93"/>
      <c r="AK1190" s="93"/>
      <c r="AL1190" s="93"/>
      <c r="AM1190" s="93"/>
      <c r="AN1190" s="93"/>
      <c r="AO1190" s="93"/>
      <c r="AP1190" s="93"/>
      <c r="AQ1190" s="93"/>
      <c r="AR1190" s="93"/>
    </row>
    <row r="1191" spans="13:44" x14ac:dyDescent="0.2">
      <c r="M1191" s="105"/>
      <c r="O1191" s="93"/>
      <c r="P1191" s="93"/>
      <c r="Q1191" s="93"/>
      <c r="R1191" s="93"/>
      <c r="S1191" s="93"/>
      <c r="T1191" s="93"/>
      <c r="U1191" s="93"/>
      <c r="V1191" s="93"/>
      <c r="W1191" s="93"/>
      <c r="X1191" s="93"/>
      <c r="Y1191" s="93"/>
      <c r="Z1191" s="93"/>
      <c r="AA1191" s="93"/>
      <c r="AB1191" s="93"/>
      <c r="AC1191" s="93"/>
      <c r="AD1191" s="93"/>
      <c r="AE1191" s="93"/>
      <c r="AF1191" s="93"/>
      <c r="AG1191" s="93"/>
      <c r="AH1191" s="93"/>
      <c r="AI1191" s="93"/>
      <c r="AJ1191" s="93"/>
      <c r="AK1191" s="93"/>
      <c r="AL1191" s="93"/>
      <c r="AM1191" s="93"/>
      <c r="AN1191" s="93"/>
      <c r="AO1191" s="93"/>
      <c r="AP1191" s="93"/>
      <c r="AQ1191" s="93"/>
      <c r="AR1191" s="93"/>
    </row>
    <row r="1192" spans="13:44" x14ac:dyDescent="0.2">
      <c r="M1192" s="105"/>
      <c r="O1192" s="93"/>
      <c r="P1192" s="93"/>
      <c r="Q1192" s="93"/>
      <c r="R1192" s="93"/>
      <c r="S1192" s="93"/>
      <c r="T1192" s="93"/>
      <c r="U1192" s="93"/>
      <c r="V1192" s="93"/>
      <c r="W1192" s="93"/>
      <c r="X1192" s="93"/>
      <c r="Y1192" s="93"/>
      <c r="Z1192" s="93"/>
      <c r="AA1192" s="93"/>
      <c r="AB1192" s="93"/>
      <c r="AC1192" s="93"/>
      <c r="AD1192" s="93"/>
      <c r="AE1192" s="93"/>
      <c r="AF1192" s="93"/>
      <c r="AG1192" s="93"/>
      <c r="AH1192" s="93"/>
      <c r="AI1192" s="93"/>
      <c r="AJ1192" s="93"/>
      <c r="AK1192" s="93"/>
      <c r="AL1192" s="93"/>
      <c r="AM1192" s="93"/>
      <c r="AN1192" s="93"/>
      <c r="AO1192" s="93"/>
      <c r="AP1192" s="93"/>
      <c r="AQ1192" s="93"/>
      <c r="AR1192" s="93"/>
    </row>
    <row r="1193" spans="13:44" x14ac:dyDescent="0.2">
      <c r="M1193" s="105"/>
      <c r="O1193" s="93"/>
      <c r="P1193" s="93"/>
      <c r="Q1193" s="93"/>
      <c r="R1193" s="93"/>
      <c r="S1193" s="93"/>
      <c r="T1193" s="93"/>
      <c r="U1193" s="93"/>
      <c r="V1193" s="93"/>
      <c r="W1193" s="93"/>
      <c r="X1193" s="93"/>
      <c r="Y1193" s="93"/>
      <c r="Z1193" s="93"/>
      <c r="AA1193" s="93"/>
      <c r="AB1193" s="93"/>
      <c r="AC1193" s="93"/>
      <c r="AD1193" s="93"/>
      <c r="AE1193" s="93"/>
      <c r="AF1193" s="93"/>
      <c r="AG1193" s="93"/>
      <c r="AH1193" s="93"/>
      <c r="AI1193" s="93"/>
      <c r="AJ1193" s="93"/>
      <c r="AK1193" s="93"/>
      <c r="AL1193" s="93"/>
      <c r="AM1193" s="93"/>
      <c r="AN1193" s="93"/>
      <c r="AO1193" s="93"/>
      <c r="AP1193" s="93"/>
      <c r="AQ1193" s="93"/>
      <c r="AR1193" s="93"/>
    </row>
    <row r="1194" spans="13:44" x14ac:dyDescent="0.2">
      <c r="M1194" s="105"/>
      <c r="O1194" s="93"/>
      <c r="P1194" s="93"/>
      <c r="Q1194" s="93"/>
      <c r="R1194" s="93"/>
      <c r="S1194" s="93"/>
      <c r="T1194" s="93"/>
      <c r="U1194" s="93"/>
      <c r="V1194" s="93"/>
      <c r="W1194" s="93"/>
      <c r="X1194" s="93"/>
      <c r="Y1194" s="93"/>
      <c r="Z1194" s="93"/>
      <c r="AA1194" s="93"/>
      <c r="AB1194" s="93"/>
      <c r="AC1194" s="93"/>
      <c r="AD1194" s="93"/>
      <c r="AE1194" s="93"/>
      <c r="AF1194" s="93"/>
      <c r="AG1194" s="93"/>
      <c r="AH1194" s="93"/>
      <c r="AI1194" s="93"/>
      <c r="AJ1194" s="93"/>
      <c r="AK1194" s="93"/>
      <c r="AL1194" s="93"/>
      <c r="AM1194" s="93"/>
      <c r="AN1194" s="93"/>
      <c r="AO1194" s="93"/>
      <c r="AP1194" s="93"/>
      <c r="AQ1194" s="93"/>
      <c r="AR1194" s="93"/>
    </row>
    <row r="1195" spans="13:44" x14ac:dyDescent="0.2">
      <c r="M1195" s="105"/>
      <c r="O1195" s="93"/>
      <c r="P1195" s="93"/>
      <c r="Q1195" s="93"/>
      <c r="R1195" s="93"/>
      <c r="S1195" s="93"/>
      <c r="T1195" s="93"/>
      <c r="U1195" s="93"/>
      <c r="V1195" s="93"/>
      <c r="W1195" s="93"/>
      <c r="X1195" s="93"/>
      <c r="Y1195" s="93"/>
      <c r="Z1195" s="93"/>
      <c r="AA1195" s="93"/>
      <c r="AB1195" s="93"/>
      <c r="AC1195" s="93"/>
      <c r="AD1195" s="93"/>
      <c r="AE1195" s="93"/>
      <c r="AF1195" s="93"/>
      <c r="AG1195" s="93"/>
      <c r="AH1195" s="93"/>
      <c r="AI1195" s="93"/>
      <c r="AJ1195" s="93"/>
      <c r="AK1195" s="93"/>
      <c r="AL1195" s="93"/>
      <c r="AM1195" s="93"/>
      <c r="AN1195" s="93"/>
      <c r="AO1195" s="93"/>
      <c r="AP1195" s="93"/>
      <c r="AQ1195" s="93"/>
      <c r="AR1195" s="93"/>
    </row>
    <row r="1196" spans="13:44" x14ac:dyDescent="0.2">
      <c r="M1196" s="105"/>
      <c r="O1196" s="93"/>
      <c r="P1196" s="93"/>
      <c r="Q1196" s="93"/>
      <c r="R1196" s="93"/>
      <c r="S1196" s="93"/>
      <c r="T1196" s="93"/>
      <c r="U1196" s="93"/>
      <c r="V1196" s="93"/>
      <c r="W1196" s="93"/>
      <c r="X1196" s="93"/>
      <c r="Y1196" s="93"/>
      <c r="Z1196" s="93"/>
      <c r="AA1196" s="93"/>
      <c r="AB1196" s="93"/>
      <c r="AC1196" s="93"/>
      <c r="AD1196" s="93"/>
      <c r="AE1196" s="93"/>
      <c r="AF1196" s="93"/>
      <c r="AG1196" s="93"/>
      <c r="AH1196" s="93"/>
      <c r="AI1196" s="93"/>
      <c r="AJ1196" s="93"/>
      <c r="AK1196" s="93"/>
      <c r="AL1196" s="93"/>
      <c r="AM1196" s="93"/>
      <c r="AN1196" s="93"/>
      <c r="AO1196" s="93"/>
      <c r="AP1196" s="93"/>
      <c r="AQ1196" s="93"/>
      <c r="AR1196" s="93"/>
    </row>
    <row r="1197" spans="13:44" x14ac:dyDescent="0.2">
      <c r="M1197" s="105"/>
      <c r="O1197" s="93"/>
      <c r="P1197" s="93"/>
      <c r="Q1197" s="93"/>
      <c r="R1197" s="93"/>
      <c r="S1197" s="93"/>
      <c r="T1197" s="93"/>
      <c r="U1197" s="93"/>
      <c r="V1197" s="93"/>
      <c r="W1197" s="93"/>
      <c r="X1197" s="93"/>
      <c r="Y1197" s="93"/>
      <c r="Z1197" s="93"/>
      <c r="AA1197" s="93"/>
      <c r="AB1197" s="93"/>
      <c r="AC1197" s="93"/>
      <c r="AD1197" s="93"/>
      <c r="AE1197" s="93"/>
      <c r="AF1197" s="93"/>
      <c r="AG1197" s="93"/>
      <c r="AH1197" s="93"/>
      <c r="AI1197" s="93"/>
      <c r="AJ1197" s="93"/>
      <c r="AK1197" s="93"/>
      <c r="AL1197" s="93"/>
      <c r="AM1197" s="93"/>
      <c r="AN1197" s="93"/>
      <c r="AO1197" s="93"/>
      <c r="AP1197" s="93"/>
      <c r="AQ1197" s="93"/>
      <c r="AR1197" s="93"/>
    </row>
    <row r="1198" spans="13:44" x14ac:dyDescent="0.2">
      <c r="M1198" s="105"/>
      <c r="O1198" s="93"/>
      <c r="P1198" s="93"/>
      <c r="Q1198" s="93"/>
      <c r="R1198" s="93"/>
      <c r="S1198" s="93"/>
      <c r="T1198" s="93"/>
      <c r="U1198" s="93"/>
      <c r="V1198" s="93"/>
      <c r="W1198" s="93"/>
      <c r="X1198" s="93"/>
      <c r="Y1198" s="93"/>
      <c r="Z1198" s="93"/>
      <c r="AA1198" s="93"/>
      <c r="AB1198" s="93"/>
      <c r="AC1198" s="93"/>
      <c r="AD1198" s="93"/>
      <c r="AE1198" s="93"/>
      <c r="AF1198" s="93"/>
      <c r="AG1198" s="93"/>
      <c r="AH1198" s="93"/>
      <c r="AI1198" s="93"/>
      <c r="AJ1198" s="93"/>
      <c r="AK1198" s="93"/>
      <c r="AL1198" s="93"/>
      <c r="AM1198" s="93"/>
      <c r="AN1198" s="93"/>
      <c r="AO1198" s="93"/>
      <c r="AP1198" s="93"/>
      <c r="AQ1198" s="93"/>
      <c r="AR1198" s="93"/>
    </row>
    <row r="1199" spans="13:44" x14ac:dyDescent="0.2">
      <c r="M1199" s="105"/>
      <c r="O1199" s="93"/>
      <c r="P1199" s="93"/>
      <c r="Q1199" s="93"/>
      <c r="R1199" s="93"/>
      <c r="S1199" s="93"/>
      <c r="T1199" s="93"/>
      <c r="U1199" s="93"/>
      <c r="V1199" s="93"/>
      <c r="W1199" s="93"/>
      <c r="X1199" s="93"/>
      <c r="Y1199" s="93"/>
      <c r="Z1199" s="93"/>
      <c r="AA1199" s="93"/>
      <c r="AB1199" s="93"/>
      <c r="AC1199" s="93"/>
      <c r="AD1199" s="93"/>
      <c r="AE1199" s="93"/>
      <c r="AF1199" s="93"/>
      <c r="AG1199" s="93"/>
      <c r="AH1199" s="93"/>
      <c r="AI1199" s="93"/>
      <c r="AJ1199" s="93"/>
      <c r="AK1199" s="93"/>
      <c r="AL1199" s="93"/>
      <c r="AM1199" s="93"/>
      <c r="AN1199" s="93"/>
      <c r="AO1199" s="93"/>
      <c r="AP1199" s="93"/>
      <c r="AQ1199" s="93"/>
      <c r="AR1199" s="93"/>
    </row>
    <row r="1200" spans="13:44" x14ac:dyDescent="0.2">
      <c r="M1200" s="105"/>
      <c r="O1200" s="93"/>
      <c r="P1200" s="93"/>
      <c r="Q1200" s="93"/>
      <c r="R1200" s="93"/>
      <c r="S1200" s="93"/>
      <c r="T1200" s="93"/>
      <c r="U1200" s="93"/>
      <c r="V1200" s="93"/>
      <c r="W1200" s="93"/>
      <c r="X1200" s="93"/>
      <c r="Y1200" s="93"/>
      <c r="Z1200" s="93"/>
      <c r="AA1200" s="93"/>
      <c r="AB1200" s="93"/>
      <c r="AC1200" s="93"/>
      <c r="AD1200" s="93"/>
      <c r="AE1200" s="93"/>
      <c r="AF1200" s="93"/>
      <c r="AG1200" s="93"/>
      <c r="AH1200" s="93"/>
      <c r="AI1200" s="93"/>
      <c r="AJ1200" s="93"/>
      <c r="AK1200" s="93"/>
      <c r="AL1200" s="93"/>
      <c r="AM1200" s="93"/>
      <c r="AN1200" s="93"/>
      <c r="AO1200" s="93"/>
      <c r="AP1200" s="93"/>
      <c r="AQ1200" s="93"/>
      <c r="AR1200" s="93"/>
    </row>
    <row r="1201" spans="13:44" x14ac:dyDescent="0.2">
      <c r="M1201" s="105"/>
      <c r="O1201" s="93"/>
      <c r="P1201" s="93"/>
      <c r="Q1201" s="93"/>
      <c r="R1201" s="93"/>
      <c r="S1201" s="93"/>
      <c r="T1201" s="93"/>
      <c r="U1201" s="93"/>
      <c r="V1201" s="93"/>
      <c r="W1201" s="93"/>
      <c r="X1201" s="93"/>
      <c r="Y1201" s="93"/>
      <c r="Z1201" s="93"/>
      <c r="AA1201" s="93"/>
      <c r="AB1201" s="93"/>
      <c r="AC1201" s="93"/>
      <c r="AD1201" s="93"/>
      <c r="AE1201" s="93"/>
      <c r="AF1201" s="93"/>
      <c r="AG1201" s="93"/>
      <c r="AH1201" s="93"/>
      <c r="AI1201" s="93"/>
      <c r="AJ1201" s="93"/>
      <c r="AK1201" s="93"/>
      <c r="AL1201" s="93"/>
      <c r="AM1201" s="93"/>
      <c r="AN1201" s="93"/>
      <c r="AO1201" s="93"/>
      <c r="AP1201" s="93"/>
      <c r="AQ1201" s="93"/>
      <c r="AR1201" s="93"/>
    </row>
    <row r="1202" spans="13:44" x14ac:dyDescent="0.2">
      <c r="M1202" s="105"/>
      <c r="O1202" s="93"/>
      <c r="P1202" s="93"/>
      <c r="Q1202" s="93"/>
      <c r="R1202" s="93"/>
      <c r="S1202" s="93"/>
      <c r="T1202" s="93"/>
      <c r="U1202" s="93"/>
      <c r="V1202" s="93"/>
      <c r="W1202" s="93"/>
      <c r="X1202" s="93"/>
      <c r="Y1202" s="93"/>
      <c r="Z1202" s="93"/>
      <c r="AA1202" s="93"/>
      <c r="AB1202" s="93"/>
      <c r="AC1202" s="93"/>
      <c r="AD1202" s="93"/>
      <c r="AE1202" s="93"/>
      <c r="AF1202" s="93"/>
      <c r="AG1202" s="93"/>
      <c r="AH1202" s="93"/>
      <c r="AI1202" s="93"/>
      <c r="AJ1202" s="93"/>
      <c r="AK1202" s="93"/>
      <c r="AL1202" s="93"/>
      <c r="AM1202" s="93"/>
      <c r="AN1202" s="93"/>
      <c r="AO1202" s="93"/>
      <c r="AP1202" s="93"/>
      <c r="AQ1202" s="93"/>
      <c r="AR1202" s="93"/>
    </row>
    <row r="1203" spans="13:44" x14ac:dyDescent="0.2">
      <c r="M1203" s="105"/>
      <c r="O1203" s="93"/>
      <c r="P1203" s="93"/>
      <c r="Q1203" s="93"/>
      <c r="R1203" s="93"/>
      <c r="S1203" s="93"/>
      <c r="T1203" s="93"/>
      <c r="U1203" s="93"/>
      <c r="V1203" s="93"/>
      <c r="W1203" s="93"/>
      <c r="X1203" s="93"/>
      <c r="Y1203" s="93"/>
      <c r="Z1203" s="93"/>
      <c r="AA1203" s="93"/>
      <c r="AB1203" s="93"/>
      <c r="AC1203" s="93"/>
      <c r="AD1203" s="93"/>
      <c r="AE1203" s="93"/>
      <c r="AF1203" s="93"/>
      <c r="AG1203" s="93"/>
      <c r="AH1203" s="93"/>
      <c r="AI1203" s="93"/>
      <c r="AJ1203" s="93"/>
      <c r="AK1203" s="93"/>
      <c r="AL1203" s="93"/>
      <c r="AM1203" s="93"/>
      <c r="AN1203" s="93"/>
      <c r="AO1203" s="93"/>
      <c r="AP1203" s="93"/>
      <c r="AQ1203" s="93"/>
      <c r="AR1203" s="93"/>
    </row>
    <row r="1204" spans="13:44" x14ac:dyDescent="0.2">
      <c r="M1204" s="105"/>
      <c r="O1204" s="93"/>
      <c r="P1204" s="93"/>
      <c r="Q1204" s="93"/>
      <c r="R1204" s="93"/>
      <c r="S1204" s="93"/>
      <c r="T1204" s="93"/>
      <c r="U1204" s="93"/>
      <c r="V1204" s="93"/>
      <c r="W1204" s="93"/>
      <c r="X1204" s="93"/>
      <c r="Y1204" s="93"/>
      <c r="Z1204" s="93"/>
      <c r="AA1204" s="93"/>
      <c r="AB1204" s="93"/>
      <c r="AC1204" s="93"/>
      <c r="AD1204" s="93"/>
      <c r="AE1204" s="93"/>
      <c r="AF1204" s="93"/>
      <c r="AG1204" s="93"/>
      <c r="AH1204" s="93"/>
      <c r="AI1204" s="93"/>
      <c r="AJ1204" s="93"/>
      <c r="AK1204" s="93"/>
      <c r="AL1204" s="93"/>
      <c r="AM1204" s="93"/>
      <c r="AN1204" s="93"/>
      <c r="AO1204" s="93"/>
      <c r="AP1204" s="93"/>
      <c r="AQ1204" s="93"/>
      <c r="AR1204" s="93"/>
    </row>
    <row r="1205" spans="13:44" x14ac:dyDescent="0.2">
      <c r="M1205" s="105"/>
      <c r="O1205" s="93"/>
      <c r="P1205" s="93"/>
      <c r="Q1205" s="93"/>
      <c r="R1205" s="93"/>
      <c r="S1205" s="93"/>
      <c r="T1205" s="93"/>
      <c r="U1205" s="93"/>
      <c r="V1205" s="93"/>
      <c r="W1205" s="93"/>
      <c r="X1205" s="93"/>
      <c r="Y1205" s="93"/>
      <c r="Z1205" s="93"/>
      <c r="AA1205" s="93"/>
      <c r="AB1205" s="93"/>
      <c r="AC1205" s="93"/>
      <c r="AD1205" s="93"/>
      <c r="AE1205" s="93"/>
      <c r="AF1205" s="93"/>
      <c r="AG1205" s="93"/>
      <c r="AH1205" s="93"/>
      <c r="AI1205" s="93"/>
      <c r="AJ1205" s="93"/>
      <c r="AK1205" s="93"/>
      <c r="AL1205" s="93"/>
      <c r="AM1205" s="93"/>
      <c r="AN1205" s="93"/>
      <c r="AO1205" s="93"/>
      <c r="AP1205" s="93"/>
      <c r="AQ1205" s="93"/>
      <c r="AR1205" s="93"/>
    </row>
    <row r="1206" spans="13:44" x14ac:dyDescent="0.2">
      <c r="M1206" s="105"/>
      <c r="O1206" s="93"/>
      <c r="P1206" s="93"/>
      <c r="Q1206" s="93"/>
      <c r="R1206" s="93"/>
      <c r="S1206" s="93"/>
      <c r="T1206" s="93"/>
      <c r="U1206" s="93"/>
      <c r="V1206" s="93"/>
      <c r="W1206" s="93"/>
      <c r="X1206" s="93"/>
      <c r="Y1206" s="93"/>
      <c r="Z1206" s="93"/>
      <c r="AA1206" s="93"/>
      <c r="AB1206" s="93"/>
      <c r="AC1206" s="93"/>
      <c r="AD1206" s="93"/>
      <c r="AE1206" s="93"/>
      <c r="AF1206" s="93"/>
      <c r="AG1206" s="93"/>
      <c r="AH1206" s="93"/>
      <c r="AI1206" s="93"/>
      <c r="AJ1206" s="93"/>
      <c r="AK1206" s="93"/>
      <c r="AL1206" s="93"/>
      <c r="AM1206" s="93"/>
      <c r="AN1206" s="93"/>
      <c r="AO1206" s="93"/>
      <c r="AP1206" s="93"/>
      <c r="AQ1206" s="93"/>
      <c r="AR1206" s="93"/>
    </row>
    <row r="1207" spans="13:44" x14ac:dyDescent="0.2">
      <c r="M1207" s="105"/>
      <c r="O1207" s="93"/>
      <c r="P1207" s="93"/>
      <c r="Q1207" s="93"/>
      <c r="R1207" s="93"/>
      <c r="S1207" s="93"/>
      <c r="T1207" s="93"/>
      <c r="U1207" s="93"/>
      <c r="V1207" s="93"/>
      <c r="W1207" s="93"/>
      <c r="X1207" s="93"/>
      <c r="Y1207" s="93"/>
      <c r="Z1207" s="93"/>
      <c r="AA1207" s="93"/>
      <c r="AB1207" s="93"/>
      <c r="AC1207" s="93"/>
      <c r="AD1207" s="93"/>
      <c r="AE1207" s="93"/>
      <c r="AF1207" s="93"/>
      <c r="AG1207" s="93"/>
      <c r="AH1207" s="93"/>
      <c r="AI1207" s="93"/>
      <c r="AJ1207" s="93"/>
      <c r="AK1207" s="93"/>
      <c r="AL1207" s="93"/>
      <c r="AM1207" s="93"/>
      <c r="AN1207" s="93"/>
      <c r="AO1207" s="93"/>
      <c r="AP1207" s="93"/>
      <c r="AQ1207" s="93"/>
      <c r="AR1207" s="93"/>
    </row>
    <row r="1208" spans="13:44" x14ac:dyDescent="0.2">
      <c r="M1208" s="105"/>
      <c r="O1208" s="93"/>
      <c r="P1208" s="93"/>
      <c r="Q1208" s="93"/>
      <c r="R1208" s="93"/>
      <c r="S1208" s="93"/>
      <c r="T1208" s="93"/>
      <c r="U1208" s="93"/>
      <c r="V1208" s="93"/>
      <c r="W1208" s="93"/>
      <c r="X1208" s="93"/>
      <c r="Y1208" s="93"/>
      <c r="Z1208" s="93"/>
      <c r="AA1208" s="93"/>
      <c r="AB1208" s="93"/>
      <c r="AC1208" s="93"/>
      <c r="AD1208" s="93"/>
      <c r="AE1208" s="93"/>
      <c r="AF1208" s="93"/>
      <c r="AG1208" s="93"/>
      <c r="AH1208" s="93"/>
      <c r="AI1208" s="93"/>
      <c r="AJ1208" s="93"/>
      <c r="AK1208" s="93"/>
      <c r="AL1208" s="93"/>
      <c r="AM1208" s="93"/>
      <c r="AN1208" s="93"/>
      <c r="AO1208" s="93"/>
      <c r="AP1208" s="93"/>
      <c r="AQ1208" s="93"/>
      <c r="AR1208" s="93"/>
    </row>
    <row r="1209" spans="13:44" x14ac:dyDescent="0.2">
      <c r="M1209" s="105"/>
      <c r="O1209" s="93"/>
      <c r="P1209" s="93"/>
      <c r="Q1209" s="93"/>
      <c r="R1209" s="93"/>
      <c r="S1209" s="93"/>
      <c r="T1209" s="93"/>
      <c r="U1209" s="93"/>
      <c r="V1209" s="93"/>
      <c r="W1209" s="93"/>
      <c r="X1209" s="93"/>
      <c r="Y1209" s="93"/>
      <c r="Z1209" s="93"/>
      <c r="AA1209" s="93"/>
      <c r="AB1209" s="93"/>
      <c r="AC1209" s="93"/>
      <c r="AD1209" s="93"/>
      <c r="AE1209" s="93"/>
      <c r="AF1209" s="93"/>
      <c r="AG1209" s="93"/>
      <c r="AH1209" s="93"/>
      <c r="AI1209" s="93"/>
      <c r="AJ1209" s="93"/>
      <c r="AK1209" s="93"/>
      <c r="AL1209" s="93"/>
      <c r="AM1209" s="93"/>
      <c r="AN1209" s="93"/>
      <c r="AO1209" s="93"/>
      <c r="AP1209" s="93"/>
      <c r="AQ1209" s="93"/>
      <c r="AR1209" s="93"/>
    </row>
    <row r="1210" spans="13:44" x14ac:dyDescent="0.2">
      <c r="M1210" s="105"/>
      <c r="O1210" s="93"/>
      <c r="P1210" s="93"/>
      <c r="Q1210" s="93"/>
      <c r="R1210" s="93"/>
      <c r="S1210" s="93"/>
      <c r="T1210" s="93"/>
      <c r="U1210" s="93"/>
      <c r="V1210" s="93"/>
      <c r="W1210" s="93"/>
      <c r="X1210" s="93"/>
      <c r="Y1210" s="93"/>
      <c r="Z1210" s="93"/>
      <c r="AA1210" s="93"/>
      <c r="AB1210" s="93"/>
      <c r="AC1210" s="93"/>
      <c r="AD1210" s="93"/>
      <c r="AE1210" s="93"/>
      <c r="AF1210" s="93"/>
      <c r="AG1210" s="93"/>
      <c r="AH1210" s="93"/>
      <c r="AI1210" s="93"/>
      <c r="AJ1210" s="93"/>
      <c r="AK1210" s="93"/>
      <c r="AL1210" s="93"/>
      <c r="AM1210" s="93"/>
      <c r="AN1210" s="93"/>
      <c r="AO1210" s="93"/>
      <c r="AP1210" s="93"/>
      <c r="AQ1210" s="93"/>
      <c r="AR1210" s="93"/>
    </row>
    <row r="1211" spans="13:44" x14ac:dyDescent="0.2">
      <c r="M1211" s="105"/>
      <c r="O1211" s="93"/>
      <c r="P1211" s="93"/>
      <c r="Q1211" s="93"/>
      <c r="R1211" s="93"/>
      <c r="S1211" s="93"/>
      <c r="T1211" s="93"/>
      <c r="U1211" s="93"/>
      <c r="V1211" s="93"/>
      <c r="W1211" s="93"/>
      <c r="X1211" s="93"/>
      <c r="Y1211" s="93"/>
      <c r="Z1211" s="93"/>
      <c r="AA1211" s="93"/>
      <c r="AB1211" s="93"/>
      <c r="AC1211" s="93"/>
      <c r="AD1211" s="93"/>
      <c r="AE1211" s="93"/>
      <c r="AF1211" s="93"/>
      <c r="AG1211" s="93"/>
      <c r="AH1211" s="93"/>
      <c r="AI1211" s="93"/>
      <c r="AJ1211" s="93"/>
      <c r="AK1211" s="93"/>
      <c r="AL1211" s="93"/>
      <c r="AM1211" s="93"/>
      <c r="AN1211" s="93"/>
      <c r="AO1211" s="93"/>
      <c r="AP1211" s="93"/>
      <c r="AQ1211" s="93"/>
      <c r="AR1211" s="93"/>
    </row>
    <row r="1212" spans="13:44" x14ac:dyDescent="0.2">
      <c r="M1212" s="105"/>
      <c r="O1212" s="93"/>
      <c r="P1212" s="93"/>
      <c r="Q1212" s="93"/>
      <c r="R1212" s="93"/>
      <c r="S1212" s="93"/>
      <c r="T1212" s="93"/>
      <c r="U1212" s="93"/>
      <c r="V1212" s="93"/>
      <c r="W1212" s="93"/>
      <c r="X1212" s="93"/>
      <c r="Y1212" s="93"/>
      <c r="Z1212" s="93"/>
      <c r="AA1212" s="93"/>
      <c r="AB1212" s="93"/>
      <c r="AC1212" s="93"/>
      <c r="AD1212" s="93"/>
      <c r="AE1212" s="93"/>
      <c r="AF1212" s="93"/>
      <c r="AG1212" s="93"/>
      <c r="AH1212" s="93"/>
      <c r="AI1212" s="93"/>
      <c r="AJ1212" s="93"/>
      <c r="AK1212" s="93"/>
      <c r="AL1212" s="93"/>
      <c r="AM1212" s="93"/>
      <c r="AN1212" s="93"/>
      <c r="AO1212" s="93"/>
      <c r="AP1212" s="93"/>
      <c r="AQ1212" s="93"/>
      <c r="AR1212" s="93"/>
    </row>
    <row r="1213" spans="13:44" x14ac:dyDescent="0.2">
      <c r="M1213" s="105"/>
      <c r="O1213" s="93"/>
      <c r="P1213" s="93"/>
      <c r="Q1213" s="93"/>
      <c r="R1213" s="93"/>
      <c r="S1213" s="93"/>
      <c r="T1213" s="93"/>
      <c r="U1213" s="93"/>
      <c r="V1213" s="93"/>
      <c r="W1213" s="93"/>
      <c r="X1213" s="93"/>
      <c r="Y1213" s="93"/>
      <c r="Z1213" s="93"/>
      <c r="AA1213" s="93"/>
      <c r="AB1213" s="93"/>
      <c r="AC1213" s="93"/>
      <c r="AD1213" s="93"/>
      <c r="AE1213" s="93"/>
      <c r="AF1213" s="93"/>
      <c r="AG1213" s="93"/>
      <c r="AH1213" s="93"/>
      <c r="AI1213" s="93"/>
      <c r="AJ1213" s="93"/>
      <c r="AK1213" s="93"/>
      <c r="AL1213" s="93"/>
      <c r="AM1213" s="93"/>
      <c r="AN1213" s="93"/>
      <c r="AO1213" s="93"/>
      <c r="AP1213" s="93"/>
      <c r="AQ1213" s="93"/>
      <c r="AR1213" s="93"/>
    </row>
    <row r="1214" spans="13:44" x14ac:dyDescent="0.2">
      <c r="M1214" s="105"/>
      <c r="O1214" s="93"/>
      <c r="P1214" s="93"/>
      <c r="Q1214" s="93"/>
      <c r="R1214" s="93"/>
      <c r="S1214" s="93"/>
      <c r="T1214" s="93"/>
      <c r="U1214" s="93"/>
      <c r="V1214" s="93"/>
      <c r="W1214" s="93"/>
      <c r="X1214" s="93"/>
      <c r="Y1214" s="93"/>
      <c r="Z1214" s="93"/>
      <c r="AA1214" s="93"/>
      <c r="AB1214" s="93"/>
      <c r="AC1214" s="93"/>
      <c r="AD1214" s="93"/>
      <c r="AE1214" s="93"/>
      <c r="AF1214" s="93"/>
      <c r="AG1214" s="93"/>
      <c r="AH1214" s="93"/>
      <c r="AI1214" s="93"/>
      <c r="AJ1214" s="93"/>
      <c r="AK1214" s="93"/>
      <c r="AL1214" s="93"/>
      <c r="AM1214" s="93"/>
      <c r="AN1214" s="93"/>
      <c r="AO1214" s="93"/>
      <c r="AP1214" s="93"/>
      <c r="AQ1214" s="93"/>
      <c r="AR1214" s="93"/>
    </row>
    <row r="1215" spans="13:44" x14ac:dyDescent="0.2">
      <c r="M1215" s="105"/>
      <c r="O1215" s="93"/>
      <c r="P1215" s="93"/>
      <c r="Q1215" s="93"/>
      <c r="R1215" s="93"/>
      <c r="S1215" s="93"/>
      <c r="T1215" s="93"/>
      <c r="U1215" s="93"/>
      <c r="V1215" s="93"/>
      <c r="W1215" s="93"/>
      <c r="X1215" s="93"/>
      <c r="Y1215" s="93"/>
      <c r="Z1215" s="93"/>
      <c r="AA1215" s="93"/>
      <c r="AB1215" s="93"/>
      <c r="AC1215" s="93"/>
      <c r="AD1215" s="93"/>
      <c r="AE1215" s="93"/>
      <c r="AF1215" s="93"/>
      <c r="AG1215" s="93"/>
      <c r="AH1215" s="93"/>
      <c r="AI1215" s="93"/>
      <c r="AJ1215" s="93"/>
      <c r="AK1215" s="93"/>
      <c r="AL1215" s="93"/>
      <c r="AM1215" s="93"/>
      <c r="AN1215" s="93"/>
      <c r="AO1215" s="93"/>
      <c r="AP1215" s="93"/>
      <c r="AQ1215" s="93"/>
      <c r="AR1215" s="93"/>
    </row>
    <row r="1216" spans="13:44" x14ac:dyDescent="0.2">
      <c r="M1216" s="105"/>
      <c r="O1216" s="93"/>
      <c r="P1216" s="93"/>
      <c r="Q1216" s="93"/>
      <c r="R1216" s="93"/>
      <c r="S1216" s="93"/>
      <c r="T1216" s="93"/>
      <c r="U1216" s="93"/>
      <c r="V1216" s="93"/>
      <c r="W1216" s="93"/>
      <c r="X1216" s="93"/>
      <c r="Y1216" s="93"/>
      <c r="Z1216" s="93"/>
      <c r="AA1216" s="93"/>
      <c r="AB1216" s="93"/>
      <c r="AC1216" s="93"/>
      <c r="AD1216" s="93"/>
      <c r="AE1216" s="93"/>
      <c r="AF1216" s="93"/>
      <c r="AG1216" s="93"/>
      <c r="AH1216" s="93"/>
      <c r="AI1216" s="93"/>
      <c r="AJ1216" s="93"/>
      <c r="AK1216" s="93"/>
      <c r="AL1216" s="93"/>
      <c r="AM1216" s="93"/>
      <c r="AN1216" s="93"/>
      <c r="AO1216" s="93"/>
      <c r="AP1216" s="93"/>
      <c r="AQ1216" s="93"/>
      <c r="AR1216" s="93"/>
    </row>
    <row r="1217" spans="13:44" x14ac:dyDescent="0.2">
      <c r="M1217" s="105"/>
      <c r="O1217" s="93"/>
      <c r="P1217" s="93"/>
      <c r="Q1217" s="93"/>
      <c r="R1217" s="93"/>
      <c r="S1217" s="93"/>
      <c r="T1217" s="93"/>
      <c r="U1217" s="93"/>
      <c r="V1217" s="93"/>
      <c r="W1217" s="93"/>
      <c r="X1217" s="93"/>
      <c r="Y1217" s="93"/>
      <c r="Z1217" s="93"/>
      <c r="AA1217" s="93"/>
      <c r="AB1217" s="93"/>
      <c r="AC1217" s="93"/>
      <c r="AD1217" s="93"/>
      <c r="AE1217" s="93"/>
      <c r="AF1217" s="93"/>
      <c r="AG1217" s="93"/>
      <c r="AH1217" s="93"/>
      <c r="AI1217" s="93"/>
      <c r="AJ1217" s="93"/>
      <c r="AK1217" s="93"/>
      <c r="AL1217" s="93"/>
      <c r="AM1217" s="93"/>
      <c r="AN1217" s="93"/>
      <c r="AO1217" s="93"/>
      <c r="AP1217" s="93"/>
      <c r="AQ1217" s="93"/>
      <c r="AR1217" s="93"/>
    </row>
    <row r="1218" spans="13:44" x14ac:dyDescent="0.2">
      <c r="M1218" s="105"/>
      <c r="O1218" s="93"/>
      <c r="P1218" s="93"/>
      <c r="Q1218" s="93"/>
      <c r="R1218" s="93"/>
      <c r="S1218" s="93"/>
      <c r="T1218" s="93"/>
      <c r="U1218" s="93"/>
      <c r="V1218" s="93"/>
      <c r="W1218" s="93"/>
      <c r="X1218" s="93"/>
      <c r="Y1218" s="93"/>
      <c r="Z1218" s="93"/>
      <c r="AA1218" s="93"/>
      <c r="AB1218" s="93"/>
      <c r="AC1218" s="93"/>
      <c r="AD1218" s="93"/>
      <c r="AE1218" s="93"/>
      <c r="AF1218" s="93"/>
      <c r="AG1218" s="93"/>
      <c r="AH1218" s="93"/>
      <c r="AI1218" s="93"/>
      <c r="AJ1218" s="93"/>
      <c r="AK1218" s="93"/>
      <c r="AL1218" s="93"/>
      <c r="AM1218" s="93"/>
      <c r="AN1218" s="93"/>
      <c r="AO1218" s="93"/>
      <c r="AP1218" s="93"/>
      <c r="AQ1218" s="93"/>
      <c r="AR1218" s="93"/>
    </row>
    <row r="1219" spans="13:44" x14ac:dyDescent="0.2">
      <c r="M1219" s="105"/>
      <c r="O1219" s="93"/>
      <c r="P1219" s="93"/>
      <c r="Q1219" s="93"/>
      <c r="R1219" s="93"/>
      <c r="S1219" s="93"/>
      <c r="T1219" s="93"/>
      <c r="U1219" s="93"/>
      <c r="V1219" s="93"/>
      <c r="W1219" s="93"/>
      <c r="X1219" s="93"/>
      <c r="Y1219" s="93"/>
      <c r="Z1219" s="93"/>
      <c r="AA1219" s="93"/>
      <c r="AB1219" s="93"/>
      <c r="AC1219" s="93"/>
      <c r="AD1219" s="93"/>
      <c r="AE1219" s="93"/>
      <c r="AF1219" s="93"/>
      <c r="AG1219" s="93"/>
      <c r="AH1219" s="93"/>
      <c r="AI1219" s="93"/>
      <c r="AJ1219" s="93"/>
      <c r="AK1219" s="93"/>
      <c r="AL1219" s="93"/>
      <c r="AM1219" s="93"/>
      <c r="AN1219" s="93"/>
      <c r="AO1219" s="93"/>
      <c r="AP1219" s="93"/>
      <c r="AQ1219" s="93"/>
      <c r="AR1219" s="93"/>
    </row>
    <row r="1220" spans="13:44" x14ac:dyDescent="0.2">
      <c r="M1220" s="105"/>
      <c r="O1220" s="93"/>
      <c r="P1220" s="93"/>
      <c r="Q1220" s="93"/>
      <c r="R1220" s="93"/>
      <c r="S1220" s="93"/>
      <c r="T1220" s="93"/>
      <c r="U1220" s="93"/>
      <c r="V1220" s="93"/>
      <c r="W1220" s="93"/>
      <c r="X1220" s="93"/>
      <c r="Y1220" s="93"/>
      <c r="Z1220" s="93"/>
      <c r="AA1220" s="93"/>
      <c r="AB1220" s="93"/>
      <c r="AC1220" s="93"/>
      <c r="AD1220" s="93"/>
      <c r="AE1220" s="93"/>
      <c r="AF1220" s="93"/>
      <c r="AG1220" s="93"/>
      <c r="AH1220" s="93"/>
      <c r="AI1220" s="93"/>
      <c r="AJ1220" s="93"/>
      <c r="AK1220" s="93"/>
      <c r="AL1220" s="93"/>
      <c r="AM1220" s="93"/>
      <c r="AN1220" s="93"/>
      <c r="AO1220" s="93"/>
      <c r="AP1220" s="93"/>
      <c r="AQ1220" s="93"/>
      <c r="AR1220" s="93"/>
    </row>
    <row r="1221" spans="13:44" x14ac:dyDescent="0.2">
      <c r="M1221" s="105"/>
      <c r="O1221" s="93"/>
      <c r="P1221" s="93"/>
      <c r="Q1221" s="93"/>
      <c r="R1221" s="93"/>
      <c r="S1221" s="93"/>
      <c r="T1221" s="93"/>
      <c r="U1221" s="93"/>
      <c r="V1221" s="93"/>
      <c r="W1221" s="93"/>
      <c r="X1221" s="93"/>
      <c r="Y1221" s="93"/>
      <c r="Z1221" s="93"/>
      <c r="AA1221" s="93"/>
      <c r="AB1221" s="93"/>
      <c r="AC1221" s="93"/>
      <c r="AD1221" s="93"/>
      <c r="AE1221" s="93"/>
      <c r="AF1221" s="93"/>
      <c r="AG1221" s="93"/>
      <c r="AH1221" s="93"/>
      <c r="AI1221" s="93"/>
      <c r="AJ1221" s="93"/>
      <c r="AK1221" s="93"/>
      <c r="AL1221" s="93"/>
      <c r="AM1221" s="93"/>
      <c r="AN1221" s="93"/>
      <c r="AO1221" s="93"/>
      <c r="AP1221" s="93"/>
      <c r="AQ1221" s="93"/>
      <c r="AR1221" s="93"/>
    </row>
    <row r="1222" spans="13:44" x14ac:dyDescent="0.2">
      <c r="M1222" s="105"/>
      <c r="O1222" s="93"/>
      <c r="P1222" s="93"/>
      <c r="Q1222" s="93"/>
      <c r="R1222" s="93"/>
      <c r="S1222" s="93"/>
      <c r="T1222" s="93"/>
      <c r="U1222" s="93"/>
      <c r="V1222" s="93"/>
      <c r="W1222" s="93"/>
      <c r="X1222" s="93"/>
      <c r="Y1222" s="93"/>
      <c r="Z1222" s="93"/>
      <c r="AA1222" s="93"/>
      <c r="AB1222" s="93"/>
      <c r="AC1222" s="93"/>
      <c r="AD1222" s="93"/>
      <c r="AE1222" s="93"/>
      <c r="AF1222" s="93"/>
      <c r="AG1222" s="93"/>
      <c r="AH1222" s="93"/>
      <c r="AI1222" s="93"/>
      <c r="AJ1222" s="93"/>
      <c r="AK1222" s="93"/>
      <c r="AL1222" s="93"/>
      <c r="AM1222" s="93"/>
      <c r="AN1222" s="93"/>
      <c r="AO1222" s="93"/>
      <c r="AP1222" s="93"/>
      <c r="AQ1222" s="93"/>
      <c r="AR1222" s="93"/>
    </row>
    <row r="1223" spans="13:44" x14ac:dyDescent="0.2">
      <c r="M1223" s="105"/>
      <c r="O1223" s="93"/>
      <c r="P1223" s="93"/>
      <c r="Q1223" s="93"/>
      <c r="R1223" s="93"/>
      <c r="S1223" s="93"/>
      <c r="T1223" s="93"/>
      <c r="U1223" s="93"/>
      <c r="V1223" s="93"/>
      <c r="W1223" s="93"/>
      <c r="X1223" s="93"/>
      <c r="Y1223" s="93"/>
      <c r="Z1223" s="93"/>
      <c r="AA1223" s="93"/>
      <c r="AB1223" s="93"/>
      <c r="AC1223" s="93"/>
      <c r="AD1223" s="93"/>
      <c r="AE1223" s="93"/>
      <c r="AF1223" s="93"/>
      <c r="AG1223" s="93"/>
      <c r="AH1223" s="93"/>
      <c r="AI1223" s="93"/>
      <c r="AJ1223" s="93"/>
      <c r="AK1223" s="93"/>
      <c r="AL1223" s="93"/>
      <c r="AM1223" s="93"/>
      <c r="AN1223" s="93"/>
      <c r="AO1223" s="93"/>
      <c r="AP1223" s="93"/>
      <c r="AQ1223" s="93"/>
      <c r="AR1223" s="93"/>
    </row>
    <row r="1224" spans="13:44" x14ac:dyDescent="0.2">
      <c r="M1224" s="105"/>
      <c r="O1224" s="93"/>
      <c r="P1224" s="93"/>
      <c r="Q1224" s="93"/>
      <c r="R1224" s="93"/>
      <c r="S1224" s="93"/>
      <c r="T1224" s="93"/>
      <c r="U1224" s="93"/>
      <c r="V1224" s="93"/>
      <c r="W1224" s="93"/>
      <c r="X1224" s="93"/>
      <c r="Y1224" s="93"/>
      <c r="Z1224" s="93"/>
      <c r="AA1224" s="93"/>
      <c r="AB1224" s="93"/>
      <c r="AC1224" s="93"/>
      <c r="AD1224" s="93"/>
      <c r="AE1224" s="93"/>
      <c r="AF1224" s="93"/>
      <c r="AG1224" s="93"/>
      <c r="AH1224" s="93"/>
      <c r="AI1224" s="93"/>
      <c r="AJ1224" s="93"/>
      <c r="AK1224" s="93"/>
      <c r="AL1224" s="93"/>
      <c r="AM1224" s="93"/>
      <c r="AN1224" s="93"/>
      <c r="AO1224" s="93"/>
      <c r="AP1224" s="93"/>
      <c r="AQ1224" s="93"/>
      <c r="AR1224" s="93"/>
    </row>
    <row r="1225" spans="13:44" x14ac:dyDescent="0.2">
      <c r="M1225" s="105"/>
      <c r="O1225" s="93"/>
      <c r="P1225" s="93"/>
      <c r="Q1225" s="93"/>
      <c r="R1225" s="93"/>
      <c r="S1225" s="93"/>
      <c r="T1225" s="93"/>
      <c r="U1225" s="93"/>
      <c r="V1225" s="93"/>
      <c r="W1225" s="93"/>
      <c r="X1225" s="93"/>
      <c r="Y1225" s="93"/>
      <c r="Z1225" s="93"/>
      <c r="AA1225" s="93"/>
      <c r="AB1225" s="93"/>
      <c r="AC1225" s="93"/>
      <c r="AD1225" s="93"/>
      <c r="AE1225" s="93"/>
      <c r="AF1225" s="93"/>
      <c r="AG1225" s="93"/>
      <c r="AH1225" s="93"/>
      <c r="AI1225" s="93"/>
      <c r="AJ1225" s="93"/>
      <c r="AK1225" s="93"/>
      <c r="AL1225" s="93"/>
      <c r="AM1225" s="93"/>
      <c r="AN1225" s="93"/>
      <c r="AO1225" s="93"/>
      <c r="AP1225" s="93"/>
      <c r="AQ1225" s="93"/>
      <c r="AR1225" s="93"/>
    </row>
    <row r="1226" spans="13:44" x14ac:dyDescent="0.2">
      <c r="M1226" s="105"/>
      <c r="O1226" s="93"/>
      <c r="P1226" s="93"/>
      <c r="Q1226" s="93"/>
      <c r="R1226" s="93"/>
      <c r="S1226" s="93"/>
      <c r="T1226" s="93"/>
      <c r="U1226" s="93"/>
      <c r="V1226" s="93"/>
      <c r="W1226" s="93"/>
      <c r="X1226" s="93"/>
      <c r="Y1226" s="93"/>
      <c r="Z1226" s="93"/>
      <c r="AA1226" s="93"/>
      <c r="AB1226" s="93"/>
      <c r="AC1226" s="93"/>
      <c r="AD1226" s="93"/>
      <c r="AE1226" s="93"/>
      <c r="AF1226" s="93"/>
      <c r="AG1226" s="93"/>
      <c r="AH1226" s="93"/>
      <c r="AI1226" s="93"/>
      <c r="AJ1226" s="93"/>
      <c r="AK1226" s="93"/>
      <c r="AL1226" s="93"/>
      <c r="AM1226" s="93"/>
      <c r="AN1226" s="93"/>
      <c r="AO1226" s="93"/>
      <c r="AP1226" s="93"/>
      <c r="AQ1226" s="93"/>
      <c r="AR1226" s="93"/>
    </row>
    <row r="1227" spans="13:44" x14ac:dyDescent="0.2">
      <c r="M1227" s="105"/>
      <c r="O1227" s="93"/>
      <c r="P1227" s="93"/>
      <c r="Q1227" s="93"/>
      <c r="R1227" s="93"/>
      <c r="S1227" s="93"/>
      <c r="T1227" s="93"/>
      <c r="U1227" s="93"/>
      <c r="V1227" s="93"/>
      <c r="W1227" s="93"/>
      <c r="X1227" s="93"/>
      <c r="Y1227" s="93"/>
      <c r="Z1227" s="93"/>
      <c r="AA1227" s="93"/>
      <c r="AB1227" s="93"/>
      <c r="AC1227" s="93"/>
      <c r="AD1227" s="93"/>
      <c r="AE1227" s="93"/>
      <c r="AF1227" s="93"/>
      <c r="AG1227" s="93"/>
      <c r="AH1227" s="93"/>
      <c r="AI1227" s="93"/>
      <c r="AJ1227" s="93"/>
      <c r="AK1227" s="93"/>
      <c r="AL1227" s="93"/>
      <c r="AM1227" s="93"/>
      <c r="AN1227" s="93"/>
      <c r="AO1227" s="93"/>
      <c r="AP1227" s="93"/>
      <c r="AQ1227" s="93"/>
      <c r="AR1227" s="93"/>
    </row>
    <row r="1228" spans="13:44" x14ac:dyDescent="0.2">
      <c r="M1228" s="105"/>
      <c r="O1228" s="93"/>
      <c r="P1228" s="93"/>
      <c r="Q1228" s="93"/>
      <c r="R1228" s="93"/>
      <c r="S1228" s="93"/>
      <c r="T1228" s="93"/>
      <c r="U1228" s="93"/>
      <c r="V1228" s="93"/>
      <c r="W1228" s="93"/>
      <c r="X1228" s="93"/>
      <c r="Y1228" s="93"/>
      <c r="Z1228" s="93"/>
      <c r="AA1228" s="93"/>
      <c r="AB1228" s="93"/>
      <c r="AC1228" s="93"/>
      <c r="AD1228" s="93"/>
      <c r="AE1228" s="93"/>
      <c r="AF1228" s="93"/>
      <c r="AG1228" s="93"/>
      <c r="AH1228" s="93"/>
      <c r="AI1228" s="93"/>
      <c r="AJ1228" s="93"/>
      <c r="AK1228" s="93"/>
      <c r="AL1228" s="93"/>
      <c r="AM1228" s="93"/>
      <c r="AN1228" s="93"/>
      <c r="AO1228" s="93"/>
      <c r="AP1228" s="93"/>
      <c r="AQ1228" s="93"/>
      <c r="AR1228" s="93"/>
    </row>
    <row r="1229" spans="13:44" x14ac:dyDescent="0.2">
      <c r="M1229" s="105"/>
      <c r="O1229" s="93"/>
      <c r="P1229" s="93"/>
      <c r="Q1229" s="93"/>
      <c r="R1229" s="93"/>
      <c r="S1229" s="93"/>
      <c r="T1229" s="93"/>
      <c r="U1229" s="93"/>
      <c r="V1229" s="93"/>
      <c r="W1229" s="93"/>
      <c r="X1229" s="93"/>
      <c r="Y1229" s="93"/>
      <c r="Z1229" s="93"/>
      <c r="AA1229" s="93"/>
      <c r="AB1229" s="93"/>
      <c r="AC1229" s="93"/>
      <c r="AD1229" s="93"/>
      <c r="AE1229" s="93"/>
      <c r="AF1229" s="93"/>
      <c r="AG1229" s="93"/>
      <c r="AH1229" s="93"/>
      <c r="AI1229" s="93"/>
      <c r="AJ1229" s="93"/>
      <c r="AK1229" s="93"/>
      <c r="AL1229" s="93"/>
      <c r="AM1229" s="93"/>
      <c r="AN1229" s="93"/>
      <c r="AO1229" s="93"/>
      <c r="AP1229" s="93"/>
      <c r="AQ1229" s="93"/>
      <c r="AR1229" s="93"/>
    </row>
    <row r="1230" spans="13:44" x14ac:dyDescent="0.2">
      <c r="M1230" s="105"/>
      <c r="O1230" s="93"/>
      <c r="P1230" s="93"/>
      <c r="Q1230" s="93"/>
      <c r="R1230" s="93"/>
      <c r="S1230" s="93"/>
      <c r="T1230" s="93"/>
      <c r="U1230" s="93"/>
      <c r="V1230" s="93"/>
      <c r="W1230" s="93"/>
      <c r="X1230" s="93"/>
      <c r="Y1230" s="93"/>
      <c r="Z1230" s="93"/>
      <c r="AA1230" s="93"/>
      <c r="AB1230" s="93"/>
      <c r="AC1230" s="93"/>
      <c r="AD1230" s="93"/>
      <c r="AE1230" s="93"/>
      <c r="AF1230" s="93"/>
      <c r="AG1230" s="93"/>
      <c r="AH1230" s="93"/>
      <c r="AI1230" s="93"/>
      <c r="AJ1230" s="93"/>
      <c r="AK1230" s="93"/>
      <c r="AL1230" s="93"/>
      <c r="AM1230" s="93"/>
      <c r="AN1230" s="93"/>
      <c r="AO1230" s="93"/>
      <c r="AP1230" s="93"/>
      <c r="AQ1230" s="93"/>
      <c r="AR1230" s="93"/>
    </row>
    <row r="1231" spans="13:44" x14ac:dyDescent="0.2">
      <c r="M1231" s="105"/>
      <c r="O1231" s="93"/>
      <c r="P1231" s="93"/>
      <c r="Q1231" s="93"/>
      <c r="R1231" s="93"/>
      <c r="S1231" s="93"/>
      <c r="T1231" s="93"/>
      <c r="U1231" s="93"/>
      <c r="V1231" s="93"/>
      <c r="W1231" s="93"/>
      <c r="X1231" s="93"/>
      <c r="Y1231" s="93"/>
      <c r="Z1231" s="93"/>
      <c r="AA1231" s="93"/>
      <c r="AB1231" s="93"/>
      <c r="AC1231" s="93"/>
      <c r="AD1231" s="93"/>
      <c r="AE1231" s="93"/>
      <c r="AF1231" s="93"/>
      <c r="AG1231" s="93"/>
      <c r="AH1231" s="93"/>
      <c r="AI1231" s="93"/>
      <c r="AJ1231" s="93"/>
      <c r="AK1231" s="93"/>
      <c r="AL1231" s="93"/>
      <c r="AM1231" s="93"/>
      <c r="AN1231" s="93"/>
      <c r="AO1231" s="93"/>
      <c r="AP1231" s="93"/>
      <c r="AQ1231" s="93"/>
      <c r="AR1231" s="93"/>
    </row>
    <row r="1232" spans="13:44" x14ac:dyDescent="0.2">
      <c r="M1232" s="105"/>
      <c r="O1232" s="93"/>
      <c r="P1232" s="93"/>
      <c r="Q1232" s="93"/>
      <c r="R1232" s="93"/>
      <c r="S1232" s="93"/>
      <c r="T1232" s="93"/>
      <c r="U1232" s="93"/>
      <c r="V1232" s="93"/>
      <c r="W1232" s="93"/>
      <c r="X1232" s="93"/>
      <c r="Y1232" s="93"/>
      <c r="Z1232" s="93"/>
      <c r="AA1232" s="93"/>
      <c r="AB1232" s="93"/>
      <c r="AC1232" s="93"/>
      <c r="AD1232" s="93"/>
      <c r="AE1232" s="93"/>
      <c r="AF1232" s="93"/>
      <c r="AG1232" s="93"/>
      <c r="AH1232" s="93"/>
      <c r="AI1232" s="93"/>
      <c r="AJ1232" s="93"/>
      <c r="AK1232" s="93"/>
      <c r="AL1232" s="93"/>
      <c r="AM1232" s="93"/>
      <c r="AN1232" s="93"/>
      <c r="AO1232" s="93"/>
      <c r="AP1232" s="93"/>
      <c r="AQ1232" s="93"/>
      <c r="AR1232" s="93"/>
    </row>
    <row r="1233" spans="13:44" x14ac:dyDescent="0.2">
      <c r="M1233" s="105"/>
      <c r="O1233" s="93"/>
      <c r="P1233" s="93"/>
      <c r="Q1233" s="93"/>
      <c r="R1233" s="93"/>
      <c r="S1233" s="93"/>
      <c r="T1233" s="93"/>
      <c r="U1233" s="93"/>
      <c r="V1233" s="93"/>
      <c r="W1233" s="93"/>
      <c r="X1233" s="93"/>
      <c r="Y1233" s="93"/>
      <c r="Z1233" s="93"/>
      <c r="AA1233" s="93"/>
      <c r="AB1233" s="93"/>
      <c r="AC1233" s="93"/>
      <c r="AD1233" s="93"/>
      <c r="AE1233" s="93"/>
      <c r="AF1233" s="93"/>
      <c r="AG1233" s="93"/>
      <c r="AH1233" s="93"/>
      <c r="AI1233" s="93"/>
      <c r="AJ1233" s="93"/>
      <c r="AK1233" s="93"/>
      <c r="AL1233" s="93"/>
      <c r="AM1233" s="93"/>
      <c r="AN1233" s="93"/>
      <c r="AO1233" s="93"/>
      <c r="AP1233" s="93"/>
      <c r="AQ1233" s="93"/>
      <c r="AR1233" s="93"/>
    </row>
    <row r="1234" spans="13:44" x14ac:dyDescent="0.2">
      <c r="M1234" s="105"/>
      <c r="O1234" s="93"/>
      <c r="P1234" s="93"/>
      <c r="Q1234" s="93"/>
      <c r="R1234" s="93"/>
      <c r="S1234" s="93"/>
      <c r="T1234" s="93"/>
      <c r="U1234" s="93"/>
      <c r="V1234" s="93"/>
      <c r="W1234" s="93"/>
      <c r="X1234" s="93"/>
      <c r="Y1234" s="93"/>
      <c r="Z1234" s="93"/>
      <c r="AA1234" s="93"/>
      <c r="AB1234" s="93"/>
      <c r="AC1234" s="93"/>
      <c r="AD1234" s="93"/>
      <c r="AE1234" s="93"/>
      <c r="AF1234" s="93"/>
      <c r="AG1234" s="93"/>
      <c r="AH1234" s="93"/>
      <c r="AI1234" s="93"/>
      <c r="AJ1234" s="93"/>
      <c r="AK1234" s="93"/>
      <c r="AL1234" s="93"/>
      <c r="AM1234" s="93"/>
      <c r="AN1234" s="93"/>
      <c r="AO1234" s="93"/>
      <c r="AP1234" s="93"/>
      <c r="AQ1234" s="93"/>
      <c r="AR1234" s="93"/>
    </row>
    <row r="1235" spans="13:44" x14ac:dyDescent="0.2">
      <c r="M1235" s="105"/>
      <c r="O1235" s="93"/>
      <c r="P1235" s="93"/>
      <c r="Q1235" s="93"/>
      <c r="R1235" s="93"/>
      <c r="S1235" s="93"/>
      <c r="T1235" s="93"/>
      <c r="U1235" s="93"/>
      <c r="V1235" s="93"/>
      <c r="W1235" s="93"/>
      <c r="X1235" s="93"/>
      <c r="Y1235" s="93"/>
      <c r="Z1235" s="93"/>
      <c r="AA1235" s="93"/>
      <c r="AB1235" s="93"/>
      <c r="AC1235" s="93"/>
      <c r="AD1235" s="93"/>
      <c r="AE1235" s="93"/>
      <c r="AF1235" s="93"/>
      <c r="AG1235" s="93"/>
      <c r="AH1235" s="93"/>
      <c r="AI1235" s="93"/>
      <c r="AJ1235" s="93"/>
      <c r="AK1235" s="93"/>
      <c r="AL1235" s="93"/>
      <c r="AM1235" s="93"/>
      <c r="AN1235" s="93"/>
      <c r="AO1235" s="93"/>
      <c r="AP1235" s="93"/>
      <c r="AQ1235" s="93"/>
      <c r="AR1235" s="93"/>
    </row>
    <row r="1236" spans="13:44" x14ac:dyDescent="0.2">
      <c r="M1236" s="105"/>
      <c r="O1236" s="93"/>
      <c r="P1236" s="93"/>
      <c r="Q1236" s="93"/>
      <c r="R1236" s="93"/>
      <c r="S1236" s="93"/>
      <c r="T1236" s="93"/>
      <c r="U1236" s="93"/>
      <c r="V1236" s="93"/>
      <c r="W1236" s="93"/>
      <c r="X1236" s="93"/>
      <c r="Y1236" s="93"/>
      <c r="Z1236" s="93"/>
      <c r="AA1236" s="93"/>
      <c r="AB1236" s="93"/>
      <c r="AC1236" s="93"/>
      <c r="AD1236" s="93"/>
      <c r="AE1236" s="93"/>
      <c r="AF1236" s="93"/>
      <c r="AG1236" s="93"/>
      <c r="AH1236" s="93"/>
      <c r="AI1236" s="93"/>
      <c r="AJ1236" s="93"/>
      <c r="AK1236" s="93"/>
      <c r="AL1236" s="93"/>
      <c r="AM1236" s="93"/>
      <c r="AN1236" s="93"/>
      <c r="AO1236" s="93"/>
      <c r="AP1236" s="93"/>
      <c r="AQ1236" s="93"/>
      <c r="AR1236" s="93"/>
    </row>
    <row r="1237" spans="13:44" x14ac:dyDescent="0.2">
      <c r="M1237" s="105"/>
      <c r="O1237" s="93"/>
      <c r="P1237" s="93"/>
      <c r="Q1237" s="93"/>
      <c r="R1237" s="93"/>
      <c r="S1237" s="93"/>
      <c r="T1237" s="93"/>
      <c r="U1237" s="93"/>
      <c r="V1237" s="93"/>
      <c r="W1237" s="93"/>
      <c r="X1237" s="93"/>
      <c r="Y1237" s="93"/>
      <c r="Z1237" s="93"/>
      <c r="AA1237" s="93"/>
      <c r="AB1237" s="93"/>
      <c r="AC1237" s="93"/>
      <c r="AD1237" s="93"/>
      <c r="AE1237" s="93"/>
      <c r="AF1237" s="93"/>
      <c r="AG1237" s="93"/>
      <c r="AH1237" s="93"/>
      <c r="AI1237" s="93"/>
      <c r="AJ1237" s="93"/>
      <c r="AK1237" s="93"/>
      <c r="AL1237" s="93"/>
      <c r="AM1237" s="93"/>
      <c r="AN1237" s="93"/>
      <c r="AO1237" s="93"/>
      <c r="AP1237" s="93"/>
      <c r="AQ1237" s="93"/>
      <c r="AR1237" s="93"/>
    </row>
    <row r="1238" spans="13:44" x14ac:dyDescent="0.2">
      <c r="M1238" s="105"/>
      <c r="O1238" s="93"/>
      <c r="P1238" s="93"/>
      <c r="Q1238" s="93"/>
      <c r="R1238" s="93"/>
      <c r="S1238" s="93"/>
      <c r="T1238" s="93"/>
      <c r="U1238" s="93"/>
      <c r="V1238" s="93"/>
      <c r="W1238" s="93"/>
      <c r="X1238" s="93"/>
      <c r="Y1238" s="93"/>
      <c r="Z1238" s="93"/>
      <c r="AA1238" s="93"/>
      <c r="AB1238" s="93"/>
      <c r="AC1238" s="93"/>
      <c r="AD1238" s="93"/>
      <c r="AE1238" s="93"/>
      <c r="AF1238" s="93"/>
      <c r="AG1238" s="93"/>
      <c r="AH1238" s="93"/>
      <c r="AI1238" s="93"/>
      <c r="AJ1238" s="93"/>
      <c r="AK1238" s="93"/>
      <c r="AL1238" s="93"/>
      <c r="AM1238" s="93"/>
      <c r="AN1238" s="93"/>
      <c r="AO1238" s="93"/>
      <c r="AP1238" s="93"/>
      <c r="AQ1238" s="93"/>
      <c r="AR1238" s="93"/>
    </row>
    <row r="1239" spans="13:44" x14ac:dyDescent="0.2">
      <c r="M1239" s="105"/>
      <c r="O1239" s="93"/>
      <c r="P1239" s="93"/>
      <c r="Q1239" s="93"/>
      <c r="R1239" s="93"/>
      <c r="S1239" s="93"/>
      <c r="T1239" s="93"/>
      <c r="U1239" s="93"/>
      <c r="V1239" s="93"/>
      <c r="W1239" s="93"/>
      <c r="X1239" s="93"/>
      <c r="Y1239" s="93"/>
      <c r="Z1239" s="93"/>
      <c r="AA1239" s="93"/>
      <c r="AB1239" s="93"/>
      <c r="AC1239" s="93"/>
      <c r="AD1239" s="93"/>
      <c r="AE1239" s="93"/>
      <c r="AF1239" s="93"/>
      <c r="AG1239" s="93"/>
      <c r="AH1239" s="93"/>
      <c r="AI1239" s="93"/>
      <c r="AJ1239" s="93"/>
      <c r="AK1239" s="93"/>
      <c r="AL1239" s="93"/>
      <c r="AM1239" s="93"/>
      <c r="AN1239" s="93"/>
      <c r="AO1239" s="93"/>
      <c r="AP1239" s="93"/>
      <c r="AQ1239" s="93"/>
      <c r="AR1239" s="93"/>
    </row>
    <row r="1240" spans="13:44" x14ac:dyDescent="0.2">
      <c r="M1240" s="105"/>
      <c r="O1240" s="93"/>
      <c r="P1240" s="93"/>
      <c r="Q1240" s="93"/>
      <c r="R1240" s="93"/>
      <c r="S1240" s="93"/>
      <c r="T1240" s="93"/>
      <c r="U1240" s="93"/>
      <c r="V1240" s="93"/>
      <c r="W1240" s="93"/>
      <c r="X1240" s="93"/>
      <c r="Y1240" s="93"/>
      <c r="Z1240" s="93"/>
      <c r="AA1240" s="93"/>
      <c r="AB1240" s="93"/>
      <c r="AC1240" s="93"/>
      <c r="AD1240" s="93"/>
      <c r="AE1240" s="93"/>
      <c r="AF1240" s="93"/>
      <c r="AG1240" s="93"/>
      <c r="AH1240" s="93"/>
      <c r="AI1240" s="93"/>
      <c r="AJ1240" s="93"/>
      <c r="AK1240" s="93"/>
      <c r="AL1240" s="93"/>
      <c r="AM1240" s="93"/>
      <c r="AN1240" s="93"/>
      <c r="AO1240" s="93"/>
      <c r="AP1240" s="93"/>
      <c r="AQ1240" s="93"/>
      <c r="AR1240" s="93"/>
    </row>
    <row r="1241" spans="13:44" x14ac:dyDescent="0.2">
      <c r="M1241" s="105"/>
      <c r="O1241" s="93"/>
      <c r="P1241" s="93"/>
      <c r="Q1241" s="93"/>
      <c r="R1241" s="93"/>
      <c r="S1241" s="93"/>
      <c r="T1241" s="93"/>
      <c r="U1241" s="93"/>
      <c r="V1241" s="93"/>
      <c r="W1241" s="93"/>
      <c r="X1241" s="93"/>
      <c r="Y1241" s="93"/>
      <c r="Z1241" s="93"/>
      <c r="AA1241" s="93"/>
      <c r="AB1241" s="93"/>
      <c r="AC1241" s="93"/>
      <c r="AD1241" s="93"/>
      <c r="AE1241" s="93"/>
      <c r="AF1241" s="93"/>
      <c r="AG1241" s="93"/>
      <c r="AH1241" s="93"/>
      <c r="AI1241" s="93"/>
      <c r="AJ1241" s="93"/>
      <c r="AK1241" s="93"/>
      <c r="AL1241" s="93"/>
      <c r="AM1241" s="93"/>
      <c r="AN1241" s="93"/>
      <c r="AO1241" s="93"/>
      <c r="AP1241" s="93"/>
      <c r="AQ1241" s="93"/>
      <c r="AR1241" s="93"/>
    </row>
    <row r="1242" spans="13:44" x14ac:dyDescent="0.2">
      <c r="M1242" s="105"/>
      <c r="O1242" s="93"/>
      <c r="P1242" s="93"/>
      <c r="Q1242" s="93"/>
      <c r="R1242" s="93"/>
      <c r="S1242" s="93"/>
      <c r="T1242" s="93"/>
      <c r="U1242" s="93"/>
      <c r="V1242" s="93"/>
      <c r="W1242" s="93"/>
      <c r="X1242" s="93"/>
      <c r="Y1242" s="93"/>
      <c r="Z1242" s="93"/>
      <c r="AA1242" s="93"/>
      <c r="AB1242" s="93"/>
      <c r="AC1242" s="93"/>
      <c r="AD1242" s="93"/>
      <c r="AE1242" s="93"/>
      <c r="AF1242" s="93"/>
      <c r="AG1242" s="93"/>
      <c r="AH1242" s="93"/>
      <c r="AI1242" s="93"/>
      <c r="AJ1242" s="93"/>
      <c r="AK1242" s="93"/>
      <c r="AL1242" s="93"/>
      <c r="AM1242" s="93"/>
      <c r="AN1242" s="93"/>
      <c r="AO1242" s="93"/>
      <c r="AP1242" s="93"/>
      <c r="AQ1242" s="93"/>
      <c r="AR1242" s="93"/>
    </row>
    <row r="1243" spans="13:44" x14ac:dyDescent="0.2">
      <c r="M1243" s="105"/>
      <c r="O1243" s="93"/>
      <c r="P1243" s="93"/>
      <c r="Q1243" s="93"/>
      <c r="R1243" s="93"/>
      <c r="S1243" s="93"/>
      <c r="T1243" s="93"/>
      <c r="U1243" s="93"/>
      <c r="V1243" s="93"/>
      <c r="W1243" s="93"/>
      <c r="X1243" s="93"/>
      <c r="Y1243" s="93"/>
      <c r="Z1243" s="93"/>
      <c r="AA1243" s="93"/>
      <c r="AB1243" s="93"/>
      <c r="AC1243" s="93"/>
      <c r="AD1243" s="93"/>
      <c r="AE1243" s="93"/>
      <c r="AF1243" s="93"/>
      <c r="AG1243" s="93"/>
      <c r="AH1243" s="93"/>
      <c r="AI1243" s="93"/>
      <c r="AJ1243" s="93"/>
      <c r="AK1243" s="93"/>
      <c r="AL1243" s="93"/>
      <c r="AM1243" s="93"/>
      <c r="AN1243" s="93"/>
      <c r="AO1243" s="93"/>
      <c r="AP1243" s="93"/>
      <c r="AQ1243" s="93"/>
      <c r="AR1243" s="93"/>
    </row>
    <row r="1244" spans="13:44" x14ac:dyDescent="0.2">
      <c r="M1244" s="105"/>
      <c r="O1244" s="93"/>
      <c r="P1244" s="93"/>
      <c r="Q1244" s="93"/>
      <c r="R1244" s="93"/>
      <c r="S1244" s="93"/>
      <c r="T1244" s="93"/>
      <c r="U1244" s="93"/>
      <c r="V1244" s="93"/>
      <c r="W1244" s="93"/>
      <c r="X1244" s="93"/>
      <c r="Y1244" s="93"/>
      <c r="Z1244" s="93"/>
      <c r="AA1244" s="93"/>
      <c r="AB1244" s="93"/>
      <c r="AC1244" s="93"/>
      <c r="AD1244" s="93"/>
      <c r="AE1244" s="93"/>
      <c r="AF1244" s="93"/>
      <c r="AG1244" s="93"/>
      <c r="AH1244" s="93"/>
      <c r="AI1244" s="93"/>
      <c r="AJ1244" s="93"/>
      <c r="AK1244" s="93"/>
      <c r="AL1244" s="93"/>
      <c r="AM1244" s="93"/>
      <c r="AN1244" s="93"/>
      <c r="AO1244" s="93"/>
      <c r="AP1244" s="93"/>
      <c r="AQ1244" s="93"/>
      <c r="AR1244" s="93"/>
    </row>
    <row r="1245" spans="13:44" x14ac:dyDescent="0.2">
      <c r="M1245" s="105"/>
      <c r="O1245" s="93"/>
      <c r="P1245" s="93"/>
      <c r="Q1245" s="93"/>
      <c r="R1245" s="93"/>
      <c r="S1245" s="93"/>
      <c r="T1245" s="93"/>
      <c r="U1245" s="93"/>
      <c r="V1245" s="93"/>
      <c r="W1245" s="93"/>
      <c r="X1245" s="93"/>
      <c r="Y1245" s="93"/>
      <c r="Z1245" s="93"/>
      <c r="AA1245" s="93"/>
      <c r="AB1245" s="93"/>
      <c r="AC1245" s="93"/>
      <c r="AD1245" s="93"/>
      <c r="AE1245" s="93"/>
      <c r="AF1245" s="93"/>
      <c r="AG1245" s="93"/>
      <c r="AH1245" s="93"/>
      <c r="AI1245" s="93"/>
      <c r="AJ1245" s="93"/>
      <c r="AK1245" s="93"/>
      <c r="AL1245" s="93"/>
      <c r="AM1245" s="93"/>
      <c r="AN1245" s="93"/>
      <c r="AO1245" s="93"/>
      <c r="AP1245" s="93"/>
      <c r="AQ1245" s="93"/>
      <c r="AR1245" s="93"/>
    </row>
    <row r="1246" spans="13:44" x14ac:dyDescent="0.2">
      <c r="M1246" s="105"/>
      <c r="O1246" s="93"/>
      <c r="P1246" s="93"/>
      <c r="Q1246" s="93"/>
      <c r="R1246" s="93"/>
      <c r="S1246" s="93"/>
      <c r="T1246" s="93"/>
      <c r="U1246" s="93"/>
      <c r="V1246" s="93"/>
      <c r="W1246" s="93"/>
      <c r="X1246" s="93"/>
      <c r="Y1246" s="93"/>
      <c r="Z1246" s="93"/>
      <c r="AA1246" s="93"/>
      <c r="AB1246" s="93"/>
      <c r="AC1246" s="93"/>
      <c r="AD1246" s="93"/>
      <c r="AE1246" s="93"/>
      <c r="AF1246" s="93"/>
      <c r="AG1246" s="93"/>
      <c r="AH1246" s="93"/>
      <c r="AI1246" s="93"/>
      <c r="AJ1246" s="93"/>
      <c r="AK1246" s="93"/>
      <c r="AL1246" s="93"/>
      <c r="AM1246" s="93"/>
      <c r="AN1246" s="93"/>
      <c r="AO1246" s="93"/>
      <c r="AP1246" s="93"/>
      <c r="AQ1246" s="93"/>
      <c r="AR1246" s="93"/>
    </row>
    <row r="1247" spans="13:44" x14ac:dyDescent="0.2">
      <c r="M1247" s="105"/>
      <c r="O1247" s="93"/>
      <c r="P1247" s="93"/>
      <c r="Q1247" s="93"/>
      <c r="R1247" s="93"/>
      <c r="S1247" s="93"/>
      <c r="T1247" s="93"/>
      <c r="U1247" s="93"/>
      <c r="V1247" s="93"/>
      <c r="W1247" s="93"/>
      <c r="X1247" s="93"/>
      <c r="Y1247" s="93"/>
      <c r="Z1247" s="93"/>
      <c r="AA1247" s="93"/>
      <c r="AB1247" s="93"/>
      <c r="AC1247" s="93"/>
      <c r="AD1247" s="93"/>
      <c r="AE1247" s="93"/>
      <c r="AF1247" s="93"/>
      <c r="AG1247" s="93"/>
      <c r="AH1247" s="93"/>
      <c r="AI1247" s="93"/>
      <c r="AJ1247" s="93"/>
      <c r="AK1247" s="93"/>
      <c r="AL1247" s="93"/>
      <c r="AM1247" s="93"/>
      <c r="AN1247" s="93"/>
      <c r="AO1247" s="93"/>
      <c r="AP1247" s="93"/>
      <c r="AQ1247" s="93"/>
      <c r="AR1247" s="93"/>
    </row>
    <row r="1248" spans="13:44" x14ac:dyDescent="0.2">
      <c r="M1248" s="105"/>
      <c r="O1248" s="93"/>
      <c r="P1248" s="93"/>
      <c r="Q1248" s="93"/>
      <c r="R1248" s="93"/>
      <c r="S1248" s="93"/>
      <c r="T1248" s="93"/>
      <c r="U1248" s="93"/>
      <c r="V1248" s="93"/>
      <c r="W1248" s="93"/>
      <c r="X1248" s="93"/>
      <c r="Y1248" s="93"/>
      <c r="Z1248" s="93"/>
      <c r="AA1248" s="93"/>
      <c r="AB1248" s="93"/>
      <c r="AC1248" s="93"/>
      <c r="AD1248" s="93"/>
      <c r="AE1248" s="93"/>
      <c r="AF1248" s="93"/>
      <c r="AG1248" s="93"/>
      <c r="AH1248" s="93"/>
      <c r="AI1248" s="93"/>
      <c r="AJ1248" s="93"/>
      <c r="AK1248" s="93"/>
      <c r="AL1248" s="93"/>
      <c r="AM1248" s="93"/>
      <c r="AN1248" s="93"/>
      <c r="AO1248" s="93"/>
      <c r="AP1248" s="93"/>
      <c r="AQ1248" s="93"/>
      <c r="AR1248" s="93"/>
    </row>
    <row r="1249" spans="13:44" x14ac:dyDescent="0.2">
      <c r="M1249" s="105"/>
      <c r="O1249" s="93"/>
      <c r="P1249" s="93"/>
      <c r="Q1249" s="93"/>
      <c r="R1249" s="93"/>
      <c r="S1249" s="93"/>
      <c r="T1249" s="93"/>
      <c r="U1249" s="93"/>
      <c r="V1249" s="93"/>
      <c r="W1249" s="93"/>
      <c r="X1249" s="93"/>
      <c r="Y1249" s="93"/>
      <c r="Z1249" s="93"/>
      <c r="AA1249" s="93"/>
      <c r="AB1249" s="93"/>
      <c r="AC1249" s="93"/>
      <c r="AD1249" s="93"/>
      <c r="AE1249" s="93"/>
      <c r="AF1249" s="93"/>
      <c r="AG1249" s="93"/>
      <c r="AH1249" s="93"/>
      <c r="AI1249" s="93"/>
      <c r="AJ1249" s="93"/>
      <c r="AK1249" s="93"/>
      <c r="AL1249" s="93"/>
      <c r="AM1249" s="93"/>
      <c r="AN1249" s="93"/>
      <c r="AO1249" s="93"/>
      <c r="AP1249" s="93"/>
      <c r="AQ1249" s="93"/>
      <c r="AR1249" s="93"/>
    </row>
    <row r="1250" spans="13:44" x14ac:dyDescent="0.2">
      <c r="M1250" s="105"/>
      <c r="O1250" s="93"/>
      <c r="P1250" s="93"/>
      <c r="Q1250" s="93"/>
      <c r="R1250" s="93"/>
      <c r="S1250" s="93"/>
      <c r="T1250" s="93"/>
      <c r="U1250" s="93"/>
      <c r="V1250" s="93"/>
      <c r="W1250" s="93"/>
      <c r="X1250" s="93"/>
      <c r="Y1250" s="93"/>
      <c r="Z1250" s="93"/>
      <c r="AA1250" s="93"/>
      <c r="AB1250" s="93"/>
      <c r="AC1250" s="93"/>
      <c r="AD1250" s="93"/>
      <c r="AE1250" s="93"/>
      <c r="AF1250" s="93"/>
      <c r="AG1250" s="93"/>
      <c r="AH1250" s="93"/>
      <c r="AI1250" s="93"/>
      <c r="AJ1250" s="93"/>
      <c r="AK1250" s="93"/>
      <c r="AL1250" s="93"/>
      <c r="AM1250" s="93"/>
      <c r="AN1250" s="93"/>
      <c r="AO1250" s="93"/>
      <c r="AP1250" s="93"/>
      <c r="AQ1250" s="93"/>
      <c r="AR1250" s="93"/>
    </row>
    <row r="1251" spans="13:44" x14ac:dyDescent="0.2">
      <c r="M1251" s="105"/>
      <c r="O1251" s="93"/>
      <c r="P1251" s="93"/>
      <c r="Q1251" s="93"/>
      <c r="R1251" s="93"/>
      <c r="S1251" s="93"/>
      <c r="T1251" s="93"/>
      <c r="U1251" s="93"/>
      <c r="V1251" s="93"/>
      <c r="W1251" s="93"/>
      <c r="X1251" s="93"/>
      <c r="Y1251" s="93"/>
      <c r="Z1251" s="93"/>
      <c r="AA1251" s="93"/>
      <c r="AB1251" s="93"/>
      <c r="AC1251" s="93"/>
      <c r="AD1251" s="93"/>
      <c r="AE1251" s="93"/>
      <c r="AF1251" s="93"/>
      <c r="AG1251" s="93"/>
      <c r="AH1251" s="93"/>
      <c r="AI1251" s="93"/>
      <c r="AJ1251" s="93"/>
      <c r="AK1251" s="93"/>
      <c r="AL1251" s="93"/>
      <c r="AM1251" s="93"/>
      <c r="AN1251" s="93"/>
      <c r="AO1251" s="93"/>
      <c r="AP1251" s="93"/>
      <c r="AQ1251" s="93"/>
      <c r="AR1251" s="93"/>
    </row>
    <row r="1252" spans="13:44" x14ac:dyDescent="0.2">
      <c r="M1252" s="105"/>
      <c r="O1252" s="93"/>
      <c r="P1252" s="93"/>
      <c r="Q1252" s="93"/>
      <c r="R1252" s="93"/>
      <c r="S1252" s="93"/>
      <c r="T1252" s="93"/>
      <c r="U1252" s="93"/>
      <c r="V1252" s="93"/>
      <c r="W1252" s="93"/>
      <c r="X1252" s="93"/>
      <c r="Y1252" s="93"/>
      <c r="Z1252" s="93"/>
      <c r="AA1252" s="93"/>
      <c r="AB1252" s="93"/>
      <c r="AC1252" s="93"/>
      <c r="AD1252" s="93"/>
      <c r="AE1252" s="93"/>
      <c r="AF1252" s="93"/>
      <c r="AG1252" s="93"/>
      <c r="AH1252" s="93"/>
      <c r="AI1252" s="93"/>
      <c r="AJ1252" s="93"/>
      <c r="AK1252" s="93"/>
      <c r="AL1252" s="93"/>
      <c r="AM1252" s="93"/>
      <c r="AN1252" s="93"/>
      <c r="AO1252" s="93"/>
      <c r="AP1252" s="93"/>
      <c r="AQ1252" s="93"/>
      <c r="AR1252" s="93"/>
    </row>
    <row r="1253" spans="13:44" x14ac:dyDescent="0.2">
      <c r="M1253" s="105"/>
      <c r="O1253" s="93"/>
      <c r="P1253" s="93"/>
      <c r="Q1253" s="93"/>
      <c r="R1253" s="93"/>
      <c r="S1253" s="93"/>
      <c r="T1253" s="93"/>
      <c r="U1253" s="93"/>
      <c r="V1253" s="93"/>
      <c r="W1253" s="93"/>
      <c r="X1253" s="93"/>
      <c r="Y1253" s="93"/>
      <c r="Z1253" s="93"/>
      <c r="AA1253" s="93"/>
      <c r="AB1253" s="93"/>
      <c r="AC1253" s="93"/>
      <c r="AD1253" s="93"/>
      <c r="AE1253" s="93"/>
      <c r="AF1253" s="93"/>
      <c r="AG1253" s="93"/>
      <c r="AH1253" s="93"/>
      <c r="AI1253" s="93"/>
      <c r="AJ1253" s="93"/>
      <c r="AK1253" s="93"/>
      <c r="AL1253" s="93"/>
      <c r="AM1253" s="93"/>
      <c r="AN1253" s="93"/>
      <c r="AO1253" s="93"/>
      <c r="AP1253" s="93"/>
      <c r="AQ1253" s="93"/>
      <c r="AR1253" s="93"/>
    </row>
    <row r="1254" spans="13:44" x14ac:dyDescent="0.2">
      <c r="M1254" s="105"/>
      <c r="O1254" s="93"/>
      <c r="P1254" s="93"/>
      <c r="Q1254" s="93"/>
      <c r="R1254" s="93"/>
      <c r="S1254" s="93"/>
      <c r="T1254" s="93"/>
      <c r="U1254" s="93"/>
      <c r="V1254" s="93"/>
      <c r="W1254" s="93"/>
      <c r="X1254" s="93"/>
      <c r="Y1254" s="93"/>
      <c r="Z1254" s="93"/>
      <c r="AA1254" s="93"/>
      <c r="AB1254" s="93"/>
      <c r="AC1254" s="93"/>
      <c r="AD1254" s="93"/>
      <c r="AE1254" s="93"/>
      <c r="AF1254" s="93"/>
      <c r="AG1254" s="93"/>
      <c r="AH1254" s="93"/>
      <c r="AI1254" s="93"/>
      <c r="AJ1254" s="93"/>
      <c r="AK1254" s="93"/>
      <c r="AL1254" s="93"/>
      <c r="AM1254" s="93"/>
      <c r="AN1254" s="93"/>
      <c r="AO1254" s="93"/>
      <c r="AP1254" s="93"/>
      <c r="AQ1254" s="93"/>
      <c r="AR1254" s="93"/>
    </row>
    <row r="1255" spans="13:44" x14ac:dyDescent="0.2">
      <c r="M1255" s="105"/>
      <c r="O1255" s="93"/>
      <c r="P1255" s="93"/>
      <c r="Q1255" s="93"/>
      <c r="R1255" s="93"/>
      <c r="S1255" s="93"/>
      <c r="T1255" s="93"/>
      <c r="U1255" s="93"/>
      <c r="V1255" s="93"/>
      <c r="W1255" s="93"/>
      <c r="X1255" s="93"/>
      <c r="Y1255" s="93"/>
      <c r="Z1255" s="93"/>
      <c r="AA1255" s="93"/>
      <c r="AB1255" s="93"/>
      <c r="AC1255" s="93"/>
      <c r="AD1255" s="93"/>
      <c r="AE1255" s="93"/>
      <c r="AF1255" s="93"/>
      <c r="AG1255" s="93"/>
      <c r="AH1255" s="93"/>
      <c r="AI1255" s="93"/>
      <c r="AJ1255" s="93"/>
      <c r="AK1255" s="93"/>
      <c r="AL1255" s="93"/>
      <c r="AM1255" s="93"/>
      <c r="AN1255" s="93"/>
      <c r="AO1255" s="93"/>
      <c r="AP1255" s="93"/>
      <c r="AQ1255" s="93"/>
      <c r="AR1255" s="93"/>
    </row>
    <row r="1256" spans="13:44" x14ac:dyDescent="0.2">
      <c r="M1256" s="105"/>
      <c r="O1256" s="93"/>
      <c r="P1256" s="93"/>
      <c r="Q1256" s="93"/>
      <c r="R1256" s="93"/>
      <c r="S1256" s="93"/>
      <c r="T1256" s="93"/>
      <c r="U1256" s="93"/>
      <c r="V1256" s="93"/>
      <c r="W1256" s="93"/>
      <c r="X1256" s="93"/>
      <c r="Y1256" s="93"/>
      <c r="Z1256" s="93"/>
      <c r="AA1256" s="93"/>
      <c r="AB1256" s="93"/>
      <c r="AC1256" s="93"/>
      <c r="AD1256" s="93"/>
      <c r="AE1256" s="93"/>
      <c r="AF1256" s="93"/>
      <c r="AG1256" s="93"/>
      <c r="AH1256" s="93"/>
      <c r="AI1256" s="93"/>
      <c r="AJ1256" s="93"/>
      <c r="AK1256" s="93"/>
      <c r="AL1256" s="93"/>
      <c r="AM1256" s="93"/>
      <c r="AN1256" s="93"/>
      <c r="AO1256" s="93"/>
      <c r="AP1256" s="93"/>
      <c r="AQ1256" s="93"/>
      <c r="AR1256" s="93"/>
    </row>
    <row r="1257" spans="13:44" x14ac:dyDescent="0.2">
      <c r="M1257" s="105"/>
      <c r="O1257" s="93"/>
      <c r="P1257" s="93"/>
      <c r="Q1257" s="93"/>
      <c r="R1257" s="93"/>
      <c r="S1257" s="93"/>
      <c r="T1257" s="93"/>
      <c r="U1257" s="93"/>
      <c r="V1257" s="93"/>
      <c r="W1257" s="93"/>
      <c r="X1257" s="93"/>
      <c r="Y1257" s="93"/>
      <c r="Z1257" s="93"/>
      <c r="AA1257" s="93"/>
      <c r="AB1257" s="93"/>
      <c r="AC1257" s="93"/>
      <c r="AD1257" s="93"/>
      <c r="AE1257" s="93"/>
      <c r="AF1257" s="93"/>
      <c r="AG1257" s="93"/>
      <c r="AH1257" s="93"/>
      <c r="AI1257" s="93"/>
      <c r="AJ1257" s="93"/>
      <c r="AK1257" s="93"/>
      <c r="AL1257" s="93"/>
      <c r="AM1257" s="93"/>
      <c r="AN1257" s="93"/>
      <c r="AO1257" s="93"/>
      <c r="AP1257" s="93"/>
      <c r="AQ1257" s="93"/>
      <c r="AR1257" s="93"/>
    </row>
    <row r="1258" spans="13:44" x14ac:dyDescent="0.2">
      <c r="M1258" s="105"/>
      <c r="O1258" s="93"/>
      <c r="P1258" s="93"/>
      <c r="Q1258" s="93"/>
      <c r="R1258" s="93"/>
      <c r="S1258" s="93"/>
      <c r="T1258" s="93"/>
      <c r="U1258" s="93"/>
      <c r="V1258" s="93"/>
      <c r="W1258" s="93"/>
      <c r="X1258" s="93"/>
      <c r="Y1258" s="93"/>
      <c r="Z1258" s="93"/>
      <c r="AA1258" s="93"/>
      <c r="AB1258" s="93"/>
      <c r="AC1258" s="93"/>
      <c r="AD1258" s="93"/>
      <c r="AE1258" s="93"/>
      <c r="AF1258" s="93"/>
      <c r="AG1258" s="93"/>
      <c r="AH1258" s="93"/>
      <c r="AI1258" s="93"/>
      <c r="AJ1258" s="93"/>
      <c r="AK1258" s="93"/>
      <c r="AL1258" s="93"/>
      <c r="AM1258" s="93"/>
      <c r="AN1258" s="93"/>
      <c r="AO1258" s="93"/>
      <c r="AP1258" s="93"/>
      <c r="AQ1258" s="93"/>
      <c r="AR1258" s="93"/>
    </row>
    <row r="1259" spans="13:44" x14ac:dyDescent="0.2">
      <c r="M1259" s="105"/>
      <c r="O1259" s="93"/>
      <c r="P1259" s="93"/>
      <c r="Q1259" s="93"/>
      <c r="R1259" s="93"/>
      <c r="S1259" s="93"/>
      <c r="T1259" s="93"/>
      <c r="U1259" s="93"/>
      <c r="V1259" s="93"/>
      <c r="W1259" s="93"/>
      <c r="X1259" s="93"/>
      <c r="Y1259" s="93"/>
      <c r="Z1259" s="93"/>
      <c r="AA1259" s="93"/>
      <c r="AB1259" s="93"/>
      <c r="AC1259" s="93"/>
      <c r="AD1259" s="93"/>
      <c r="AE1259" s="93"/>
      <c r="AF1259" s="93"/>
      <c r="AG1259" s="93"/>
      <c r="AH1259" s="93"/>
      <c r="AI1259" s="93"/>
      <c r="AJ1259" s="93"/>
      <c r="AK1259" s="93"/>
      <c r="AL1259" s="93"/>
      <c r="AM1259" s="93"/>
      <c r="AN1259" s="93"/>
      <c r="AO1259" s="93"/>
      <c r="AP1259" s="93"/>
      <c r="AQ1259" s="93"/>
      <c r="AR1259" s="93"/>
    </row>
    <row r="1260" spans="13:44" x14ac:dyDescent="0.2">
      <c r="M1260" s="105"/>
      <c r="O1260" s="93"/>
      <c r="P1260" s="93"/>
      <c r="Q1260" s="93"/>
      <c r="R1260" s="93"/>
      <c r="S1260" s="93"/>
      <c r="T1260" s="93"/>
      <c r="U1260" s="93"/>
      <c r="V1260" s="93"/>
      <c r="W1260" s="93"/>
      <c r="X1260" s="93"/>
      <c r="Y1260" s="93"/>
      <c r="Z1260" s="93"/>
      <c r="AA1260" s="93"/>
      <c r="AB1260" s="93"/>
      <c r="AC1260" s="93"/>
      <c r="AD1260" s="93"/>
      <c r="AE1260" s="93"/>
      <c r="AF1260" s="93"/>
      <c r="AG1260" s="93"/>
      <c r="AH1260" s="93"/>
      <c r="AI1260" s="93"/>
      <c r="AJ1260" s="93"/>
      <c r="AK1260" s="93"/>
      <c r="AL1260" s="93"/>
      <c r="AM1260" s="93"/>
      <c r="AN1260" s="93"/>
      <c r="AO1260" s="93"/>
      <c r="AP1260" s="93"/>
      <c r="AQ1260" s="93"/>
      <c r="AR1260" s="93"/>
    </row>
    <row r="1261" spans="13:44" x14ac:dyDescent="0.2">
      <c r="M1261" s="105"/>
      <c r="O1261" s="93"/>
      <c r="P1261" s="93"/>
      <c r="Q1261" s="93"/>
      <c r="R1261" s="93"/>
      <c r="S1261" s="93"/>
      <c r="T1261" s="93"/>
      <c r="U1261" s="93"/>
      <c r="V1261" s="93"/>
      <c r="W1261" s="93"/>
      <c r="X1261" s="93"/>
      <c r="Y1261" s="93"/>
      <c r="Z1261" s="93"/>
      <c r="AA1261" s="93"/>
      <c r="AB1261" s="93"/>
      <c r="AC1261" s="93"/>
      <c r="AD1261" s="93"/>
      <c r="AE1261" s="93"/>
      <c r="AF1261" s="93"/>
      <c r="AG1261" s="93"/>
      <c r="AH1261" s="93"/>
      <c r="AI1261" s="93"/>
      <c r="AJ1261" s="93"/>
      <c r="AK1261" s="93"/>
      <c r="AL1261" s="93"/>
      <c r="AM1261" s="93"/>
      <c r="AN1261" s="93"/>
      <c r="AO1261" s="93"/>
      <c r="AP1261" s="93"/>
      <c r="AQ1261" s="93"/>
      <c r="AR1261" s="93"/>
    </row>
    <row r="1262" spans="13:44" x14ac:dyDescent="0.2">
      <c r="M1262" s="105"/>
      <c r="O1262" s="93"/>
      <c r="P1262" s="93"/>
      <c r="Q1262" s="93"/>
      <c r="R1262" s="93"/>
      <c r="S1262" s="93"/>
      <c r="T1262" s="93"/>
      <c r="U1262" s="93"/>
      <c r="V1262" s="93"/>
      <c r="W1262" s="93"/>
      <c r="X1262" s="93"/>
      <c r="Y1262" s="93"/>
      <c r="Z1262" s="93"/>
      <c r="AA1262" s="93"/>
      <c r="AB1262" s="93"/>
      <c r="AC1262" s="93"/>
      <c r="AD1262" s="93"/>
      <c r="AE1262" s="93"/>
      <c r="AF1262" s="93"/>
      <c r="AG1262" s="93"/>
      <c r="AH1262" s="93"/>
      <c r="AI1262" s="93"/>
      <c r="AJ1262" s="93"/>
      <c r="AK1262" s="93"/>
      <c r="AL1262" s="93"/>
      <c r="AM1262" s="93"/>
      <c r="AN1262" s="93"/>
      <c r="AO1262" s="93"/>
      <c r="AP1262" s="93"/>
      <c r="AQ1262" s="93"/>
      <c r="AR1262" s="93"/>
    </row>
    <row r="1263" spans="13:44" x14ac:dyDescent="0.2">
      <c r="M1263" s="105"/>
      <c r="O1263" s="93"/>
      <c r="P1263" s="93"/>
      <c r="Q1263" s="93"/>
      <c r="R1263" s="93"/>
      <c r="S1263" s="93"/>
      <c r="T1263" s="93"/>
      <c r="U1263" s="93"/>
      <c r="V1263" s="93"/>
      <c r="W1263" s="93"/>
      <c r="X1263" s="93"/>
      <c r="Y1263" s="93"/>
      <c r="Z1263" s="93"/>
      <c r="AA1263" s="93"/>
      <c r="AB1263" s="93"/>
      <c r="AC1263" s="93"/>
      <c r="AD1263" s="93"/>
      <c r="AE1263" s="93"/>
      <c r="AF1263" s="93"/>
      <c r="AG1263" s="93"/>
      <c r="AH1263" s="93"/>
      <c r="AI1263" s="93"/>
      <c r="AJ1263" s="93"/>
      <c r="AK1263" s="93"/>
      <c r="AL1263" s="93"/>
      <c r="AM1263" s="93"/>
      <c r="AN1263" s="93"/>
      <c r="AO1263" s="93"/>
      <c r="AP1263" s="93"/>
      <c r="AQ1263" s="93"/>
      <c r="AR1263" s="93"/>
    </row>
    <row r="1264" spans="13:44" x14ac:dyDescent="0.2">
      <c r="M1264" s="105"/>
      <c r="O1264" s="93"/>
      <c r="P1264" s="93"/>
      <c r="Q1264" s="93"/>
      <c r="R1264" s="93"/>
      <c r="S1264" s="93"/>
      <c r="T1264" s="93"/>
      <c r="U1264" s="93"/>
      <c r="V1264" s="93"/>
      <c r="W1264" s="93"/>
      <c r="X1264" s="93"/>
      <c r="Y1264" s="93"/>
      <c r="Z1264" s="93"/>
      <c r="AA1264" s="93"/>
      <c r="AB1264" s="93"/>
      <c r="AC1264" s="93"/>
      <c r="AD1264" s="93"/>
      <c r="AE1264" s="93"/>
      <c r="AF1264" s="93"/>
      <c r="AG1264" s="93"/>
      <c r="AH1264" s="93"/>
      <c r="AI1264" s="93"/>
      <c r="AJ1264" s="93"/>
      <c r="AK1264" s="93"/>
      <c r="AL1264" s="93"/>
      <c r="AM1264" s="93"/>
      <c r="AN1264" s="93"/>
      <c r="AO1264" s="93"/>
      <c r="AP1264" s="93"/>
      <c r="AQ1264" s="93"/>
      <c r="AR1264" s="93"/>
    </row>
    <row r="1265" spans="13:44" x14ac:dyDescent="0.2">
      <c r="M1265" s="105"/>
      <c r="O1265" s="93"/>
      <c r="P1265" s="93"/>
      <c r="Q1265" s="93"/>
      <c r="R1265" s="93"/>
      <c r="S1265" s="93"/>
      <c r="T1265" s="93"/>
      <c r="U1265" s="93"/>
      <c r="V1265" s="93"/>
      <c r="W1265" s="93"/>
      <c r="X1265" s="93"/>
      <c r="Y1265" s="93"/>
      <c r="Z1265" s="93"/>
      <c r="AA1265" s="93"/>
      <c r="AB1265" s="93"/>
      <c r="AC1265" s="93"/>
      <c r="AD1265" s="93"/>
      <c r="AE1265" s="93"/>
      <c r="AF1265" s="93"/>
      <c r="AG1265" s="93"/>
      <c r="AH1265" s="93"/>
      <c r="AI1265" s="93"/>
      <c r="AJ1265" s="93"/>
      <c r="AK1265" s="93"/>
      <c r="AL1265" s="93"/>
      <c r="AM1265" s="93"/>
      <c r="AN1265" s="93"/>
      <c r="AO1265" s="93"/>
      <c r="AP1265" s="93"/>
      <c r="AQ1265" s="93"/>
      <c r="AR1265" s="93"/>
    </row>
    <row r="1266" spans="13:44" x14ac:dyDescent="0.2">
      <c r="M1266" s="105"/>
      <c r="O1266" s="93"/>
      <c r="P1266" s="93"/>
      <c r="Q1266" s="93"/>
      <c r="R1266" s="93"/>
      <c r="S1266" s="93"/>
      <c r="T1266" s="93"/>
      <c r="U1266" s="93"/>
      <c r="V1266" s="93"/>
      <c r="W1266" s="93"/>
      <c r="X1266" s="93"/>
      <c r="Y1266" s="93"/>
      <c r="Z1266" s="93"/>
      <c r="AA1266" s="93"/>
      <c r="AB1266" s="93"/>
      <c r="AC1266" s="93"/>
      <c r="AD1266" s="93"/>
      <c r="AE1266" s="93"/>
      <c r="AF1266" s="93"/>
      <c r="AG1266" s="93"/>
      <c r="AH1266" s="93"/>
      <c r="AI1266" s="93"/>
      <c r="AJ1266" s="93"/>
      <c r="AK1266" s="93"/>
      <c r="AL1266" s="93"/>
      <c r="AM1266" s="93"/>
      <c r="AN1266" s="93"/>
      <c r="AO1266" s="93"/>
      <c r="AP1266" s="93"/>
      <c r="AQ1266" s="93"/>
      <c r="AR1266" s="93"/>
    </row>
    <row r="1267" spans="13:44" x14ac:dyDescent="0.2">
      <c r="M1267" s="105"/>
      <c r="O1267" s="93"/>
      <c r="P1267" s="93"/>
      <c r="Q1267" s="93"/>
      <c r="R1267" s="93"/>
      <c r="S1267" s="93"/>
      <c r="T1267" s="93"/>
      <c r="U1267" s="93"/>
      <c r="V1267" s="93"/>
      <c r="W1267" s="93"/>
      <c r="X1267" s="93"/>
      <c r="Y1267" s="93"/>
      <c r="Z1267" s="93"/>
      <c r="AA1267" s="93"/>
      <c r="AB1267" s="93"/>
      <c r="AC1267" s="93"/>
      <c r="AD1267" s="93"/>
      <c r="AE1267" s="93"/>
      <c r="AF1267" s="93"/>
      <c r="AG1267" s="93"/>
      <c r="AH1267" s="93"/>
      <c r="AI1267" s="93"/>
      <c r="AJ1267" s="93"/>
      <c r="AK1267" s="93"/>
      <c r="AL1267" s="93"/>
      <c r="AM1267" s="93"/>
      <c r="AN1267" s="93"/>
      <c r="AO1267" s="93"/>
      <c r="AP1267" s="93"/>
      <c r="AQ1267" s="93"/>
      <c r="AR1267" s="93"/>
    </row>
    <row r="1268" spans="13:44" x14ac:dyDescent="0.2">
      <c r="M1268" s="105"/>
      <c r="O1268" s="93"/>
      <c r="P1268" s="93"/>
      <c r="Q1268" s="93"/>
      <c r="R1268" s="93"/>
      <c r="S1268" s="93"/>
      <c r="T1268" s="93"/>
      <c r="U1268" s="93"/>
      <c r="V1268" s="93"/>
      <c r="W1268" s="93"/>
      <c r="X1268" s="93"/>
      <c r="Y1268" s="93"/>
      <c r="Z1268" s="93"/>
      <c r="AA1268" s="93"/>
      <c r="AB1268" s="93"/>
      <c r="AC1268" s="93"/>
      <c r="AD1268" s="93"/>
      <c r="AE1268" s="93"/>
      <c r="AF1268" s="93"/>
      <c r="AG1268" s="93"/>
      <c r="AH1268" s="93"/>
      <c r="AI1268" s="93"/>
      <c r="AJ1268" s="93"/>
      <c r="AK1268" s="93"/>
      <c r="AL1268" s="93"/>
      <c r="AM1268" s="93"/>
      <c r="AN1268" s="93"/>
      <c r="AO1268" s="93"/>
      <c r="AP1268" s="93"/>
      <c r="AQ1268" s="93"/>
      <c r="AR1268" s="93"/>
    </row>
    <row r="1269" spans="13:44" x14ac:dyDescent="0.2">
      <c r="M1269" s="105"/>
      <c r="O1269" s="93"/>
      <c r="P1269" s="93"/>
      <c r="Q1269" s="93"/>
      <c r="R1269" s="93"/>
      <c r="S1269" s="93"/>
      <c r="T1269" s="93"/>
      <c r="U1269" s="93"/>
      <c r="V1269" s="93"/>
      <c r="W1269" s="93"/>
      <c r="X1269" s="93"/>
      <c r="Y1269" s="93"/>
      <c r="Z1269" s="93"/>
      <c r="AA1269" s="93"/>
      <c r="AB1269" s="93"/>
      <c r="AC1269" s="93"/>
      <c r="AD1269" s="93"/>
      <c r="AE1269" s="93"/>
      <c r="AF1269" s="93"/>
      <c r="AG1269" s="93"/>
      <c r="AH1269" s="93"/>
      <c r="AI1269" s="93"/>
      <c r="AJ1269" s="93"/>
      <c r="AK1269" s="93"/>
      <c r="AL1269" s="93"/>
      <c r="AM1269" s="93"/>
      <c r="AN1269" s="93"/>
      <c r="AO1269" s="93"/>
      <c r="AP1269" s="93"/>
      <c r="AQ1269" s="93"/>
      <c r="AR1269" s="93"/>
    </row>
    <row r="1270" spans="13:44" x14ac:dyDescent="0.2">
      <c r="M1270" s="105"/>
      <c r="O1270" s="93"/>
      <c r="P1270" s="93"/>
      <c r="Q1270" s="93"/>
      <c r="R1270" s="93"/>
      <c r="S1270" s="93"/>
      <c r="T1270" s="93"/>
      <c r="U1270" s="93"/>
      <c r="V1270" s="93"/>
      <c r="W1270" s="93"/>
      <c r="X1270" s="93"/>
      <c r="Y1270" s="93"/>
      <c r="Z1270" s="93"/>
      <c r="AA1270" s="93"/>
      <c r="AB1270" s="93"/>
      <c r="AC1270" s="93"/>
      <c r="AD1270" s="93"/>
      <c r="AE1270" s="93"/>
      <c r="AF1270" s="93"/>
      <c r="AG1270" s="93"/>
      <c r="AH1270" s="93"/>
      <c r="AI1270" s="93"/>
      <c r="AJ1270" s="93"/>
      <c r="AK1270" s="93"/>
      <c r="AL1270" s="93"/>
      <c r="AM1270" s="93"/>
      <c r="AN1270" s="93"/>
      <c r="AO1270" s="93"/>
      <c r="AP1270" s="93"/>
      <c r="AQ1270" s="93"/>
      <c r="AR1270" s="93"/>
    </row>
    <row r="1271" spans="13:44" x14ac:dyDescent="0.2">
      <c r="M1271" s="105"/>
      <c r="O1271" s="93"/>
      <c r="P1271" s="93"/>
      <c r="Q1271" s="93"/>
      <c r="R1271" s="93"/>
      <c r="S1271" s="93"/>
      <c r="T1271" s="93"/>
      <c r="U1271" s="93"/>
      <c r="V1271" s="93"/>
      <c r="W1271" s="93"/>
      <c r="X1271" s="93"/>
      <c r="Y1271" s="93"/>
      <c r="Z1271" s="93"/>
      <c r="AA1271" s="93"/>
      <c r="AB1271" s="93"/>
      <c r="AC1271" s="93"/>
      <c r="AD1271" s="93"/>
      <c r="AE1271" s="93"/>
      <c r="AF1271" s="93"/>
      <c r="AG1271" s="93"/>
      <c r="AH1271" s="93"/>
      <c r="AI1271" s="93"/>
      <c r="AJ1271" s="93"/>
      <c r="AK1271" s="93"/>
      <c r="AL1271" s="93"/>
      <c r="AM1271" s="93"/>
      <c r="AN1271" s="93"/>
      <c r="AO1271" s="93"/>
      <c r="AP1271" s="93"/>
      <c r="AQ1271" s="93"/>
      <c r="AR1271" s="93"/>
    </row>
    <row r="1272" spans="13:44" x14ac:dyDescent="0.2">
      <c r="M1272" s="105"/>
      <c r="O1272" s="93"/>
      <c r="P1272" s="93"/>
      <c r="Q1272" s="93"/>
      <c r="R1272" s="93"/>
      <c r="S1272" s="93"/>
      <c r="T1272" s="93"/>
      <c r="U1272" s="93"/>
      <c r="V1272" s="93"/>
      <c r="W1272" s="93"/>
      <c r="X1272" s="93"/>
      <c r="Y1272" s="93"/>
      <c r="Z1272" s="93"/>
      <c r="AA1272" s="93"/>
      <c r="AB1272" s="93"/>
      <c r="AC1272" s="93"/>
      <c r="AD1272" s="93"/>
      <c r="AE1272" s="93"/>
      <c r="AF1272" s="93"/>
      <c r="AG1272" s="93"/>
      <c r="AH1272" s="93"/>
      <c r="AI1272" s="93"/>
      <c r="AJ1272" s="93"/>
      <c r="AK1272" s="93"/>
      <c r="AL1272" s="93"/>
      <c r="AM1272" s="93"/>
      <c r="AN1272" s="93"/>
      <c r="AO1272" s="93"/>
      <c r="AP1272" s="93"/>
      <c r="AQ1272" s="93"/>
      <c r="AR1272" s="93"/>
    </row>
    <row r="1273" spans="13:44" x14ac:dyDescent="0.2">
      <c r="M1273" s="105"/>
      <c r="O1273" s="93"/>
      <c r="P1273" s="93"/>
      <c r="Q1273" s="93"/>
      <c r="R1273" s="93"/>
      <c r="S1273" s="93"/>
      <c r="T1273" s="93"/>
      <c r="U1273" s="93"/>
      <c r="V1273" s="93"/>
      <c r="W1273" s="93"/>
      <c r="X1273" s="93"/>
      <c r="Y1273" s="93"/>
      <c r="Z1273" s="93"/>
      <c r="AA1273" s="93"/>
      <c r="AB1273" s="93"/>
      <c r="AC1273" s="93"/>
      <c r="AD1273" s="93"/>
      <c r="AE1273" s="93"/>
      <c r="AF1273" s="93"/>
      <c r="AG1273" s="93"/>
      <c r="AH1273" s="93"/>
      <c r="AI1273" s="93"/>
      <c r="AJ1273" s="93"/>
      <c r="AK1273" s="93"/>
      <c r="AL1273" s="93"/>
      <c r="AM1273" s="93"/>
      <c r="AN1273" s="93"/>
      <c r="AO1273" s="93"/>
      <c r="AP1273" s="93"/>
      <c r="AQ1273" s="93"/>
      <c r="AR1273" s="93"/>
    </row>
    <row r="1274" spans="13:44" x14ac:dyDescent="0.2">
      <c r="M1274" s="105"/>
      <c r="O1274" s="93"/>
      <c r="P1274" s="93"/>
      <c r="Q1274" s="93"/>
      <c r="R1274" s="93"/>
      <c r="S1274" s="93"/>
      <c r="T1274" s="93"/>
      <c r="U1274" s="93"/>
      <c r="V1274" s="93"/>
      <c r="W1274" s="93"/>
      <c r="X1274" s="93"/>
      <c r="Y1274" s="93"/>
      <c r="Z1274" s="93"/>
      <c r="AA1274" s="93"/>
      <c r="AB1274" s="93"/>
      <c r="AC1274" s="93"/>
      <c r="AD1274" s="93"/>
      <c r="AE1274" s="93"/>
      <c r="AF1274" s="93"/>
      <c r="AG1274" s="93"/>
      <c r="AH1274" s="93"/>
      <c r="AI1274" s="93"/>
      <c r="AJ1274" s="93"/>
      <c r="AK1274" s="93"/>
      <c r="AL1274" s="93"/>
      <c r="AM1274" s="93"/>
      <c r="AN1274" s="93"/>
      <c r="AO1274" s="93"/>
      <c r="AP1274" s="93"/>
      <c r="AQ1274" s="93"/>
      <c r="AR1274" s="93"/>
    </row>
    <row r="1275" spans="13:44" x14ac:dyDescent="0.2">
      <c r="M1275" s="105"/>
      <c r="O1275" s="93"/>
      <c r="P1275" s="93"/>
      <c r="Q1275" s="93"/>
      <c r="R1275" s="93"/>
      <c r="S1275" s="93"/>
      <c r="T1275" s="93"/>
      <c r="U1275" s="93"/>
      <c r="V1275" s="93"/>
      <c r="W1275" s="93"/>
      <c r="X1275" s="93"/>
      <c r="Y1275" s="93"/>
      <c r="Z1275" s="93"/>
      <c r="AA1275" s="93"/>
      <c r="AB1275" s="93"/>
      <c r="AC1275" s="93"/>
      <c r="AD1275" s="93"/>
      <c r="AE1275" s="93"/>
      <c r="AF1275" s="93"/>
      <c r="AG1275" s="93"/>
      <c r="AH1275" s="93"/>
      <c r="AI1275" s="93"/>
      <c r="AJ1275" s="93"/>
      <c r="AK1275" s="93"/>
      <c r="AL1275" s="93"/>
      <c r="AM1275" s="93"/>
      <c r="AN1275" s="93"/>
      <c r="AO1275" s="93"/>
      <c r="AP1275" s="93"/>
      <c r="AQ1275" s="93"/>
      <c r="AR1275" s="93"/>
    </row>
    <row r="1276" spans="13:44" x14ac:dyDescent="0.2">
      <c r="M1276" s="105"/>
      <c r="O1276" s="93"/>
      <c r="P1276" s="93"/>
      <c r="Q1276" s="93"/>
      <c r="R1276" s="93"/>
      <c r="S1276" s="93"/>
      <c r="T1276" s="93"/>
      <c r="U1276" s="93"/>
      <c r="V1276" s="93"/>
      <c r="W1276" s="93"/>
      <c r="X1276" s="93"/>
      <c r="Y1276" s="93"/>
      <c r="Z1276" s="93"/>
      <c r="AA1276" s="93"/>
      <c r="AB1276" s="93"/>
      <c r="AC1276" s="93"/>
      <c r="AD1276" s="93"/>
      <c r="AE1276" s="93"/>
      <c r="AF1276" s="93"/>
      <c r="AG1276" s="93"/>
      <c r="AH1276" s="93"/>
      <c r="AI1276" s="93"/>
      <c r="AJ1276" s="93"/>
      <c r="AK1276" s="93"/>
      <c r="AL1276" s="93"/>
      <c r="AM1276" s="93"/>
      <c r="AN1276" s="93"/>
      <c r="AO1276" s="93"/>
      <c r="AP1276" s="93"/>
      <c r="AQ1276" s="93"/>
      <c r="AR1276" s="93"/>
    </row>
    <row r="1277" spans="13:44" x14ac:dyDescent="0.2">
      <c r="M1277" s="105"/>
      <c r="O1277" s="93"/>
      <c r="P1277" s="93"/>
      <c r="Q1277" s="93"/>
      <c r="R1277" s="93"/>
      <c r="S1277" s="93"/>
      <c r="T1277" s="93"/>
      <c r="U1277" s="93"/>
      <c r="V1277" s="93"/>
      <c r="W1277" s="93"/>
      <c r="X1277" s="93"/>
      <c r="Y1277" s="93"/>
      <c r="Z1277" s="93"/>
      <c r="AA1277" s="93"/>
      <c r="AB1277" s="93"/>
      <c r="AC1277" s="93"/>
      <c r="AD1277" s="93"/>
      <c r="AE1277" s="93"/>
      <c r="AF1277" s="93"/>
      <c r="AG1277" s="93"/>
      <c r="AH1277" s="93"/>
      <c r="AI1277" s="93"/>
      <c r="AJ1277" s="93"/>
      <c r="AK1277" s="93"/>
      <c r="AL1277" s="93"/>
      <c r="AM1277" s="93"/>
      <c r="AN1277" s="93"/>
      <c r="AO1277" s="93"/>
      <c r="AP1277" s="93"/>
      <c r="AQ1277" s="93"/>
      <c r="AR1277" s="93"/>
    </row>
    <row r="1278" spans="13:44" x14ac:dyDescent="0.2">
      <c r="M1278" s="105"/>
      <c r="O1278" s="93"/>
      <c r="P1278" s="93"/>
      <c r="Q1278" s="93"/>
      <c r="R1278" s="93"/>
      <c r="S1278" s="93"/>
      <c r="T1278" s="93"/>
      <c r="U1278" s="93"/>
      <c r="V1278" s="93"/>
      <c r="W1278" s="93"/>
      <c r="X1278" s="93"/>
      <c r="Y1278" s="93"/>
      <c r="Z1278" s="93"/>
      <c r="AA1278" s="93"/>
      <c r="AB1278" s="93"/>
      <c r="AC1278" s="93"/>
      <c r="AD1278" s="93"/>
      <c r="AE1278" s="93"/>
      <c r="AF1278" s="93"/>
      <c r="AG1278" s="93"/>
      <c r="AH1278" s="93"/>
      <c r="AI1278" s="93"/>
      <c r="AJ1278" s="93"/>
      <c r="AK1278" s="93"/>
      <c r="AL1278" s="93"/>
      <c r="AM1278" s="93"/>
      <c r="AN1278" s="93"/>
      <c r="AO1278" s="93"/>
      <c r="AP1278" s="93"/>
      <c r="AQ1278" s="93"/>
      <c r="AR1278" s="93"/>
    </row>
    <row r="1279" spans="13:44" x14ac:dyDescent="0.2">
      <c r="M1279" s="105"/>
      <c r="O1279" s="93"/>
      <c r="P1279" s="93"/>
      <c r="Q1279" s="93"/>
      <c r="R1279" s="93"/>
      <c r="S1279" s="93"/>
      <c r="T1279" s="93"/>
      <c r="U1279" s="93"/>
      <c r="V1279" s="93"/>
      <c r="W1279" s="93"/>
      <c r="X1279" s="93"/>
      <c r="Y1279" s="93"/>
      <c r="Z1279" s="93"/>
      <c r="AA1279" s="93"/>
      <c r="AB1279" s="93"/>
      <c r="AC1279" s="93"/>
      <c r="AD1279" s="93"/>
      <c r="AE1279" s="93"/>
      <c r="AF1279" s="93"/>
      <c r="AG1279" s="93"/>
      <c r="AH1279" s="93"/>
      <c r="AI1279" s="93"/>
      <c r="AJ1279" s="93"/>
      <c r="AK1279" s="93"/>
      <c r="AL1279" s="93"/>
      <c r="AM1279" s="93"/>
      <c r="AN1279" s="93"/>
      <c r="AO1279" s="93"/>
      <c r="AP1279" s="93"/>
      <c r="AQ1279" s="93"/>
      <c r="AR1279" s="93"/>
    </row>
    <row r="1280" spans="13:44" x14ac:dyDescent="0.2">
      <c r="M1280" s="105"/>
      <c r="O1280" s="93"/>
      <c r="P1280" s="93"/>
      <c r="Q1280" s="93"/>
      <c r="R1280" s="93"/>
      <c r="S1280" s="93"/>
      <c r="T1280" s="93"/>
      <c r="U1280" s="93"/>
      <c r="V1280" s="93"/>
      <c r="W1280" s="93"/>
      <c r="X1280" s="93"/>
      <c r="Y1280" s="93"/>
      <c r="Z1280" s="93"/>
      <c r="AA1280" s="93"/>
      <c r="AB1280" s="93"/>
      <c r="AC1280" s="93"/>
      <c r="AD1280" s="93"/>
      <c r="AE1280" s="93"/>
      <c r="AF1280" s="93"/>
      <c r="AG1280" s="93"/>
      <c r="AH1280" s="93"/>
      <c r="AI1280" s="93"/>
      <c r="AJ1280" s="93"/>
      <c r="AK1280" s="93"/>
      <c r="AL1280" s="93"/>
      <c r="AM1280" s="93"/>
      <c r="AN1280" s="93"/>
      <c r="AO1280" s="93"/>
      <c r="AP1280" s="93"/>
      <c r="AQ1280" s="93"/>
      <c r="AR1280" s="93"/>
    </row>
    <row r="1281" spans="13:44" x14ac:dyDescent="0.2">
      <c r="M1281" s="105"/>
      <c r="O1281" s="93"/>
      <c r="P1281" s="93"/>
      <c r="Q1281" s="93"/>
      <c r="R1281" s="93"/>
      <c r="S1281" s="93"/>
      <c r="T1281" s="93"/>
      <c r="U1281" s="93"/>
      <c r="V1281" s="93"/>
      <c r="W1281" s="93"/>
      <c r="X1281" s="93"/>
      <c r="Y1281" s="93"/>
      <c r="Z1281" s="93"/>
      <c r="AA1281" s="93"/>
      <c r="AB1281" s="93"/>
      <c r="AC1281" s="93"/>
      <c r="AD1281" s="93"/>
      <c r="AE1281" s="93"/>
      <c r="AF1281" s="93"/>
      <c r="AG1281" s="93"/>
      <c r="AH1281" s="93"/>
      <c r="AI1281" s="93"/>
      <c r="AJ1281" s="93"/>
      <c r="AK1281" s="93"/>
      <c r="AL1281" s="93"/>
      <c r="AM1281" s="93"/>
      <c r="AN1281" s="93"/>
      <c r="AO1281" s="93"/>
      <c r="AP1281" s="93"/>
      <c r="AQ1281" s="93"/>
      <c r="AR1281" s="93"/>
    </row>
    <row r="1282" spans="13:44" x14ac:dyDescent="0.2">
      <c r="M1282" s="105"/>
      <c r="O1282" s="93"/>
      <c r="P1282" s="93"/>
      <c r="Q1282" s="93"/>
      <c r="R1282" s="93"/>
      <c r="S1282" s="93"/>
      <c r="T1282" s="93"/>
      <c r="U1282" s="93"/>
      <c r="V1282" s="93"/>
      <c r="W1282" s="93"/>
      <c r="X1282" s="93"/>
      <c r="Y1282" s="93"/>
      <c r="Z1282" s="93"/>
      <c r="AA1282" s="93"/>
      <c r="AB1282" s="93"/>
      <c r="AC1282" s="93"/>
      <c r="AD1282" s="93"/>
      <c r="AE1282" s="93"/>
      <c r="AF1282" s="93"/>
      <c r="AG1282" s="93"/>
      <c r="AH1282" s="93"/>
      <c r="AI1282" s="93"/>
      <c r="AJ1282" s="93"/>
      <c r="AK1282" s="93"/>
      <c r="AL1282" s="93"/>
      <c r="AM1282" s="93"/>
      <c r="AN1282" s="93"/>
      <c r="AO1282" s="93"/>
      <c r="AP1282" s="93"/>
      <c r="AQ1282" s="93"/>
      <c r="AR1282" s="93"/>
    </row>
    <row r="1283" spans="13:44" x14ac:dyDescent="0.2">
      <c r="M1283" s="105"/>
      <c r="O1283" s="93"/>
      <c r="P1283" s="93"/>
      <c r="Q1283" s="93"/>
      <c r="R1283" s="93"/>
      <c r="S1283" s="93"/>
      <c r="T1283" s="93"/>
      <c r="U1283" s="93"/>
      <c r="V1283" s="93"/>
      <c r="W1283" s="93"/>
      <c r="X1283" s="93"/>
      <c r="Y1283" s="93"/>
      <c r="Z1283" s="93"/>
      <c r="AA1283" s="93"/>
      <c r="AB1283" s="93"/>
      <c r="AC1283" s="93"/>
      <c r="AD1283" s="93"/>
      <c r="AE1283" s="93"/>
      <c r="AF1283" s="93"/>
      <c r="AG1283" s="93"/>
      <c r="AH1283" s="93"/>
      <c r="AI1283" s="93"/>
      <c r="AJ1283" s="93"/>
      <c r="AK1283" s="93"/>
      <c r="AL1283" s="93"/>
      <c r="AM1283" s="93"/>
      <c r="AN1283" s="93"/>
      <c r="AO1283" s="93"/>
      <c r="AP1283" s="93"/>
      <c r="AQ1283" s="93"/>
      <c r="AR1283" s="93"/>
    </row>
    <row r="1284" spans="13:44" x14ac:dyDescent="0.2">
      <c r="M1284" s="105"/>
      <c r="O1284" s="93"/>
      <c r="P1284" s="93"/>
      <c r="Q1284" s="93"/>
      <c r="R1284" s="93"/>
      <c r="S1284" s="93"/>
      <c r="T1284" s="93"/>
      <c r="U1284" s="93"/>
      <c r="V1284" s="93"/>
      <c r="W1284" s="93"/>
      <c r="X1284" s="93"/>
      <c r="Y1284" s="93"/>
      <c r="Z1284" s="93"/>
      <c r="AA1284" s="93"/>
      <c r="AB1284" s="93"/>
      <c r="AC1284" s="93"/>
      <c r="AD1284" s="93"/>
      <c r="AE1284" s="93"/>
      <c r="AF1284" s="93"/>
      <c r="AG1284" s="93"/>
      <c r="AH1284" s="93"/>
      <c r="AI1284" s="93"/>
      <c r="AJ1284" s="93"/>
      <c r="AK1284" s="93"/>
      <c r="AL1284" s="93"/>
      <c r="AM1284" s="93"/>
      <c r="AN1284" s="93"/>
      <c r="AO1284" s="93"/>
      <c r="AP1284" s="93"/>
      <c r="AQ1284" s="93"/>
      <c r="AR1284" s="93"/>
    </row>
    <row r="1285" spans="13:44" x14ac:dyDescent="0.2">
      <c r="M1285" s="105"/>
      <c r="O1285" s="93"/>
      <c r="P1285" s="93"/>
      <c r="Q1285" s="93"/>
      <c r="R1285" s="93"/>
      <c r="S1285" s="93"/>
      <c r="T1285" s="93"/>
      <c r="U1285" s="93"/>
      <c r="V1285" s="93"/>
      <c r="W1285" s="93"/>
      <c r="X1285" s="93"/>
      <c r="Y1285" s="93"/>
      <c r="Z1285" s="93"/>
      <c r="AA1285" s="93"/>
      <c r="AB1285" s="93"/>
      <c r="AC1285" s="93"/>
      <c r="AD1285" s="93"/>
      <c r="AE1285" s="93"/>
      <c r="AF1285" s="93"/>
      <c r="AG1285" s="93"/>
      <c r="AH1285" s="93"/>
      <c r="AI1285" s="93"/>
      <c r="AJ1285" s="93"/>
      <c r="AK1285" s="93"/>
      <c r="AL1285" s="93"/>
      <c r="AM1285" s="93"/>
      <c r="AN1285" s="93"/>
      <c r="AO1285" s="93"/>
      <c r="AP1285" s="93"/>
      <c r="AQ1285" s="93"/>
      <c r="AR1285" s="93"/>
    </row>
    <row r="1286" spans="13:44" x14ac:dyDescent="0.2">
      <c r="M1286" s="105"/>
      <c r="O1286" s="93"/>
      <c r="P1286" s="93"/>
      <c r="Q1286" s="93"/>
      <c r="R1286" s="93"/>
      <c r="S1286" s="93"/>
      <c r="T1286" s="93"/>
      <c r="U1286" s="93"/>
      <c r="V1286" s="93"/>
      <c r="W1286" s="93"/>
      <c r="X1286" s="93"/>
      <c r="Y1286" s="93"/>
      <c r="Z1286" s="93"/>
      <c r="AA1286" s="93"/>
      <c r="AB1286" s="93"/>
      <c r="AC1286" s="93"/>
      <c r="AD1286" s="93"/>
      <c r="AE1286" s="93"/>
      <c r="AF1286" s="93"/>
      <c r="AG1286" s="93"/>
      <c r="AH1286" s="93"/>
      <c r="AI1286" s="93"/>
      <c r="AJ1286" s="93"/>
      <c r="AK1286" s="93"/>
      <c r="AL1286" s="93"/>
      <c r="AM1286" s="93"/>
      <c r="AN1286" s="93"/>
      <c r="AO1286" s="93"/>
      <c r="AP1286" s="93"/>
      <c r="AQ1286" s="93"/>
      <c r="AR1286" s="93"/>
    </row>
    <row r="1287" spans="13:44" x14ac:dyDescent="0.2">
      <c r="M1287" s="105"/>
      <c r="O1287" s="93"/>
      <c r="P1287" s="93"/>
      <c r="Q1287" s="93"/>
      <c r="R1287" s="93"/>
      <c r="S1287" s="93"/>
      <c r="T1287" s="93"/>
      <c r="U1287" s="93"/>
      <c r="V1287" s="93"/>
      <c r="W1287" s="93"/>
      <c r="X1287" s="93"/>
      <c r="Y1287" s="93"/>
      <c r="Z1287" s="93"/>
      <c r="AA1287" s="93"/>
      <c r="AB1287" s="93"/>
      <c r="AC1287" s="93"/>
      <c r="AD1287" s="93"/>
      <c r="AE1287" s="93"/>
      <c r="AF1287" s="93"/>
      <c r="AG1287" s="93"/>
      <c r="AH1287" s="93"/>
      <c r="AI1287" s="93"/>
      <c r="AJ1287" s="93"/>
      <c r="AK1287" s="93"/>
      <c r="AL1287" s="93"/>
      <c r="AM1287" s="93"/>
      <c r="AN1287" s="93"/>
      <c r="AO1287" s="93"/>
      <c r="AP1287" s="93"/>
      <c r="AQ1287" s="93"/>
      <c r="AR1287" s="93"/>
    </row>
    <row r="1288" spans="13:44" x14ac:dyDescent="0.2">
      <c r="M1288" s="105"/>
      <c r="O1288" s="93"/>
      <c r="P1288" s="93"/>
      <c r="Q1288" s="93"/>
      <c r="R1288" s="93"/>
      <c r="S1288" s="93"/>
      <c r="T1288" s="93"/>
      <c r="U1288" s="93"/>
      <c r="V1288" s="93"/>
      <c r="W1288" s="93"/>
      <c r="X1288" s="93"/>
      <c r="Y1288" s="93"/>
      <c r="Z1288" s="93"/>
      <c r="AA1288" s="93"/>
      <c r="AB1288" s="93"/>
      <c r="AC1288" s="93"/>
      <c r="AD1288" s="93"/>
      <c r="AE1288" s="93"/>
      <c r="AF1288" s="93"/>
      <c r="AG1288" s="93"/>
      <c r="AH1288" s="93"/>
      <c r="AI1288" s="93"/>
      <c r="AJ1288" s="93"/>
      <c r="AK1288" s="93"/>
      <c r="AL1288" s="93"/>
      <c r="AM1288" s="93"/>
      <c r="AN1288" s="93"/>
      <c r="AO1288" s="93"/>
      <c r="AP1288" s="93"/>
      <c r="AQ1288" s="93"/>
      <c r="AR1288" s="93"/>
    </row>
    <row r="1289" spans="13:44" x14ac:dyDescent="0.2">
      <c r="M1289" s="105"/>
      <c r="O1289" s="93"/>
      <c r="P1289" s="93"/>
      <c r="Q1289" s="93"/>
      <c r="R1289" s="93"/>
      <c r="S1289" s="93"/>
      <c r="T1289" s="93"/>
      <c r="U1289" s="93"/>
      <c r="V1289" s="93"/>
      <c r="W1289" s="93"/>
      <c r="X1289" s="93"/>
      <c r="Y1289" s="93"/>
      <c r="Z1289" s="93"/>
      <c r="AA1289" s="93"/>
      <c r="AB1289" s="93"/>
      <c r="AC1289" s="93"/>
      <c r="AD1289" s="93"/>
      <c r="AE1289" s="93"/>
      <c r="AF1289" s="93"/>
      <c r="AG1289" s="93"/>
      <c r="AH1289" s="93"/>
      <c r="AI1289" s="93"/>
      <c r="AJ1289" s="93"/>
      <c r="AK1289" s="93"/>
      <c r="AL1289" s="93"/>
      <c r="AM1289" s="93"/>
      <c r="AN1289" s="93"/>
      <c r="AO1289" s="93"/>
      <c r="AP1289" s="93"/>
      <c r="AQ1289" s="93"/>
      <c r="AR1289" s="93"/>
    </row>
    <row r="1290" spans="13:44" x14ac:dyDescent="0.2">
      <c r="M1290" s="105"/>
      <c r="O1290" s="93"/>
      <c r="P1290" s="93"/>
      <c r="Q1290" s="93"/>
      <c r="R1290" s="93"/>
      <c r="S1290" s="93"/>
      <c r="T1290" s="93"/>
      <c r="U1290" s="93"/>
      <c r="V1290" s="93"/>
      <c r="W1290" s="93"/>
      <c r="X1290" s="93"/>
      <c r="Y1290" s="93"/>
      <c r="Z1290" s="93"/>
      <c r="AA1290" s="93"/>
      <c r="AB1290" s="93"/>
      <c r="AC1290" s="93"/>
      <c r="AD1290" s="93"/>
      <c r="AE1290" s="93"/>
      <c r="AF1290" s="93"/>
      <c r="AG1290" s="93"/>
      <c r="AH1290" s="93"/>
      <c r="AI1290" s="93"/>
      <c r="AJ1290" s="93"/>
      <c r="AK1290" s="93"/>
      <c r="AL1290" s="93"/>
      <c r="AM1290" s="93"/>
      <c r="AN1290" s="93"/>
      <c r="AO1290" s="93"/>
      <c r="AP1290" s="93"/>
      <c r="AQ1290" s="93"/>
      <c r="AR1290" s="93"/>
    </row>
    <row r="1291" spans="13:44" x14ac:dyDescent="0.2">
      <c r="M1291" s="105"/>
      <c r="O1291" s="93"/>
      <c r="P1291" s="93"/>
      <c r="Q1291" s="93"/>
      <c r="R1291" s="93"/>
      <c r="S1291" s="93"/>
      <c r="T1291" s="93"/>
      <c r="U1291" s="93"/>
      <c r="V1291" s="93"/>
      <c r="W1291" s="93"/>
      <c r="X1291" s="93"/>
      <c r="Y1291" s="93"/>
      <c r="Z1291" s="93"/>
      <c r="AA1291" s="93"/>
      <c r="AB1291" s="93"/>
      <c r="AC1291" s="93"/>
      <c r="AD1291" s="93"/>
      <c r="AE1291" s="93"/>
      <c r="AF1291" s="93"/>
      <c r="AG1291" s="93"/>
      <c r="AH1291" s="93"/>
      <c r="AI1291" s="93"/>
      <c r="AJ1291" s="93"/>
      <c r="AK1291" s="93"/>
      <c r="AL1291" s="93"/>
      <c r="AM1291" s="93"/>
      <c r="AN1291" s="93"/>
      <c r="AO1291" s="93"/>
      <c r="AP1291" s="93"/>
      <c r="AQ1291" s="93"/>
      <c r="AR1291" s="93"/>
    </row>
    <row r="1292" spans="13:44" x14ac:dyDescent="0.2">
      <c r="M1292" s="105"/>
      <c r="O1292" s="93"/>
      <c r="P1292" s="93"/>
      <c r="Q1292" s="93"/>
      <c r="R1292" s="93"/>
      <c r="S1292" s="93"/>
      <c r="T1292" s="93"/>
      <c r="U1292" s="93"/>
      <c r="V1292" s="93"/>
      <c r="W1292" s="93"/>
      <c r="X1292" s="93"/>
      <c r="Y1292" s="93"/>
      <c r="Z1292" s="93"/>
      <c r="AA1292" s="93"/>
      <c r="AB1292" s="93"/>
      <c r="AC1292" s="93"/>
      <c r="AD1292" s="93"/>
      <c r="AE1292" s="93"/>
      <c r="AF1292" s="93"/>
      <c r="AG1292" s="93"/>
      <c r="AH1292" s="93"/>
      <c r="AI1292" s="93"/>
      <c r="AJ1292" s="93"/>
      <c r="AK1292" s="93"/>
      <c r="AL1292" s="93"/>
      <c r="AM1292" s="93"/>
      <c r="AN1292" s="93"/>
      <c r="AO1292" s="93"/>
      <c r="AP1292" s="93"/>
      <c r="AQ1292" s="93"/>
      <c r="AR1292" s="93"/>
    </row>
    <row r="1293" spans="13:44" x14ac:dyDescent="0.2">
      <c r="M1293" s="105"/>
      <c r="O1293" s="93"/>
      <c r="P1293" s="93"/>
      <c r="Q1293" s="93"/>
      <c r="R1293" s="93"/>
      <c r="S1293" s="93"/>
      <c r="T1293" s="93"/>
      <c r="U1293" s="93"/>
      <c r="V1293" s="93"/>
      <c r="W1293" s="93"/>
      <c r="X1293" s="93"/>
      <c r="Y1293" s="93"/>
      <c r="Z1293" s="93"/>
      <c r="AA1293" s="93"/>
      <c r="AB1293" s="93"/>
      <c r="AC1293" s="93"/>
      <c r="AD1293" s="93"/>
      <c r="AE1293" s="93"/>
      <c r="AF1293" s="93"/>
      <c r="AG1293" s="93"/>
      <c r="AH1293" s="93"/>
      <c r="AI1293" s="93"/>
      <c r="AJ1293" s="93"/>
      <c r="AK1293" s="93"/>
      <c r="AL1293" s="93"/>
      <c r="AM1293" s="93"/>
      <c r="AN1293" s="93"/>
      <c r="AO1293" s="93"/>
      <c r="AP1293" s="93"/>
      <c r="AQ1293" s="93"/>
      <c r="AR1293" s="93"/>
    </row>
    <row r="1294" spans="13:44" x14ac:dyDescent="0.2">
      <c r="M1294" s="105"/>
      <c r="O1294" s="93"/>
      <c r="P1294" s="93"/>
      <c r="Q1294" s="93"/>
      <c r="R1294" s="93"/>
      <c r="S1294" s="93"/>
      <c r="T1294" s="93"/>
      <c r="U1294" s="93"/>
      <c r="V1294" s="93"/>
      <c r="W1294" s="93"/>
      <c r="X1294" s="93"/>
      <c r="Y1294" s="93"/>
      <c r="Z1294" s="93"/>
      <c r="AA1294" s="93"/>
      <c r="AB1294" s="93"/>
      <c r="AC1294" s="93"/>
      <c r="AD1294" s="93"/>
      <c r="AE1294" s="93"/>
      <c r="AF1294" s="93"/>
      <c r="AG1294" s="93"/>
      <c r="AH1294" s="93"/>
      <c r="AI1294" s="93"/>
      <c r="AJ1294" s="93"/>
      <c r="AK1294" s="93"/>
      <c r="AL1294" s="93"/>
      <c r="AM1294" s="93"/>
      <c r="AN1294" s="93"/>
      <c r="AO1294" s="93"/>
      <c r="AP1294" s="93"/>
      <c r="AQ1294" s="93"/>
      <c r="AR1294" s="93"/>
    </row>
    <row r="1295" spans="13:44" x14ac:dyDescent="0.2">
      <c r="M1295" s="105"/>
      <c r="O1295" s="93"/>
      <c r="P1295" s="93"/>
      <c r="Q1295" s="93"/>
      <c r="R1295" s="93"/>
      <c r="S1295" s="93"/>
      <c r="T1295" s="93"/>
      <c r="U1295" s="93"/>
      <c r="V1295" s="93"/>
      <c r="W1295" s="93"/>
      <c r="X1295" s="93"/>
      <c r="Y1295" s="93"/>
      <c r="Z1295" s="93"/>
      <c r="AA1295" s="93"/>
      <c r="AB1295" s="93"/>
      <c r="AC1295" s="93"/>
      <c r="AD1295" s="93"/>
      <c r="AE1295" s="93"/>
      <c r="AF1295" s="93"/>
      <c r="AG1295" s="93"/>
      <c r="AH1295" s="93"/>
      <c r="AI1295" s="93"/>
      <c r="AJ1295" s="93"/>
      <c r="AK1295" s="93"/>
      <c r="AL1295" s="93"/>
      <c r="AM1295" s="93"/>
      <c r="AN1295" s="93"/>
      <c r="AO1295" s="93"/>
      <c r="AP1295" s="93"/>
      <c r="AQ1295" s="93"/>
      <c r="AR1295" s="93"/>
    </row>
    <row r="1296" spans="13:44" x14ac:dyDescent="0.2">
      <c r="M1296" s="105"/>
      <c r="O1296" s="93"/>
      <c r="P1296" s="93"/>
      <c r="Q1296" s="93"/>
      <c r="R1296" s="93"/>
      <c r="S1296" s="93"/>
      <c r="T1296" s="93"/>
      <c r="U1296" s="93"/>
      <c r="V1296" s="93"/>
      <c r="W1296" s="93"/>
      <c r="X1296" s="93"/>
      <c r="Y1296" s="93"/>
      <c r="Z1296" s="93"/>
      <c r="AA1296" s="93"/>
      <c r="AB1296" s="93"/>
      <c r="AC1296" s="93"/>
      <c r="AD1296" s="93"/>
      <c r="AE1296" s="93"/>
      <c r="AF1296" s="93"/>
      <c r="AG1296" s="93"/>
      <c r="AH1296" s="93"/>
      <c r="AI1296" s="93"/>
      <c r="AJ1296" s="93"/>
      <c r="AK1296" s="93"/>
      <c r="AL1296" s="93"/>
      <c r="AM1296" s="93"/>
      <c r="AN1296" s="93"/>
      <c r="AO1296" s="93"/>
      <c r="AP1296" s="93"/>
      <c r="AQ1296" s="93"/>
      <c r="AR1296" s="93"/>
    </row>
    <row r="1297" spans="13:44" x14ac:dyDescent="0.2">
      <c r="M1297" s="105"/>
      <c r="O1297" s="93"/>
      <c r="P1297" s="93"/>
      <c r="Q1297" s="93"/>
      <c r="R1297" s="93"/>
      <c r="S1297" s="93"/>
      <c r="T1297" s="93"/>
      <c r="U1297" s="93"/>
      <c r="V1297" s="93"/>
      <c r="W1297" s="93"/>
      <c r="X1297" s="93"/>
      <c r="Y1297" s="93"/>
      <c r="Z1297" s="93"/>
      <c r="AA1297" s="93"/>
      <c r="AB1297" s="93"/>
      <c r="AC1297" s="93"/>
      <c r="AD1297" s="93"/>
      <c r="AE1297" s="93"/>
      <c r="AF1297" s="93"/>
      <c r="AG1297" s="93"/>
      <c r="AH1297" s="93"/>
      <c r="AI1297" s="93"/>
      <c r="AJ1297" s="93"/>
      <c r="AK1297" s="93"/>
      <c r="AL1297" s="93"/>
      <c r="AM1297" s="93"/>
      <c r="AN1297" s="93"/>
      <c r="AO1297" s="93"/>
      <c r="AP1297" s="93"/>
      <c r="AQ1297" s="93"/>
      <c r="AR1297" s="93"/>
    </row>
    <row r="1298" spans="13:44" x14ac:dyDescent="0.2">
      <c r="M1298" s="105"/>
      <c r="O1298" s="93"/>
      <c r="P1298" s="93"/>
      <c r="Q1298" s="93"/>
      <c r="R1298" s="93"/>
      <c r="S1298" s="93"/>
      <c r="T1298" s="93"/>
      <c r="U1298" s="93"/>
      <c r="V1298" s="93"/>
      <c r="W1298" s="93"/>
      <c r="X1298" s="93"/>
      <c r="Y1298" s="93"/>
      <c r="Z1298" s="93"/>
      <c r="AA1298" s="93"/>
      <c r="AB1298" s="93"/>
      <c r="AC1298" s="93"/>
      <c r="AD1298" s="93"/>
      <c r="AE1298" s="93"/>
      <c r="AF1298" s="93"/>
      <c r="AG1298" s="93"/>
      <c r="AH1298" s="93"/>
      <c r="AI1298" s="93"/>
      <c r="AJ1298" s="93"/>
      <c r="AK1298" s="93"/>
      <c r="AL1298" s="93"/>
      <c r="AM1298" s="93"/>
      <c r="AN1298" s="93"/>
      <c r="AO1298" s="93"/>
      <c r="AP1298" s="93"/>
      <c r="AQ1298" s="93"/>
      <c r="AR1298" s="93"/>
    </row>
    <row r="1299" spans="13:44" x14ac:dyDescent="0.2">
      <c r="M1299" s="105"/>
      <c r="O1299" s="93"/>
      <c r="P1299" s="93"/>
      <c r="Q1299" s="93"/>
      <c r="R1299" s="93"/>
      <c r="S1299" s="93"/>
      <c r="T1299" s="93"/>
      <c r="U1299" s="93"/>
      <c r="V1299" s="93"/>
      <c r="W1299" s="93"/>
      <c r="X1299" s="93"/>
      <c r="Y1299" s="93"/>
      <c r="Z1299" s="93"/>
      <c r="AA1299" s="93"/>
      <c r="AB1299" s="93"/>
      <c r="AC1299" s="93"/>
      <c r="AD1299" s="93"/>
      <c r="AE1299" s="93"/>
      <c r="AF1299" s="93"/>
      <c r="AG1299" s="93"/>
      <c r="AH1299" s="93"/>
      <c r="AI1299" s="93"/>
      <c r="AJ1299" s="93"/>
      <c r="AK1299" s="93"/>
      <c r="AL1299" s="93"/>
      <c r="AM1299" s="93"/>
      <c r="AN1299" s="93"/>
      <c r="AO1299" s="93"/>
      <c r="AP1299" s="93"/>
      <c r="AQ1299" s="93"/>
      <c r="AR1299" s="93"/>
    </row>
    <row r="1300" spans="13:44" x14ac:dyDescent="0.2">
      <c r="M1300" s="105"/>
      <c r="O1300" s="93"/>
      <c r="P1300" s="93"/>
      <c r="Q1300" s="93"/>
      <c r="R1300" s="93"/>
      <c r="S1300" s="93"/>
      <c r="T1300" s="93"/>
      <c r="U1300" s="93"/>
      <c r="V1300" s="93"/>
      <c r="W1300" s="93"/>
      <c r="X1300" s="93"/>
      <c r="Y1300" s="93"/>
      <c r="Z1300" s="93"/>
      <c r="AA1300" s="93"/>
      <c r="AB1300" s="93"/>
      <c r="AC1300" s="93"/>
      <c r="AD1300" s="93"/>
      <c r="AE1300" s="93"/>
      <c r="AF1300" s="93"/>
      <c r="AG1300" s="93"/>
      <c r="AH1300" s="93"/>
      <c r="AI1300" s="93"/>
      <c r="AJ1300" s="93"/>
      <c r="AK1300" s="93"/>
      <c r="AL1300" s="93"/>
      <c r="AM1300" s="93"/>
      <c r="AN1300" s="93"/>
      <c r="AO1300" s="93"/>
      <c r="AP1300" s="93"/>
      <c r="AQ1300" s="93"/>
      <c r="AR1300" s="93"/>
    </row>
    <row r="1301" spans="13:44" x14ac:dyDescent="0.2">
      <c r="M1301" s="105"/>
      <c r="O1301" s="93"/>
      <c r="P1301" s="93"/>
      <c r="Q1301" s="93"/>
      <c r="R1301" s="93"/>
      <c r="S1301" s="93"/>
      <c r="T1301" s="93"/>
      <c r="U1301" s="93"/>
      <c r="V1301" s="93"/>
      <c r="W1301" s="93"/>
      <c r="X1301" s="93"/>
      <c r="Y1301" s="93"/>
      <c r="Z1301" s="93"/>
      <c r="AA1301" s="93"/>
      <c r="AB1301" s="93"/>
      <c r="AC1301" s="93"/>
      <c r="AD1301" s="93"/>
      <c r="AE1301" s="93"/>
      <c r="AF1301" s="93"/>
      <c r="AG1301" s="93"/>
      <c r="AH1301" s="93"/>
      <c r="AI1301" s="93"/>
      <c r="AJ1301" s="93"/>
      <c r="AK1301" s="93"/>
      <c r="AL1301" s="93"/>
      <c r="AM1301" s="93"/>
      <c r="AN1301" s="93"/>
      <c r="AO1301" s="93"/>
      <c r="AP1301" s="93"/>
      <c r="AQ1301" s="93"/>
      <c r="AR1301" s="93"/>
    </row>
    <row r="1302" spans="13:44" x14ac:dyDescent="0.2">
      <c r="M1302" s="105"/>
      <c r="O1302" s="93"/>
      <c r="P1302" s="93"/>
      <c r="Q1302" s="93"/>
      <c r="R1302" s="93"/>
      <c r="S1302" s="93"/>
      <c r="T1302" s="93"/>
      <c r="U1302" s="93"/>
      <c r="V1302" s="93"/>
      <c r="W1302" s="93"/>
      <c r="X1302" s="93"/>
      <c r="Y1302" s="93"/>
      <c r="Z1302" s="93"/>
      <c r="AA1302" s="93"/>
      <c r="AB1302" s="93"/>
      <c r="AC1302" s="93"/>
      <c r="AD1302" s="93"/>
      <c r="AE1302" s="93"/>
      <c r="AF1302" s="93"/>
      <c r="AG1302" s="93"/>
      <c r="AH1302" s="93"/>
      <c r="AI1302" s="93"/>
      <c r="AJ1302" s="93"/>
      <c r="AK1302" s="93"/>
      <c r="AL1302" s="93"/>
      <c r="AM1302" s="93"/>
      <c r="AN1302" s="93"/>
      <c r="AO1302" s="93"/>
      <c r="AP1302" s="93"/>
      <c r="AQ1302" s="93"/>
      <c r="AR1302" s="93"/>
    </row>
    <row r="1303" spans="13:44" x14ac:dyDescent="0.2">
      <c r="M1303" s="105"/>
      <c r="O1303" s="93"/>
      <c r="P1303" s="93"/>
      <c r="Q1303" s="93"/>
      <c r="R1303" s="93"/>
      <c r="S1303" s="93"/>
      <c r="T1303" s="93"/>
      <c r="U1303" s="93"/>
      <c r="V1303" s="93"/>
      <c r="W1303" s="93"/>
      <c r="X1303" s="93"/>
      <c r="Y1303" s="93"/>
      <c r="Z1303" s="93"/>
      <c r="AA1303" s="93"/>
      <c r="AB1303" s="93"/>
      <c r="AC1303" s="93"/>
      <c r="AD1303" s="93"/>
      <c r="AE1303" s="93"/>
      <c r="AF1303" s="93"/>
      <c r="AG1303" s="93"/>
      <c r="AH1303" s="93"/>
      <c r="AI1303" s="93"/>
      <c r="AJ1303" s="93"/>
      <c r="AK1303" s="93"/>
      <c r="AL1303" s="93"/>
      <c r="AM1303" s="93"/>
      <c r="AN1303" s="93"/>
      <c r="AO1303" s="93"/>
      <c r="AP1303" s="93"/>
      <c r="AQ1303" s="93"/>
      <c r="AR1303" s="93"/>
    </row>
    <row r="1304" spans="13:44" x14ac:dyDescent="0.2">
      <c r="M1304" s="105"/>
      <c r="O1304" s="93"/>
      <c r="P1304" s="93"/>
      <c r="Q1304" s="93"/>
      <c r="R1304" s="93"/>
      <c r="S1304" s="93"/>
      <c r="T1304" s="93"/>
      <c r="U1304" s="93"/>
      <c r="V1304" s="93"/>
      <c r="W1304" s="93"/>
      <c r="X1304" s="93"/>
      <c r="Y1304" s="93"/>
      <c r="Z1304" s="93"/>
      <c r="AA1304" s="93"/>
      <c r="AB1304" s="93"/>
      <c r="AC1304" s="93"/>
      <c r="AD1304" s="93"/>
      <c r="AE1304" s="93"/>
      <c r="AF1304" s="93"/>
      <c r="AG1304" s="93"/>
      <c r="AH1304" s="93"/>
      <c r="AI1304" s="93"/>
      <c r="AJ1304" s="93"/>
      <c r="AK1304" s="93"/>
      <c r="AL1304" s="93"/>
      <c r="AM1304" s="93"/>
      <c r="AN1304" s="93"/>
      <c r="AO1304" s="93"/>
      <c r="AP1304" s="93"/>
      <c r="AQ1304" s="93"/>
      <c r="AR1304" s="93"/>
    </row>
    <row r="1305" spans="13:44" x14ac:dyDescent="0.2">
      <c r="M1305" s="105"/>
      <c r="O1305" s="93"/>
      <c r="P1305" s="93"/>
      <c r="Q1305" s="93"/>
      <c r="R1305" s="93"/>
      <c r="S1305" s="93"/>
      <c r="T1305" s="93"/>
      <c r="U1305" s="93"/>
      <c r="V1305" s="93"/>
      <c r="W1305" s="93"/>
      <c r="X1305" s="93"/>
      <c r="Y1305" s="93"/>
      <c r="Z1305" s="93"/>
      <c r="AA1305" s="93"/>
      <c r="AB1305" s="93"/>
      <c r="AC1305" s="93"/>
      <c r="AD1305" s="93"/>
      <c r="AE1305" s="93"/>
      <c r="AF1305" s="93"/>
      <c r="AG1305" s="93"/>
      <c r="AH1305" s="93"/>
      <c r="AI1305" s="93"/>
      <c r="AJ1305" s="93"/>
      <c r="AK1305" s="93"/>
      <c r="AL1305" s="93"/>
      <c r="AM1305" s="93"/>
      <c r="AN1305" s="93"/>
      <c r="AO1305" s="93"/>
      <c r="AP1305" s="93"/>
      <c r="AQ1305" s="93"/>
      <c r="AR1305" s="93"/>
    </row>
    <row r="1306" spans="13:44" x14ac:dyDescent="0.2">
      <c r="M1306" s="105"/>
      <c r="O1306" s="93"/>
      <c r="P1306" s="93"/>
      <c r="Q1306" s="93"/>
      <c r="R1306" s="93"/>
      <c r="S1306" s="93"/>
      <c r="T1306" s="93"/>
      <c r="U1306" s="93"/>
      <c r="V1306" s="93"/>
      <c r="W1306" s="93"/>
      <c r="X1306" s="93"/>
      <c r="Y1306" s="93"/>
      <c r="Z1306" s="93"/>
      <c r="AA1306" s="93"/>
      <c r="AB1306" s="93"/>
      <c r="AC1306" s="93"/>
      <c r="AD1306" s="93"/>
      <c r="AE1306" s="93"/>
      <c r="AF1306" s="93"/>
      <c r="AG1306" s="93"/>
      <c r="AH1306" s="93"/>
      <c r="AI1306" s="93"/>
      <c r="AJ1306" s="93"/>
      <c r="AK1306" s="93"/>
      <c r="AL1306" s="93"/>
      <c r="AM1306" s="93"/>
      <c r="AN1306" s="93"/>
      <c r="AO1306" s="93"/>
      <c r="AP1306" s="93"/>
      <c r="AQ1306" s="93"/>
      <c r="AR1306" s="93"/>
    </row>
    <row r="1307" spans="13:44" x14ac:dyDescent="0.2">
      <c r="M1307" s="105"/>
      <c r="O1307" s="93"/>
      <c r="P1307" s="93"/>
      <c r="Q1307" s="93"/>
      <c r="R1307" s="93"/>
      <c r="S1307" s="93"/>
      <c r="T1307" s="93"/>
      <c r="U1307" s="93"/>
      <c r="V1307" s="93"/>
      <c r="W1307" s="93"/>
      <c r="X1307" s="93"/>
      <c r="Y1307" s="93"/>
      <c r="Z1307" s="93"/>
      <c r="AA1307" s="93"/>
      <c r="AB1307" s="93"/>
      <c r="AC1307" s="93"/>
      <c r="AD1307" s="93"/>
      <c r="AE1307" s="93"/>
      <c r="AF1307" s="93"/>
      <c r="AG1307" s="93"/>
      <c r="AH1307" s="93"/>
      <c r="AI1307" s="93"/>
      <c r="AJ1307" s="93"/>
      <c r="AK1307" s="93"/>
      <c r="AL1307" s="93"/>
      <c r="AM1307" s="93"/>
      <c r="AN1307" s="93"/>
      <c r="AO1307" s="93"/>
      <c r="AP1307" s="93"/>
      <c r="AQ1307" s="93"/>
      <c r="AR1307" s="93"/>
    </row>
    <row r="1308" spans="13:44" x14ac:dyDescent="0.2">
      <c r="M1308" s="105"/>
      <c r="O1308" s="93"/>
      <c r="P1308" s="93"/>
      <c r="Q1308" s="93"/>
      <c r="R1308" s="93"/>
      <c r="S1308" s="93"/>
      <c r="T1308" s="93"/>
      <c r="U1308" s="93"/>
      <c r="V1308" s="93"/>
      <c r="W1308" s="93"/>
      <c r="X1308" s="93"/>
      <c r="Y1308" s="93"/>
      <c r="Z1308" s="93"/>
      <c r="AA1308" s="93"/>
      <c r="AB1308" s="93"/>
      <c r="AC1308" s="93"/>
      <c r="AD1308" s="93"/>
      <c r="AE1308" s="93"/>
      <c r="AF1308" s="93"/>
      <c r="AG1308" s="93"/>
      <c r="AH1308" s="93"/>
      <c r="AI1308" s="93"/>
      <c r="AJ1308" s="93"/>
      <c r="AK1308" s="93"/>
      <c r="AL1308" s="93"/>
      <c r="AM1308" s="93"/>
      <c r="AN1308" s="93"/>
      <c r="AO1308" s="93"/>
      <c r="AP1308" s="93"/>
      <c r="AQ1308" s="93"/>
      <c r="AR1308" s="93"/>
    </row>
    <row r="1309" spans="13:44" x14ac:dyDescent="0.2">
      <c r="M1309" s="105"/>
      <c r="O1309" s="93"/>
      <c r="P1309" s="93"/>
      <c r="Q1309" s="93"/>
      <c r="R1309" s="93"/>
      <c r="S1309" s="93"/>
      <c r="T1309" s="93"/>
      <c r="U1309" s="93"/>
      <c r="V1309" s="93"/>
      <c r="W1309" s="93"/>
      <c r="X1309" s="93"/>
      <c r="Y1309" s="93"/>
      <c r="Z1309" s="93"/>
      <c r="AA1309" s="93"/>
      <c r="AB1309" s="93"/>
      <c r="AC1309" s="93"/>
      <c r="AD1309" s="93"/>
      <c r="AE1309" s="93"/>
      <c r="AF1309" s="93"/>
      <c r="AG1309" s="93"/>
      <c r="AH1309" s="93"/>
      <c r="AI1309" s="93"/>
      <c r="AJ1309" s="93"/>
      <c r="AK1309" s="93"/>
      <c r="AL1309" s="93"/>
      <c r="AM1309" s="93"/>
      <c r="AN1309" s="93"/>
      <c r="AO1309" s="93"/>
      <c r="AP1309" s="93"/>
      <c r="AQ1309" s="93"/>
      <c r="AR1309" s="93"/>
    </row>
    <row r="1310" spans="13:44" x14ac:dyDescent="0.2">
      <c r="M1310" s="105"/>
      <c r="O1310" s="93"/>
      <c r="P1310" s="93"/>
      <c r="Q1310" s="93"/>
      <c r="R1310" s="93"/>
      <c r="S1310" s="93"/>
      <c r="T1310" s="93"/>
      <c r="U1310" s="93"/>
      <c r="V1310" s="93"/>
      <c r="W1310" s="93"/>
      <c r="X1310" s="93"/>
      <c r="Y1310" s="93"/>
      <c r="Z1310" s="93"/>
      <c r="AA1310" s="93"/>
      <c r="AB1310" s="93"/>
      <c r="AC1310" s="93"/>
      <c r="AD1310" s="93"/>
      <c r="AE1310" s="93"/>
      <c r="AF1310" s="93"/>
      <c r="AG1310" s="93"/>
      <c r="AH1310" s="93"/>
      <c r="AI1310" s="93"/>
      <c r="AJ1310" s="93"/>
      <c r="AK1310" s="93"/>
      <c r="AL1310" s="93"/>
      <c r="AM1310" s="93"/>
      <c r="AN1310" s="93"/>
      <c r="AO1310" s="93"/>
      <c r="AP1310" s="93"/>
      <c r="AQ1310" s="93"/>
      <c r="AR1310" s="93"/>
    </row>
    <row r="1311" spans="13:44" x14ac:dyDescent="0.2">
      <c r="M1311" s="105"/>
      <c r="O1311" s="93"/>
      <c r="P1311" s="93"/>
      <c r="Q1311" s="93"/>
      <c r="R1311" s="93"/>
      <c r="S1311" s="93"/>
      <c r="T1311" s="93"/>
      <c r="U1311" s="93"/>
      <c r="V1311" s="93"/>
      <c r="W1311" s="93"/>
      <c r="X1311" s="93"/>
      <c r="Y1311" s="93"/>
      <c r="Z1311" s="93"/>
      <c r="AA1311" s="93"/>
      <c r="AB1311" s="93"/>
      <c r="AC1311" s="93"/>
      <c r="AD1311" s="93"/>
      <c r="AE1311" s="93"/>
      <c r="AF1311" s="93"/>
      <c r="AG1311" s="93"/>
      <c r="AH1311" s="93"/>
      <c r="AI1311" s="93"/>
      <c r="AJ1311" s="93"/>
      <c r="AK1311" s="93"/>
      <c r="AL1311" s="93"/>
      <c r="AM1311" s="93"/>
      <c r="AN1311" s="93"/>
      <c r="AO1311" s="93"/>
      <c r="AP1311" s="93"/>
      <c r="AQ1311" s="93"/>
      <c r="AR1311" s="93"/>
    </row>
    <row r="1312" spans="13:44" x14ac:dyDescent="0.2">
      <c r="M1312" s="105"/>
      <c r="O1312" s="93"/>
      <c r="P1312" s="93"/>
      <c r="Q1312" s="93"/>
      <c r="R1312" s="93"/>
      <c r="S1312" s="93"/>
      <c r="T1312" s="93"/>
      <c r="U1312" s="93"/>
      <c r="V1312" s="93"/>
      <c r="W1312" s="93"/>
      <c r="X1312" s="93"/>
      <c r="Y1312" s="93"/>
      <c r="Z1312" s="93"/>
      <c r="AA1312" s="93"/>
      <c r="AB1312" s="93"/>
      <c r="AC1312" s="93"/>
      <c r="AD1312" s="93"/>
      <c r="AE1312" s="93"/>
      <c r="AF1312" s="93"/>
      <c r="AG1312" s="93"/>
      <c r="AH1312" s="93"/>
      <c r="AI1312" s="93"/>
      <c r="AJ1312" s="93"/>
      <c r="AK1312" s="93"/>
      <c r="AL1312" s="93"/>
      <c r="AM1312" s="93"/>
      <c r="AN1312" s="93"/>
      <c r="AO1312" s="93"/>
      <c r="AP1312" s="93"/>
      <c r="AQ1312" s="93"/>
      <c r="AR1312" s="93"/>
    </row>
    <row r="1313" spans="13:44" x14ac:dyDescent="0.2">
      <c r="M1313" s="105"/>
      <c r="O1313" s="93"/>
      <c r="P1313" s="93"/>
      <c r="Q1313" s="93"/>
      <c r="R1313" s="93"/>
      <c r="S1313" s="93"/>
      <c r="T1313" s="93"/>
      <c r="U1313" s="93"/>
      <c r="V1313" s="93"/>
      <c r="W1313" s="93"/>
      <c r="X1313" s="93"/>
      <c r="Y1313" s="93"/>
      <c r="Z1313" s="93"/>
      <c r="AA1313" s="93"/>
      <c r="AB1313" s="93"/>
      <c r="AC1313" s="93"/>
      <c r="AD1313" s="93"/>
      <c r="AE1313" s="93"/>
      <c r="AF1313" s="93"/>
      <c r="AG1313" s="93"/>
      <c r="AH1313" s="93"/>
      <c r="AI1313" s="93"/>
      <c r="AJ1313" s="93"/>
      <c r="AK1313" s="93"/>
      <c r="AL1313" s="93"/>
      <c r="AM1313" s="93"/>
      <c r="AN1313" s="93"/>
      <c r="AO1313" s="93"/>
      <c r="AP1313" s="93"/>
      <c r="AQ1313" s="93"/>
      <c r="AR1313" s="93"/>
    </row>
    <row r="1314" spans="13:44" x14ac:dyDescent="0.2">
      <c r="M1314" s="105"/>
      <c r="O1314" s="93"/>
      <c r="P1314" s="93"/>
      <c r="Q1314" s="93"/>
      <c r="R1314" s="93"/>
      <c r="S1314" s="93"/>
      <c r="T1314" s="93"/>
      <c r="U1314" s="93"/>
      <c r="V1314" s="93"/>
      <c r="W1314" s="93"/>
      <c r="X1314" s="93"/>
      <c r="Y1314" s="93"/>
      <c r="Z1314" s="93"/>
      <c r="AA1314" s="93"/>
      <c r="AB1314" s="93"/>
      <c r="AC1314" s="93"/>
      <c r="AD1314" s="93"/>
      <c r="AE1314" s="93"/>
      <c r="AF1314" s="93"/>
      <c r="AG1314" s="93"/>
      <c r="AH1314" s="93"/>
      <c r="AI1314" s="93"/>
      <c r="AJ1314" s="93"/>
      <c r="AK1314" s="93"/>
      <c r="AL1314" s="93"/>
      <c r="AM1314" s="93"/>
      <c r="AN1314" s="93"/>
      <c r="AO1314" s="93"/>
      <c r="AP1314" s="93"/>
      <c r="AQ1314" s="93"/>
      <c r="AR1314" s="93"/>
    </row>
    <row r="1315" spans="13:44" x14ac:dyDescent="0.2">
      <c r="M1315" s="105"/>
      <c r="O1315" s="93"/>
      <c r="P1315" s="93"/>
      <c r="Q1315" s="93"/>
      <c r="R1315" s="93"/>
      <c r="S1315" s="93"/>
      <c r="T1315" s="93"/>
      <c r="U1315" s="93"/>
      <c r="V1315" s="93"/>
      <c r="W1315" s="93"/>
      <c r="X1315" s="93"/>
      <c r="Y1315" s="93"/>
      <c r="Z1315" s="93"/>
      <c r="AA1315" s="93"/>
      <c r="AB1315" s="93"/>
      <c r="AC1315" s="93"/>
      <c r="AD1315" s="93"/>
      <c r="AE1315" s="93"/>
      <c r="AF1315" s="93"/>
      <c r="AG1315" s="93"/>
      <c r="AH1315" s="93"/>
      <c r="AI1315" s="93"/>
      <c r="AJ1315" s="93"/>
      <c r="AK1315" s="93"/>
      <c r="AL1315" s="93"/>
      <c r="AM1315" s="93"/>
      <c r="AN1315" s="93"/>
      <c r="AO1315" s="93"/>
      <c r="AP1315" s="93"/>
      <c r="AQ1315" s="93"/>
      <c r="AR1315" s="93"/>
    </row>
    <row r="1316" spans="13:44" x14ac:dyDescent="0.2">
      <c r="M1316" s="105"/>
      <c r="O1316" s="93"/>
      <c r="P1316" s="93"/>
      <c r="Q1316" s="93"/>
      <c r="R1316" s="93"/>
      <c r="S1316" s="93"/>
      <c r="T1316" s="93"/>
      <c r="U1316" s="93"/>
      <c r="V1316" s="93"/>
      <c r="W1316" s="93"/>
      <c r="X1316" s="93"/>
      <c r="Y1316" s="93"/>
      <c r="Z1316" s="93"/>
      <c r="AA1316" s="93"/>
      <c r="AB1316" s="93"/>
      <c r="AC1316" s="93"/>
      <c r="AD1316" s="93"/>
      <c r="AE1316" s="93"/>
      <c r="AF1316" s="93"/>
      <c r="AG1316" s="93"/>
      <c r="AH1316" s="93"/>
      <c r="AI1316" s="93"/>
      <c r="AJ1316" s="93"/>
      <c r="AK1316" s="93"/>
      <c r="AL1316" s="93"/>
      <c r="AM1316" s="93"/>
      <c r="AN1316" s="93"/>
      <c r="AO1316" s="93"/>
      <c r="AP1316" s="93"/>
      <c r="AQ1316" s="93"/>
      <c r="AR1316" s="93"/>
    </row>
    <row r="1317" spans="13:44" x14ac:dyDescent="0.2">
      <c r="M1317" s="105"/>
      <c r="O1317" s="93"/>
      <c r="P1317" s="93"/>
      <c r="Q1317" s="93"/>
      <c r="R1317" s="93"/>
      <c r="S1317" s="93"/>
      <c r="T1317" s="93"/>
      <c r="U1317" s="93"/>
      <c r="V1317" s="93"/>
      <c r="W1317" s="93"/>
      <c r="X1317" s="93"/>
      <c r="Y1317" s="93"/>
      <c r="Z1317" s="93"/>
      <c r="AA1317" s="93"/>
      <c r="AB1317" s="93"/>
      <c r="AC1317" s="93"/>
      <c r="AD1317" s="93"/>
      <c r="AE1317" s="93"/>
      <c r="AF1317" s="93"/>
      <c r="AG1317" s="93"/>
      <c r="AH1317" s="93"/>
      <c r="AI1317" s="93"/>
      <c r="AJ1317" s="93"/>
      <c r="AK1317" s="93"/>
      <c r="AL1317" s="93"/>
      <c r="AM1317" s="93"/>
      <c r="AN1317" s="93"/>
      <c r="AO1317" s="93"/>
      <c r="AP1317" s="93"/>
      <c r="AQ1317" s="93"/>
      <c r="AR1317" s="93"/>
    </row>
    <row r="1318" spans="13:44" x14ac:dyDescent="0.2">
      <c r="M1318" s="105"/>
      <c r="O1318" s="93"/>
      <c r="P1318" s="93"/>
      <c r="Q1318" s="93"/>
      <c r="R1318" s="93"/>
      <c r="S1318" s="93"/>
      <c r="T1318" s="93"/>
      <c r="U1318" s="93"/>
      <c r="V1318" s="93"/>
      <c r="W1318" s="93"/>
      <c r="X1318" s="93"/>
      <c r="Y1318" s="93"/>
      <c r="Z1318" s="93"/>
      <c r="AA1318" s="93"/>
      <c r="AB1318" s="93"/>
      <c r="AC1318" s="93"/>
      <c r="AD1318" s="93"/>
      <c r="AE1318" s="93"/>
      <c r="AF1318" s="93"/>
      <c r="AG1318" s="93"/>
      <c r="AH1318" s="93"/>
      <c r="AI1318" s="93"/>
      <c r="AJ1318" s="93"/>
      <c r="AK1318" s="93"/>
      <c r="AL1318" s="93"/>
      <c r="AM1318" s="93"/>
      <c r="AN1318" s="93"/>
      <c r="AO1318" s="93"/>
      <c r="AP1318" s="93"/>
      <c r="AQ1318" s="93"/>
      <c r="AR1318" s="93"/>
    </row>
    <row r="1319" spans="13:44" x14ac:dyDescent="0.2">
      <c r="M1319" s="105"/>
      <c r="O1319" s="93"/>
      <c r="P1319" s="93"/>
      <c r="Q1319" s="93"/>
      <c r="R1319" s="93"/>
      <c r="S1319" s="93"/>
      <c r="T1319" s="93"/>
      <c r="U1319" s="93"/>
      <c r="V1319" s="93"/>
      <c r="W1319" s="93"/>
      <c r="X1319" s="93"/>
      <c r="Y1319" s="93"/>
      <c r="Z1319" s="93"/>
      <c r="AA1319" s="93"/>
      <c r="AB1319" s="93"/>
      <c r="AC1319" s="93"/>
      <c r="AD1319" s="93"/>
      <c r="AE1319" s="93"/>
      <c r="AF1319" s="93"/>
      <c r="AG1319" s="93"/>
      <c r="AH1319" s="93"/>
      <c r="AI1319" s="93"/>
      <c r="AJ1319" s="93"/>
      <c r="AK1319" s="93"/>
      <c r="AL1319" s="93"/>
      <c r="AM1319" s="93"/>
      <c r="AN1319" s="93"/>
      <c r="AO1319" s="93"/>
      <c r="AP1319" s="93"/>
      <c r="AQ1319" s="93"/>
      <c r="AR1319" s="93"/>
    </row>
    <row r="1320" spans="13:44" x14ac:dyDescent="0.2">
      <c r="M1320" s="105"/>
      <c r="O1320" s="93"/>
      <c r="P1320" s="93"/>
      <c r="Q1320" s="93"/>
      <c r="R1320" s="93"/>
      <c r="S1320" s="93"/>
      <c r="T1320" s="93"/>
      <c r="U1320" s="93"/>
      <c r="V1320" s="93"/>
      <c r="W1320" s="93"/>
      <c r="X1320" s="93"/>
      <c r="Y1320" s="93"/>
      <c r="Z1320" s="93"/>
      <c r="AA1320" s="93"/>
      <c r="AB1320" s="93"/>
      <c r="AC1320" s="93"/>
      <c r="AD1320" s="93"/>
      <c r="AE1320" s="93"/>
      <c r="AF1320" s="93"/>
      <c r="AG1320" s="93"/>
      <c r="AH1320" s="93"/>
      <c r="AI1320" s="93"/>
      <c r="AJ1320" s="93"/>
      <c r="AK1320" s="93"/>
      <c r="AL1320" s="93"/>
      <c r="AM1320" s="93"/>
      <c r="AN1320" s="93"/>
      <c r="AO1320" s="93"/>
      <c r="AP1320" s="93"/>
      <c r="AQ1320" s="93"/>
      <c r="AR1320" s="93"/>
    </row>
    <row r="1321" spans="13:44" x14ac:dyDescent="0.2">
      <c r="M1321" s="105"/>
      <c r="O1321" s="93"/>
      <c r="P1321" s="93"/>
      <c r="Q1321" s="93"/>
      <c r="R1321" s="93"/>
      <c r="S1321" s="93"/>
      <c r="T1321" s="93"/>
      <c r="U1321" s="93"/>
      <c r="V1321" s="93"/>
      <c r="W1321" s="93"/>
      <c r="X1321" s="93"/>
      <c r="Y1321" s="93"/>
      <c r="Z1321" s="93"/>
      <c r="AA1321" s="93"/>
      <c r="AB1321" s="93"/>
      <c r="AC1321" s="93"/>
      <c r="AD1321" s="93"/>
      <c r="AE1321" s="93"/>
      <c r="AF1321" s="93"/>
      <c r="AG1321" s="93"/>
      <c r="AH1321" s="93"/>
      <c r="AI1321" s="93"/>
      <c r="AJ1321" s="93"/>
      <c r="AK1321" s="93"/>
      <c r="AL1321" s="93"/>
      <c r="AM1321" s="93"/>
      <c r="AN1321" s="93"/>
      <c r="AO1321" s="93"/>
      <c r="AP1321" s="93"/>
      <c r="AQ1321" s="93"/>
      <c r="AR1321" s="93"/>
    </row>
    <row r="1322" spans="13:44" x14ac:dyDescent="0.2">
      <c r="M1322" s="105"/>
      <c r="O1322" s="93"/>
      <c r="P1322" s="93"/>
      <c r="Q1322" s="93"/>
      <c r="R1322" s="93"/>
      <c r="S1322" s="93"/>
      <c r="T1322" s="93"/>
      <c r="U1322" s="93"/>
      <c r="V1322" s="93"/>
      <c r="W1322" s="93"/>
      <c r="X1322" s="93"/>
      <c r="Y1322" s="93"/>
      <c r="Z1322" s="93"/>
      <c r="AA1322" s="93"/>
      <c r="AB1322" s="93"/>
      <c r="AC1322" s="93"/>
      <c r="AD1322" s="93"/>
      <c r="AE1322" s="93"/>
      <c r="AF1322" s="93"/>
      <c r="AG1322" s="93"/>
      <c r="AH1322" s="93"/>
      <c r="AI1322" s="93"/>
      <c r="AJ1322" s="93"/>
      <c r="AK1322" s="93"/>
      <c r="AL1322" s="93"/>
      <c r="AM1322" s="93"/>
      <c r="AN1322" s="93"/>
      <c r="AO1322" s="93"/>
      <c r="AP1322" s="93"/>
      <c r="AQ1322" s="93"/>
      <c r="AR1322" s="93"/>
    </row>
    <row r="1323" spans="13:44" x14ac:dyDescent="0.2">
      <c r="M1323" s="105"/>
      <c r="O1323" s="93"/>
      <c r="P1323" s="93"/>
      <c r="Q1323" s="93"/>
      <c r="R1323" s="93"/>
      <c r="S1323" s="93"/>
      <c r="T1323" s="93"/>
      <c r="U1323" s="93"/>
      <c r="V1323" s="93"/>
      <c r="W1323" s="93"/>
      <c r="X1323" s="93"/>
      <c r="Y1323" s="93"/>
      <c r="Z1323" s="93"/>
      <c r="AA1323" s="93"/>
      <c r="AB1323" s="93"/>
      <c r="AC1323" s="93"/>
      <c r="AD1323" s="93"/>
      <c r="AE1323" s="93"/>
      <c r="AF1323" s="93"/>
      <c r="AG1323" s="93"/>
      <c r="AH1323" s="93"/>
      <c r="AI1323" s="93"/>
      <c r="AJ1323" s="93"/>
      <c r="AK1323" s="93"/>
      <c r="AL1323" s="93"/>
      <c r="AM1323" s="93"/>
      <c r="AN1323" s="93"/>
      <c r="AO1323" s="93"/>
      <c r="AP1323" s="93"/>
      <c r="AQ1323" s="93"/>
      <c r="AR1323" s="93"/>
    </row>
    <row r="1324" spans="13:44" x14ac:dyDescent="0.2">
      <c r="M1324" s="105"/>
      <c r="O1324" s="93"/>
      <c r="P1324" s="93"/>
      <c r="Q1324" s="93"/>
      <c r="R1324" s="93"/>
      <c r="S1324" s="93"/>
      <c r="T1324" s="93"/>
      <c r="U1324" s="93"/>
      <c r="V1324" s="93"/>
      <c r="W1324" s="93"/>
      <c r="X1324" s="93"/>
      <c r="Y1324" s="93"/>
      <c r="Z1324" s="93"/>
      <c r="AA1324" s="93"/>
      <c r="AB1324" s="93"/>
      <c r="AC1324" s="93"/>
      <c r="AD1324" s="93"/>
      <c r="AE1324" s="93"/>
      <c r="AF1324" s="93"/>
      <c r="AG1324" s="93"/>
      <c r="AH1324" s="93"/>
      <c r="AI1324" s="93"/>
      <c r="AJ1324" s="93"/>
      <c r="AK1324" s="93"/>
      <c r="AL1324" s="93"/>
      <c r="AM1324" s="93"/>
      <c r="AN1324" s="93"/>
      <c r="AO1324" s="93"/>
      <c r="AP1324" s="93"/>
      <c r="AQ1324" s="93"/>
      <c r="AR1324" s="93"/>
    </row>
    <row r="1325" spans="13:44" x14ac:dyDescent="0.2">
      <c r="M1325" s="105"/>
      <c r="O1325" s="93"/>
      <c r="P1325" s="93"/>
      <c r="Q1325" s="93"/>
      <c r="R1325" s="93"/>
      <c r="S1325" s="93"/>
      <c r="T1325" s="93"/>
      <c r="U1325" s="93"/>
      <c r="V1325" s="93"/>
      <c r="W1325" s="93"/>
      <c r="X1325" s="93"/>
      <c r="Y1325" s="93"/>
      <c r="Z1325" s="93"/>
      <c r="AA1325" s="93"/>
      <c r="AB1325" s="93"/>
      <c r="AC1325" s="93"/>
      <c r="AD1325" s="93"/>
      <c r="AE1325" s="93"/>
      <c r="AF1325" s="93"/>
      <c r="AG1325" s="93"/>
      <c r="AH1325" s="93"/>
      <c r="AI1325" s="93"/>
      <c r="AJ1325" s="93"/>
      <c r="AK1325" s="93"/>
      <c r="AL1325" s="93"/>
      <c r="AM1325" s="93"/>
      <c r="AN1325" s="93"/>
      <c r="AO1325" s="93"/>
      <c r="AP1325" s="93"/>
      <c r="AQ1325" s="93"/>
      <c r="AR1325" s="93"/>
    </row>
    <row r="1326" spans="13:44" x14ac:dyDescent="0.2">
      <c r="M1326" s="105"/>
      <c r="O1326" s="93"/>
      <c r="P1326" s="93"/>
      <c r="Q1326" s="93"/>
      <c r="R1326" s="93"/>
      <c r="S1326" s="93"/>
      <c r="T1326" s="93"/>
      <c r="U1326" s="93"/>
      <c r="V1326" s="93"/>
      <c r="W1326" s="93"/>
      <c r="X1326" s="93"/>
      <c r="Y1326" s="93"/>
      <c r="Z1326" s="93"/>
      <c r="AA1326" s="93"/>
      <c r="AB1326" s="93"/>
      <c r="AC1326" s="93"/>
      <c r="AD1326" s="93"/>
      <c r="AE1326" s="93"/>
      <c r="AF1326" s="93"/>
      <c r="AG1326" s="93"/>
      <c r="AH1326" s="93"/>
      <c r="AI1326" s="93"/>
      <c r="AJ1326" s="93"/>
      <c r="AK1326" s="93"/>
      <c r="AL1326" s="93"/>
      <c r="AM1326" s="93"/>
      <c r="AN1326" s="93"/>
      <c r="AO1326" s="93"/>
      <c r="AP1326" s="93"/>
      <c r="AQ1326" s="93"/>
      <c r="AR1326" s="93"/>
    </row>
    <row r="1327" spans="13:44" x14ac:dyDescent="0.2">
      <c r="M1327" s="105"/>
      <c r="O1327" s="93"/>
      <c r="P1327" s="93"/>
      <c r="Q1327" s="93"/>
      <c r="R1327" s="93"/>
      <c r="S1327" s="93"/>
      <c r="T1327" s="93"/>
      <c r="U1327" s="93"/>
      <c r="V1327" s="93"/>
      <c r="W1327" s="93"/>
      <c r="X1327" s="93"/>
      <c r="Y1327" s="93"/>
      <c r="Z1327" s="93"/>
      <c r="AA1327" s="93"/>
      <c r="AB1327" s="93"/>
      <c r="AC1327" s="93"/>
      <c r="AD1327" s="93"/>
      <c r="AE1327" s="93"/>
      <c r="AF1327" s="93"/>
      <c r="AG1327" s="93"/>
      <c r="AH1327" s="93"/>
      <c r="AI1327" s="93"/>
      <c r="AJ1327" s="93"/>
      <c r="AK1327" s="93"/>
      <c r="AL1327" s="93"/>
      <c r="AM1327" s="93"/>
      <c r="AN1327" s="93"/>
      <c r="AO1327" s="93"/>
      <c r="AP1327" s="93"/>
      <c r="AQ1327" s="93"/>
      <c r="AR1327" s="93"/>
    </row>
    <row r="1328" spans="13:44" x14ac:dyDescent="0.2">
      <c r="M1328" s="105"/>
      <c r="O1328" s="93"/>
      <c r="P1328" s="93"/>
      <c r="Q1328" s="93"/>
      <c r="R1328" s="93"/>
      <c r="S1328" s="93"/>
      <c r="T1328" s="93"/>
      <c r="U1328" s="93"/>
      <c r="V1328" s="93"/>
      <c r="W1328" s="93"/>
      <c r="X1328" s="93"/>
      <c r="Y1328" s="93"/>
      <c r="Z1328" s="93"/>
      <c r="AA1328" s="93"/>
      <c r="AB1328" s="93"/>
      <c r="AC1328" s="93"/>
      <c r="AD1328" s="93"/>
      <c r="AE1328" s="93"/>
      <c r="AF1328" s="93"/>
      <c r="AG1328" s="93"/>
      <c r="AH1328" s="93"/>
      <c r="AI1328" s="93"/>
      <c r="AJ1328" s="93"/>
      <c r="AK1328" s="93"/>
      <c r="AL1328" s="93"/>
      <c r="AM1328" s="93"/>
      <c r="AN1328" s="93"/>
      <c r="AO1328" s="93"/>
      <c r="AP1328" s="93"/>
      <c r="AQ1328" s="93"/>
      <c r="AR1328" s="93"/>
    </row>
    <row r="1329" spans="13:44" x14ac:dyDescent="0.2">
      <c r="M1329" s="105"/>
      <c r="O1329" s="93"/>
      <c r="P1329" s="93"/>
      <c r="Q1329" s="93"/>
      <c r="R1329" s="93"/>
      <c r="S1329" s="93"/>
      <c r="T1329" s="93"/>
      <c r="U1329" s="93"/>
      <c r="V1329" s="93"/>
      <c r="W1329" s="93"/>
      <c r="X1329" s="93"/>
      <c r="Y1329" s="93"/>
      <c r="Z1329" s="93"/>
      <c r="AA1329" s="93"/>
      <c r="AB1329" s="93"/>
      <c r="AC1329" s="93"/>
      <c r="AD1329" s="93"/>
      <c r="AE1329" s="93"/>
      <c r="AF1329" s="93"/>
      <c r="AG1329" s="93"/>
      <c r="AH1329" s="93"/>
      <c r="AI1329" s="93"/>
      <c r="AJ1329" s="93"/>
      <c r="AK1329" s="93"/>
      <c r="AL1329" s="93"/>
      <c r="AM1329" s="93"/>
      <c r="AN1329" s="93"/>
      <c r="AO1329" s="93"/>
      <c r="AP1329" s="93"/>
      <c r="AQ1329" s="93"/>
      <c r="AR1329" s="93"/>
    </row>
    <row r="1330" spans="13:44" x14ac:dyDescent="0.2">
      <c r="M1330" s="105"/>
      <c r="O1330" s="93"/>
      <c r="P1330" s="93"/>
      <c r="Q1330" s="93"/>
      <c r="R1330" s="93"/>
      <c r="S1330" s="93"/>
      <c r="T1330" s="93"/>
      <c r="U1330" s="93"/>
      <c r="V1330" s="93"/>
      <c r="W1330" s="93"/>
      <c r="X1330" s="93"/>
      <c r="Y1330" s="93"/>
      <c r="Z1330" s="93"/>
      <c r="AA1330" s="93"/>
      <c r="AB1330" s="93"/>
      <c r="AC1330" s="93"/>
      <c r="AD1330" s="93"/>
      <c r="AE1330" s="93"/>
      <c r="AF1330" s="93"/>
      <c r="AG1330" s="93"/>
      <c r="AH1330" s="93"/>
      <c r="AI1330" s="93"/>
      <c r="AJ1330" s="93"/>
      <c r="AK1330" s="93"/>
      <c r="AL1330" s="93"/>
      <c r="AM1330" s="93"/>
      <c r="AN1330" s="93"/>
      <c r="AO1330" s="93"/>
      <c r="AP1330" s="93"/>
      <c r="AQ1330" s="93"/>
      <c r="AR1330" s="93"/>
    </row>
    <row r="1331" spans="13:44" x14ac:dyDescent="0.2">
      <c r="M1331" s="105"/>
      <c r="O1331" s="93"/>
      <c r="P1331" s="93"/>
      <c r="Q1331" s="93"/>
      <c r="R1331" s="93"/>
      <c r="S1331" s="93"/>
      <c r="T1331" s="93"/>
      <c r="U1331" s="93"/>
      <c r="V1331" s="93"/>
      <c r="W1331" s="93"/>
      <c r="X1331" s="93"/>
      <c r="Y1331" s="93"/>
      <c r="Z1331" s="93"/>
      <c r="AA1331" s="93"/>
      <c r="AB1331" s="93"/>
      <c r="AC1331" s="93"/>
      <c r="AD1331" s="93"/>
      <c r="AE1331" s="93"/>
      <c r="AF1331" s="93"/>
      <c r="AG1331" s="93"/>
      <c r="AH1331" s="93"/>
      <c r="AI1331" s="93"/>
      <c r="AJ1331" s="93"/>
      <c r="AK1331" s="93"/>
      <c r="AL1331" s="93"/>
      <c r="AM1331" s="93"/>
      <c r="AN1331" s="93"/>
      <c r="AO1331" s="93"/>
      <c r="AP1331" s="93"/>
      <c r="AQ1331" s="93"/>
      <c r="AR1331" s="93"/>
    </row>
    <row r="1332" spans="13:44" x14ac:dyDescent="0.2">
      <c r="M1332" s="105"/>
      <c r="O1332" s="93"/>
      <c r="P1332" s="93"/>
      <c r="Q1332" s="93"/>
      <c r="R1332" s="93"/>
      <c r="S1332" s="93"/>
      <c r="T1332" s="93"/>
      <c r="U1332" s="93"/>
      <c r="V1332" s="93"/>
      <c r="W1332" s="93"/>
      <c r="X1332" s="93"/>
      <c r="Y1332" s="93"/>
      <c r="Z1332" s="93"/>
      <c r="AA1332" s="93"/>
      <c r="AB1332" s="93"/>
      <c r="AC1332" s="93"/>
      <c r="AD1332" s="93"/>
      <c r="AE1332" s="93"/>
      <c r="AF1332" s="93"/>
      <c r="AG1332" s="93"/>
      <c r="AH1332" s="93"/>
      <c r="AI1332" s="93"/>
      <c r="AJ1332" s="93"/>
      <c r="AK1332" s="93"/>
      <c r="AL1332" s="93"/>
      <c r="AM1332" s="93"/>
      <c r="AN1332" s="93"/>
      <c r="AO1332" s="93"/>
      <c r="AP1332" s="93"/>
      <c r="AQ1332" s="93"/>
      <c r="AR1332" s="93"/>
    </row>
    <row r="1333" spans="13:44" x14ac:dyDescent="0.2">
      <c r="M1333" s="105"/>
      <c r="O1333" s="93"/>
      <c r="P1333" s="93"/>
      <c r="Q1333" s="93"/>
      <c r="R1333" s="93"/>
      <c r="S1333" s="93"/>
      <c r="T1333" s="93"/>
      <c r="U1333" s="93"/>
      <c r="V1333" s="93"/>
      <c r="W1333" s="93"/>
      <c r="X1333" s="93"/>
      <c r="Y1333" s="93"/>
      <c r="Z1333" s="93"/>
      <c r="AA1333" s="93"/>
      <c r="AB1333" s="93"/>
      <c r="AC1333" s="93"/>
      <c r="AD1333" s="93"/>
      <c r="AE1333" s="93"/>
      <c r="AF1333" s="93"/>
      <c r="AG1333" s="93"/>
      <c r="AH1333" s="93"/>
      <c r="AI1333" s="93"/>
      <c r="AJ1333" s="93"/>
      <c r="AK1333" s="93"/>
      <c r="AL1333" s="93"/>
      <c r="AM1333" s="93"/>
      <c r="AN1333" s="93"/>
      <c r="AO1333" s="93"/>
      <c r="AP1333" s="93"/>
      <c r="AQ1333" s="93"/>
      <c r="AR1333" s="93"/>
    </row>
    <row r="1334" spans="13:44" x14ac:dyDescent="0.2">
      <c r="M1334" s="105"/>
      <c r="O1334" s="93"/>
      <c r="P1334" s="93"/>
      <c r="Q1334" s="93"/>
      <c r="R1334" s="93"/>
      <c r="S1334" s="93"/>
      <c r="T1334" s="93"/>
      <c r="U1334" s="93"/>
      <c r="V1334" s="93"/>
      <c r="W1334" s="93"/>
      <c r="X1334" s="93"/>
      <c r="Y1334" s="93"/>
      <c r="Z1334" s="93"/>
      <c r="AA1334" s="93"/>
      <c r="AB1334" s="93"/>
      <c r="AC1334" s="93"/>
      <c r="AD1334" s="93"/>
      <c r="AE1334" s="93"/>
      <c r="AF1334" s="93"/>
      <c r="AG1334" s="93"/>
      <c r="AH1334" s="93"/>
      <c r="AI1334" s="93"/>
      <c r="AJ1334" s="93"/>
      <c r="AK1334" s="93"/>
      <c r="AL1334" s="93"/>
      <c r="AM1334" s="93"/>
      <c r="AN1334" s="93"/>
      <c r="AO1334" s="93"/>
      <c r="AP1334" s="93"/>
      <c r="AQ1334" s="93"/>
      <c r="AR1334" s="93"/>
    </row>
    <row r="1335" spans="13:44" x14ac:dyDescent="0.2">
      <c r="M1335" s="105"/>
      <c r="O1335" s="93"/>
      <c r="P1335" s="93"/>
      <c r="Q1335" s="93"/>
      <c r="R1335" s="93"/>
      <c r="S1335" s="93"/>
      <c r="T1335" s="93"/>
      <c r="U1335" s="93"/>
      <c r="V1335" s="93"/>
      <c r="W1335" s="93"/>
      <c r="X1335" s="93"/>
      <c r="Y1335" s="93"/>
      <c r="Z1335" s="93"/>
      <c r="AA1335" s="93"/>
      <c r="AB1335" s="93"/>
      <c r="AC1335" s="93"/>
      <c r="AD1335" s="93"/>
      <c r="AE1335" s="93"/>
      <c r="AF1335" s="93"/>
      <c r="AG1335" s="93"/>
      <c r="AH1335" s="93"/>
      <c r="AI1335" s="93"/>
      <c r="AJ1335" s="93"/>
      <c r="AK1335" s="93"/>
      <c r="AL1335" s="93"/>
      <c r="AM1335" s="93"/>
      <c r="AN1335" s="93"/>
      <c r="AO1335" s="93"/>
      <c r="AP1335" s="93"/>
      <c r="AQ1335" s="93"/>
      <c r="AR1335" s="93"/>
    </row>
    <row r="1336" spans="13:44" x14ac:dyDescent="0.2">
      <c r="M1336" s="105"/>
      <c r="O1336" s="93"/>
      <c r="P1336" s="93"/>
      <c r="Q1336" s="93"/>
      <c r="R1336" s="93"/>
      <c r="S1336" s="93"/>
      <c r="T1336" s="93"/>
      <c r="U1336" s="93"/>
      <c r="V1336" s="93"/>
      <c r="W1336" s="93"/>
      <c r="X1336" s="93"/>
      <c r="Y1336" s="93"/>
      <c r="Z1336" s="93"/>
      <c r="AA1336" s="93"/>
      <c r="AB1336" s="93"/>
      <c r="AC1336" s="93"/>
      <c r="AD1336" s="93"/>
      <c r="AE1336" s="93"/>
      <c r="AF1336" s="93"/>
      <c r="AG1336" s="93"/>
      <c r="AH1336" s="93"/>
      <c r="AI1336" s="93"/>
      <c r="AJ1336" s="93"/>
      <c r="AK1336" s="93"/>
      <c r="AL1336" s="93"/>
      <c r="AM1336" s="93"/>
      <c r="AN1336" s="93"/>
      <c r="AO1336" s="93"/>
      <c r="AP1336" s="93"/>
      <c r="AQ1336" s="93"/>
      <c r="AR1336" s="93"/>
    </row>
    <row r="1337" spans="13:44" x14ac:dyDescent="0.2">
      <c r="M1337" s="105"/>
      <c r="O1337" s="93"/>
      <c r="P1337" s="93"/>
      <c r="Q1337" s="93"/>
      <c r="R1337" s="93"/>
      <c r="S1337" s="93"/>
      <c r="T1337" s="93"/>
      <c r="U1337" s="93"/>
      <c r="V1337" s="93"/>
      <c r="W1337" s="93"/>
      <c r="X1337" s="93"/>
      <c r="Y1337" s="93"/>
      <c r="Z1337" s="93"/>
      <c r="AA1337" s="93"/>
      <c r="AB1337" s="93"/>
      <c r="AC1337" s="93"/>
      <c r="AD1337" s="93"/>
      <c r="AE1337" s="93"/>
      <c r="AF1337" s="93"/>
      <c r="AG1337" s="93"/>
      <c r="AH1337" s="93"/>
      <c r="AI1337" s="93"/>
      <c r="AJ1337" s="93"/>
      <c r="AK1337" s="93"/>
      <c r="AL1337" s="93"/>
      <c r="AM1337" s="93"/>
      <c r="AN1337" s="93"/>
      <c r="AO1337" s="93"/>
      <c r="AP1337" s="93"/>
      <c r="AQ1337" s="93"/>
      <c r="AR1337" s="93"/>
    </row>
    <row r="1338" spans="13:44" x14ac:dyDescent="0.2">
      <c r="M1338" s="105"/>
      <c r="O1338" s="93"/>
      <c r="P1338" s="93"/>
      <c r="Q1338" s="93"/>
      <c r="R1338" s="93"/>
      <c r="S1338" s="93"/>
      <c r="T1338" s="93"/>
      <c r="U1338" s="93"/>
      <c r="V1338" s="93"/>
      <c r="W1338" s="93"/>
      <c r="X1338" s="93"/>
      <c r="Y1338" s="93"/>
      <c r="Z1338" s="93"/>
      <c r="AA1338" s="93"/>
      <c r="AB1338" s="93"/>
      <c r="AC1338" s="93"/>
      <c r="AD1338" s="93"/>
      <c r="AE1338" s="93"/>
      <c r="AF1338" s="93"/>
      <c r="AG1338" s="93"/>
      <c r="AH1338" s="93"/>
      <c r="AI1338" s="93"/>
      <c r="AJ1338" s="93"/>
      <c r="AK1338" s="93"/>
      <c r="AL1338" s="93"/>
      <c r="AM1338" s="93"/>
      <c r="AN1338" s="93"/>
      <c r="AO1338" s="93"/>
      <c r="AP1338" s="93"/>
      <c r="AQ1338" s="93"/>
      <c r="AR1338" s="93"/>
    </row>
    <row r="1339" spans="13:44" x14ac:dyDescent="0.2">
      <c r="M1339" s="105"/>
      <c r="O1339" s="93"/>
      <c r="P1339" s="93"/>
      <c r="Q1339" s="93"/>
      <c r="R1339" s="93"/>
      <c r="S1339" s="93"/>
      <c r="T1339" s="93"/>
      <c r="U1339" s="93"/>
      <c r="V1339" s="93"/>
      <c r="W1339" s="93"/>
      <c r="X1339" s="93"/>
      <c r="Y1339" s="93"/>
      <c r="Z1339" s="93"/>
      <c r="AA1339" s="93"/>
      <c r="AB1339" s="93"/>
      <c r="AC1339" s="93"/>
      <c r="AD1339" s="93"/>
      <c r="AE1339" s="93"/>
      <c r="AF1339" s="93"/>
      <c r="AG1339" s="93"/>
      <c r="AH1339" s="93"/>
      <c r="AI1339" s="93"/>
      <c r="AJ1339" s="93"/>
      <c r="AK1339" s="93"/>
      <c r="AL1339" s="93"/>
      <c r="AM1339" s="93"/>
      <c r="AN1339" s="93"/>
      <c r="AO1339" s="93"/>
      <c r="AP1339" s="93"/>
      <c r="AQ1339" s="93"/>
      <c r="AR1339" s="93"/>
    </row>
    <row r="1340" spans="13:44" x14ac:dyDescent="0.2">
      <c r="M1340" s="105"/>
      <c r="O1340" s="93"/>
      <c r="P1340" s="93"/>
      <c r="Q1340" s="93"/>
      <c r="R1340" s="93"/>
      <c r="S1340" s="93"/>
      <c r="T1340" s="93"/>
      <c r="U1340" s="93"/>
      <c r="V1340" s="93"/>
      <c r="W1340" s="93"/>
      <c r="X1340" s="93"/>
      <c r="Y1340" s="93"/>
      <c r="Z1340" s="93"/>
      <c r="AA1340" s="93"/>
      <c r="AB1340" s="93"/>
      <c r="AC1340" s="93"/>
      <c r="AD1340" s="93"/>
      <c r="AE1340" s="93"/>
      <c r="AF1340" s="93"/>
      <c r="AG1340" s="93"/>
      <c r="AH1340" s="93"/>
      <c r="AI1340" s="93"/>
      <c r="AJ1340" s="93"/>
      <c r="AK1340" s="93"/>
      <c r="AL1340" s="93"/>
      <c r="AM1340" s="93"/>
      <c r="AN1340" s="93"/>
      <c r="AO1340" s="93"/>
      <c r="AP1340" s="93"/>
      <c r="AQ1340" s="93"/>
      <c r="AR1340" s="93"/>
    </row>
    <row r="1341" spans="13:44" x14ac:dyDescent="0.2">
      <c r="M1341" s="105"/>
      <c r="O1341" s="93"/>
      <c r="P1341" s="93"/>
      <c r="Q1341" s="93"/>
      <c r="R1341" s="93"/>
      <c r="S1341" s="93"/>
      <c r="T1341" s="93"/>
      <c r="U1341" s="93"/>
      <c r="V1341" s="93"/>
      <c r="W1341" s="93"/>
      <c r="X1341" s="93"/>
      <c r="Y1341" s="93"/>
      <c r="Z1341" s="93"/>
      <c r="AA1341" s="93"/>
      <c r="AB1341" s="93"/>
      <c r="AC1341" s="93"/>
      <c r="AD1341" s="93"/>
      <c r="AE1341" s="93"/>
      <c r="AF1341" s="93"/>
      <c r="AG1341" s="93"/>
      <c r="AH1341" s="93"/>
      <c r="AI1341" s="93"/>
      <c r="AJ1341" s="93"/>
      <c r="AK1341" s="93"/>
      <c r="AL1341" s="93"/>
      <c r="AM1341" s="93"/>
      <c r="AN1341" s="93"/>
      <c r="AO1341" s="93"/>
      <c r="AP1341" s="93"/>
      <c r="AQ1341" s="93"/>
      <c r="AR1341" s="93"/>
    </row>
    <row r="1342" spans="13:44" x14ac:dyDescent="0.2">
      <c r="M1342" s="105"/>
      <c r="O1342" s="93"/>
      <c r="P1342" s="93"/>
      <c r="Q1342" s="93"/>
      <c r="R1342" s="93"/>
      <c r="S1342" s="93"/>
      <c r="T1342" s="93"/>
      <c r="U1342" s="93"/>
      <c r="V1342" s="93"/>
      <c r="W1342" s="93"/>
      <c r="X1342" s="93"/>
      <c r="Y1342" s="93"/>
      <c r="Z1342" s="93"/>
      <c r="AA1342" s="93"/>
      <c r="AB1342" s="93"/>
      <c r="AC1342" s="93"/>
      <c r="AD1342" s="93"/>
      <c r="AE1342" s="93"/>
      <c r="AF1342" s="93"/>
      <c r="AG1342" s="93"/>
      <c r="AH1342" s="93"/>
      <c r="AI1342" s="93"/>
      <c r="AJ1342" s="93"/>
      <c r="AK1342" s="93"/>
      <c r="AL1342" s="93"/>
      <c r="AM1342" s="93"/>
      <c r="AN1342" s="93"/>
      <c r="AO1342" s="93"/>
      <c r="AP1342" s="93"/>
      <c r="AQ1342" s="93"/>
      <c r="AR1342" s="93"/>
    </row>
    <row r="1343" spans="13:44" x14ac:dyDescent="0.2">
      <c r="M1343" s="105"/>
      <c r="O1343" s="93"/>
      <c r="P1343" s="93"/>
      <c r="Q1343" s="93"/>
      <c r="R1343" s="93"/>
      <c r="S1343" s="93"/>
      <c r="T1343" s="93"/>
      <c r="U1343" s="93"/>
      <c r="V1343" s="93"/>
      <c r="W1343" s="93"/>
      <c r="X1343" s="93"/>
      <c r="Y1343" s="93"/>
      <c r="Z1343" s="93"/>
      <c r="AA1343" s="93"/>
      <c r="AB1343" s="93"/>
      <c r="AC1343" s="93"/>
      <c r="AD1343" s="93"/>
      <c r="AE1343" s="93"/>
      <c r="AF1343" s="93"/>
      <c r="AG1343" s="93"/>
      <c r="AH1343" s="93"/>
      <c r="AI1343" s="93"/>
      <c r="AJ1343" s="93"/>
      <c r="AK1343" s="93"/>
      <c r="AL1343" s="93"/>
      <c r="AM1343" s="93"/>
      <c r="AN1343" s="93"/>
      <c r="AO1343" s="93"/>
      <c r="AP1343" s="93"/>
      <c r="AQ1343" s="93"/>
      <c r="AR1343" s="93"/>
    </row>
    <row r="1344" spans="13:44" x14ac:dyDescent="0.2">
      <c r="M1344" s="105"/>
      <c r="O1344" s="93"/>
      <c r="P1344" s="93"/>
      <c r="Q1344" s="93"/>
      <c r="R1344" s="93"/>
      <c r="S1344" s="93"/>
      <c r="T1344" s="93"/>
      <c r="U1344" s="93"/>
      <c r="V1344" s="93"/>
      <c r="W1344" s="93"/>
      <c r="X1344" s="93"/>
      <c r="Y1344" s="93"/>
      <c r="Z1344" s="93"/>
      <c r="AA1344" s="93"/>
      <c r="AB1344" s="93"/>
      <c r="AC1344" s="93"/>
      <c r="AD1344" s="93"/>
      <c r="AE1344" s="93"/>
      <c r="AF1344" s="93"/>
      <c r="AG1344" s="93"/>
      <c r="AH1344" s="93"/>
      <c r="AI1344" s="93"/>
      <c r="AJ1344" s="93"/>
      <c r="AK1344" s="93"/>
      <c r="AL1344" s="93"/>
      <c r="AM1344" s="93"/>
      <c r="AN1344" s="93"/>
      <c r="AO1344" s="93"/>
      <c r="AP1344" s="93"/>
      <c r="AQ1344" s="93"/>
      <c r="AR1344" s="93"/>
    </row>
    <row r="1345" spans="13:44" x14ac:dyDescent="0.2">
      <c r="M1345" s="105"/>
      <c r="O1345" s="93"/>
      <c r="P1345" s="93"/>
      <c r="Q1345" s="93"/>
      <c r="R1345" s="93"/>
      <c r="S1345" s="93"/>
      <c r="T1345" s="93"/>
      <c r="U1345" s="93"/>
      <c r="V1345" s="93"/>
      <c r="W1345" s="93"/>
      <c r="X1345" s="93"/>
      <c r="Y1345" s="93"/>
      <c r="Z1345" s="93"/>
      <c r="AA1345" s="93"/>
      <c r="AB1345" s="93"/>
      <c r="AC1345" s="93"/>
      <c r="AD1345" s="93"/>
      <c r="AE1345" s="93"/>
      <c r="AF1345" s="93"/>
      <c r="AG1345" s="93"/>
      <c r="AH1345" s="93"/>
      <c r="AI1345" s="93"/>
      <c r="AJ1345" s="93"/>
      <c r="AK1345" s="93"/>
      <c r="AL1345" s="93"/>
      <c r="AM1345" s="93"/>
      <c r="AN1345" s="93"/>
      <c r="AO1345" s="93"/>
      <c r="AP1345" s="93"/>
      <c r="AQ1345" s="93"/>
      <c r="AR1345" s="93"/>
    </row>
    <row r="1346" spans="13:44" x14ac:dyDescent="0.2">
      <c r="M1346" s="105"/>
      <c r="O1346" s="93"/>
      <c r="P1346" s="93"/>
      <c r="Q1346" s="93"/>
      <c r="R1346" s="93"/>
      <c r="S1346" s="93"/>
      <c r="T1346" s="93"/>
      <c r="U1346" s="93"/>
      <c r="V1346" s="93"/>
      <c r="W1346" s="93"/>
      <c r="X1346" s="93"/>
      <c r="Y1346" s="93"/>
      <c r="Z1346" s="93"/>
      <c r="AA1346" s="93"/>
      <c r="AB1346" s="93"/>
      <c r="AC1346" s="93"/>
      <c r="AD1346" s="93"/>
      <c r="AE1346" s="93"/>
      <c r="AF1346" s="93"/>
      <c r="AG1346" s="93"/>
      <c r="AH1346" s="93"/>
      <c r="AI1346" s="93"/>
      <c r="AJ1346" s="93"/>
      <c r="AK1346" s="93"/>
      <c r="AL1346" s="93"/>
      <c r="AM1346" s="93"/>
      <c r="AN1346" s="93"/>
      <c r="AO1346" s="93"/>
      <c r="AP1346" s="93"/>
      <c r="AQ1346" s="93"/>
      <c r="AR1346" s="93"/>
    </row>
    <row r="1347" spans="13:44" x14ac:dyDescent="0.2">
      <c r="M1347" s="105"/>
      <c r="O1347" s="93"/>
      <c r="P1347" s="93"/>
      <c r="Q1347" s="93"/>
      <c r="R1347" s="93"/>
      <c r="S1347" s="93"/>
      <c r="T1347" s="93"/>
      <c r="U1347" s="93"/>
      <c r="V1347" s="93"/>
      <c r="W1347" s="93"/>
      <c r="X1347" s="93"/>
      <c r="Y1347" s="93"/>
      <c r="Z1347" s="93"/>
      <c r="AA1347" s="93"/>
      <c r="AB1347" s="93"/>
      <c r="AC1347" s="93"/>
      <c r="AD1347" s="93"/>
      <c r="AE1347" s="93"/>
      <c r="AF1347" s="93"/>
      <c r="AG1347" s="93"/>
      <c r="AH1347" s="93"/>
      <c r="AI1347" s="93"/>
      <c r="AJ1347" s="93"/>
      <c r="AK1347" s="93"/>
      <c r="AL1347" s="93"/>
      <c r="AM1347" s="93"/>
      <c r="AN1347" s="93"/>
      <c r="AO1347" s="93"/>
      <c r="AP1347" s="93"/>
      <c r="AQ1347" s="93"/>
      <c r="AR1347" s="93"/>
    </row>
    <row r="1348" spans="13:44" x14ac:dyDescent="0.2">
      <c r="M1348" s="105"/>
      <c r="O1348" s="93"/>
      <c r="P1348" s="93"/>
      <c r="Q1348" s="93"/>
      <c r="R1348" s="93"/>
      <c r="S1348" s="93"/>
      <c r="T1348" s="93"/>
      <c r="U1348" s="93"/>
      <c r="V1348" s="93"/>
      <c r="W1348" s="93"/>
      <c r="X1348" s="93"/>
      <c r="Y1348" s="93"/>
      <c r="Z1348" s="93"/>
      <c r="AA1348" s="93"/>
      <c r="AB1348" s="93"/>
      <c r="AC1348" s="93"/>
      <c r="AD1348" s="93"/>
      <c r="AE1348" s="93"/>
      <c r="AF1348" s="93"/>
      <c r="AG1348" s="93"/>
      <c r="AH1348" s="93"/>
      <c r="AI1348" s="93"/>
      <c r="AJ1348" s="93"/>
      <c r="AK1348" s="93"/>
      <c r="AL1348" s="93"/>
      <c r="AM1348" s="93"/>
      <c r="AN1348" s="93"/>
      <c r="AO1348" s="93"/>
      <c r="AP1348" s="93"/>
      <c r="AQ1348" s="93"/>
      <c r="AR1348" s="93"/>
    </row>
    <row r="1349" spans="13:44" x14ac:dyDescent="0.2">
      <c r="M1349" s="105"/>
      <c r="O1349" s="93"/>
      <c r="P1349" s="93"/>
      <c r="Q1349" s="93"/>
      <c r="R1349" s="93"/>
      <c r="S1349" s="93"/>
      <c r="T1349" s="93"/>
      <c r="U1349" s="93"/>
      <c r="V1349" s="93"/>
      <c r="W1349" s="93"/>
      <c r="X1349" s="93"/>
      <c r="Y1349" s="93"/>
      <c r="Z1349" s="93"/>
      <c r="AA1349" s="93"/>
      <c r="AB1349" s="93"/>
      <c r="AC1349" s="93"/>
      <c r="AD1349" s="93"/>
      <c r="AE1349" s="93"/>
      <c r="AF1349" s="93"/>
      <c r="AG1349" s="93"/>
      <c r="AH1349" s="93"/>
      <c r="AI1349" s="93"/>
      <c r="AJ1349" s="93"/>
      <c r="AK1349" s="93"/>
      <c r="AL1349" s="93"/>
      <c r="AM1349" s="93"/>
      <c r="AN1349" s="93"/>
      <c r="AO1349" s="93"/>
      <c r="AP1349" s="93"/>
      <c r="AQ1349" s="93"/>
      <c r="AR1349" s="93"/>
    </row>
    <row r="1350" spans="13:44" x14ac:dyDescent="0.2">
      <c r="M1350" s="105"/>
      <c r="O1350" s="93"/>
      <c r="P1350" s="93"/>
      <c r="Q1350" s="93"/>
      <c r="R1350" s="93"/>
      <c r="S1350" s="93"/>
      <c r="T1350" s="93"/>
      <c r="U1350" s="93"/>
      <c r="V1350" s="93"/>
      <c r="W1350" s="93"/>
      <c r="X1350" s="93"/>
      <c r="Y1350" s="93"/>
      <c r="Z1350" s="93"/>
      <c r="AA1350" s="93"/>
      <c r="AB1350" s="93"/>
      <c r="AC1350" s="93"/>
      <c r="AD1350" s="93"/>
      <c r="AE1350" s="93"/>
      <c r="AF1350" s="93"/>
      <c r="AG1350" s="93"/>
      <c r="AH1350" s="93"/>
      <c r="AI1350" s="93"/>
      <c r="AJ1350" s="93"/>
      <c r="AK1350" s="93"/>
      <c r="AL1350" s="93"/>
      <c r="AM1350" s="93"/>
      <c r="AN1350" s="93"/>
      <c r="AO1350" s="93"/>
      <c r="AP1350" s="93"/>
      <c r="AQ1350" s="93"/>
      <c r="AR1350" s="93"/>
    </row>
    <row r="1351" spans="13:44" x14ac:dyDescent="0.2">
      <c r="M1351" s="105"/>
      <c r="O1351" s="93"/>
      <c r="P1351" s="93"/>
      <c r="Q1351" s="93"/>
      <c r="R1351" s="93"/>
      <c r="S1351" s="93"/>
      <c r="T1351" s="93"/>
      <c r="U1351" s="93"/>
      <c r="V1351" s="93"/>
      <c r="W1351" s="93"/>
      <c r="X1351" s="93"/>
      <c r="Y1351" s="93"/>
      <c r="Z1351" s="93"/>
      <c r="AA1351" s="93"/>
      <c r="AB1351" s="93"/>
      <c r="AC1351" s="93"/>
      <c r="AD1351" s="93"/>
      <c r="AE1351" s="93"/>
      <c r="AF1351" s="93"/>
      <c r="AG1351" s="93"/>
      <c r="AH1351" s="93"/>
      <c r="AI1351" s="93"/>
      <c r="AJ1351" s="93"/>
      <c r="AK1351" s="93"/>
      <c r="AL1351" s="93"/>
      <c r="AM1351" s="93"/>
      <c r="AN1351" s="93"/>
      <c r="AO1351" s="93"/>
      <c r="AP1351" s="93"/>
      <c r="AQ1351" s="93"/>
      <c r="AR1351" s="93"/>
    </row>
    <row r="1352" spans="13:44" x14ac:dyDescent="0.2">
      <c r="M1352" s="105"/>
      <c r="O1352" s="93"/>
      <c r="P1352" s="93"/>
      <c r="Q1352" s="93"/>
      <c r="R1352" s="93"/>
      <c r="S1352" s="93"/>
      <c r="T1352" s="93"/>
      <c r="U1352" s="93"/>
      <c r="V1352" s="93"/>
      <c r="W1352" s="93"/>
      <c r="X1352" s="93"/>
      <c r="Y1352" s="93"/>
      <c r="Z1352" s="93"/>
      <c r="AA1352" s="93"/>
      <c r="AB1352" s="93"/>
      <c r="AC1352" s="93"/>
      <c r="AD1352" s="93"/>
      <c r="AE1352" s="93"/>
      <c r="AF1352" s="93"/>
      <c r="AG1352" s="93"/>
      <c r="AH1352" s="93"/>
      <c r="AI1352" s="93"/>
      <c r="AJ1352" s="93"/>
      <c r="AK1352" s="93"/>
      <c r="AL1352" s="93"/>
      <c r="AM1352" s="93"/>
      <c r="AN1352" s="93"/>
      <c r="AO1352" s="93"/>
      <c r="AP1352" s="93"/>
      <c r="AQ1352" s="93"/>
      <c r="AR1352" s="93"/>
    </row>
    <row r="1353" spans="13:44" x14ac:dyDescent="0.2">
      <c r="M1353" s="105"/>
      <c r="O1353" s="93"/>
      <c r="P1353" s="93"/>
      <c r="Q1353" s="93"/>
      <c r="R1353" s="93"/>
      <c r="S1353" s="93"/>
      <c r="T1353" s="93"/>
      <c r="U1353" s="93"/>
      <c r="V1353" s="93"/>
      <c r="W1353" s="93"/>
      <c r="X1353" s="93"/>
      <c r="Y1353" s="93"/>
      <c r="Z1353" s="93"/>
      <c r="AA1353" s="93"/>
      <c r="AB1353" s="93"/>
      <c r="AC1353" s="93"/>
      <c r="AD1353" s="93"/>
      <c r="AE1353" s="93"/>
      <c r="AF1353" s="93"/>
      <c r="AG1353" s="93"/>
      <c r="AH1353" s="93"/>
      <c r="AI1353" s="93"/>
      <c r="AJ1353" s="93"/>
      <c r="AK1353" s="93"/>
      <c r="AL1353" s="93"/>
      <c r="AM1353" s="93"/>
      <c r="AN1353" s="93"/>
      <c r="AO1353" s="93"/>
      <c r="AP1353" s="93"/>
      <c r="AQ1353" s="93"/>
      <c r="AR1353" s="93"/>
    </row>
    <row r="1354" spans="13:44" x14ac:dyDescent="0.2">
      <c r="M1354" s="105"/>
      <c r="O1354" s="93"/>
      <c r="P1354" s="93"/>
      <c r="Q1354" s="93"/>
      <c r="R1354" s="93"/>
      <c r="S1354" s="93"/>
      <c r="T1354" s="93"/>
      <c r="U1354" s="93"/>
      <c r="V1354" s="93"/>
      <c r="W1354" s="93"/>
      <c r="X1354" s="93"/>
      <c r="Y1354" s="93"/>
      <c r="Z1354" s="93"/>
      <c r="AA1354" s="93"/>
      <c r="AB1354" s="93"/>
      <c r="AC1354" s="93"/>
      <c r="AD1354" s="93"/>
      <c r="AE1354" s="93"/>
      <c r="AF1354" s="93"/>
      <c r="AG1354" s="93"/>
      <c r="AH1354" s="93"/>
      <c r="AI1354" s="93"/>
      <c r="AJ1354" s="93"/>
      <c r="AK1354" s="93"/>
      <c r="AL1354" s="93"/>
      <c r="AM1354" s="93"/>
      <c r="AN1354" s="93"/>
      <c r="AO1354" s="93"/>
      <c r="AP1354" s="93"/>
      <c r="AQ1354" s="93"/>
      <c r="AR1354" s="93"/>
    </row>
    <row r="1355" spans="13:44" x14ac:dyDescent="0.2">
      <c r="M1355" s="105"/>
      <c r="O1355" s="93"/>
      <c r="P1355" s="93"/>
      <c r="Q1355" s="93"/>
      <c r="R1355" s="93"/>
      <c r="S1355" s="93"/>
      <c r="T1355" s="93"/>
      <c r="U1355" s="93"/>
      <c r="V1355" s="93"/>
      <c r="W1355" s="93"/>
      <c r="X1355" s="93"/>
      <c r="Y1355" s="93"/>
      <c r="Z1355" s="93"/>
      <c r="AA1355" s="93"/>
      <c r="AB1355" s="93"/>
      <c r="AC1355" s="93"/>
      <c r="AD1355" s="93"/>
      <c r="AE1355" s="93"/>
      <c r="AF1355" s="93"/>
      <c r="AG1355" s="93"/>
      <c r="AH1355" s="93"/>
      <c r="AI1355" s="93"/>
      <c r="AJ1355" s="93"/>
      <c r="AK1355" s="93"/>
      <c r="AL1355" s="93"/>
      <c r="AM1355" s="93"/>
      <c r="AN1355" s="93"/>
      <c r="AO1355" s="93"/>
      <c r="AP1355" s="93"/>
      <c r="AQ1355" s="93"/>
      <c r="AR1355" s="93"/>
    </row>
    <row r="1356" spans="13:44" x14ac:dyDescent="0.2">
      <c r="M1356" s="105"/>
      <c r="O1356" s="93"/>
      <c r="P1356" s="93"/>
      <c r="Q1356" s="93"/>
      <c r="R1356" s="93"/>
      <c r="S1356" s="93"/>
      <c r="T1356" s="93"/>
      <c r="U1356" s="93"/>
      <c r="V1356" s="93"/>
      <c r="W1356" s="93"/>
      <c r="X1356" s="93"/>
      <c r="Y1356" s="93"/>
      <c r="Z1356" s="93"/>
      <c r="AA1356" s="93"/>
      <c r="AB1356" s="93"/>
      <c r="AC1356" s="93"/>
      <c r="AD1356" s="93"/>
      <c r="AE1356" s="93"/>
      <c r="AF1356" s="93"/>
      <c r="AG1356" s="93"/>
      <c r="AH1356" s="93"/>
      <c r="AI1356" s="93"/>
      <c r="AJ1356" s="93"/>
      <c r="AK1356" s="93"/>
      <c r="AL1356" s="93"/>
      <c r="AM1356" s="93"/>
      <c r="AN1356" s="93"/>
      <c r="AO1356" s="93"/>
      <c r="AP1356" s="93"/>
      <c r="AQ1356" s="93"/>
      <c r="AR1356" s="93"/>
    </row>
    <row r="1357" spans="13:44" x14ac:dyDescent="0.2">
      <c r="M1357" s="105"/>
      <c r="O1357" s="93"/>
      <c r="P1357" s="93"/>
      <c r="Q1357" s="93"/>
      <c r="R1357" s="93"/>
      <c r="S1357" s="93"/>
      <c r="T1357" s="93"/>
      <c r="U1357" s="93"/>
      <c r="V1357" s="93"/>
      <c r="W1357" s="93"/>
      <c r="X1357" s="93"/>
      <c r="Y1357" s="93"/>
      <c r="Z1357" s="93"/>
      <c r="AA1357" s="93"/>
      <c r="AB1357" s="93"/>
      <c r="AC1357" s="93"/>
      <c r="AD1357" s="93"/>
      <c r="AE1357" s="93"/>
      <c r="AF1357" s="93"/>
      <c r="AG1357" s="93"/>
      <c r="AH1357" s="93"/>
      <c r="AI1357" s="93"/>
      <c r="AJ1357" s="93"/>
      <c r="AK1357" s="93"/>
      <c r="AL1357" s="93"/>
      <c r="AM1357" s="93"/>
      <c r="AN1357" s="93"/>
      <c r="AO1357" s="93"/>
      <c r="AP1357" s="93"/>
      <c r="AQ1357" s="93"/>
      <c r="AR1357" s="93"/>
    </row>
    <row r="1358" spans="13:44" x14ac:dyDescent="0.2">
      <c r="M1358" s="105"/>
      <c r="O1358" s="93"/>
      <c r="P1358" s="93"/>
      <c r="Q1358" s="93"/>
      <c r="R1358" s="93"/>
      <c r="S1358" s="93"/>
      <c r="T1358" s="93"/>
      <c r="U1358" s="93"/>
      <c r="V1358" s="93"/>
      <c r="W1358" s="93"/>
      <c r="X1358" s="93"/>
      <c r="Y1358" s="93"/>
      <c r="Z1358" s="93"/>
      <c r="AA1358" s="93"/>
      <c r="AB1358" s="93"/>
      <c r="AC1358" s="93"/>
      <c r="AD1358" s="93"/>
      <c r="AE1358" s="93"/>
      <c r="AF1358" s="93"/>
      <c r="AG1358" s="93"/>
      <c r="AH1358" s="93"/>
      <c r="AI1358" s="93"/>
      <c r="AJ1358" s="93"/>
      <c r="AK1358" s="93"/>
      <c r="AL1358" s="93"/>
      <c r="AM1358" s="93"/>
      <c r="AN1358" s="93"/>
      <c r="AO1358" s="93"/>
      <c r="AP1358" s="93"/>
      <c r="AQ1358" s="93"/>
      <c r="AR1358" s="93"/>
    </row>
    <row r="1359" spans="13:44" x14ac:dyDescent="0.2">
      <c r="M1359" s="105"/>
      <c r="O1359" s="93"/>
      <c r="P1359" s="93"/>
      <c r="Q1359" s="93"/>
      <c r="R1359" s="93"/>
      <c r="S1359" s="93"/>
      <c r="T1359" s="93"/>
      <c r="U1359" s="93"/>
      <c r="V1359" s="93"/>
      <c r="W1359" s="93"/>
      <c r="X1359" s="93"/>
      <c r="Y1359" s="93"/>
      <c r="Z1359" s="93"/>
      <c r="AA1359" s="93"/>
      <c r="AB1359" s="93"/>
      <c r="AC1359" s="93"/>
      <c r="AD1359" s="93"/>
      <c r="AE1359" s="93"/>
      <c r="AF1359" s="93"/>
      <c r="AG1359" s="93"/>
      <c r="AH1359" s="93"/>
      <c r="AI1359" s="93"/>
      <c r="AJ1359" s="93"/>
      <c r="AK1359" s="93"/>
      <c r="AL1359" s="93"/>
      <c r="AM1359" s="93"/>
      <c r="AN1359" s="93"/>
      <c r="AO1359" s="93"/>
      <c r="AP1359" s="93"/>
      <c r="AQ1359" s="93"/>
      <c r="AR1359" s="93"/>
    </row>
    <row r="1360" spans="13:44" x14ac:dyDescent="0.2">
      <c r="M1360" s="105"/>
      <c r="O1360" s="93"/>
      <c r="P1360" s="93"/>
      <c r="Q1360" s="93"/>
      <c r="R1360" s="93"/>
      <c r="S1360" s="93"/>
      <c r="T1360" s="93"/>
      <c r="U1360" s="93"/>
      <c r="V1360" s="93"/>
      <c r="W1360" s="93"/>
      <c r="X1360" s="93"/>
      <c r="Y1360" s="93"/>
      <c r="Z1360" s="93"/>
      <c r="AA1360" s="93"/>
      <c r="AB1360" s="93"/>
      <c r="AC1360" s="93"/>
      <c r="AD1360" s="93"/>
      <c r="AE1360" s="93"/>
      <c r="AF1360" s="93"/>
      <c r="AG1360" s="93"/>
      <c r="AH1360" s="93"/>
      <c r="AI1360" s="93"/>
      <c r="AJ1360" s="93"/>
      <c r="AK1360" s="93"/>
      <c r="AL1360" s="93"/>
      <c r="AM1360" s="93"/>
      <c r="AN1360" s="93"/>
      <c r="AO1360" s="93"/>
      <c r="AP1360" s="93"/>
      <c r="AQ1360" s="93"/>
      <c r="AR1360" s="93"/>
    </row>
    <row r="1361" spans="13:44" x14ac:dyDescent="0.2">
      <c r="M1361" s="105"/>
      <c r="O1361" s="93"/>
      <c r="P1361" s="93"/>
      <c r="Q1361" s="93"/>
      <c r="R1361" s="93"/>
      <c r="S1361" s="93"/>
      <c r="T1361" s="93"/>
      <c r="U1361" s="93"/>
      <c r="V1361" s="93"/>
      <c r="W1361" s="93"/>
      <c r="X1361" s="93"/>
      <c r="Y1361" s="93"/>
      <c r="Z1361" s="93"/>
      <c r="AA1361" s="93"/>
      <c r="AB1361" s="93"/>
      <c r="AC1361" s="93"/>
      <c r="AD1361" s="93"/>
      <c r="AE1361" s="93"/>
      <c r="AF1361" s="93"/>
      <c r="AG1361" s="93"/>
      <c r="AH1361" s="93"/>
      <c r="AI1361" s="93"/>
      <c r="AJ1361" s="93"/>
      <c r="AK1361" s="93"/>
      <c r="AL1361" s="93"/>
      <c r="AM1361" s="93"/>
      <c r="AN1361" s="93"/>
      <c r="AO1361" s="93"/>
      <c r="AP1361" s="93"/>
      <c r="AQ1361" s="93"/>
      <c r="AR1361" s="93"/>
    </row>
    <row r="1362" spans="13:44" x14ac:dyDescent="0.2">
      <c r="M1362" s="105"/>
      <c r="O1362" s="93"/>
      <c r="P1362" s="93"/>
      <c r="Q1362" s="93"/>
      <c r="R1362" s="93"/>
      <c r="S1362" s="93"/>
      <c r="T1362" s="93"/>
      <c r="U1362" s="93"/>
      <c r="V1362" s="93"/>
      <c r="W1362" s="93"/>
      <c r="X1362" s="93"/>
      <c r="Y1362" s="93"/>
      <c r="Z1362" s="93"/>
      <c r="AA1362" s="93"/>
      <c r="AB1362" s="93"/>
      <c r="AC1362" s="93"/>
      <c r="AD1362" s="93"/>
      <c r="AE1362" s="93"/>
      <c r="AF1362" s="93"/>
      <c r="AG1362" s="93"/>
      <c r="AH1362" s="93"/>
      <c r="AI1362" s="93"/>
      <c r="AJ1362" s="93"/>
      <c r="AK1362" s="93"/>
      <c r="AL1362" s="93"/>
      <c r="AM1362" s="93"/>
      <c r="AN1362" s="93"/>
      <c r="AO1362" s="93"/>
      <c r="AP1362" s="93"/>
      <c r="AQ1362" s="93"/>
      <c r="AR1362" s="93"/>
    </row>
    <row r="1363" spans="13:44" x14ac:dyDescent="0.2">
      <c r="M1363" s="105"/>
      <c r="O1363" s="93"/>
      <c r="P1363" s="93"/>
      <c r="Q1363" s="93"/>
      <c r="R1363" s="93"/>
      <c r="S1363" s="93"/>
      <c r="T1363" s="93"/>
      <c r="U1363" s="93"/>
      <c r="V1363" s="93"/>
      <c r="W1363" s="93"/>
      <c r="X1363" s="93"/>
      <c r="Y1363" s="93"/>
      <c r="Z1363" s="93"/>
      <c r="AA1363" s="93"/>
      <c r="AB1363" s="93"/>
      <c r="AC1363" s="93"/>
      <c r="AD1363" s="93"/>
      <c r="AE1363" s="93"/>
      <c r="AF1363" s="93"/>
      <c r="AG1363" s="93"/>
      <c r="AH1363" s="93"/>
      <c r="AI1363" s="93"/>
      <c r="AJ1363" s="93"/>
      <c r="AK1363" s="93"/>
      <c r="AL1363" s="93"/>
      <c r="AM1363" s="93"/>
      <c r="AN1363" s="93"/>
      <c r="AO1363" s="93"/>
      <c r="AP1363" s="93"/>
      <c r="AQ1363" s="93"/>
      <c r="AR1363" s="93"/>
    </row>
    <row r="1364" spans="13:44" x14ac:dyDescent="0.2">
      <c r="M1364" s="105"/>
      <c r="O1364" s="93"/>
      <c r="P1364" s="93"/>
      <c r="Q1364" s="93"/>
      <c r="R1364" s="93"/>
      <c r="S1364" s="93"/>
      <c r="T1364" s="93"/>
      <c r="U1364" s="93"/>
      <c r="V1364" s="93"/>
      <c r="W1364" s="93"/>
      <c r="X1364" s="93"/>
      <c r="Y1364" s="93"/>
      <c r="Z1364" s="93"/>
      <c r="AA1364" s="93"/>
      <c r="AB1364" s="93"/>
      <c r="AC1364" s="93"/>
      <c r="AD1364" s="93"/>
      <c r="AE1364" s="93"/>
      <c r="AF1364" s="93"/>
      <c r="AG1364" s="93"/>
      <c r="AH1364" s="93"/>
      <c r="AI1364" s="93"/>
      <c r="AJ1364" s="93"/>
      <c r="AK1364" s="93"/>
      <c r="AL1364" s="93"/>
      <c r="AM1364" s="93"/>
      <c r="AN1364" s="93"/>
      <c r="AO1364" s="93"/>
      <c r="AP1364" s="93"/>
      <c r="AQ1364" s="93"/>
      <c r="AR1364" s="93"/>
    </row>
    <row r="1365" spans="13:44" x14ac:dyDescent="0.2">
      <c r="M1365" s="105"/>
      <c r="O1365" s="93"/>
      <c r="P1365" s="93"/>
      <c r="Q1365" s="93"/>
      <c r="R1365" s="93"/>
      <c r="S1365" s="93"/>
      <c r="T1365" s="93"/>
      <c r="U1365" s="93"/>
      <c r="V1365" s="93"/>
      <c r="W1365" s="93"/>
      <c r="X1365" s="93"/>
      <c r="Y1365" s="93"/>
      <c r="Z1365" s="93"/>
      <c r="AA1365" s="93"/>
      <c r="AB1365" s="93"/>
      <c r="AC1365" s="93"/>
      <c r="AD1365" s="93"/>
      <c r="AE1365" s="93"/>
      <c r="AF1365" s="93"/>
      <c r="AG1365" s="93"/>
      <c r="AH1365" s="93"/>
      <c r="AI1365" s="93"/>
      <c r="AJ1365" s="93"/>
      <c r="AK1365" s="93"/>
      <c r="AL1365" s="93"/>
      <c r="AM1365" s="93"/>
      <c r="AN1365" s="93"/>
      <c r="AO1365" s="93"/>
      <c r="AP1365" s="93"/>
      <c r="AQ1365" s="93"/>
      <c r="AR1365" s="93"/>
    </row>
    <row r="1366" spans="13:44" x14ac:dyDescent="0.2">
      <c r="M1366" s="105"/>
      <c r="O1366" s="93"/>
      <c r="P1366" s="93"/>
      <c r="Q1366" s="93"/>
      <c r="R1366" s="93"/>
      <c r="S1366" s="93"/>
      <c r="T1366" s="93"/>
      <c r="U1366" s="93"/>
      <c r="V1366" s="93"/>
      <c r="W1366" s="93"/>
      <c r="X1366" s="93"/>
      <c r="Y1366" s="93"/>
      <c r="Z1366" s="93"/>
      <c r="AA1366" s="93"/>
      <c r="AB1366" s="93"/>
      <c r="AC1366" s="93"/>
      <c r="AD1366" s="93"/>
      <c r="AE1366" s="93"/>
      <c r="AF1366" s="93"/>
      <c r="AG1366" s="93"/>
      <c r="AH1366" s="93"/>
      <c r="AI1366" s="93"/>
      <c r="AJ1366" s="93"/>
      <c r="AK1366" s="93"/>
      <c r="AL1366" s="93"/>
      <c r="AM1366" s="93"/>
      <c r="AN1366" s="93"/>
      <c r="AO1366" s="93"/>
      <c r="AP1366" s="93"/>
      <c r="AQ1366" s="93"/>
      <c r="AR1366" s="93"/>
    </row>
    <row r="1367" spans="13:44" x14ac:dyDescent="0.2">
      <c r="M1367" s="105"/>
      <c r="O1367" s="93"/>
      <c r="P1367" s="93"/>
      <c r="Q1367" s="93"/>
      <c r="R1367" s="93"/>
      <c r="S1367" s="93"/>
      <c r="T1367" s="93"/>
      <c r="U1367" s="93"/>
      <c r="V1367" s="93"/>
      <c r="W1367" s="93"/>
      <c r="X1367" s="93"/>
      <c r="Y1367" s="93"/>
      <c r="Z1367" s="93"/>
      <c r="AA1367" s="93"/>
      <c r="AB1367" s="93"/>
      <c r="AC1367" s="93"/>
      <c r="AD1367" s="93"/>
      <c r="AE1367" s="93"/>
      <c r="AF1367" s="93"/>
      <c r="AG1367" s="93"/>
      <c r="AH1367" s="93"/>
      <c r="AI1367" s="93"/>
      <c r="AJ1367" s="93"/>
      <c r="AK1367" s="93"/>
      <c r="AL1367" s="93"/>
      <c r="AM1367" s="93"/>
      <c r="AN1367" s="93"/>
      <c r="AO1367" s="93"/>
      <c r="AP1367" s="93"/>
      <c r="AQ1367" s="93"/>
      <c r="AR1367" s="93"/>
    </row>
    <row r="1368" spans="13:44" x14ac:dyDescent="0.2">
      <c r="M1368" s="105"/>
      <c r="O1368" s="93"/>
      <c r="P1368" s="93"/>
      <c r="Q1368" s="93"/>
      <c r="R1368" s="93"/>
      <c r="S1368" s="93"/>
      <c r="T1368" s="93"/>
      <c r="U1368" s="93"/>
      <c r="V1368" s="93"/>
      <c r="W1368" s="93"/>
      <c r="X1368" s="93"/>
      <c r="Y1368" s="93"/>
      <c r="Z1368" s="93"/>
      <c r="AA1368" s="93"/>
      <c r="AB1368" s="93"/>
      <c r="AC1368" s="93"/>
      <c r="AD1368" s="93"/>
      <c r="AE1368" s="93"/>
      <c r="AF1368" s="93"/>
      <c r="AG1368" s="93"/>
      <c r="AH1368" s="93"/>
      <c r="AI1368" s="93"/>
      <c r="AJ1368" s="93"/>
      <c r="AK1368" s="93"/>
      <c r="AL1368" s="93"/>
      <c r="AM1368" s="93"/>
      <c r="AN1368" s="93"/>
      <c r="AO1368" s="93"/>
      <c r="AP1368" s="93"/>
      <c r="AQ1368" s="93"/>
      <c r="AR1368" s="93"/>
    </row>
    <row r="1369" spans="13:44" x14ac:dyDescent="0.2">
      <c r="M1369" s="105"/>
      <c r="O1369" s="93"/>
      <c r="P1369" s="93"/>
      <c r="Q1369" s="93"/>
      <c r="R1369" s="93"/>
      <c r="S1369" s="93"/>
      <c r="T1369" s="93"/>
      <c r="U1369" s="93"/>
      <c r="V1369" s="93"/>
      <c r="W1369" s="93"/>
      <c r="X1369" s="93"/>
      <c r="Y1369" s="93"/>
      <c r="Z1369" s="93"/>
      <c r="AA1369" s="93"/>
      <c r="AB1369" s="93"/>
      <c r="AC1369" s="93"/>
      <c r="AD1369" s="93"/>
      <c r="AE1369" s="93"/>
      <c r="AF1369" s="93"/>
      <c r="AG1369" s="93"/>
      <c r="AH1369" s="93"/>
      <c r="AI1369" s="93"/>
      <c r="AJ1369" s="93"/>
      <c r="AK1369" s="93"/>
      <c r="AL1369" s="93"/>
      <c r="AM1369" s="93"/>
      <c r="AN1369" s="93"/>
      <c r="AO1369" s="93"/>
      <c r="AP1369" s="93"/>
      <c r="AQ1369" s="93"/>
      <c r="AR1369" s="93"/>
    </row>
    <row r="1370" spans="13:44" x14ac:dyDescent="0.2">
      <c r="M1370" s="105"/>
      <c r="O1370" s="93"/>
      <c r="P1370" s="93"/>
      <c r="Q1370" s="93"/>
      <c r="R1370" s="93"/>
      <c r="S1370" s="93"/>
      <c r="T1370" s="93"/>
      <c r="U1370" s="93"/>
      <c r="V1370" s="93"/>
      <c r="W1370" s="93"/>
      <c r="X1370" s="93"/>
      <c r="Y1370" s="93"/>
      <c r="Z1370" s="93"/>
      <c r="AA1370" s="93"/>
      <c r="AB1370" s="93"/>
      <c r="AC1370" s="93"/>
      <c r="AD1370" s="93"/>
      <c r="AE1370" s="93"/>
      <c r="AF1370" s="93"/>
      <c r="AG1370" s="93"/>
      <c r="AH1370" s="93"/>
      <c r="AI1370" s="93"/>
      <c r="AJ1370" s="93"/>
      <c r="AK1370" s="93"/>
      <c r="AL1370" s="93"/>
      <c r="AM1370" s="93"/>
      <c r="AN1370" s="93"/>
      <c r="AO1370" s="93"/>
      <c r="AP1370" s="93"/>
      <c r="AQ1370" s="93"/>
      <c r="AR1370" s="93"/>
    </row>
    <row r="1371" spans="13:44" x14ac:dyDescent="0.2">
      <c r="M1371" s="105"/>
      <c r="O1371" s="93"/>
      <c r="P1371" s="93"/>
      <c r="Q1371" s="93"/>
      <c r="R1371" s="93"/>
      <c r="S1371" s="93"/>
      <c r="T1371" s="93"/>
      <c r="U1371" s="93"/>
      <c r="V1371" s="93"/>
      <c r="W1371" s="93"/>
      <c r="X1371" s="93"/>
      <c r="Y1371" s="93"/>
      <c r="Z1371" s="93"/>
      <c r="AA1371" s="93"/>
      <c r="AB1371" s="93"/>
      <c r="AC1371" s="93"/>
      <c r="AD1371" s="93"/>
      <c r="AE1371" s="93"/>
      <c r="AF1371" s="93"/>
      <c r="AG1371" s="93"/>
      <c r="AH1371" s="93"/>
      <c r="AI1371" s="93"/>
      <c r="AJ1371" s="93"/>
      <c r="AK1371" s="93"/>
      <c r="AL1371" s="93"/>
      <c r="AM1371" s="93"/>
      <c r="AN1371" s="93"/>
      <c r="AO1371" s="93"/>
      <c r="AP1371" s="93"/>
      <c r="AQ1371" s="93"/>
      <c r="AR1371" s="93"/>
    </row>
    <row r="1372" spans="13:44" x14ac:dyDescent="0.2">
      <c r="M1372" s="105"/>
      <c r="O1372" s="93"/>
      <c r="P1372" s="93"/>
      <c r="Q1372" s="93"/>
      <c r="R1372" s="93"/>
      <c r="S1372" s="93"/>
      <c r="T1372" s="93"/>
      <c r="U1372" s="93"/>
      <c r="V1372" s="93"/>
      <c r="W1372" s="93"/>
      <c r="X1372" s="93"/>
      <c r="Y1372" s="93"/>
      <c r="Z1372" s="93"/>
      <c r="AA1372" s="93"/>
      <c r="AB1372" s="93"/>
      <c r="AC1372" s="93"/>
      <c r="AD1372" s="93"/>
      <c r="AE1372" s="93"/>
      <c r="AF1372" s="93"/>
      <c r="AG1372" s="93"/>
      <c r="AH1372" s="93"/>
      <c r="AI1372" s="93"/>
      <c r="AJ1372" s="93"/>
      <c r="AK1372" s="93"/>
      <c r="AL1372" s="93"/>
      <c r="AM1372" s="93"/>
      <c r="AN1372" s="93"/>
      <c r="AO1372" s="93"/>
      <c r="AP1372" s="93"/>
      <c r="AQ1372" s="93"/>
      <c r="AR1372" s="93"/>
    </row>
    <row r="1373" spans="13:44" x14ac:dyDescent="0.2">
      <c r="M1373" s="105"/>
      <c r="O1373" s="93"/>
      <c r="P1373" s="93"/>
      <c r="Q1373" s="93"/>
      <c r="R1373" s="93"/>
      <c r="S1373" s="93"/>
      <c r="T1373" s="93"/>
      <c r="U1373" s="93"/>
      <c r="V1373" s="93"/>
      <c r="W1373" s="93"/>
      <c r="X1373" s="93"/>
      <c r="Y1373" s="93"/>
      <c r="Z1373" s="93"/>
      <c r="AA1373" s="93"/>
      <c r="AB1373" s="93"/>
      <c r="AC1373" s="93"/>
      <c r="AD1373" s="93"/>
      <c r="AE1373" s="93"/>
      <c r="AF1373" s="93"/>
      <c r="AG1373" s="93"/>
      <c r="AH1373" s="93"/>
      <c r="AI1373" s="93"/>
      <c r="AJ1373" s="93"/>
      <c r="AK1373" s="93"/>
      <c r="AL1373" s="93"/>
      <c r="AM1373" s="93"/>
      <c r="AN1373" s="93"/>
      <c r="AO1373" s="93"/>
      <c r="AP1373" s="93"/>
      <c r="AQ1373" s="93"/>
      <c r="AR1373" s="93"/>
    </row>
    <row r="1374" spans="13:44" x14ac:dyDescent="0.2">
      <c r="M1374" s="105"/>
      <c r="O1374" s="93"/>
      <c r="P1374" s="93"/>
      <c r="Q1374" s="93"/>
      <c r="R1374" s="93"/>
      <c r="S1374" s="93"/>
      <c r="T1374" s="93"/>
      <c r="U1374" s="93"/>
      <c r="V1374" s="93"/>
      <c r="W1374" s="93"/>
      <c r="X1374" s="93"/>
      <c r="Y1374" s="93"/>
      <c r="Z1374" s="93"/>
      <c r="AA1374" s="93"/>
      <c r="AB1374" s="93"/>
      <c r="AC1374" s="93"/>
      <c r="AD1374" s="93"/>
      <c r="AE1374" s="93"/>
      <c r="AF1374" s="93"/>
      <c r="AG1374" s="93"/>
      <c r="AH1374" s="93"/>
      <c r="AI1374" s="93"/>
      <c r="AJ1374" s="93"/>
      <c r="AK1374" s="93"/>
      <c r="AL1374" s="93"/>
      <c r="AM1374" s="93"/>
      <c r="AN1374" s="93"/>
      <c r="AO1374" s="93"/>
      <c r="AP1374" s="93"/>
      <c r="AQ1374" s="93"/>
      <c r="AR1374" s="93"/>
    </row>
    <row r="1375" spans="13:44" x14ac:dyDescent="0.2">
      <c r="M1375" s="105"/>
      <c r="O1375" s="93"/>
      <c r="P1375" s="93"/>
      <c r="Q1375" s="93"/>
      <c r="R1375" s="93"/>
      <c r="S1375" s="93"/>
      <c r="T1375" s="93"/>
      <c r="U1375" s="93"/>
      <c r="V1375" s="93"/>
      <c r="W1375" s="93"/>
      <c r="X1375" s="93"/>
      <c r="Y1375" s="93"/>
      <c r="Z1375" s="93"/>
      <c r="AA1375" s="93"/>
      <c r="AB1375" s="93"/>
      <c r="AC1375" s="93"/>
      <c r="AD1375" s="93"/>
      <c r="AE1375" s="93"/>
      <c r="AF1375" s="93"/>
      <c r="AG1375" s="93"/>
      <c r="AH1375" s="93"/>
      <c r="AI1375" s="93"/>
      <c r="AJ1375" s="93"/>
      <c r="AK1375" s="93"/>
      <c r="AL1375" s="93"/>
      <c r="AM1375" s="93"/>
      <c r="AN1375" s="93"/>
      <c r="AO1375" s="93"/>
      <c r="AP1375" s="93"/>
      <c r="AQ1375" s="93"/>
      <c r="AR1375" s="93"/>
    </row>
    <row r="1376" spans="13:44" x14ac:dyDescent="0.2">
      <c r="M1376" s="105"/>
      <c r="O1376" s="93"/>
      <c r="P1376" s="93"/>
      <c r="Q1376" s="93"/>
      <c r="R1376" s="93"/>
      <c r="S1376" s="93"/>
      <c r="T1376" s="93"/>
      <c r="U1376" s="93"/>
      <c r="V1376" s="93"/>
      <c r="W1376" s="93"/>
      <c r="X1376" s="93"/>
      <c r="Y1376" s="93"/>
      <c r="Z1376" s="93"/>
      <c r="AA1376" s="93"/>
      <c r="AB1376" s="93"/>
      <c r="AC1376" s="93"/>
      <c r="AD1376" s="93"/>
      <c r="AE1376" s="93"/>
      <c r="AF1376" s="93"/>
      <c r="AG1376" s="93"/>
      <c r="AH1376" s="93"/>
      <c r="AI1376" s="93"/>
      <c r="AJ1376" s="93"/>
      <c r="AK1376" s="93"/>
      <c r="AL1376" s="93"/>
      <c r="AM1376" s="93"/>
      <c r="AN1376" s="93"/>
      <c r="AO1376" s="93"/>
      <c r="AP1376" s="93"/>
      <c r="AQ1376" s="93"/>
      <c r="AR1376" s="93"/>
    </row>
    <row r="1377" spans="13:44" x14ac:dyDescent="0.2">
      <c r="M1377" s="105"/>
      <c r="O1377" s="93"/>
      <c r="P1377" s="93"/>
      <c r="Q1377" s="93"/>
      <c r="R1377" s="93"/>
      <c r="S1377" s="93"/>
      <c r="T1377" s="93"/>
      <c r="U1377" s="93"/>
      <c r="V1377" s="93"/>
      <c r="W1377" s="93"/>
      <c r="X1377" s="93"/>
      <c r="Y1377" s="93"/>
      <c r="Z1377" s="93"/>
      <c r="AA1377" s="93"/>
      <c r="AB1377" s="93"/>
      <c r="AC1377" s="93"/>
      <c r="AD1377" s="93"/>
      <c r="AE1377" s="93"/>
      <c r="AF1377" s="93"/>
      <c r="AG1377" s="93"/>
      <c r="AH1377" s="93"/>
      <c r="AI1377" s="93"/>
      <c r="AJ1377" s="93"/>
      <c r="AK1377" s="93"/>
      <c r="AL1377" s="93"/>
      <c r="AM1377" s="93"/>
      <c r="AN1377" s="93"/>
      <c r="AO1377" s="93"/>
      <c r="AP1377" s="93"/>
      <c r="AQ1377" s="93"/>
      <c r="AR1377" s="93"/>
    </row>
    <row r="1378" spans="13:44" x14ac:dyDescent="0.2">
      <c r="M1378" s="105"/>
      <c r="O1378" s="93"/>
      <c r="P1378" s="93"/>
      <c r="Q1378" s="93"/>
      <c r="R1378" s="93"/>
      <c r="S1378" s="93"/>
      <c r="T1378" s="93"/>
      <c r="U1378" s="93"/>
      <c r="V1378" s="93"/>
      <c r="W1378" s="93"/>
      <c r="X1378" s="93"/>
      <c r="Y1378" s="93"/>
      <c r="Z1378" s="93"/>
      <c r="AA1378" s="93"/>
      <c r="AB1378" s="93"/>
      <c r="AC1378" s="93"/>
      <c r="AD1378" s="93"/>
      <c r="AE1378" s="93"/>
      <c r="AF1378" s="93"/>
      <c r="AG1378" s="93"/>
      <c r="AH1378" s="93"/>
      <c r="AI1378" s="93"/>
      <c r="AJ1378" s="93"/>
      <c r="AK1378" s="93"/>
      <c r="AL1378" s="93"/>
      <c r="AM1378" s="93"/>
      <c r="AN1378" s="93"/>
      <c r="AO1378" s="93"/>
      <c r="AP1378" s="93"/>
      <c r="AQ1378" s="93"/>
      <c r="AR1378" s="93"/>
    </row>
    <row r="1379" spans="13:44" x14ac:dyDescent="0.2">
      <c r="M1379" s="105"/>
      <c r="O1379" s="93"/>
      <c r="P1379" s="93"/>
      <c r="Q1379" s="93"/>
      <c r="R1379" s="93"/>
      <c r="S1379" s="93"/>
      <c r="T1379" s="93"/>
      <c r="U1379" s="93"/>
      <c r="V1379" s="93"/>
      <c r="W1379" s="93"/>
      <c r="X1379" s="93"/>
      <c r="Y1379" s="93"/>
      <c r="Z1379" s="93"/>
      <c r="AA1379" s="93"/>
      <c r="AB1379" s="93"/>
      <c r="AC1379" s="93"/>
      <c r="AD1379" s="93"/>
      <c r="AE1379" s="93"/>
      <c r="AF1379" s="93"/>
      <c r="AG1379" s="93"/>
      <c r="AH1379" s="93"/>
      <c r="AI1379" s="93"/>
      <c r="AJ1379" s="93"/>
      <c r="AK1379" s="93"/>
      <c r="AL1379" s="93"/>
      <c r="AM1379" s="93"/>
      <c r="AN1379" s="93"/>
      <c r="AO1379" s="93"/>
      <c r="AP1379" s="93"/>
      <c r="AQ1379" s="93"/>
      <c r="AR1379" s="93"/>
    </row>
    <row r="1380" spans="13:44" x14ac:dyDescent="0.2">
      <c r="M1380" s="105"/>
      <c r="O1380" s="93"/>
      <c r="P1380" s="93"/>
      <c r="Q1380" s="93"/>
      <c r="R1380" s="93"/>
      <c r="S1380" s="93"/>
      <c r="T1380" s="93"/>
      <c r="U1380" s="93"/>
      <c r="V1380" s="93"/>
      <c r="W1380" s="93"/>
      <c r="X1380" s="93"/>
      <c r="Y1380" s="93"/>
      <c r="Z1380" s="93"/>
      <c r="AA1380" s="93"/>
      <c r="AB1380" s="93"/>
      <c r="AC1380" s="93"/>
      <c r="AD1380" s="93"/>
      <c r="AE1380" s="93"/>
      <c r="AF1380" s="93"/>
      <c r="AG1380" s="93"/>
      <c r="AH1380" s="93"/>
      <c r="AI1380" s="93"/>
      <c r="AJ1380" s="93"/>
      <c r="AK1380" s="93"/>
      <c r="AL1380" s="93"/>
      <c r="AM1380" s="93"/>
      <c r="AN1380" s="93"/>
      <c r="AO1380" s="93"/>
      <c r="AP1380" s="93"/>
      <c r="AQ1380" s="93"/>
      <c r="AR1380" s="93"/>
    </row>
    <row r="1381" spans="13:44" x14ac:dyDescent="0.2">
      <c r="M1381" s="105"/>
      <c r="O1381" s="93"/>
      <c r="P1381" s="93"/>
      <c r="Q1381" s="93"/>
      <c r="R1381" s="93"/>
      <c r="S1381" s="93"/>
      <c r="T1381" s="93"/>
      <c r="U1381" s="93"/>
      <c r="V1381" s="93"/>
      <c r="W1381" s="93"/>
      <c r="X1381" s="93"/>
      <c r="Y1381" s="93"/>
      <c r="Z1381" s="93"/>
      <c r="AA1381" s="93"/>
      <c r="AB1381" s="93"/>
      <c r="AC1381" s="93"/>
      <c r="AD1381" s="93"/>
      <c r="AE1381" s="93"/>
      <c r="AF1381" s="93"/>
      <c r="AG1381" s="93"/>
      <c r="AH1381" s="93"/>
      <c r="AI1381" s="93"/>
      <c r="AJ1381" s="93"/>
      <c r="AK1381" s="93"/>
      <c r="AL1381" s="93"/>
      <c r="AM1381" s="93"/>
      <c r="AN1381" s="93"/>
      <c r="AO1381" s="93"/>
      <c r="AP1381" s="93"/>
      <c r="AQ1381" s="93"/>
      <c r="AR1381" s="93"/>
    </row>
    <row r="1382" spans="13:44" x14ac:dyDescent="0.2">
      <c r="M1382" s="105"/>
      <c r="O1382" s="93"/>
      <c r="P1382" s="93"/>
      <c r="Q1382" s="93"/>
      <c r="R1382" s="93"/>
      <c r="S1382" s="93"/>
      <c r="T1382" s="93"/>
      <c r="U1382" s="93"/>
      <c r="V1382" s="93"/>
      <c r="W1382" s="93"/>
      <c r="X1382" s="93"/>
      <c r="Y1382" s="93"/>
      <c r="Z1382" s="93"/>
      <c r="AA1382" s="93"/>
      <c r="AB1382" s="93"/>
      <c r="AC1382" s="93"/>
      <c r="AD1382" s="93"/>
      <c r="AE1382" s="93"/>
      <c r="AF1382" s="93"/>
      <c r="AG1382" s="93"/>
      <c r="AH1382" s="93"/>
      <c r="AI1382" s="93"/>
      <c r="AJ1382" s="93"/>
      <c r="AK1382" s="93"/>
      <c r="AL1382" s="93"/>
      <c r="AM1382" s="93"/>
      <c r="AN1382" s="93"/>
      <c r="AO1382" s="93"/>
      <c r="AP1382" s="93"/>
      <c r="AQ1382" s="93"/>
      <c r="AR1382" s="93"/>
    </row>
    <row r="1383" spans="13:44" x14ac:dyDescent="0.2">
      <c r="M1383" s="105"/>
      <c r="O1383" s="93"/>
      <c r="P1383" s="93"/>
      <c r="Q1383" s="93"/>
      <c r="R1383" s="93"/>
      <c r="S1383" s="93"/>
      <c r="T1383" s="93"/>
      <c r="U1383" s="93"/>
      <c r="V1383" s="93"/>
      <c r="W1383" s="93"/>
      <c r="X1383" s="93"/>
      <c r="Y1383" s="93"/>
      <c r="Z1383" s="93"/>
      <c r="AA1383" s="93"/>
      <c r="AB1383" s="93"/>
      <c r="AC1383" s="93"/>
      <c r="AD1383" s="93"/>
      <c r="AE1383" s="93"/>
      <c r="AF1383" s="93"/>
      <c r="AG1383" s="93"/>
      <c r="AH1383" s="93"/>
      <c r="AI1383" s="93"/>
      <c r="AJ1383" s="93"/>
      <c r="AK1383" s="93"/>
      <c r="AL1383" s="93"/>
      <c r="AM1383" s="93"/>
      <c r="AN1383" s="93"/>
      <c r="AO1383" s="93"/>
      <c r="AP1383" s="93"/>
      <c r="AQ1383" s="93"/>
      <c r="AR1383" s="93"/>
    </row>
    <row r="1384" spans="13:44" x14ac:dyDescent="0.2">
      <c r="M1384" s="105"/>
      <c r="O1384" s="93"/>
      <c r="P1384" s="93"/>
      <c r="Q1384" s="93"/>
      <c r="R1384" s="93"/>
      <c r="S1384" s="93"/>
      <c r="T1384" s="93"/>
      <c r="U1384" s="93"/>
      <c r="V1384" s="93"/>
      <c r="W1384" s="93"/>
      <c r="X1384" s="93"/>
      <c r="Y1384" s="93"/>
      <c r="Z1384" s="93"/>
      <c r="AA1384" s="93"/>
      <c r="AB1384" s="93"/>
      <c r="AC1384" s="93"/>
      <c r="AD1384" s="93"/>
      <c r="AE1384" s="93"/>
      <c r="AF1384" s="93"/>
      <c r="AG1384" s="93"/>
      <c r="AH1384" s="93"/>
      <c r="AI1384" s="93"/>
      <c r="AJ1384" s="93"/>
      <c r="AK1384" s="93"/>
      <c r="AL1384" s="93"/>
      <c r="AM1384" s="93"/>
      <c r="AN1384" s="93"/>
      <c r="AO1384" s="93"/>
      <c r="AP1384" s="93"/>
      <c r="AQ1384" s="93"/>
      <c r="AR1384" s="93"/>
    </row>
    <row r="1385" spans="13:44" x14ac:dyDescent="0.2">
      <c r="M1385" s="105"/>
      <c r="O1385" s="93"/>
      <c r="P1385" s="93"/>
      <c r="Q1385" s="93"/>
      <c r="R1385" s="93"/>
      <c r="S1385" s="93"/>
      <c r="T1385" s="93"/>
      <c r="U1385" s="93"/>
      <c r="V1385" s="93"/>
      <c r="W1385" s="93"/>
      <c r="X1385" s="93"/>
      <c r="Y1385" s="93"/>
      <c r="Z1385" s="93"/>
      <c r="AA1385" s="93"/>
      <c r="AB1385" s="93"/>
      <c r="AC1385" s="93"/>
      <c r="AD1385" s="93"/>
      <c r="AE1385" s="93"/>
      <c r="AF1385" s="93"/>
      <c r="AG1385" s="93"/>
      <c r="AH1385" s="93"/>
      <c r="AI1385" s="93"/>
      <c r="AJ1385" s="93"/>
      <c r="AK1385" s="93"/>
      <c r="AL1385" s="93"/>
      <c r="AM1385" s="93"/>
      <c r="AN1385" s="93"/>
      <c r="AO1385" s="93"/>
      <c r="AP1385" s="93"/>
      <c r="AQ1385" s="93"/>
      <c r="AR1385" s="93"/>
    </row>
    <row r="1386" spans="13:44" x14ac:dyDescent="0.2">
      <c r="M1386" s="105"/>
      <c r="O1386" s="93"/>
      <c r="P1386" s="93"/>
      <c r="Q1386" s="93"/>
      <c r="R1386" s="93"/>
      <c r="S1386" s="93"/>
      <c r="T1386" s="93"/>
      <c r="U1386" s="93"/>
      <c r="V1386" s="93"/>
      <c r="W1386" s="93"/>
      <c r="X1386" s="93"/>
      <c r="Y1386" s="93"/>
      <c r="Z1386" s="93"/>
      <c r="AA1386" s="93"/>
      <c r="AB1386" s="93"/>
      <c r="AC1386" s="93"/>
      <c r="AD1386" s="93"/>
      <c r="AE1386" s="93"/>
      <c r="AF1386" s="93"/>
      <c r="AG1386" s="93"/>
      <c r="AH1386" s="93"/>
      <c r="AI1386" s="93"/>
      <c r="AJ1386" s="93"/>
      <c r="AK1386" s="93"/>
      <c r="AL1386" s="93"/>
      <c r="AM1386" s="93"/>
      <c r="AN1386" s="93"/>
      <c r="AO1386" s="93"/>
      <c r="AP1386" s="93"/>
      <c r="AQ1386" s="93"/>
      <c r="AR1386" s="93"/>
    </row>
    <row r="1387" spans="13:44" x14ac:dyDescent="0.2">
      <c r="M1387" s="105"/>
      <c r="O1387" s="93"/>
      <c r="P1387" s="93"/>
      <c r="Q1387" s="93"/>
      <c r="R1387" s="93"/>
      <c r="S1387" s="93"/>
      <c r="T1387" s="93"/>
      <c r="U1387" s="93"/>
      <c r="V1387" s="93"/>
      <c r="W1387" s="93"/>
      <c r="X1387" s="93"/>
      <c r="Y1387" s="93"/>
      <c r="Z1387" s="93"/>
      <c r="AA1387" s="93"/>
      <c r="AB1387" s="93"/>
      <c r="AC1387" s="93"/>
      <c r="AD1387" s="93"/>
      <c r="AE1387" s="93"/>
      <c r="AF1387" s="93"/>
      <c r="AG1387" s="93"/>
      <c r="AH1387" s="93"/>
      <c r="AI1387" s="93"/>
      <c r="AJ1387" s="93"/>
      <c r="AK1387" s="93"/>
      <c r="AL1387" s="93"/>
      <c r="AM1387" s="93"/>
      <c r="AN1387" s="93"/>
      <c r="AO1387" s="93"/>
      <c r="AP1387" s="93"/>
      <c r="AQ1387" s="93"/>
      <c r="AR1387" s="93"/>
    </row>
    <row r="1388" spans="13:44" x14ac:dyDescent="0.2">
      <c r="M1388" s="105"/>
      <c r="O1388" s="93"/>
      <c r="P1388" s="93"/>
      <c r="Q1388" s="93"/>
      <c r="R1388" s="93"/>
      <c r="S1388" s="93"/>
      <c r="T1388" s="93"/>
      <c r="U1388" s="93"/>
      <c r="V1388" s="93"/>
      <c r="W1388" s="93"/>
      <c r="X1388" s="93"/>
      <c r="Y1388" s="93"/>
      <c r="Z1388" s="93"/>
      <c r="AA1388" s="93"/>
      <c r="AB1388" s="93"/>
      <c r="AC1388" s="93"/>
      <c r="AD1388" s="93"/>
      <c r="AE1388" s="93"/>
      <c r="AF1388" s="93"/>
      <c r="AG1388" s="93"/>
      <c r="AH1388" s="93"/>
      <c r="AI1388" s="93"/>
      <c r="AJ1388" s="93"/>
      <c r="AK1388" s="93"/>
      <c r="AL1388" s="93"/>
      <c r="AM1388" s="93"/>
      <c r="AN1388" s="93"/>
      <c r="AO1388" s="93"/>
      <c r="AP1388" s="93"/>
      <c r="AQ1388" s="93"/>
      <c r="AR1388" s="93"/>
    </row>
    <row r="1389" spans="13:44" x14ac:dyDescent="0.2">
      <c r="M1389" s="105"/>
      <c r="O1389" s="93"/>
      <c r="P1389" s="93"/>
      <c r="Q1389" s="93"/>
      <c r="R1389" s="93"/>
      <c r="S1389" s="93"/>
      <c r="T1389" s="93"/>
      <c r="U1389" s="93"/>
      <c r="V1389" s="93"/>
      <c r="W1389" s="93"/>
      <c r="X1389" s="93"/>
      <c r="Y1389" s="93"/>
      <c r="Z1389" s="93"/>
      <c r="AA1389" s="93"/>
      <c r="AB1389" s="93"/>
      <c r="AC1389" s="93"/>
      <c r="AD1389" s="93"/>
      <c r="AE1389" s="93"/>
      <c r="AF1389" s="93"/>
      <c r="AG1389" s="93"/>
      <c r="AH1389" s="93"/>
      <c r="AI1389" s="93"/>
      <c r="AJ1389" s="93"/>
      <c r="AK1389" s="93"/>
      <c r="AL1389" s="93"/>
      <c r="AM1389" s="93"/>
      <c r="AN1389" s="93"/>
      <c r="AO1389" s="93"/>
      <c r="AP1389" s="93"/>
      <c r="AQ1389" s="93"/>
      <c r="AR1389" s="93"/>
    </row>
    <row r="1390" spans="13:44" x14ac:dyDescent="0.2">
      <c r="M1390" s="105"/>
      <c r="O1390" s="93"/>
      <c r="P1390" s="93"/>
      <c r="Q1390" s="93"/>
      <c r="R1390" s="93"/>
      <c r="S1390" s="93"/>
      <c r="T1390" s="93"/>
      <c r="U1390" s="93"/>
      <c r="V1390" s="93"/>
      <c r="W1390" s="93"/>
      <c r="X1390" s="93"/>
      <c r="Y1390" s="93"/>
      <c r="Z1390" s="93"/>
      <c r="AA1390" s="93"/>
      <c r="AB1390" s="93"/>
      <c r="AC1390" s="93"/>
      <c r="AD1390" s="93"/>
      <c r="AE1390" s="93"/>
      <c r="AF1390" s="93"/>
      <c r="AG1390" s="93"/>
      <c r="AH1390" s="93"/>
      <c r="AI1390" s="93"/>
      <c r="AJ1390" s="93"/>
      <c r="AK1390" s="93"/>
      <c r="AL1390" s="93"/>
      <c r="AM1390" s="93"/>
      <c r="AN1390" s="93"/>
      <c r="AO1390" s="93"/>
      <c r="AP1390" s="93"/>
      <c r="AQ1390" s="93"/>
      <c r="AR1390" s="93"/>
    </row>
    <row r="1391" spans="13:44" x14ac:dyDescent="0.2">
      <c r="M1391" s="105"/>
      <c r="O1391" s="93"/>
      <c r="P1391" s="93"/>
      <c r="Q1391" s="93"/>
      <c r="R1391" s="93"/>
      <c r="S1391" s="93"/>
      <c r="T1391" s="93"/>
      <c r="U1391" s="93"/>
      <c r="V1391" s="93"/>
      <c r="W1391" s="93"/>
      <c r="X1391" s="93"/>
      <c r="Y1391" s="93"/>
      <c r="Z1391" s="93"/>
      <c r="AA1391" s="93"/>
      <c r="AB1391" s="93"/>
      <c r="AC1391" s="93"/>
      <c r="AD1391" s="93"/>
      <c r="AE1391" s="93"/>
      <c r="AF1391" s="93"/>
      <c r="AG1391" s="93"/>
      <c r="AH1391" s="93"/>
      <c r="AI1391" s="93"/>
      <c r="AJ1391" s="93"/>
      <c r="AK1391" s="93"/>
      <c r="AL1391" s="93"/>
      <c r="AM1391" s="93"/>
      <c r="AN1391" s="93"/>
      <c r="AO1391" s="93"/>
      <c r="AP1391" s="93"/>
      <c r="AQ1391" s="93"/>
      <c r="AR1391" s="93"/>
    </row>
    <row r="1392" spans="13:44" x14ac:dyDescent="0.2">
      <c r="M1392" s="105"/>
      <c r="O1392" s="93"/>
      <c r="P1392" s="93"/>
      <c r="Q1392" s="93"/>
      <c r="R1392" s="93"/>
      <c r="S1392" s="93"/>
      <c r="T1392" s="93"/>
      <c r="U1392" s="93"/>
      <c r="V1392" s="93"/>
      <c r="W1392" s="93"/>
      <c r="X1392" s="93"/>
      <c r="Y1392" s="93"/>
      <c r="Z1392" s="93"/>
      <c r="AA1392" s="93"/>
      <c r="AB1392" s="93"/>
      <c r="AC1392" s="93"/>
      <c r="AD1392" s="93"/>
      <c r="AE1392" s="93"/>
      <c r="AF1392" s="93"/>
      <c r="AG1392" s="93"/>
      <c r="AH1392" s="93"/>
      <c r="AI1392" s="93"/>
      <c r="AJ1392" s="93"/>
      <c r="AK1392" s="93"/>
      <c r="AL1392" s="93"/>
      <c r="AM1392" s="93"/>
      <c r="AN1392" s="93"/>
      <c r="AO1392" s="93"/>
      <c r="AP1392" s="93"/>
      <c r="AQ1392" s="93"/>
      <c r="AR1392" s="93"/>
    </row>
    <row r="1393" spans="13:44" x14ac:dyDescent="0.2">
      <c r="M1393" s="105"/>
      <c r="O1393" s="93"/>
      <c r="P1393" s="93"/>
      <c r="Q1393" s="93"/>
      <c r="R1393" s="93"/>
      <c r="S1393" s="93"/>
      <c r="T1393" s="93"/>
      <c r="U1393" s="93"/>
      <c r="V1393" s="93"/>
      <c r="W1393" s="93"/>
      <c r="X1393" s="93"/>
      <c r="Y1393" s="93"/>
      <c r="Z1393" s="93"/>
      <c r="AA1393" s="93"/>
      <c r="AB1393" s="93"/>
      <c r="AC1393" s="93"/>
      <c r="AD1393" s="93"/>
      <c r="AE1393" s="93"/>
      <c r="AF1393" s="93"/>
      <c r="AG1393" s="93"/>
      <c r="AH1393" s="93"/>
      <c r="AI1393" s="93"/>
      <c r="AJ1393" s="93"/>
      <c r="AK1393" s="93"/>
      <c r="AL1393" s="93"/>
      <c r="AM1393" s="93"/>
      <c r="AN1393" s="93"/>
      <c r="AO1393" s="93"/>
      <c r="AP1393" s="93"/>
      <c r="AQ1393" s="93"/>
      <c r="AR1393" s="93"/>
    </row>
    <row r="1394" spans="13:44" x14ac:dyDescent="0.2">
      <c r="M1394" s="105"/>
      <c r="O1394" s="93"/>
      <c r="P1394" s="93"/>
      <c r="Q1394" s="93"/>
      <c r="R1394" s="93"/>
      <c r="S1394" s="93"/>
      <c r="T1394" s="93"/>
      <c r="U1394" s="93"/>
      <c r="V1394" s="93"/>
      <c r="W1394" s="93"/>
      <c r="X1394" s="93"/>
      <c r="Y1394" s="93"/>
      <c r="Z1394" s="93"/>
      <c r="AA1394" s="93"/>
      <c r="AB1394" s="93"/>
      <c r="AC1394" s="93"/>
      <c r="AD1394" s="93"/>
      <c r="AE1394" s="93"/>
      <c r="AF1394" s="93"/>
      <c r="AG1394" s="93"/>
      <c r="AH1394" s="93"/>
      <c r="AI1394" s="93"/>
      <c r="AJ1394" s="93"/>
      <c r="AK1394" s="93"/>
      <c r="AL1394" s="93"/>
      <c r="AM1394" s="93"/>
      <c r="AN1394" s="93"/>
      <c r="AO1394" s="93"/>
      <c r="AP1394" s="93"/>
      <c r="AQ1394" s="93"/>
      <c r="AR1394" s="93"/>
    </row>
    <row r="1395" spans="13:44" x14ac:dyDescent="0.2">
      <c r="M1395" s="105"/>
      <c r="O1395" s="93"/>
      <c r="P1395" s="93"/>
      <c r="Q1395" s="93"/>
      <c r="R1395" s="93"/>
      <c r="S1395" s="93"/>
      <c r="T1395" s="93"/>
      <c r="U1395" s="93"/>
      <c r="V1395" s="93"/>
      <c r="W1395" s="93"/>
      <c r="X1395" s="93"/>
      <c r="Y1395" s="93"/>
      <c r="Z1395" s="93"/>
      <c r="AA1395" s="93"/>
      <c r="AB1395" s="93"/>
      <c r="AC1395" s="93"/>
      <c r="AD1395" s="93"/>
      <c r="AE1395" s="93"/>
      <c r="AF1395" s="93"/>
      <c r="AG1395" s="93"/>
      <c r="AH1395" s="93"/>
      <c r="AI1395" s="93"/>
      <c r="AJ1395" s="93"/>
      <c r="AK1395" s="93"/>
      <c r="AL1395" s="93"/>
      <c r="AM1395" s="93"/>
      <c r="AN1395" s="93"/>
      <c r="AO1395" s="93"/>
      <c r="AP1395" s="93"/>
      <c r="AQ1395" s="93"/>
      <c r="AR1395" s="93"/>
    </row>
    <row r="1396" spans="13:44" x14ac:dyDescent="0.2">
      <c r="M1396" s="105"/>
      <c r="O1396" s="93"/>
      <c r="P1396" s="93"/>
      <c r="Q1396" s="93"/>
      <c r="R1396" s="93"/>
      <c r="S1396" s="93"/>
      <c r="T1396" s="93"/>
      <c r="U1396" s="93"/>
      <c r="V1396" s="93"/>
      <c r="W1396" s="93"/>
      <c r="X1396" s="93"/>
      <c r="Y1396" s="93"/>
      <c r="Z1396" s="93"/>
      <c r="AA1396" s="93"/>
      <c r="AB1396" s="93"/>
      <c r="AC1396" s="93"/>
      <c r="AD1396" s="93"/>
      <c r="AE1396" s="93"/>
      <c r="AF1396" s="93"/>
      <c r="AG1396" s="93"/>
      <c r="AH1396" s="93"/>
      <c r="AI1396" s="93"/>
      <c r="AJ1396" s="93"/>
      <c r="AK1396" s="93"/>
      <c r="AL1396" s="93"/>
      <c r="AM1396" s="93"/>
      <c r="AN1396" s="93"/>
      <c r="AO1396" s="93"/>
      <c r="AP1396" s="93"/>
      <c r="AQ1396" s="93"/>
      <c r="AR1396" s="93"/>
    </row>
    <row r="1397" spans="13:44" x14ac:dyDescent="0.2">
      <c r="M1397" s="105"/>
      <c r="O1397" s="93"/>
      <c r="P1397" s="93"/>
      <c r="Q1397" s="93"/>
      <c r="R1397" s="93"/>
      <c r="S1397" s="93"/>
      <c r="T1397" s="93"/>
      <c r="U1397" s="93"/>
      <c r="V1397" s="93"/>
      <c r="W1397" s="93"/>
      <c r="X1397" s="93"/>
      <c r="Y1397" s="93"/>
      <c r="Z1397" s="93"/>
      <c r="AA1397" s="93"/>
      <c r="AB1397" s="93"/>
      <c r="AC1397" s="93"/>
      <c r="AD1397" s="93"/>
      <c r="AE1397" s="93"/>
      <c r="AF1397" s="93"/>
      <c r="AG1397" s="93"/>
      <c r="AH1397" s="93"/>
      <c r="AI1397" s="93"/>
      <c r="AJ1397" s="93"/>
      <c r="AK1397" s="93"/>
      <c r="AL1397" s="93"/>
      <c r="AM1397" s="93"/>
      <c r="AN1397" s="93"/>
      <c r="AO1397" s="93"/>
      <c r="AP1397" s="93"/>
      <c r="AQ1397" s="93"/>
      <c r="AR1397" s="93"/>
    </row>
    <row r="1398" spans="13:44" x14ac:dyDescent="0.2">
      <c r="M1398" s="105"/>
      <c r="O1398" s="93"/>
      <c r="P1398" s="93"/>
      <c r="Q1398" s="93"/>
      <c r="R1398" s="93"/>
      <c r="S1398" s="93"/>
      <c r="T1398" s="93"/>
      <c r="U1398" s="93"/>
      <c r="V1398" s="93"/>
      <c r="W1398" s="93"/>
      <c r="X1398" s="93"/>
      <c r="Y1398" s="93"/>
      <c r="Z1398" s="93"/>
      <c r="AA1398" s="93"/>
      <c r="AB1398" s="93"/>
      <c r="AC1398" s="93"/>
      <c r="AD1398" s="93"/>
      <c r="AE1398" s="93"/>
      <c r="AF1398" s="93"/>
      <c r="AG1398" s="93"/>
      <c r="AH1398" s="93"/>
      <c r="AI1398" s="93"/>
      <c r="AJ1398" s="93"/>
      <c r="AK1398" s="93"/>
      <c r="AL1398" s="93"/>
      <c r="AM1398" s="93"/>
      <c r="AN1398" s="93"/>
      <c r="AO1398" s="93"/>
      <c r="AP1398" s="93"/>
      <c r="AQ1398" s="93"/>
      <c r="AR1398" s="93"/>
    </row>
    <row r="1399" spans="13:44" x14ac:dyDescent="0.2">
      <c r="M1399" s="105"/>
      <c r="O1399" s="93"/>
      <c r="P1399" s="93"/>
      <c r="Q1399" s="93"/>
      <c r="R1399" s="93"/>
      <c r="S1399" s="93"/>
      <c r="T1399" s="93"/>
      <c r="U1399" s="93"/>
      <c r="V1399" s="93"/>
      <c r="W1399" s="93"/>
      <c r="X1399" s="93"/>
      <c r="Y1399" s="93"/>
      <c r="Z1399" s="93"/>
      <c r="AA1399" s="93"/>
      <c r="AB1399" s="93"/>
      <c r="AC1399" s="93"/>
      <c r="AD1399" s="93"/>
      <c r="AE1399" s="93"/>
      <c r="AF1399" s="93"/>
      <c r="AG1399" s="93"/>
      <c r="AH1399" s="93"/>
      <c r="AI1399" s="93"/>
      <c r="AJ1399" s="93"/>
      <c r="AK1399" s="93"/>
      <c r="AL1399" s="93"/>
      <c r="AM1399" s="93"/>
      <c r="AN1399" s="93"/>
      <c r="AO1399" s="93"/>
      <c r="AP1399" s="93"/>
      <c r="AQ1399" s="93"/>
      <c r="AR1399" s="93"/>
    </row>
    <row r="1400" spans="13:44" x14ac:dyDescent="0.2">
      <c r="M1400" s="105"/>
      <c r="O1400" s="93"/>
      <c r="P1400" s="93"/>
      <c r="Q1400" s="93"/>
      <c r="R1400" s="93"/>
      <c r="S1400" s="93"/>
      <c r="T1400" s="93"/>
      <c r="U1400" s="93"/>
      <c r="V1400" s="93"/>
      <c r="W1400" s="93"/>
      <c r="X1400" s="93"/>
      <c r="Y1400" s="93"/>
      <c r="Z1400" s="93"/>
      <c r="AA1400" s="93"/>
      <c r="AB1400" s="93"/>
      <c r="AC1400" s="93"/>
      <c r="AD1400" s="93"/>
      <c r="AE1400" s="93"/>
      <c r="AF1400" s="93"/>
      <c r="AG1400" s="93"/>
      <c r="AH1400" s="93"/>
      <c r="AI1400" s="93"/>
      <c r="AJ1400" s="93"/>
      <c r="AK1400" s="93"/>
      <c r="AL1400" s="93"/>
      <c r="AM1400" s="93"/>
      <c r="AN1400" s="93"/>
      <c r="AO1400" s="93"/>
      <c r="AP1400" s="93"/>
      <c r="AQ1400" s="93"/>
      <c r="AR1400" s="93"/>
    </row>
    <row r="1401" spans="13:44" x14ac:dyDescent="0.2">
      <c r="M1401" s="105"/>
      <c r="O1401" s="93"/>
      <c r="P1401" s="93"/>
      <c r="Q1401" s="93"/>
      <c r="R1401" s="93"/>
      <c r="S1401" s="93"/>
      <c r="T1401" s="93"/>
      <c r="U1401" s="93"/>
      <c r="V1401" s="93"/>
      <c r="W1401" s="93"/>
      <c r="X1401" s="93"/>
      <c r="Y1401" s="93"/>
      <c r="Z1401" s="93"/>
      <c r="AA1401" s="93"/>
      <c r="AB1401" s="93"/>
      <c r="AC1401" s="93"/>
      <c r="AD1401" s="93"/>
      <c r="AE1401" s="93"/>
      <c r="AF1401" s="93"/>
      <c r="AG1401" s="93"/>
      <c r="AH1401" s="93"/>
      <c r="AI1401" s="93"/>
      <c r="AJ1401" s="93"/>
      <c r="AK1401" s="93"/>
      <c r="AL1401" s="93"/>
      <c r="AM1401" s="93"/>
      <c r="AN1401" s="93"/>
      <c r="AO1401" s="93"/>
      <c r="AP1401" s="93"/>
      <c r="AQ1401" s="93"/>
      <c r="AR1401" s="93"/>
    </row>
    <row r="1402" spans="13:44" x14ac:dyDescent="0.2">
      <c r="M1402" s="105"/>
      <c r="O1402" s="93"/>
      <c r="P1402" s="93"/>
      <c r="Q1402" s="93"/>
      <c r="R1402" s="93"/>
      <c r="S1402" s="93"/>
      <c r="T1402" s="93"/>
      <c r="U1402" s="93"/>
      <c r="V1402" s="93"/>
      <c r="W1402" s="93"/>
      <c r="X1402" s="93"/>
      <c r="Y1402" s="93"/>
      <c r="Z1402" s="93"/>
      <c r="AA1402" s="93"/>
      <c r="AB1402" s="93"/>
      <c r="AC1402" s="93"/>
      <c r="AD1402" s="93"/>
      <c r="AE1402" s="93"/>
      <c r="AF1402" s="93"/>
      <c r="AG1402" s="93"/>
      <c r="AH1402" s="93"/>
      <c r="AI1402" s="93"/>
      <c r="AJ1402" s="93"/>
      <c r="AK1402" s="93"/>
      <c r="AL1402" s="93"/>
      <c r="AM1402" s="93"/>
      <c r="AN1402" s="93"/>
      <c r="AO1402" s="93"/>
      <c r="AP1402" s="93"/>
      <c r="AQ1402" s="93"/>
      <c r="AR1402" s="93"/>
    </row>
    <row r="1403" spans="13:44" x14ac:dyDescent="0.2">
      <c r="M1403" s="105"/>
      <c r="O1403" s="93"/>
      <c r="P1403" s="93"/>
      <c r="Q1403" s="93"/>
      <c r="R1403" s="93"/>
      <c r="S1403" s="93"/>
      <c r="T1403" s="93"/>
      <c r="U1403" s="93"/>
      <c r="V1403" s="93"/>
      <c r="W1403" s="93"/>
      <c r="X1403" s="93"/>
      <c r="Y1403" s="93"/>
      <c r="Z1403" s="93"/>
      <c r="AA1403" s="93"/>
      <c r="AB1403" s="93"/>
      <c r="AC1403" s="93"/>
      <c r="AD1403" s="93"/>
      <c r="AE1403" s="93"/>
      <c r="AF1403" s="93"/>
      <c r="AG1403" s="93"/>
      <c r="AH1403" s="93"/>
      <c r="AI1403" s="93"/>
      <c r="AJ1403" s="93"/>
      <c r="AK1403" s="93"/>
      <c r="AL1403" s="93"/>
      <c r="AM1403" s="93"/>
      <c r="AN1403" s="93"/>
      <c r="AO1403" s="93"/>
      <c r="AP1403" s="93"/>
      <c r="AQ1403" s="93"/>
      <c r="AR1403" s="93"/>
    </row>
    <row r="1404" spans="13:44" x14ac:dyDescent="0.2">
      <c r="M1404" s="105"/>
      <c r="O1404" s="93"/>
      <c r="P1404" s="93"/>
      <c r="Q1404" s="93"/>
      <c r="R1404" s="93"/>
      <c r="S1404" s="93"/>
      <c r="T1404" s="93"/>
      <c r="U1404" s="93"/>
      <c r="V1404" s="93"/>
      <c r="W1404" s="93"/>
      <c r="X1404" s="93"/>
      <c r="Y1404" s="93"/>
      <c r="Z1404" s="93"/>
      <c r="AA1404" s="93"/>
      <c r="AB1404" s="93"/>
      <c r="AC1404" s="93"/>
      <c r="AD1404" s="93"/>
      <c r="AE1404" s="93"/>
      <c r="AF1404" s="93"/>
      <c r="AG1404" s="93"/>
      <c r="AH1404" s="93"/>
      <c r="AI1404" s="93"/>
      <c r="AJ1404" s="93"/>
      <c r="AK1404" s="93"/>
      <c r="AL1404" s="93"/>
      <c r="AM1404" s="93"/>
      <c r="AN1404" s="93"/>
      <c r="AO1404" s="93"/>
      <c r="AP1404" s="93"/>
      <c r="AQ1404" s="93"/>
      <c r="AR1404" s="93"/>
    </row>
    <row r="1405" spans="13:44" x14ac:dyDescent="0.2">
      <c r="M1405" s="105"/>
      <c r="O1405" s="93"/>
      <c r="P1405" s="93"/>
      <c r="Q1405" s="93"/>
      <c r="R1405" s="93"/>
      <c r="S1405" s="93"/>
      <c r="T1405" s="93"/>
      <c r="U1405" s="93"/>
      <c r="V1405" s="93"/>
      <c r="W1405" s="93"/>
      <c r="X1405" s="93"/>
      <c r="Y1405" s="93"/>
      <c r="Z1405" s="93"/>
      <c r="AA1405" s="93"/>
      <c r="AB1405" s="93"/>
      <c r="AC1405" s="93"/>
      <c r="AD1405" s="93"/>
      <c r="AE1405" s="93"/>
      <c r="AF1405" s="93"/>
      <c r="AG1405" s="93"/>
      <c r="AH1405" s="93"/>
      <c r="AI1405" s="93"/>
      <c r="AJ1405" s="93"/>
      <c r="AK1405" s="93"/>
      <c r="AL1405" s="93"/>
      <c r="AM1405" s="93"/>
      <c r="AN1405" s="93"/>
      <c r="AO1405" s="93"/>
      <c r="AP1405" s="93"/>
      <c r="AQ1405" s="93"/>
      <c r="AR1405" s="93"/>
    </row>
    <row r="1406" spans="13:44" x14ac:dyDescent="0.2">
      <c r="M1406" s="105"/>
      <c r="O1406" s="93"/>
      <c r="P1406" s="93"/>
      <c r="Q1406" s="93"/>
      <c r="R1406" s="93"/>
      <c r="S1406" s="93"/>
      <c r="T1406" s="93"/>
      <c r="U1406" s="93"/>
      <c r="V1406" s="93"/>
      <c r="W1406" s="93"/>
      <c r="X1406" s="93"/>
      <c r="Y1406" s="93"/>
      <c r="Z1406" s="93"/>
      <c r="AA1406" s="93"/>
      <c r="AB1406" s="93"/>
      <c r="AC1406" s="93"/>
      <c r="AD1406" s="93"/>
      <c r="AE1406" s="93"/>
      <c r="AF1406" s="93"/>
      <c r="AG1406" s="93"/>
      <c r="AH1406" s="93"/>
      <c r="AI1406" s="93"/>
      <c r="AJ1406" s="93"/>
      <c r="AK1406" s="93"/>
      <c r="AL1406" s="93"/>
      <c r="AM1406" s="93"/>
      <c r="AN1406" s="93"/>
      <c r="AO1406" s="93"/>
      <c r="AP1406" s="93"/>
      <c r="AQ1406" s="93"/>
      <c r="AR1406" s="93"/>
    </row>
    <row r="1407" spans="13:44" x14ac:dyDescent="0.2">
      <c r="M1407" s="105"/>
      <c r="O1407" s="93"/>
      <c r="P1407" s="93"/>
      <c r="Q1407" s="93"/>
      <c r="R1407" s="93"/>
      <c r="S1407" s="93"/>
      <c r="T1407" s="93"/>
      <c r="U1407" s="93"/>
      <c r="V1407" s="93"/>
      <c r="W1407" s="93"/>
      <c r="X1407" s="93"/>
      <c r="Y1407" s="93"/>
      <c r="Z1407" s="93"/>
      <c r="AA1407" s="93"/>
      <c r="AB1407" s="93"/>
      <c r="AC1407" s="93"/>
      <c r="AD1407" s="93"/>
      <c r="AE1407" s="93"/>
      <c r="AF1407" s="93"/>
      <c r="AG1407" s="93"/>
      <c r="AH1407" s="93"/>
      <c r="AI1407" s="93"/>
      <c r="AJ1407" s="93"/>
      <c r="AK1407" s="93"/>
      <c r="AL1407" s="93"/>
      <c r="AM1407" s="93"/>
      <c r="AN1407" s="93"/>
      <c r="AO1407" s="93"/>
      <c r="AP1407" s="93"/>
      <c r="AQ1407" s="93"/>
      <c r="AR1407" s="93"/>
    </row>
    <row r="1408" spans="13:44" x14ac:dyDescent="0.2">
      <c r="M1408" s="105"/>
      <c r="O1408" s="93"/>
      <c r="P1408" s="93"/>
      <c r="Q1408" s="93"/>
      <c r="R1408" s="93"/>
      <c r="S1408" s="93"/>
      <c r="T1408" s="93"/>
      <c r="U1408" s="93"/>
      <c r="V1408" s="93"/>
      <c r="W1408" s="93"/>
      <c r="X1408" s="93"/>
      <c r="Y1408" s="93"/>
      <c r="Z1408" s="93"/>
      <c r="AA1408" s="93"/>
      <c r="AB1408" s="93"/>
      <c r="AC1408" s="93"/>
      <c r="AD1408" s="93"/>
      <c r="AE1408" s="93"/>
      <c r="AF1408" s="93"/>
      <c r="AG1408" s="93"/>
      <c r="AH1408" s="93"/>
      <c r="AI1408" s="93"/>
      <c r="AJ1408" s="93"/>
      <c r="AK1408" s="93"/>
      <c r="AL1408" s="93"/>
      <c r="AM1408" s="93"/>
      <c r="AN1408" s="93"/>
      <c r="AO1408" s="93"/>
      <c r="AP1408" s="93"/>
      <c r="AQ1408" s="93"/>
      <c r="AR1408" s="93"/>
    </row>
    <row r="1409" spans="13:44" x14ac:dyDescent="0.2">
      <c r="M1409" s="105"/>
      <c r="O1409" s="93"/>
      <c r="P1409" s="93"/>
      <c r="Q1409" s="93"/>
      <c r="R1409" s="93"/>
      <c r="S1409" s="93"/>
      <c r="T1409" s="93"/>
      <c r="U1409" s="93"/>
      <c r="V1409" s="93"/>
      <c r="W1409" s="93"/>
      <c r="X1409" s="93"/>
      <c r="Y1409" s="93"/>
      <c r="Z1409" s="93"/>
      <c r="AA1409" s="93"/>
      <c r="AB1409" s="93"/>
      <c r="AC1409" s="93"/>
      <c r="AD1409" s="93"/>
      <c r="AE1409" s="93"/>
      <c r="AF1409" s="93"/>
      <c r="AG1409" s="93"/>
      <c r="AH1409" s="93"/>
      <c r="AI1409" s="93"/>
      <c r="AJ1409" s="93"/>
      <c r="AK1409" s="93"/>
      <c r="AL1409" s="93"/>
      <c r="AM1409" s="93"/>
      <c r="AN1409" s="93"/>
      <c r="AO1409" s="93"/>
      <c r="AP1409" s="93"/>
      <c r="AQ1409" s="93"/>
      <c r="AR1409" s="93"/>
    </row>
    <row r="1410" spans="13:44" x14ac:dyDescent="0.2">
      <c r="M1410" s="105"/>
      <c r="O1410" s="93"/>
      <c r="P1410" s="93"/>
      <c r="Q1410" s="93"/>
      <c r="R1410" s="93"/>
      <c r="S1410" s="93"/>
      <c r="T1410" s="93"/>
      <c r="U1410" s="93"/>
      <c r="V1410" s="93"/>
      <c r="W1410" s="93"/>
      <c r="X1410" s="93"/>
      <c r="Y1410" s="93"/>
      <c r="Z1410" s="93"/>
      <c r="AA1410" s="93"/>
      <c r="AB1410" s="93"/>
      <c r="AC1410" s="93"/>
      <c r="AD1410" s="93"/>
      <c r="AE1410" s="93"/>
      <c r="AF1410" s="93"/>
      <c r="AG1410" s="93"/>
      <c r="AH1410" s="93"/>
      <c r="AI1410" s="93"/>
      <c r="AJ1410" s="93"/>
      <c r="AK1410" s="93"/>
      <c r="AL1410" s="93"/>
      <c r="AM1410" s="93"/>
      <c r="AN1410" s="93"/>
      <c r="AO1410" s="93"/>
      <c r="AP1410" s="93"/>
      <c r="AQ1410" s="93"/>
      <c r="AR1410" s="93"/>
    </row>
    <row r="1411" spans="13:44" x14ac:dyDescent="0.2">
      <c r="M1411" s="105"/>
      <c r="O1411" s="93"/>
      <c r="P1411" s="93"/>
      <c r="Q1411" s="93"/>
      <c r="R1411" s="93"/>
      <c r="S1411" s="93"/>
      <c r="T1411" s="93"/>
      <c r="U1411" s="93"/>
      <c r="V1411" s="93"/>
      <c r="W1411" s="93"/>
      <c r="X1411" s="93"/>
      <c r="Y1411" s="93"/>
      <c r="Z1411" s="93"/>
      <c r="AA1411" s="93"/>
      <c r="AB1411" s="93"/>
      <c r="AC1411" s="93"/>
      <c r="AD1411" s="93"/>
      <c r="AE1411" s="93"/>
      <c r="AF1411" s="93"/>
      <c r="AG1411" s="93"/>
      <c r="AH1411" s="93"/>
      <c r="AI1411" s="93"/>
      <c r="AJ1411" s="93"/>
      <c r="AK1411" s="93"/>
      <c r="AL1411" s="93"/>
      <c r="AM1411" s="93"/>
      <c r="AN1411" s="93"/>
      <c r="AO1411" s="93"/>
      <c r="AP1411" s="93"/>
      <c r="AQ1411" s="93"/>
      <c r="AR1411" s="93"/>
    </row>
    <row r="1412" spans="13:44" x14ac:dyDescent="0.2">
      <c r="M1412" s="105"/>
      <c r="O1412" s="93"/>
      <c r="P1412" s="93"/>
      <c r="Q1412" s="93"/>
      <c r="R1412" s="93"/>
      <c r="S1412" s="93"/>
      <c r="T1412" s="93"/>
      <c r="U1412" s="93"/>
      <c r="V1412" s="93"/>
      <c r="W1412" s="93"/>
      <c r="X1412" s="93"/>
      <c r="Y1412" s="93"/>
      <c r="Z1412" s="93"/>
      <c r="AA1412" s="93"/>
      <c r="AB1412" s="93"/>
      <c r="AC1412" s="93"/>
      <c r="AD1412" s="93"/>
      <c r="AE1412" s="93"/>
      <c r="AF1412" s="93"/>
      <c r="AG1412" s="93"/>
      <c r="AH1412" s="93"/>
      <c r="AI1412" s="93"/>
      <c r="AJ1412" s="93"/>
      <c r="AK1412" s="93"/>
      <c r="AL1412" s="93"/>
      <c r="AM1412" s="93"/>
      <c r="AN1412" s="93"/>
      <c r="AO1412" s="93"/>
      <c r="AP1412" s="93"/>
      <c r="AQ1412" s="93"/>
      <c r="AR1412" s="93"/>
    </row>
    <row r="1413" spans="13:44" x14ac:dyDescent="0.2">
      <c r="M1413" s="105"/>
      <c r="O1413" s="93"/>
      <c r="P1413" s="93"/>
      <c r="Q1413" s="93"/>
      <c r="R1413" s="93"/>
      <c r="S1413" s="93"/>
      <c r="T1413" s="93"/>
      <c r="U1413" s="93"/>
      <c r="V1413" s="93"/>
      <c r="W1413" s="93"/>
      <c r="X1413" s="93"/>
      <c r="Y1413" s="93"/>
      <c r="Z1413" s="93"/>
      <c r="AA1413" s="93"/>
      <c r="AB1413" s="93"/>
      <c r="AC1413" s="93"/>
      <c r="AD1413" s="93"/>
      <c r="AE1413" s="93"/>
      <c r="AF1413" s="93"/>
      <c r="AG1413" s="93"/>
      <c r="AH1413" s="93"/>
      <c r="AI1413" s="93"/>
      <c r="AJ1413" s="93"/>
      <c r="AK1413" s="93"/>
      <c r="AL1413" s="93"/>
      <c r="AM1413" s="93"/>
      <c r="AN1413" s="93"/>
      <c r="AO1413" s="93"/>
      <c r="AP1413" s="93"/>
      <c r="AQ1413" s="93"/>
      <c r="AR1413" s="93"/>
    </row>
    <row r="1414" spans="13:44" x14ac:dyDescent="0.2">
      <c r="M1414" s="105"/>
      <c r="O1414" s="93"/>
      <c r="P1414" s="93"/>
      <c r="Q1414" s="93"/>
      <c r="R1414" s="93"/>
      <c r="S1414" s="93"/>
      <c r="T1414" s="93"/>
      <c r="U1414" s="93"/>
      <c r="V1414" s="93"/>
      <c r="W1414" s="93"/>
      <c r="X1414" s="93"/>
      <c r="Y1414" s="93"/>
      <c r="Z1414" s="93"/>
      <c r="AA1414" s="93"/>
      <c r="AB1414" s="93"/>
      <c r="AC1414" s="93"/>
      <c r="AD1414" s="93"/>
      <c r="AE1414" s="93"/>
      <c r="AF1414" s="93"/>
      <c r="AG1414" s="93"/>
      <c r="AH1414" s="93"/>
      <c r="AI1414" s="93"/>
      <c r="AJ1414" s="93"/>
      <c r="AK1414" s="93"/>
      <c r="AL1414" s="93"/>
      <c r="AM1414" s="93"/>
      <c r="AN1414" s="93"/>
      <c r="AO1414" s="93"/>
      <c r="AP1414" s="93"/>
      <c r="AQ1414" s="93"/>
      <c r="AR1414" s="93"/>
    </row>
    <row r="1415" spans="13:44" x14ac:dyDescent="0.2">
      <c r="M1415" s="105"/>
      <c r="O1415" s="93"/>
      <c r="P1415" s="93"/>
      <c r="Q1415" s="93"/>
      <c r="R1415" s="93"/>
      <c r="S1415" s="93"/>
      <c r="T1415" s="93"/>
      <c r="U1415" s="93"/>
      <c r="V1415" s="93"/>
      <c r="W1415" s="93"/>
      <c r="X1415" s="93"/>
      <c r="Y1415" s="93"/>
      <c r="Z1415" s="93"/>
      <c r="AA1415" s="93"/>
      <c r="AB1415" s="93"/>
      <c r="AC1415" s="93"/>
      <c r="AD1415" s="93"/>
      <c r="AE1415" s="93"/>
      <c r="AF1415" s="93"/>
      <c r="AG1415" s="93"/>
      <c r="AH1415" s="93"/>
      <c r="AI1415" s="93"/>
      <c r="AJ1415" s="93"/>
      <c r="AK1415" s="93"/>
      <c r="AL1415" s="93"/>
      <c r="AM1415" s="93"/>
      <c r="AN1415" s="93"/>
      <c r="AO1415" s="93"/>
      <c r="AP1415" s="93"/>
      <c r="AQ1415" s="93"/>
      <c r="AR1415" s="93"/>
    </row>
    <row r="1416" spans="13:44" x14ac:dyDescent="0.2">
      <c r="M1416" s="105"/>
      <c r="O1416" s="93"/>
      <c r="P1416" s="93"/>
      <c r="Q1416" s="93"/>
      <c r="R1416" s="93"/>
      <c r="S1416" s="93"/>
      <c r="T1416" s="93"/>
      <c r="U1416" s="93"/>
      <c r="V1416" s="93"/>
      <c r="W1416" s="93"/>
      <c r="X1416" s="93"/>
      <c r="Y1416" s="93"/>
      <c r="Z1416" s="93"/>
      <c r="AA1416" s="93"/>
      <c r="AB1416" s="93"/>
      <c r="AC1416" s="93"/>
      <c r="AD1416" s="93"/>
      <c r="AE1416" s="93"/>
      <c r="AF1416" s="93"/>
      <c r="AG1416" s="93"/>
      <c r="AH1416" s="93"/>
      <c r="AI1416" s="93"/>
      <c r="AJ1416" s="93"/>
      <c r="AK1416" s="93"/>
      <c r="AL1416" s="93"/>
      <c r="AM1416" s="93"/>
      <c r="AN1416" s="93"/>
      <c r="AO1416" s="93"/>
      <c r="AP1416" s="93"/>
      <c r="AQ1416" s="93"/>
      <c r="AR1416" s="93"/>
    </row>
    <row r="1417" spans="13:44" x14ac:dyDescent="0.2">
      <c r="M1417" s="105"/>
      <c r="O1417" s="93"/>
      <c r="P1417" s="93"/>
      <c r="Q1417" s="93"/>
      <c r="R1417" s="93"/>
      <c r="S1417" s="93"/>
      <c r="T1417" s="93"/>
      <c r="U1417" s="93"/>
      <c r="V1417" s="93"/>
      <c r="W1417" s="93"/>
      <c r="X1417" s="93"/>
      <c r="Y1417" s="93"/>
      <c r="Z1417" s="93"/>
      <c r="AA1417" s="93"/>
      <c r="AB1417" s="93"/>
      <c r="AC1417" s="93"/>
      <c r="AD1417" s="93"/>
      <c r="AE1417" s="93"/>
      <c r="AF1417" s="93"/>
      <c r="AG1417" s="93"/>
      <c r="AH1417" s="93"/>
      <c r="AI1417" s="93"/>
      <c r="AJ1417" s="93"/>
      <c r="AK1417" s="93"/>
      <c r="AL1417" s="93"/>
      <c r="AM1417" s="93"/>
      <c r="AN1417" s="93"/>
      <c r="AO1417" s="93"/>
      <c r="AP1417" s="93"/>
      <c r="AQ1417" s="93"/>
      <c r="AR1417" s="93"/>
    </row>
    <row r="1418" spans="13:44" x14ac:dyDescent="0.2">
      <c r="M1418" s="105"/>
      <c r="O1418" s="93"/>
      <c r="P1418" s="93"/>
      <c r="Q1418" s="93"/>
      <c r="R1418" s="93"/>
      <c r="S1418" s="93"/>
      <c r="T1418" s="93"/>
      <c r="U1418" s="93"/>
      <c r="V1418" s="93"/>
      <c r="W1418" s="93"/>
      <c r="X1418" s="93"/>
      <c r="Y1418" s="93"/>
      <c r="Z1418" s="93"/>
      <c r="AA1418" s="93"/>
      <c r="AB1418" s="93"/>
      <c r="AC1418" s="93"/>
      <c r="AD1418" s="93"/>
      <c r="AE1418" s="93"/>
      <c r="AF1418" s="93"/>
      <c r="AG1418" s="93"/>
      <c r="AH1418" s="93"/>
      <c r="AI1418" s="93"/>
      <c r="AJ1418" s="93"/>
      <c r="AK1418" s="93"/>
      <c r="AL1418" s="93"/>
      <c r="AM1418" s="93"/>
      <c r="AN1418" s="93"/>
      <c r="AO1418" s="93"/>
      <c r="AP1418" s="93"/>
      <c r="AQ1418" s="93"/>
      <c r="AR1418" s="93"/>
    </row>
    <row r="1419" spans="13:44" x14ac:dyDescent="0.2">
      <c r="M1419" s="105"/>
      <c r="O1419" s="93"/>
      <c r="P1419" s="93"/>
      <c r="Q1419" s="93"/>
      <c r="R1419" s="93"/>
      <c r="S1419" s="93"/>
      <c r="T1419" s="93"/>
      <c r="U1419" s="93"/>
      <c r="V1419" s="93"/>
      <c r="W1419" s="93"/>
      <c r="X1419" s="93"/>
      <c r="Y1419" s="93"/>
      <c r="Z1419" s="93"/>
      <c r="AA1419" s="93"/>
      <c r="AB1419" s="93"/>
      <c r="AC1419" s="93"/>
      <c r="AD1419" s="93"/>
      <c r="AE1419" s="93"/>
      <c r="AF1419" s="93"/>
      <c r="AG1419" s="93"/>
      <c r="AH1419" s="93"/>
      <c r="AI1419" s="93"/>
      <c r="AJ1419" s="93"/>
      <c r="AK1419" s="93"/>
      <c r="AL1419" s="93"/>
      <c r="AM1419" s="93"/>
      <c r="AN1419" s="93"/>
      <c r="AO1419" s="93"/>
      <c r="AP1419" s="93"/>
      <c r="AQ1419" s="93"/>
      <c r="AR1419" s="93"/>
    </row>
    <row r="1420" spans="13:44" x14ac:dyDescent="0.2">
      <c r="M1420" s="105"/>
      <c r="O1420" s="93"/>
      <c r="P1420" s="93"/>
      <c r="Q1420" s="93"/>
      <c r="R1420" s="93"/>
      <c r="S1420" s="93"/>
      <c r="T1420" s="93"/>
      <c r="U1420" s="93"/>
      <c r="V1420" s="93"/>
      <c r="W1420" s="93"/>
      <c r="X1420" s="93"/>
      <c r="Y1420" s="93"/>
      <c r="Z1420" s="93"/>
      <c r="AA1420" s="93"/>
      <c r="AB1420" s="93"/>
      <c r="AC1420" s="93"/>
      <c r="AD1420" s="93"/>
      <c r="AE1420" s="93"/>
      <c r="AF1420" s="93"/>
      <c r="AG1420" s="93"/>
      <c r="AH1420" s="93"/>
      <c r="AI1420" s="93"/>
      <c r="AJ1420" s="93"/>
      <c r="AK1420" s="93"/>
      <c r="AL1420" s="93"/>
      <c r="AM1420" s="93"/>
      <c r="AN1420" s="93"/>
      <c r="AO1420" s="93"/>
      <c r="AP1420" s="93"/>
      <c r="AQ1420" s="93"/>
      <c r="AR1420" s="93"/>
    </row>
    <row r="1421" spans="13:44" x14ac:dyDescent="0.2">
      <c r="M1421" s="105"/>
      <c r="O1421" s="93"/>
      <c r="P1421" s="93"/>
      <c r="Q1421" s="93"/>
      <c r="R1421" s="93"/>
      <c r="S1421" s="93"/>
      <c r="T1421" s="93"/>
      <c r="U1421" s="93"/>
      <c r="V1421" s="93"/>
      <c r="W1421" s="93"/>
      <c r="X1421" s="93"/>
      <c r="Y1421" s="93"/>
      <c r="Z1421" s="93"/>
      <c r="AA1421" s="93"/>
      <c r="AB1421" s="93"/>
      <c r="AC1421" s="93"/>
      <c r="AD1421" s="93"/>
      <c r="AE1421" s="93"/>
      <c r="AF1421" s="93"/>
      <c r="AG1421" s="93"/>
      <c r="AH1421" s="93"/>
      <c r="AI1421" s="93"/>
      <c r="AJ1421" s="93"/>
      <c r="AK1421" s="93"/>
      <c r="AL1421" s="93"/>
      <c r="AM1421" s="93"/>
      <c r="AN1421" s="93"/>
      <c r="AO1421" s="93"/>
      <c r="AP1421" s="93"/>
      <c r="AQ1421" s="93"/>
      <c r="AR1421" s="93"/>
    </row>
    <row r="1422" spans="13:44" x14ac:dyDescent="0.2">
      <c r="M1422" s="105"/>
      <c r="O1422" s="93"/>
      <c r="P1422" s="93"/>
      <c r="Q1422" s="93"/>
      <c r="R1422" s="93"/>
      <c r="S1422" s="93"/>
      <c r="T1422" s="93"/>
      <c r="U1422" s="93"/>
      <c r="V1422" s="93"/>
      <c r="W1422" s="93"/>
      <c r="X1422" s="93"/>
      <c r="Y1422" s="93"/>
      <c r="Z1422" s="93"/>
      <c r="AA1422" s="93"/>
      <c r="AB1422" s="93"/>
      <c r="AC1422" s="93"/>
      <c r="AD1422" s="93"/>
      <c r="AE1422" s="93"/>
      <c r="AF1422" s="93"/>
      <c r="AG1422" s="93"/>
      <c r="AH1422" s="93"/>
      <c r="AI1422" s="93"/>
      <c r="AJ1422" s="93"/>
      <c r="AK1422" s="93"/>
      <c r="AL1422" s="93"/>
      <c r="AM1422" s="93"/>
      <c r="AN1422" s="93"/>
      <c r="AO1422" s="93"/>
      <c r="AP1422" s="93"/>
      <c r="AQ1422" s="93"/>
      <c r="AR1422" s="93"/>
    </row>
    <row r="1423" spans="13:44" x14ac:dyDescent="0.2">
      <c r="M1423" s="105"/>
      <c r="O1423" s="93"/>
      <c r="P1423" s="93"/>
      <c r="Q1423" s="93"/>
      <c r="R1423" s="93"/>
      <c r="S1423" s="93"/>
      <c r="T1423" s="93"/>
      <c r="U1423" s="93"/>
      <c r="V1423" s="93"/>
      <c r="W1423" s="93"/>
      <c r="X1423" s="93"/>
      <c r="Y1423" s="93"/>
      <c r="Z1423" s="93"/>
      <c r="AA1423" s="93"/>
      <c r="AB1423" s="93"/>
      <c r="AC1423" s="93"/>
      <c r="AD1423" s="93"/>
      <c r="AE1423" s="93"/>
      <c r="AF1423" s="93"/>
      <c r="AG1423" s="93"/>
      <c r="AH1423" s="93"/>
      <c r="AI1423" s="93"/>
      <c r="AJ1423" s="93"/>
      <c r="AK1423" s="93"/>
      <c r="AL1423" s="93"/>
      <c r="AM1423" s="93"/>
      <c r="AN1423" s="93"/>
      <c r="AO1423" s="93"/>
      <c r="AP1423" s="93"/>
      <c r="AQ1423" s="93"/>
      <c r="AR1423" s="93"/>
    </row>
    <row r="1424" spans="13:44" x14ac:dyDescent="0.2">
      <c r="M1424" s="105"/>
      <c r="O1424" s="93"/>
      <c r="P1424" s="93"/>
      <c r="Q1424" s="93"/>
      <c r="R1424" s="93"/>
      <c r="S1424" s="93"/>
      <c r="T1424" s="93"/>
      <c r="U1424" s="93"/>
      <c r="V1424" s="93"/>
      <c r="W1424" s="93"/>
      <c r="X1424" s="93"/>
      <c r="Y1424" s="93"/>
      <c r="Z1424" s="93"/>
      <c r="AA1424" s="93"/>
      <c r="AB1424" s="93"/>
      <c r="AC1424" s="93"/>
      <c r="AD1424" s="93"/>
      <c r="AE1424" s="93"/>
      <c r="AF1424" s="93"/>
      <c r="AG1424" s="93"/>
      <c r="AH1424" s="93"/>
      <c r="AI1424" s="93"/>
      <c r="AJ1424" s="93"/>
      <c r="AK1424" s="93"/>
      <c r="AL1424" s="93"/>
      <c r="AM1424" s="93"/>
      <c r="AN1424" s="93"/>
      <c r="AO1424" s="93"/>
      <c r="AP1424" s="93"/>
      <c r="AQ1424" s="93"/>
      <c r="AR1424" s="93"/>
    </row>
    <row r="1425" spans="13:44" x14ac:dyDescent="0.2">
      <c r="M1425" s="105"/>
      <c r="O1425" s="93"/>
      <c r="P1425" s="93"/>
      <c r="Q1425" s="93"/>
      <c r="R1425" s="93"/>
      <c r="S1425" s="93"/>
      <c r="T1425" s="93"/>
      <c r="U1425" s="93"/>
      <c r="V1425" s="93"/>
      <c r="W1425" s="93"/>
      <c r="X1425" s="93"/>
      <c r="Y1425" s="93"/>
      <c r="Z1425" s="93"/>
      <c r="AA1425" s="93"/>
      <c r="AB1425" s="93"/>
      <c r="AC1425" s="93"/>
      <c r="AD1425" s="93"/>
      <c r="AE1425" s="93"/>
      <c r="AF1425" s="93"/>
      <c r="AG1425" s="93"/>
      <c r="AH1425" s="93"/>
      <c r="AI1425" s="93"/>
      <c r="AJ1425" s="93"/>
      <c r="AK1425" s="93"/>
      <c r="AL1425" s="93"/>
      <c r="AM1425" s="93"/>
      <c r="AN1425" s="93"/>
      <c r="AO1425" s="93"/>
      <c r="AP1425" s="93"/>
      <c r="AQ1425" s="93"/>
      <c r="AR1425" s="93"/>
    </row>
    <row r="1426" spans="13:44" x14ac:dyDescent="0.2">
      <c r="M1426" s="105"/>
      <c r="O1426" s="93"/>
      <c r="P1426" s="93"/>
      <c r="Q1426" s="93"/>
      <c r="R1426" s="93"/>
      <c r="S1426" s="93"/>
      <c r="T1426" s="93"/>
      <c r="U1426" s="93"/>
      <c r="V1426" s="93"/>
      <c r="W1426" s="93"/>
      <c r="X1426" s="93"/>
      <c r="Y1426" s="93"/>
      <c r="Z1426" s="93"/>
      <c r="AA1426" s="93"/>
      <c r="AB1426" s="93"/>
      <c r="AC1426" s="93"/>
      <c r="AD1426" s="93"/>
      <c r="AE1426" s="93"/>
      <c r="AF1426" s="93"/>
      <c r="AG1426" s="93"/>
      <c r="AH1426" s="93"/>
      <c r="AI1426" s="93"/>
      <c r="AJ1426" s="93"/>
      <c r="AK1426" s="93"/>
      <c r="AL1426" s="93"/>
      <c r="AM1426" s="93"/>
      <c r="AN1426" s="93"/>
      <c r="AO1426" s="93"/>
      <c r="AP1426" s="93"/>
      <c r="AQ1426" s="93"/>
      <c r="AR1426" s="93"/>
    </row>
    <row r="1427" spans="13:44" x14ac:dyDescent="0.2">
      <c r="M1427" s="105"/>
      <c r="O1427" s="93"/>
      <c r="P1427" s="93"/>
      <c r="Q1427" s="93"/>
      <c r="R1427" s="93"/>
      <c r="S1427" s="93"/>
      <c r="T1427" s="93"/>
      <c r="U1427" s="93"/>
      <c r="V1427" s="93"/>
      <c r="W1427" s="93"/>
      <c r="X1427" s="93"/>
      <c r="Y1427" s="93"/>
      <c r="Z1427" s="93"/>
      <c r="AA1427" s="93"/>
      <c r="AB1427" s="93"/>
      <c r="AC1427" s="93"/>
      <c r="AD1427" s="93"/>
      <c r="AE1427" s="93"/>
      <c r="AF1427" s="93"/>
      <c r="AG1427" s="93"/>
      <c r="AH1427" s="93"/>
      <c r="AI1427" s="93"/>
      <c r="AJ1427" s="93"/>
      <c r="AK1427" s="93"/>
      <c r="AL1427" s="93"/>
      <c r="AM1427" s="93"/>
      <c r="AN1427" s="93"/>
      <c r="AO1427" s="93"/>
      <c r="AP1427" s="93"/>
      <c r="AQ1427" s="93"/>
      <c r="AR1427" s="93"/>
    </row>
    <row r="1428" spans="13:44" x14ac:dyDescent="0.2">
      <c r="M1428" s="105"/>
      <c r="O1428" s="93"/>
      <c r="P1428" s="93"/>
      <c r="Q1428" s="93"/>
      <c r="R1428" s="93"/>
      <c r="S1428" s="93"/>
      <c r="T1428" s="93"/>
      <c r="U1428" s="93"/>
      <c r="V1428" s="93"/>
      <c r="W1428" s="93"/>
      <c r="X1428" s="93"/>
      <c r="Y1428" s="93"/>
      <c r="Z1428" s="93"/>
      <c r="AA1428" s="93"/>
      <c r="AB1428" s="93"/>
      <c r="AC1428" s="93"/>
      <c r="AD1428" s="93"/>
      <c r="AE1428" s="93"/>
      <c r="AF1428" s="93"/>
      <c r="AG1428" s="93"/>
      <c r="AH1428" s="93"/>
      <c r="AI1428" s="93"/>
      <c r="AJ1428" s="93"/>
      <c r="AK1428" s="93"/>
      <c r="AL1428" s="93"/>
      <c r="AM1428" s="93"/>
      <c r="AN1428" s="93"/>
      <c r="AO1428" s="93"/>
      <c r="AP1428" s="93"/>
      <c r="AQ1428" s="93"/>
      <c r="AR1428" s="93"/>
    </row>
    <row r="1429" spans="13:44" x14ac:dyDescent="0.2">
      <c r="M1429" s="105"/>
      <c r="O1429" s="93"/>
      <c r="P1429" s="93"/>
      <c r="Q1429" s="93"/>
      <c r="R1429" s="93"/>
      <c r="S1429" s="93"/>
      <c r="T1429" s="93"/>
      <c r="U1429" s="93"/>
      <c r="V1429" s="93"/>
      <c r="W1429" s="93"/>
      <c r="X1429" s="93"/>
      <c r="Y1429" s="93"/>
      <c r="Z1429" s="93"/>
      <c r="AA1429" s="93"/>
      <c r="AB1429" s="93"/>
      <c r="AC1429" s="93"/>
      <c r="AD1429" s="93"/>
      <c r="AE1429" s="93"/>
      <c r="AF1429" s="93"/>
      <c r="AG1429" s="93"/>
      <c r="AH1429" s="93"/>
      <c r="AI1429" s="93"/>
      <c r="AJ1429" s="93"/>
      <c r="AK1429" s="93"/>
      <c r="AL1429" s="93"/>
      <c r="AM1429" s="93"/>
      <c r="AN1429" s="93"/>
      <c r="AO1429" s="93"/>
      <c r="AP1429" s="93"/>
      <c r="AQ1429" s="93"/>
      <c r="AR1429" s="93"/>
    </row>
    <row r="1430" spans="13:44" x14ac:dyDescent="0.2">
      <c r="M1430" s="105"/>
      <c r="O1430" s="93"/>
      <c r="P1430" s="93"/>
      <c r="Q1430" s="93"/>
      <c r="R1430" s="93"/>
      <c r="S1430" s="93"/>
      <c r="T1430" s="93"/>
      <c r="U1430" s="93"/>
      <c r="V1430" s="93"/>
      <c r="W1430" s="93"/>
      <c r="X1430" s="93"/>
      <c r="Y1430" s="93"/>
      <c r="Z1430" s="93"/>
      <c r="AA1430" s="93"/>
      <c r="AB1430" s="93"/>
      <c r="AC1430" s="93"/>
      <c r="AD1430" s="93"/>
      <c r="AE1430" s="93"/>
      <c r="AF1430" s="93"/>
      <c r="AG1430" s="93"/>
      <c r="AH1430" s="93"/>
      <c r="AI1430" s="93"/>
      <c r="AJ1430" s="93"/>
      <c r="AK1430" s="93"/>
      <c r="AL1430" s="93"/>
      <c r="AM1430" s="93"/>
      <c r="AN1430" s="93"/>
      <c r="AO1430" s="93"/>
      <c r="AP1430" s="93"/>
      <c r="AQ1430" s="93"/>
      <c r="AR1430" s="93"/>
    </row>
    <row r="1431" spans="13:44" x14ac:dyDescent="0.2">
      <c r="M1431" s="105"/>
      <c r="O1431" s="93"/>
      <c r="P1431" s="93"/>
      <c r="Q1431" s="93"/>
      <c r="R1431" s="93"/>
      <c r="S1431" s="93"/>
      <c r="T1431" s="93"/>
      <c r="U1431" s="93"/>
      <c r="V1431" s="93"/>
      <c r="W1431" s="93"/>
      <c r="X1431" s="93"/>
      <c r="Y1431" s="93"/>
      <c r="Z1431" s="93"/>
      <c r="AA1431" s="93"/>
      <c r="AB1431" s="93"/>
      <c r="AC1431" s="93"/>
      <c r="AD1431" s="93"/>
      <c r="AE1431" s="93"/>
      <c r="AF1431" s="93"/>
      <c r="AG1431" s="93"/>
      <c r="AH1431" s="93"/>
      <c r="AI1431" s="93"/>
      <c r="AJ1431" s="93"/>
      <c r="AK1431" s="93"/>
      <c r="AL1431" s="93"/>
      <c r="AM1431" s="93"/>
      <c r="AN1431" s="93"/>
      <c r="AO1431" s="93"/>
      <c r="AP1431" s="93"/>
      <c r="AQ1431" s="93"/>
      <c r="AR1431" s="93"/>
    </row>
    <row r="1432" spans="13:44" x14ac:dyDescent="0.2">
      <c r="M1432" s="105"/>
      <c r="O1432" s="93"/>
      <c r="P1432" s="93"/>
      <c r="Q1432" s="93"/>
      <c r="R1432" s="93"/>
      <c r="S1432" s="93"/>
      <c r="T1432" s="93"/>
      <c r="U1432" s="93"/>
      <c r="V1432" s="93"/>
      <c r="W1432" s="93"/>
      <c r="X1432" s="93"/>
      <c r="Y1432" s="93"/>
      <c r="Z1432" s="93"/>
      <c r="AA1432" s="93"/>
      <c r="AB1432" s="93"/>
      <c r="AC1432" s="93"/>
      <c r="AD1432" s="93"/>
      <c r="AE1432" s="93"/>
      <c r="AF1432" s="93"/>
      <c r="AG1432" s="93"/>
      <c r="AH1432" s="93"/>
      <c r="AI1432" s="93"/>
      <c r="AJ1432" s="93"/>
      <c r="AK1432" s="93"/>
      <c r="AL1432" s="93"/>
      <c r="AM1432" s="93"/>
      <c r="AN1432" s="93"/>
      <c r="AO1432" s="93"/>
      <c r="AP1432" s="93"/>
      <c r="AQ1432" s="93"/>
      <c r="AR1432" s="93"/>
    </row>
    <row r="1433" spans="13:44" x14ac:dyDescent="0.2">
      <c r="M1433" s="105"/>
      <c r="O1433" s="93"/>
      <c r="P1433" s="93"/>
      <c r="Q1433" s="93"/>
      <c r="R1433" s="93"/>
      <c r="S1433" s="93"/>
      <c r="T1433" s="93"/>
      <c r="U1433" s="93"/>
      <c r="V1433" s="93"/>
      <c r="W1433" s="93"/>
      <c r="X1433" s="93"/>
      <c r="Y1433" s="93"/>
      <c r="Z1433" s="93"/>
      <c r="AA1433" s="93"/>
      <c r="AB1433" s="93"/>
      <c r="AC1433" s="93"/>
      <c r="AD1433" s="93"/>
      <c r="AE1433" s="93"/>
      <c r="AF1433" s="93"/>
      <c r="AG1433" s="93"/>
      <c r="AH1433" s="93"/>
      <c r="AI1433" s="93"/>
      <c r="AJ1433" s="93"/>
      <c r="AK1433" s="93"/>
      <c r="AL1433" s="93"/>
      <c r="AM1433" s="93"/>
      <c r="AN1433" s="93"/>
      <c r="AO1433" s="93"/>
      <c r="AP1433" s="93"/>
      <c r="AQ1433" s="93"/>
      <c r="AR1433" s="93"/>
    </row>
    <row r="1434" spans="13:44" x14ac:dyDescent="0.2">
      <c r="M1434" s="105"/>
      <c r="O1434" s="93"/>
      <c r="P1434" s="93"/>
      <c r="Q1434" s="93"/>
      <c r="R1434" s="93"/>
      <c r="S1434" s="93"/>
      <c r="T1434" s="93"/>
      <c r="U1434" s="93"/>
      <c r="V1434" s="93"/>
      <c r="W1434" s="93"/>
      <c r="X1434" s="93"/>
      <c r="Y1434" s="93"/>
      <c r="Z1434" s="93"/>
      <c r="AA1434" s="93"/>
      <c r="AB1434" s="93"/>
      <c r="AC1434" s="93"/>
      <c r="AD1434" s="93"/>
      <c r="AE1434" s="93"/>
      <c r="AF1434" s="93"/>
      <c r="AG1434" s="93"/>
      <c r="AH1434" s="93"/>
      <c r="AI1434" s="93"/>
      <c r="AJ1434" s="93"/>
      <c r="AK1434" s="93"/>
      <c r="AL1434" s="93"/>
      <c r="AM1434" s="93"/>
      <c r="AN1434" s="93"/>
      <c r="AO1434" s="93"/>
      <c r="AP1434" s="93"/>
      <c r="AQ1434" s="93"/>
      <c r="AR1434" s="93"/>
    </row>
    <row r="1435" spans="13:44" x14ac:dyDescent="0.2">
      <c r="M1435" s="105"/>
      <c r="O1435" s="93"/>
      <c r="P1435" s="93"/>
      <c r="Q1435" s="93"/>
      <c r="R1435" s="93"/>
      <c r="S1435" s="93"/>
      <c r="T1435" s="93"/>
      <c r="U1435" s="93"/>
      <c r="V1435" s="93"/>
      <c r="W1435" s="93"/>
      <c r="X1435" s="93"/>
      <c r="Y1435" s="93"/>
      <c r="Z1435" s="93"/>
      <c r="AA1435" s="93"/>
      <c r="AB1435" s="93"/>
      <c r="AC1435" s="93"/>
      <c r="AD1435" s="93"/>
      <c r="AE1435" s="93"/>
      <c r="AF1435" s="93"/>
      <c r="AG1435" s="93"/>
      <c r="AH1435" s="93"/>
      <c r="AI1435" s="93"/>
      <c r="AJ1435" s="93"/>
      <c r="AK1435" s="93"/>
      <c r="AL1435" s="93"/>
      <c r="AM1435" s="93"/>
      <c r="AN1435" s="93"/>
      <c r="AO1435" s="93"/>
      <c r="AP1435" s="93"/>
      <c r="AQ1435" s="93"/>
      <c r="AR1435" s="93"/>
    </row>
    <row r="1436" spans="13:44" x14ac:dyDescent="0.2">
      <c r="M1436" s="105"/>
      <c r="O1436" s="93"/>
      <c r="P1436" s="93"/>
      <c r="Q1436" s="93"/>
      <c r="R1436" s="93"/>
      <c r="S1436" s="93"/>
      <c r="T1436" s="93"/>
      <c r="U1436" s="93"/>
      <c r="V1436" s="93"/>
      <c r="W1436" s="93"/>
      <c r="X1436" s="93"/>
      <c r="Y1436" s="93"/>
      <c r="Z1436" s="93"/>
      <c r="AA1436" s="93"/>
      <c r="AB1436" s="93"/>
      <c r="AC1436" s="93"/>
      <c r="AD1436" s="93"/>
      <c r="AE1436" s="93"/>
      <c r="AF1436" s="93"/>
      <c r="AG1436" s="93"/>
      <c r="AH1436" s="93"/>
      <c r="AI1436" s="93"/>
      <c r="AJ1436" s="93"/>
      <c r="AK1436" s="93"/>
      <c r="AL1436" s="93"/>
      <c r="AM1436" s="93"/>
      <c r="AN1436" s="93"/>
      <c r="AO1436" s="93"/>
      <c r="AP1436" s="93"/>
      <c r="AQ1436" s="93"/>
      <c r="AR1436" s="93"/>
    </row>
    <row r="1437" spans="13:44" x14ac:dyDescent="0.2">
      <c r="M1437" s="105"/>
      <c r="O1437" s="93"/>
      <c r="P1437" s="93"/>
      <c r="Q1437" s="93"/>
      <c r="R1437" s="93"/>
      <c r="S1437" s="93"/>
      <c r="T1437" s="93"/>
      <c r="U1437" s="93"/>
      <c r="V1437" s="93"/>
      <c r="W1437" s="93"/>
      <c r="X1437" s="93"/>
      <c r="Y1437" s="93"/>
      <c r="Z1437" s="93"/>
      <c r="AA1437" s="93"/>
      <c r="AB1437" s="93"/>
      <c r="AC1437" s="93"/>
      <c r="AD1437" s="93"/>
      <c r="AE1437" s="93"/>
      <c r="AF1437" s="93"/>
      <c r="AG1437" s="93"/>
      <c r="AH1437" s="93"/>
      <c r="AI1437" s="93"/>
      <c r="AJ1437" s="93"/>
      <c r="AK1437" s="93"/>
      <c r="AL1437" s="93"/>
      <c r="AM1437" s="93"/>
      <c r="AN1437" s="93"/>
      <c r="AO1437" s="93"/>
      <c r="AP1437" s="93"/>
      <c r="AQ1437" s="93"/>
      <c r="AR1437" s="93"/>
    </row>
    <row r="1438" spans="13:44" x14ac:dyDescent="0.2">
      <c r="M1438" s="105"/>
      <c r="O1438" s="93"/>
      <c r="P1438" s="93"/>
      <c r="Q1438" s="93"/>
      <c r="R1438" s="93"/>
      <c r="S1438" s="93"/>
      <c r="T1438" s="93"/>
      <c r="U1438" s="93"/>
      <c r="V1438" s="93"/>
      <c r="W1438" s="93"/>
      <c r="X1438" s="93"/>
      <c r="Y1438" s="93"/>
      <c r="Z1438" s="93"/>
      <c r="AA1438" s="93"/>
      <c r="AB1438" s="93"/>
      <c r="AC1438" s="93"/>
      <c r="AD1438" s="93"/>
      <c r="AE1438" s="93"/>
      <c r="AF1438" s="93"/>
      <c r="AG1438" s="93"/>
      <c r="AH1438" s="93"/>
      <c r="AI1438" s="93"/>
      <c r="AJ1438" s="93"/>
      <c r="AK1438" s="93"/>
      <c r="AL1438" s="93"/>
      <c r="AM1438" s="93"/>
      <c r="AN1438" s="93"/>
      <c r="AO1438" s="93"/>
      <c r="AP1438" s="93"/>
      <c r="AQ1438" s="93"/>
      <c r="AR1438" s="93"/>
    </row>
    <row r="1439" spans="13:44" x14ac:dyDescent="0.2">
      <c r="M1439" s="105"/>
      <c r="O1439" s="93"/>
      <c r="P1439" s="93"/>
      <c r="Q1439" s="93"/>
      <c r="R1439" s="93"/>
      <c r="S1439" s="93"/>
      <c r="T1439" s="93"/>
      <c r="U1439" s="93"/>
      <c r="V1439" s="93"/>
      <c r="W1439" s="93"/>
      <c r="X1439" s="93"/>
      <c r="Y1439" s="93"/>
      <c r="Z1439" s="93"/>
      <c r="AA1439" s="93"/>
      <c r="AB1439" s="93"/>
      <c r="AC1439" s="93"/>
      <c r="AD1439" s="93"/>
      <c r="AE1439" s="93"/>
      <c r="AF1439" s="93"/>
      <c r="AG1439" s="93"/>
      <c r="AH1439" s="93"/>
      <c r="AI1439" s="93"/>
      <c r="AJ1439" s="93"/>
      <c r="AK1439" s="93"/>
      <c r="AL1439" s="93"/>
      <c r="AM1439" s="93"/>
      <c r="AN1439" s="93"/>
      <c r="AO1439" s="93"/>
      <c r="AP1439" s="93"/>
      <c r="AQ1439" s="93"/>
      <c r="AR1439" s="93"/>
    </row>
    <row r="1440" spans="13:44" x14ac:dyDescent="0.2">
      <c r="M1440" s="105"/>
      <c r="O1440" s="93"/>
      <c r="P1440" s="93"/>
      <c r="Q1440" s="93"/>
      <c r="R1440" s="93"/>
      <c r="S1440" s="93"/>
      <c r="T1440" s="93"/>
      <c r="U1440" s="93"/>
      <c r="V1440" s="93"/>
      <c r="W1440" s="93"/>
      <c r="X1440" s="93"/>
      <c r="Y1440" s="93"/>
      <c r="Z1440" s="93"/>
      <c r="AA1440" s="93"/>
      <c r="AB1440" s="93"/>
      <c r="AC1440" s="93"/>
      <c r="AD1440" s="93"/>
      <c r="AE1440" s="93"/>
      <c r="AF1440" s="93"/>
      <c r="AG1440" s="93"/>
      <c r="AH1440" s="93"/>
      <c r="AI1440" s="93"/>
      <c r="AJ1440" s="93"/>
      <c r="AK1440" s="93"/>
      <c r="AL1440" s="93"/>
      <c r="AM1440" s="93"/>
      <c r="AN1440" s="93"/>
      <c r="AO1440" s="93"/>
      <c r="AP1440" s="93"/>
      <c r="AQ1440" s="93"/>
      <c r="AR1440" s="93"/>
    </row>
    <row r="1441" spans="13:44" x14ac:dyDescent="0.2">
      <c r="M1441" s="105"/>
      <c r="O1441" s="93"/>
      <c r="P1441" s="93"/>
      <c r="Q1441" s="93"/>
      <c r="R1441" s="93"/>
      <c r="S1441" s="93"/>
      <c r="T1441" s="93"/>
      <c r="U1441" s="93"/>
      <c r="V1441" s="93"/>
      <c r="W1441" s="93"/>
      <c r="X1441" s="93"/>
      <c r="Y1441" s="93"/>
      <c r="Z1441" s="93"/>
      <c r="AA1441" s="93"/>
      <c r="AB1441" s="93"/>
      <c r="AC1441" s="93"/>
      <c r="AD1441" s="93"/>
      <c r="AE1441" s="93"/>
      <c r="AF1441" s="93"/>
      <c r="AG1441" s="93"/>
      <c r="AH1441" s="93"/>
      <c r="AI1441" s="93"/>
      <c r="AJ1441" s="93"/>
      <c r="AK1441" s="93"/>
      <c r="AL1441" s="93"/>
      <c r="AM1441" s="93"/>
      <c r="AN1441" s="93"/>
      <c r="AO1441" s="93"/>
      <c r="AP1441" s="93"/>
      <c r="AQ1441" s="93"/>
      <c r="AR1441" s="93"/>
    </row>
    <row r="1442" spans="13:44" x14ac:dyDescent="0.2">
      <c r="M1442" s="105"/>
      <c r="O1442" s="93"/>
      <c r="P1442" s="93"/>
      <c r="Q1442" s="93"/>
      <c r="R1442" s="93"/>
      <c r="S1442" s="93"/>
      <c r="T1442" s="93"/>
      <c r="U1442" s="93"/>
      <c r="V1442" s="93"/>
      <c r="W1442" s="93"/>
      <c r="X1442" s="93"/>
      <c r="Y1442" s="93"/>
      <c r="Z1442" s="93"/>
      <c r="AA1442" s="93"/>
      <c r="AB1442" s="93"/>
      <c r="AC1442" s="93"/>
      <c r="AD1442" s="93"/>
      <c r="AE1442" s="93"/>
      <c r="AF1442" s="93"/>
      <c r="AG1442" s="93"/>
      <c r="AH1442" s="93"/>
      <c r="AI1442" s="93"/>
      <c r="AJ1442" s="93"/>
      <c r="AK1442" s="93"/>
      <c r="AL1442" s="93"/>
      <c r="AM1442" s="93"/>
      <c r="AN1442" s="93"/>
      <c r="AO1442" s="93"/>
      <c r="AP1442" s="93"/>
      <c r="AQ1442" s="93"/>
      <c r="AR1442" s="93"/>
    </row>
    <row r="1443" spans="13:44" x14ac:dyDescent="0.2">
      <c r="M1443" s="105"/>
      <c r="O1443" s="93"/>
      <c r="P1443" s="93"/>
      <c r="Q1443" s="93"/>
      <c r="R1443" s="93"/>
      <c r="S1443" s="93"/>
      <c r="T1443" s="93"/>
      <c r="U1443" s="93"/>
      <c r="V1443" s="93"/>
      <c r="W1443" s="93"/>
      <c r="X1443" s="93"/>
      <c r="Y1443" s="93"/>
      <c r="Z1443" s="93"/>
      <c r="AA1443" s="93"/>
      <c r="AB1443" s="93"/>
      <c r="AC1443" s="93"/>
      <c r="AD1443" s="93"/>
      <c r="AE1443" s="93"/>
      <c r="AF1443" s="93"/>
      <c r="AG1443" s="93"/>
      <c r="AH1443" s="93"/>
      <c r="AI1443" s="93"/>
      <c r="AJ1443" s="93"/>
      <c r="AK1443" s="93"/>
      <c r="AL1443" s="93"/>
      <c r="AM1443" s="93"/>
      <c r="AN1443" s="93"/>
      <c r="AO1443" s="93"/>
      <c r="AP1443" s="93"/>
      <c r="AQ1443" s="93"/>
      <c r="AR1443" s="93"/>
    </row>
    <row r="1444" spans="13:44" x14ac:dyDescent="0.2">
      <c r="M1444" s="105"/>
      <c r="O1444" s="93"/>
      <c r="P1444" s="93"/>
      <c r="Q1444" s="93"/>
      <c r="R1444" s="93"/>
      <c r="S1444" s="93"/>
      <c r="T1444" s="93"/>
      <c r="U1444" s="93"/>
      <c r="V1444" s="93"/>
      <c r="W1444" s="93"/>
      <c r="X1444" s="93"/>
      <c r="Y1444" s="93"/>
      <c r="Z1444" s="93"/>
      <c r="AA1444" s="93"/>
      <c r="AB1444" s="93"/>
      <c r="AC1444" s="93"/>
      <c r="AD1444" s="93"/>
      <c r="AE1444" s="93"/>
      <c r="AF1444" s="93"/>
      <c r="AG1444" s="93"/>
      <c r="AH1444" s="93"/>
      <c r="AI1444" s="93"/>
      <c r="AJ1444" s="93"/>
      <c r="AK1444" s="93"/>
      <c r="AL1444" s="93"/>
      <c r="AM1444" s="93"/>
      <c r="AN1444" s="93"/>
      <c r="AO1444" s="93"/>
      <c r="AP1444" s="93"/>
      <c r="AQ1444" s="93"/>
      <c r="AR1444" s="93"/>
    </row>
    <row r="1445" spans="13:44" x14ac:dyDescent="0.2">
      <c r="M1445" s="105"/>
      <c r="O1445" s="93"/>
      <c r="P1445" s="93"/>
      <c r="Q1445" s="93"/>
      <c r="R1445" s="93"/>
      <c r="S1445" s="93"/>
      <c r="T1445" s="93"/>
      <c r="U1445" s="93"/>
      <c r="V1445" s="93"/>
      <c r="W1445" s="93"/>
      <c r="X1445" s="93"/>
      <c r="Y1445" s="93"/>
      <c r="Z1445" s="93"/>
      <c r="AA1445" s="93"/>
      <c r="AB1445" s="93"/>
      <c r="AC1445" s="93"/>
      <c r="AD1445" s="93"/>
      <c r="AE1445" s="93"/>
      <c r="AF1445" s="93"/>
      <c r="AG1445" s="93"/>
      <c r="AH1445" s="93"/>
      <c r="AI1445" s="93"/>
      <c r="AJ1445" s="93"/>
      <c r="AK1445" s="93"/>
      <c r="AL1445" s="93"/>
      <c r="AM1445" s="93"/>
      <c r="AN1445" s="93"/>
      <c r="AO1445" s="93"/>
      <c r="AP1445" s="93"/>
      <c r="AQ1445" s="93"/>
      <c r="AR1445" s="93"/>
    </row>
    <row r="1446" spans="13:44" x14ac:dyDescent="0.2">
      <c r="M1446" s="105"/>
      <c r="O1446" s="93"/>
      <c r="P1446" s="93"/>
      <c r="Q1446" s="93"/>
      <c r="R1446" s="93"/>
      <c r="S1446" s="93"/>
      <c r="T1446" s="93"/>
      <c r="U1446" s="93"/>
      <c r="V1446" s="93"/>
      <c r="W1446" s="93"/>
      <c r="X1446" s="93"/>
      <c r="Y1446" s="93"/>
      <c r="Z1446" s="93"/>
      <c r="AA1446" s="93"/>
      <c r="AB1446" s="93"/>
      <c r="AC1446" s="93"/>
      <c r="AD1446" s="93"/>
      <c r="AE1446" s="93"/>
      <c r="AF1446" s="93"/>
      <c r="AG1446" s="93"/>
      <c r="AH1446" s="93"/>
      <c r="AI1446" s="93"/>
      <c r="AJ1446" s="93"/>
      <c r="AK1446" s="93"/>
      <c r="AL1446" s="93"/>
      <c r="AM1446" s="93"/>
      <c r="AN1446" s="93"/>
      <c r="AO1446" s="93"/>
      <c r="AP1446" s="93"/>
      <c r="AQ1446" s="93"/>
      <c r="AR1446" s="93"/>
    </row>
    <row r="1447" spans="13:44" x14ac:dyDescent="0.2">
      <c r="M1447" s="105"/>
      <c r="O1447" s="93"/>
      <c r="P1447" s="93"/>
      <c r="Q1447" s="93"/>
      <c r="R1447" s="93"/>
      <c r="S1447" s="93"/>
      <c r="T1447" s="93"/>
      <c r="U1447" s="93"/>
      <c r="V1447" s="93"/>
      <c r="W1447" s="93"/>
      <c r="X1447" s="93"/>
      <c r="Y1447" s="93"/>
      <c r="Z1447" s="93"/>
      <c r="AA1447" s="93"/>
      <c r="AB1447" s="93"/>
      <c r="AC1447" s="93"/>
      <c r="AD1447" s="93"/>
      <c r="AE1447" s="93"/>
      <c r="AF1447" s="93"/>
      <c r="AG1447" s="93"/>
      <c r="AH1447" s="93"/>
      <c r="AI1447" s="93"/>
      <c r="AJ1447" s="93"/>
      <c r="AK1447" s="93"/>
      <c r="AL1447" s="93"/>
      <c r="AM1447" s="93"/>
      <c r="AN1447" s="93"/>
      <c r="AO1447" s="93"/>
      <c r="AP1447" s="93"/>
      <c r="AQ1447" s="93"/>
      <c r="AR1447" s="93"/>
    </row>
    <row r="1448" spans="13:44" x14ac:dyDescent="0.2">
      <c r="M1448" s="105"/>
      <c r="O1448" s="93"/>
      <c r="P1448" s="93"/>
      <c r="Q1448" s="93"/>
      <c r="R1448" s="93"/>
      <c r="S1448" s="93"/>
      <c r="T1448" s="93"/>
      <c r="U1448" s="93"/>
      <c r="V1448" s="93"/>
      <c r="W1448" s="93"/>
      <c r="X1448" s="93"/>
      <c r="Y1448" s="93"/>
      <c r="Z1448" s="93"/>
      <c r="AA1448" s="93"/>
      <c r="AB1448" s="93"/>
      <c r="AC1448" s="93"/>
      <c r="AD1448" s="93"/>
      <c r="AE1448" s="93"/>
      <c r="AF1448" s="93"/>
      <c r="AG1448" s="93"/>
      <c r="AH1448" s="93"/>
      <c r="AI1448" s="93"/>
      <c r="AJ1448" s="93"/>
      <c r="AK1448" s="93"/>
      <c r="AL1448" s="93"/>
      <c r="AM1448" s="93"/>
      <c r="AN1448" s="93"/>
      <c r="AO1448" s="93"/>
      <c r="AP1448" s="93"/>
      <c r="AQ1448" s="93"/>
      <c r="AR1448" s="93"/>
    </row>
    <row r="1449" spans="13:44" x14ac:dyDescent="0.2">
      <c r="M1449" s="105"/>
      <c r="O1449" s="93"/>
      <c r="P1449" s="93"/>
      <c r="Q1449" s="93"/>
      <c r="R1449" s="93"/>
      <c r="S1449" s="93"/>
      <c r="T1449" s="93"/>
      <c r="U1449" s="93"/>
      <c r="V1449" s="93"/>
      <c r="W1449" s="93"/>
      <c r="X1449" s="93"/>
      <c r="Y1449" s="93"/>
      <c r="Z1449" s="93"/>
      <c r="AA1449" s="93"/>
      <c r="AB1449" s="93"/>
      <c r="AC1449" s="93"/>
      <c r="AD1449" s="93"/>
      <c r="AE1449" s="93"/>
      <c r="AF1449" s="93"/>
      <c r="AG1449" s="93"/>
      <c r="AH1449" s="93"/>
      <c r="AI1449" s="93"/>
      <c r="AJ1449" s="93"/>
      <c r="AK1449" s="93"/>
      <c r="AL1449" s="93"/>
      <c r="AM1449" s="93"/>
      <c r="AN1449" s="93"/>
      <c r="AO1449" s="93"/>
      <c r="AP1449" s="93"/>
      <c r="AQ1449" s="93"/>
      <c r="AR1449" s="93"/>
    </row>
    <row r="1450" spans="13:44" x14ac:dyDescent="0.2">
      <c r="M1450" s="105"/>
      <c r="O1450" s="93"/>
      <c r="P1450" s="93"/>
      <c r="Q1450" s="93"/>
      <c r="R1450" s="93"/>
      <c r="S1450" s="93"/>
      <c r="T1450" s="93"/>
      <c r="U1450" s="93"/>
      <c r="V1450" s="93"/>
      <c r="W1450" s="93"/>
      <c r="X1450" s="93"/>
      <c r="Y1450" s="93"/>
      <c r="Z1450" s="93"/>
      <c r="AA1450" s="93"/>
      <c r="AB1450" s="93"/>
      <c r="AC1450" s="93"/>
      <c r="AD1450" s="93"/>
      <c r="AE1450" s="93"/>
      <c r="AF1450" s="93"/>
      <c r="AG1450" s="93"/>
      <c r="AH1450" s="93"/>
      <c r="AI1450" s="93"/>
      <c r="AJ1450" s="93"/>
      <c r="AK1450" s="93"/>
      <c r="AL1450" s="93"/>
      <c r="AM1450" s="93"/>
      <c r="AN1450" s="93"/>
      <c r="AO1450" s="93"/>
      <c r="AP1450" s="93"/>
      <c r="AQ1450" s="93"/>
      <c r="AR1450" s="93"/>
    </row>
    <row r="1451" spans="13:44" x14ac:dyDescent="0.2">
      <c r="M1451" s="105"/>
      <c r="O1451" s="93"/>
      <c r="P1451" s="93"/>
      <c r="Q1451" s="93"/>
      <c r="R1451" s="93"/>
      <c r="S1451" s="93"/>
      <c r="T1451" s="93"/>
      <c r="U1451" s="93"/>
      <c r="V1451" s="93"/>
      <c r="W1451" s="93"/>
      <c r="X1451" s="93"/>
      <c r="Y1451" s="93"/>
      <c r="Z1451" s="93"/>
      <c r="AA1451" s="93"/>
      <c r="AB1451" s="93"/>
      <c r="AC1451" s="93"/>
      <c r="AD1451" s="93"/>
      <c r="AE1451" s="93"/>
      <c r="AF1451" s="93"/>
      <c r="AG1451" s="93"/>
      <c r="AH1451" s="93"/>
      <c r="AI1451" s="93"/>
      <c r="AJ1451" s="93"/>
      <c r="AK1451" s="93"/>
      <c r="AL1451" s="93"/>
      <c r="AM1451" s="93"/>
      <c r="AN1451" s="93"/>
      <c r="AO1451" s="93"/>
      <c r="AP1451" s="93"/>
      <c r="AQ1451" s="93"/>
      <c r="AR1451" s="93"/>
    </row>
    <row r="1452" spans="13:44" x14ac:dyDescent="0.2">
      <c r="M1452" s="105"/>
      <c r="O1452" s="93"/>
      <c r="P1452" s="93"/>
      <c r="Q1452" s="93"/>
      <c r="R1452" s="93"/>
      <c r="S1452" s="93"/>
      <c r="T1452" s="93"/>
      <c r="U1452" s="93"/>
      <c r="V1452" s="93"/>
      <c r="W1452" s="93"/>
      <c r="X1452" s="93"/>
      <c r="Y1452" s="93"/>
      <c r="Z1452" s="93"/>
      <c r="AA1452" s="93"/>
      <c r="AB1452" s="93"/>
      <c r="AC1452" s="93"/>
      <c r="AD1452" s="93"/>
      <c r="AE1452" s="93"/>
      <c r="AF1452" s="93"/>
      <c r="AG1452" s="93"/>
      <c r="AH1452" s="93"/>
      <c r="AI1452" s="93"/>
      <c r="AJ1452" s="93"/>
      <c r="AK1452" s="93"/>
      <c r="AL1452" s="93"/>
      <c r="AM1452" s="93"/>
      <c r="AN1452" s="93"/>
      <c r="AO1452" s="93"/>
      <c r="AP1452" s="93"/>
      <c r="AQ1452" s="93"/>
      <c r="AR1452" s="93"/>
    </row>
    <row r="1453" spans="13:44" x14ac:dyDescent="0.2">
      <c r="M1453" s="105"/>
      <c r="O1453" s="93"/>
      <c r="P1453" s="93"/>
      <c r="Q1453" s="93"/>
      <c r="R1453" s="93"/>
      <c r="S1453" s="93"/>
      <c r="T1453" s="93"/>
      <c r="U1453" s="93"/>
      <c r="V1453" s="93"/>
      <c r="W1453" s="93"/>
      <c r="X1453" s="93"/>
      <c r="Y1453" s="93"/>
      <c r="Z1453" s="93"/>
      <c r="AA1453" s="93"/>
      <c r="AB1453" s="93"/>
      <c r="AC1453" s="93"/>
      <c r="AD1453" s="93"/>
      <c r="AE1453" s="93"/>
      <c r="AF1453" s="93"/>
      <c r="AG1453" s="93"/>
      <c r="AH1453" s="93"/>
      <c r="AI1453" s="93"/>
      <c r="AJ1453" s="93"/>
      <c r="AK1453" s="93"/>
      <c r="AL1453" s="93"/>
      <c r="AM1453" s="93"/>
      <c r="AN1453" s="93"/>
      <c r="AO1453" s="93"/>
      <c r="AP1453" s="93"/>
      <c r="AQ1453" s="93"/>
      <c r="AR1453" s="93"/>
    </row>
    <row r="1454" spans="13:44" x14ac:dyDescent="0.2">
      <c r="M1454" s="105"/>
      <c r="O1454" s="93"/>
      <c r="P1454" s="93"/>
      <c r="Q1454" s="93"/>
      <c r="R1454" s="93"/>
      <c r="S1454" s="93"/>
      <c r="T1454" s="93"/>
      <c r="U1454" s="93"/>
      <c r="V1454" s="93"/>
      <c r="W1454" s="93"/>
      <c r="X1454" s="93"/>
      <c r="Y1454" s="93"/>
      <c r="Z1454" s="93"/>
      <c r="AA1454" s="93"/>
      <c r="AB1454" s="93"/>
      <c r="AC1454" s="93"/>
      <c r="AD1454" s="93"/>
      <c r="AE1454" s="93"/>
      <c r="AF1454" s="93"/>
      <c r="AG1454" s="93"/>
      <c r="AH1454" s="93"/>
      <c r="AI1454" s="93"/>
      <c r="AJ1454" s="93"/>
      <c r="AK1454" s="93"/>
      <c r="AL1454" s="93"/>
      <c r="AM1454" s="93"/>
      <c r="AN1454" s="93"/>
      <c r="AO1454" s="93"/>
      <c r="AP1454" s="93"/>
      <c r="AQ1454" s="93"/>
      <c r="AR1454" s="93"/>
    </row>
    <row r="1455" spans="13:44" x14ac:dyDescent="0.2">
      <c r="M1455" s="105"/>
      <c r="O1455" s="93"/>
      <c r="P1455" s="93"/>
      <c r="Q1455" s="93"/>
      <c r="R1455" s="93"/>
      <c r="S1455" s="93"/>
      <c r="T1455" s="93"/>
      <c r="U1455" s="93"/>
      <c r="V1455" s="93"/>
      <c r="W1455" s="93"/>
      <c r="X1455" s="93"/>
      <c r="Y1455" s="93"/>
      <c r="Z1455" s="93"/>
      <c r="AA1455" s="93"/>
      <c r="AB1455" s="93"/>
      <c r="AC1455" s="93"/>
      <c r="AD1455" s="93"/>
      <c r="AE1455" s="93"/>
      <c r="AF1455" s="93"/>
      <c r="AG1455" s="93"/>
      <c r="AH1455" s="93"/>
      <c r="AI1455" s="93"/>
      <c r="AJ1455" s="93"/>
      <c r="AK1455" s="93"/>
      <c r="AL1455" s="93"/>
      <c r="AM1455" s="93"/>
      <c r="AN1455" s="93"/>
      <c r="AO1455" s="93"/>
      <c r="AP1455" s="93"/>
      <c r="AQ1455" s="93"/>
      <c r="AR1455" s="93"/>
    </row>
    <row r="1456" spans="13:44" x14ac:dyDescent="0.2">
      <c r="M1456" s="105"/>
      <c r="O1456" s="93"/>
      <c r="P1456" s="93"/>
      <c r="Q1456" s="93"/>
      <c r="R1456" s="93"/>
      <c r="S1456" s="93"/>
      <c r="T1456" s="93"/>
      <c r="U1456" s="93"/>
      <c r="V1456" s="93"/>
      <c r="W1456" s="93"/>
      <c r="X1456" s="93"/>
      <c r="Y1456" s="93"/>
      <c r="Z1456" s="93"/>
      <c r="AA1456" s="93"/>
      <c r="AB1456" s="93"/>
      <c r="AC1456" s="93"/>
      <c r="AD1456" s="93"/>
      <c r="AE1456" s="93"/>
      <c r="AF1456" s="93"/>
      <c r="AG1456" s="93"/>
      <c r="AH1456" s="93"/>
      <c r="AI1456" s="93"/>
      <c r="AJ1456" s="93"/>
      <c r="AK1456" s="93"/>
      <c r="AL1456" s="93"/>
      <c r="AM1456" s="93"/>
      <c r="AN1456" s="93"/>
      <c r="AO1456" s="93"/>
      <c r="AP1456" s="93"/>
      <c r="AQ1456" s="93"/>
      <c r="AR1456" s="93"/>
    </row>
    <row r="1457" spans="13:44" x14ac:dyDescent="0.2">
      <c r="M1457" s="105"/>
      <c r="O1457" s="93"/>
      <c r="P1457" s="93"/>
      <c r="Q1457" s="93"/>
      <c r="R1457" s="93"/>
      <c r="S1457" s="93"/>
      <c r="T1457" s="93"/>
      <c r="U1457" s="93"/>
      <c r="V1457" s="93"/>
      <c r="W1457" s="93"/>
      <c r="X1457" s="93"/>
      <c r="Y1457" s="93"/>
      <c r="Z1457" s="93"/>
      <c r="AA1457" s="93"/>
      <c r="AB1457" s="93"/>
      <c r="AC1457" s="93"/>
      <c r="AD1457" s="93"/>
      <c r="AE1457" s="93"/>
      <c r="AF1457" s="93"/>
      <c r="AG1457" s="93"/>
      <c r="AH1457" s="93"/>
      <c r="AI1457" s="93"/>
      <c r="AJ1457" s="93"/>
      <c r="AK1457" s="93"/>
      <c r="AL1457" s="93"/>
      <c r="AM1457" s="93"/>
      <c r="AN1457" s="93"/>
      <c r="AO1457" s="93"/>
      <c r="AP1457" s="93"/>
      <c r="AQ1457" s="93"/>
      <c r="AR1457" s="93"/>
    </row>
    <row r="1458" spans="13:44" x14ac:dyDescent="0.2">
      <c r="M1458" s="105"/>
      <c r="O1458" s="93"/>
      <c r="P1458" s="93"/>
      <c r="Q1458" s="93"/>
      <c r="R1458" s="93"/>
      <c r="S1458" s="93"/>
      <c r="T1458" s="93"/>
      <c r="U1458" s="93"/>
      <c r="V1458" s="93"/>
      <c r="W1458" s="93"/>
      <c r="X1458" s="93"/>
      <c r="Y1458" s="93"/>
      <c r="Z1458" s="93"/>
      <c r="AA1458" s="93"/>
      <c r="AB1458" s="93"/>
      <c r="AC1458" s="93"/>
      <c r="AD1458" s="93"/>
      <c r="AE1458" s="93"/>
      <c r="AF1458" s="93"/>
      <c r="AG1458" s="93"/>
      <c r="AH1458" s="93"/>
      <c r="AI1458" s="93"/>
      <c r="AJ1458" s="93"/>
      <c r="AK1458" s="93"/>
      <c r="AL1458" s="93"/>
      <c r="AM1458" s="93"/>
      <c r="AN1458" s="93"/>
      <c r="AO1458" s="93"/>
      <c r="AP1458" s="93"/>
      <c r="AQ1458" s="93"/>
      <c r="AR1458" s="93"/>
    </row>
    <row r="1459" spans="13:44" x14ac:dyDescent="0.2">
      <c r="M1459" s="105"/>
      <c r="O1459" s="93"/>
      <c r="P1459" s="93"/>
      <c r="Q1459" s="93"/>
      <c r="R1459" s="93"/>
      <c r="S1459" s="93"/>
      <c r="T1459" s="93"/>
      <c r="U1459" s="93"/>
      <c r="V1459" s="93"/>
      <c r="W1459" s="93"/>
      <c r="X1459" s="93"/>
      <c r="Y1459" s="93"/>
      <c r="Z1459" s="93"/>
      <c r="AA1459" s="93"/>
      <c r="AB1459" s="93"/>
      <c r="AC1459" s="93"/>
      <c r="AD1459" s="93"/>
      <c r="AE1459" s="93"/>
      <c r="AF1459" s="93"/>
      <c r="AG1459" s="93"/>
      <c r="AH1459" s="93"/>
      <c r="AI1459" s="93"/>
      <c r="AJ1459" s="93"/>
      <c r="AK1459" s="93"/>
      <c r="AL1459" s="93"/>
      <c r="AM1459" s="93"/>
      <c r="AN1459" s="93"/>
      <c r="AO1459" s="93"/>
      <c r="AP1459" s="93"/>
      <c r="AQ1459" s="93"/>
      <c r="AR1459" s="93"/>
    </row>
    <row r="1460" spans="13:44" x14ac:dyDescent="0.2">
      <c r="M1460" s="105"/>
      <c r="O1460" s="93"/>
      <c r="P1460" s="93"/>
      <c r="Q1460" s="93"/>
      <c r="R1460" s="93"/>
      <c r="S1460" s="93"/>
      <c r="T1460" s="93"/>
      <c r="U1460" s="93"/>
      <c r="V1460" s="93"/>
      <c r="W1460" s="93"/>
      <c r="X1460" s="93"/>
      <c r="Y1460" s="93"/>
      <c r="Z1460" s="93"/>
      <c r="AA1460" s="93"/>
      <c r="AB1460" s="93"/>
      <c r="AC1460" s="93"/>
      <c r="AD1460" s="93"/>
      <c r="AE1460" s="93"/>
      <c r="AF1460" s="93"/>
      <c r="AG1460" s="93"/>
      <c r="AH1460" s="93"/>
      <c r="AI1460" s="93"/>
      <c r="AJ1460" s="93"/>
      <c r="AK1460" s="93"/>
      <c r="AL1460" s="93"/>
      <c r="AM1460" s="93"/>
      <c r="AN1460" s="93"/>
      <c r="AO1460" s="93"/>
      <c r="AP1460" s="93"/>
      <c r="AQ1460" s="93"/>
      <c r="AR1460" s="93"/>
    </row>
    <row r="1461" spans="13:44" x14ac:dyDescent="0.2">
      <c r="M1461" s="105"/>
      <c r="O1461" s="93"/>
      <c r="P1461" s="93"/>
      <c r="Q1461" s="93"/>
      <c r="R1461" s="93"/>
      <c r="S1461" s="93"/>
      <c r="T1461" s="93"/>
      <c r="U1461" s="93"/>
      <c r="V1461" s="93"/>
      <c r="W1461" s="93"/>
      <c r="X1461" s="93"/>
      <c r="Y1461" s="93"/>
      <c r="Z1461" s="93"/>
      <c r="AA1461" s="93"/>
      <c r="AB1461" s="93"/>
      <c r="AC1461" s="93"/>
      <c r="AD1461" s="93"/>
      <c r="AE1461" s="93"/>
      <c r="AF1461" s="93"/>
      <c r="AG1461" s="93"/>
      <c r="AH1461" s="93"/>
      <c r="AI1461" s="93"/>
      <c r="AJ1461" s="93"/>
      <c r="AK1461" s="93"/>
      <c r="AL1461" s="93"/>
      <c r="AM1461" s="93"/>
      <c r="AN1461" s="93"/>
      <c r="AO1461" s="93"/>
      <c r="AP1461" s="93"/>
      <c r="AQ1461" s="93"/>
      <c r="AR1461" s="93"/>
    </row>
    <row r="1462" spans="13:44" x14ac:dyDescent="0.2">
      <c r="M1462" s="105"/>
      <c r="O1462" s="93"/>
      <c r="P1462" s="93"/>
      <c r="Q1462" s="93"/>
      <c r="R1462" s="93"/>
      <c r="S1462" s="93"/>
      <c r="T1462" s="93"/>
      <c r="U1462" s="93"/>
      <c r="V1462" s="93"/>
      <c r="W1462" s="93"/>
      <c r="X1462" s="93"/>
      <c r="Y1462" s="93"/>
      <c r="Z1462" s="93"/>
      <c r="AA1462" s="93"/>
      <c r="AB1462" s="93"/>
      <c r="AC1462" s="93"/>
      <c r="AD1462" s="93"/>
      <c r="AE1462" s="93"/>
      <c r="AF1462" s="93"/>
      <c r="AG1462" s="93"/>
      <c r="AH1462" s="93"/>
      <c r="AI1462" s="93"/>
      <c r="AJ1462" s="93"/>
      <c r="AK1462" s="93"/>
      <c r="AL1462" s="93"/>
      <c r="AM1462" s="93"/>
      <c r="AN1462" s="93"/>
      <c r="AO1462" s="93"/>
      <c r="AP1462" s="93"/>
      <c r="AQ1462" s="93"/>
      <c r="AR1462" s="93"/>
    </row>
    <row r="1463" spans="13:44" x14ac:dyDescent="0.2">
      <c r="M1463" s="105"/>
      <c r="O1463" s="93"/>
      <c r="P1463" s="93"/>
      <c r="Q1463" s="93"/>
      <c r="R1463" s="93"/>
      <c r="S1463" s="93"/>
      <c r="T1463" s="93"/>
      <c r="U1463" s="93"/>
      <c r="V1463" s="93"/>
      <c r="W1463" s="93"/>
      <c r="X1463" s="93"/>
      <c r="Y1463" s="93"/>
      <c r="Z1463" s="93"/>
      <c r="AA1463" s="93"/>
      <c r="AB1463" s="93"/>
      <c r="AC1463" s="93"/>
      <c r="AD1463" s="93"/>
      <c r="AE1463" s="93"/>
      <c r="AF1463" s="93"/>
      <c r="AG1463" s="93"/>
      <c r="AH1463" s="93"/>
      <c r="AI1463" s="93"/>
      <c r="AJ1463" s="93"/>
      <c r="AK1463" s="93"/>
      <c r="AL1463" s="93"/>
      <c r="AM1463" s="93"/>
      <c r="AN1463" s="93"/>
      <c r="AO1463" s="93"/>
      <c r="AP1463" s="93"/>
      <c r="AQ1463" s="93"/>
      <c r="AR1463" s="93"/>
    </row>
    <row r="1464" spans="13:44" x14ac:dyDescent="0.2">
      <c r="M1464" s="105"/>
      <c r="O1464" s="93"/>
      <c r="P1464" s="93"/>
      <c r="Q1464" s="93"/>
      <c r="R1464" s="93"/>
      <c r="S1464" s="93"/>
      <c r="T1464" s="93"/>
      <c r="U1464" s="93"/>
      <c r="V1464" s="93"/>
      <c r="W1464" s="93"/>
      <c r="X1464" s="93"/>
      <c r="Y1464" s="93"/>
      <c r="Z1464" s="93"/>
      <c r="AA1464" s="93"/>
      <c r="AB1464" s="93"/>
      <c r="AC1464" s="93"/>
      <c r="AD1464" s="93"/>
      <c r="AE1464" s="93"/>
      <c r="AF1464" s="93"/>
      <c r="AG1464" s="93"/>
      <c r="AH1464" s="93"/>
      <c r="AI1464" s="93"/>
      <c r="AJ1464" s="93"/>
      <c r="AK1464" s="93"/>
      <c r="AL1464" s="93"/>
      <c r="AM1464" s="93"/>
      <c r="AN1464" s="93"/>
      <c r="AO1464" s="93"/>
      <c r="AP1464" s="93"/>
      <c r="AQ1464" s="93"/>
      <c r="AR1464" s="93"/>
    </row>
    <row r="1465" spans="13:44" x14ac:dyDescent="0.2">
      <c r="M1465" s="105"/>
      <c r="O1465" s="93"/>
      <c r="P1465" s="93"/>
      <c r="Q1465" s="93"/>
      <c r="R1465" s="93"/>
      <c r="S1465" s="93"/>
      <c r="T1465" s="93"/>
      <c r="U1465" s="93"/>
      <c r="V1465" s="93"/>
      <c r="W1465" s="93"/>
      <c r="X1465" s="93"/>
      <c r="Y1465" s="93"/>
      <c r="Z1465" s="93"/>
      <c r="AA1465" s="93"/>
      <c r="AB1465" s="93"/>
      <c r="AC1465" s="93"/>
      <c r="AD1465" s="93"/>
      <c r="AE1465" s="93"/>
      <c r="AF1465" s="93"/>
      <c r="AG1465" s="93"/>
      <c r="AH1465" s="93"/>
      <c r="AI1465" s="93"/>
      <c r="AJ1465" s="93"/>
      <c r="AK1465" s="93"/>
      <c r="AL1465" s="93"/>
      <c r="AM1465" s="93"/>
      <c r="AN1465" s="93"/>
      <c r="AO1465" s="93"/>
      <c r="AP1465" s="93"/>
      <c r="AQ1465" s="93"/>
      <c r="AR1465" s="93"/>
    </row>
    <row r="1466" spans="13:44" x14ac:dyDescent="0.2">
      <c r="M1466" s="105"/>
      <c r="O1466" s="93"/>
      <c r="P1466" s="93"/>
      <c r="Q1466" s="93"/>
      <c r="R1466" s="93"/>
      <c r="S1466" s="93"/>
      <c r="T1466" s="93"/>
      <c r="U1466" s="93"/>
      <c r="V1466" s="93"/>
      <c r="W1466" s="93"/>
      <c r="X1466" s="93"/>
      <c r="Y1466" s="93"/>
      <c r="Z1466" s="93"/>
      <c r="AA1466" s="93"/>
      <c r="AB1466" s="93"/>
      <c r="AC1466" s="93"/>
      <c r="AD1466" s="93"/>
      <c r="AE1466" s="93"/>
      <c r="AF1466" s="93"/>
      <c r="AG1466" s="93"/>
      <c r="AH1466" s="93"/>
      <c r="AI1466" s="93"/>
      <c r="AJ1466" s="93"/>
      <c r="AK1466" s="93"/>
      <c r="AL1466" s="93"/>
      <c r="AM1466" s="93"/>
      <c r="AN1466" s="93"/>
      <c r="AO1466" s="93"/>
      <c r="AP1466" s="93"/>
      <c r="AQ1466" s="93"/>
      <c r="AR1466" s="93"/>
    </row>
    <row r="1467" spans="13:44" x14ac:dyDescent="0.2">
      <c r="M1467" s="105"/>
      <c r="O1467" s="93"/>
      <c r="P1467" s="93"/>
      <c r="Q1467" s="93"/>
      <c r="R1467" s="93"/>
      <c r="S1467" s="93"/>
      <c r="T1467" s="93"/>
      <c r="U1467" s="93"/>
      <c r="V1467" s="93"/>
      <c r="W1467" s="93"/>
      <c r="X1467" s="93"/>
      <c r="Y1467" s="93"/>
      <c r="Z1467" s="93"/>
      <c r="AA1467" s="93"/>
      <c r="AB1467" s="93"/>
      <c r="AC1467" s="93"/>
      <c r="AD1467" s="93"/>
      <c r="AE1467" s="93"/>
      <c r="AF1467" s="93"/>
      <c r="AG1467" s="93"/>
      <c r="AH1467" s="93"/>
      <c r="AI1467" s="93"/>
      <c r="AJ1467" s="93"/>
      <c r="AK1467" s="93"/>
      <c r="AL1467" s="93"/>
      <c r="AM1467" s="93"/>
      <c r="AN1467" s="93"/>
      <c r="AO1467" s="93"/>
      <c r="AP1467" s="93"/>
      <c r="AQ1467" s="93"/>
      <c r="AR1467" s="93"/>
    </row>
    <row r="1468" spans="13:44" x14ac:dyDescent="0.2">
      <c r="M1468" s="105"/>
      <c r="O1468" s="93"/>
      <c r="P1468" s="93"/>
      <c r="Q1468" s="93"/>
      <c r="R1468" s="93"/>
      <c r="S1468" s="93"/>
      <c r="T1468" s="93"/>
      <c r="U1468" s="93"/>
      <c r="V1468" s="93"/>
      <c r="W1468" s="93"/>
      <c r="X1468" s="93"/>
      <c r="Y1468" s="93"/>
      <c r="Z1468" s="93"/>
      <c r="AA1468" s="93"/>
      <c r="AB1468" s="93"/>
      <c r="AC1468" s="93"/>
      <c r="AD1468" s="93"/>
      <c r="AE1468" s="93"/>
      <c r="AF1468" s="93"/>
      <c r="AG1468" s="93"/>
      <c r="AH1468" s="93"/>
      <c r="AI1468" s="93"/>
      <c r="AJ1468" s="93"/>
      <c r="AK1468" s="93"/>
      <c r="AL1468" s="93"/>
      <c r="AM1468" s="93"/>
      <c r="AN1468" s="93"/>
      <c r="AO1468" s="93"/>
      <c r="AP1468" s="93"/>
      <c r="AQ1468" s="93"/>
      <c r="AR1468" s="93"/>
    </row>
    <row r="1469" spans="13:44" x14ac:dyDescent="0.2">
      <c r="M1469" s="105"/>
      <c r="O1469" s="93"/>
      <c r="P1469" s="93"/>
      <c r="Q1469" s="93"/>
      <c r="R1469" s="93"/>
      <c r="S1469" s="93"/>
      <c r="T1469" s="93"/>
      <c r="U1469" s="93"/>
      <c r="V1469" s="93"/>
      <c r="W1469" s="93"/>
      <c r="X1469" s="93"/>
      <c r="Y1469" s="93"/>
      <c r="Z1469" s="93"/>
      <c r="AA1469" s="93"/>
      <c r="AB1469" s="93"/>
      <c r="AC1469" s="93"/>
      <c r="AD1469" s="93"/>
      <c r="AE1469" s="93"/>
      <c r="AF1469" s="93"/>
      <c r="AG1469" s="93"/>
      <c r="AH1469" s="93"/>
      <c r="AI1469" s="93"/>
      <c r="AJ1469" s="93"/>
      <c r="AK1469" s="93"/>
      <c r="AL1469" s="93"/>
      <c r="AM1469" s="93"/>
      <c r="AN1469" s="93"/>
      <c r="AO1469" s="93"/>
      <c r="AP1469" s="93"/>
      <c r="AQ1469" s="93"/>
      <c r="AR1469" s="93"/>
    </row>
    <row r="1470" spans="13:44" x14ac:dyDescent="0.2">
      <c r="M1470" s="105"/>
      <c r="O1470" s="93"/>
      <c r="P1470" s="93"/>
      <c r="Q1470" s="93"/>
      <c r="R1470" s="93"/>
      <c r="S1470" s="93"/>
      <c r="T1470" s="93"/>
      <c r="U1470" s="93"/>
      <c r="V1470" s="93"/>
      <c r="W1470" s="93"/>
      <c r="X1470" s="93"/>
      <c r="Y1470" s="93"/>
      <c r="Z1470" s="93"/>
      <c r="AA1470" s="93"/>
      <c r="AB1470" s="93"/>
      <c r="AC1470" s="93"/>
      <c r="AD1470" s="93"/>
      <c r="AE1470" s="93"/>
      <c r="AF1470" s="93"/>
      <c r="AG1470" s="93"/>
      <c r="AH1470" s="93"/>
      <c r="AI1470" s="93"/>
      <c r="AJ1470" s="93"/>
      <c r="AK1470" s="93"/>
      <c r="AL1470" s="93"/>
      <c r="AM1470" s="93"/>
      <c r="AN1470" s="93"/>
      <c r="AO1470" s="93"/>
      <c r="AP1470" s="93"/>
      <c r="AQ1470" s="93"/>
      <c r="AR1470" s="93"/>
    </row>
    <row r="1471" spans="13:44" x14ac:dyDescent="0.2">
      <c r="M1471" s="105"/>
      <c r="O1471" s="93"/>
      <c r="P1471" s="93"/>
      <c r="Q1471" s="93"/>
      <c r="R1471" s="93"/>
      <c r="S1471" s="93"/>
      <c r="T1471" s="93"/>
      <c r="U1471" s="93"/>
      <c r="V1471" s="93"/>
      <c r="W1471" s="93"/>
      <c r="X1471" s="93"/>
      <c r="Y1471" s="93"/>
      <c r="Z1471" s="93"/>
      <c r="AA1471" s="93"/>
      <c r="AB1471" s="93"/>
      <c r="AC1471" s="93"/>
      <c r="AD1471" s="93"/>
      <c r="AE1471" s="93"/>
      <c r="AF1471" s="93"/>
      <c r="AG1471" s="93"/>
      <c r="AH1471" s="93"/>
      <c r="AI1471" s="93"/>
      <c r="AJ1471" s="93"/>
      <c r="AK1471" s="93"/>
      <c r="AL1471" s="93"/>
      <c r="AM1471" s="93"/>
      <c r="AN1471" s="93"/>
      <c r="AO1471" s="93"/>
      <c r="AP1471" s="93"/>
      <c r="AQ1471" s="93"/>
      <c r="AR1471" s="93"/>
    </row>
    <row r="1472" spans="13:44" x14ac:dyDescent="0.2">
      <c r="M1472" s="105"/>
      <c r="O1472" s="93"/>
      <c r="P1472" s="93"/>
      <c r="Q1472" s="93"/>
      <c r="R1472" s="93"/>
      <c r="S1472" s="93"/>
      <c r="T1472" s="93"/>
      <c r="U1472" s="93"/>
      <c r="V1472" s="93"/>
      <c r="W1472" s="93"/>
      <c r="X1472" s="93"/>
      <c r="Y1472" s="93"/>
      <c r="Z1472" s="93"/>
      <c r="AA1472" s="93"/>
      <c r="AB1472" s="93"/>
      <c r="AC1472" s="93"/>
      <c r="AD1472" s="93"/>
      <c r="AE1472" s="93"/>
      <c r="AF1472" s="93"/>
      <c r="AG1472" s="93"/>
      <c r="AH1472" s="93"/>
      <c r="AI1472" s="93"/>
      <c r="AJ1472" s="93"/>
      <c r="AK1472" s="93"/>
      <c r="AL1472" s="93"/>
      <c r="AM1472" s="93"/>
      <c r="AN1472" s="93"/>
      <c r="AO1472" s="93"/>
      <c r="AP1472" s="93"/>
      <c r="AQ1472" s="93"/>
      <c r="AR1472" s="93"/>
    </row>
    <row r="1473" spans="13:44" x14ac:dyDescent="0.2">
      <c r="M1473" s="105"/>
      <c r="O1473" s="93"/>
      <c r="P1473" s="93"/>
      <c r="Q1473" s="93"/>
      <c r="R1473" s="93"/>
      <c r="S1473" s="93"/>
      <c r="T1473" s="93"/>
      <c r="U1473" s="93"/>
      <c r="V1473" s="93"/>
      <c r="W1473" s="93"/>
      <c r="X1473" s="93"/>
      <c r="Y1473" s="93"/>
      <c r="Z1473" s="93"/>
      <c r="AA1473" s="93"/>
      <c r="AB1473" s="93"/>
      <c r="AC1473" s="93"/>
      <c r="AD1473" s="93"/>
      <c r="AE1473" s="93"/>
      <c r="AF1473" s="93"/>
      <c r="AG1473" s="93"/>
      <c r="AH1473" s="93"/>
      <c r="AI1473" s="93"/>
      <c r="AJ1473" s="93"/>
      <c r="AK1473" s="93"/>
      <c r="AL1473" s="93"/>
      <c r="AM1473" s="93"/>
      <c r="AN1473" s="93"/>
      <c r="AO1473" s="93"/>
      <c r="AP1473" s="93"/>
      <c r="AQ1473" s="93"/>
      <c r="AR1473" s="93"/>
    </row>
    <row r="1474" spans="13:44" x14ac:dyDescent="0.2">
      <c r="M1474" s="105"/>
      <c r="O1474" s="93"/>
      <c r="P1474" s="93"/>
      <c r="Q1474" s="93"/>
      <c r="R1474" s="93"/>
      <c r="S1474" s="93"/>
      <c r="T1474" s="93"/>
      <c r="U1474" s="93"/>
      <c r="V1474" s="93"/>
      <c r="W1474" s="93"/>
      <c r="X1474" s="93"/>
      <c r="Y1474" s="93"/>
      <c r="Z1474" s="93"/>
      <c r="AA1474" s="93"/>
      <c r="AB1474" s="93"/>
      <c r="AC1474" s="93"/>
      <c r="AD1474" s="93"/>
      <c r="AE1474" s="93"/>
      <c r="AF1474" s="93"/>
      <c r="AG1474" s="93"/>
      <c r="AH1474" s="93"/>
      <c r="AI1474" s="93"/>
      <c r="AJ1474" s="93"/>
      <c r="AK1474" s="93"/>
      <c r="AL1474" s="93"/>
      <c r="AM1474" s="93"/>
      <c r="AN1474" s="93"/>
      <c r="AO1474" s="93"/>
      <c r="AP1474" s="93"/>
      <c r="AQ1474" s="93"/>
      <c r="AR1474" s="93"/>
    </row>
    <row r="1475" spans="13:44" x14ac:dyDescent="0.2">
      <c r="M1475" s="105"/>
      <c r="O1475" s="93"/>
      <c r="P1475" s="93"/>
      <c r="Q1475" s="93"/>
      <c r="R1475" s="93"/>
      <c r="S1475" s="93"/>
      <c r="T1475" s="93"/>
      <c r="U1475" s="93"/>
      <c r="V1475" s="93"/>
      <c r="W1475" s="93"/>
      <c r="X1475" s="93"/>
      <c r="Y1475" s="93"/>
      <c r="Z1475" s="93"/>
      <c r="AA1475" s="93"/>
      <c r="AB1475" s="93"/>
      <c r="AC1475" s="93"/>
      <c r="AD1475" s="93"/>
      <c r="AE1475" s="93"/>
      <c r="AF1475" s="93"/>
      <c r="AG1475" s="93"/>
      <c r="AH1475" s="93"/>
      <c r="AI1475" s="93"/>
      <c r="AJ1475" s="93"/>
      <c r="AK1475" s="93"/>
      <c r="AL1475" s="93"/>
      <c r="AM1475" s="93"/>
      <c r="AN1475" s="93"/>
      <c r="AO1475" s="93"/>
      <c r="AP1475" s="93"/>
      <c r="AQ1475" s="93"/>
      <c r="AR1475" s="93"/>
    </row>
    <row r="1476" spans="13:44" x14ac:dyDescent="0.2">
      <c r="M1476" s="105"/>
      <c r="O1476" s="93"/>
      <c r="P1476" s="93"/>
      <c r="Q1476" s="93"/>
      <c r="R1476" s="93"/>
      <c r="S1476" s="93"/>
      <c r="T1476" s="93"/>
      <c r="U1476" s="93"/>
      <c r="V1476" s="93"/>
      <c r="W1476" s="93"/>
      <c r="X1476" s="93"/>
      <c r="Y1476" s="93"/>
      <c r="Z1476" s="93"/>
      <c r="AA1476" s="93"/>
      <c r="AB1476" s="93"/>
      <c r="AC1476" s="93"/>
      <c r="AD1476" s="93"/>
      <c r="AE1476" s="93"/>
      <c r="AF1476" s="93"/>
      <c r="AG1476" s="93"/>
      <c r="AH1476" s="93"/>
      <c r="AI1476" s="93"/>
      <c r="AJ1476" s="93"/>
      <c r="AK1476" s="93"/>
      <c r="AL1476" s="93"/>
      <c r="AM1476" s="93"/>
      <c r="AN1476" s="93"/>
      <c r="AO1476" s="93"/>
      <c r="AP1476" s="93"/>
      <c r="AQ1476" s="93"/>
      <c r="AR1476" s="93"/>
    </row>
    <row r="1477" spans="13:44" x14ac:dyDescent="0.2">
      <c r="M1477" s="105"/>
      <c r="O1477" s="93"/>
      <c r="P1477" s="93"/>
      <c r="Q1477" s="93"/>
      <c r="R1477" s="93"/>
      <c r="S1477" s="93"/>
      <c r="T1477" s="93"/>
      <c r="U1477" s="93"/>
      <c r="V1477" s="93"/>
      <c r="W1477" s="93"/>
      <c r="X1477" s="93"/>
      <c r="Y1477" s="93"/>
      <c r="Z1477" s="93"/>
      <c r="AA1477" s="93"/>
      <c r="AB1477" s="93"/>
      <c r="AC1477" s="93"/>
      <c r="AD1477" s="93"/>
      <c r="AE1477" s="93"/>
      <c r="AF1477" s="93"/>
      <c r="AG1477" s="93"/>
      <c r="AH1477" s="93"/>
      <c r="AI1477" s="93"/>
      <c r="AJ1477" s="93"/>
      <c r="AK1477" s="93"/>
      <c r="AL1477" s="93"/>
      <c r="AM1477" s="93"/>
      <c r="AN1477" s="93"/>
      <c r="AO1477" s="93"/>
      <c r="AP1477" s="93"/>
      <c r="AQ1477" s="93"/>
      <c r="AR1477" s="93"/>
    </row>
    <row r="1478" spans="13:44" x14ac:dyDescent="0.2">
      <c r="M1478" s="105"/>
      <c r="O1478" s="93"/>
      <c r="P1478" s="93"/>
      <c r="Q1478" s="93"/>
      <c r="R1478" s="93"/>
      <c r="S1478" s="93"/>
      <c r="T1478" s="93"/>
      <c r="U1478" s="93"/>
      <c r="V1478" s="93"/>
      <c r="W1478" s="93"/>
      <c r="X1478" s="93"/>
      <c r="Y1478" s="93"/>
      <c r="Z1478" s="93"/>
      <c r="AA1478" s="93"/>
      <c r="AB1478" s="93"/>
      <c r="AC1478" s="93"/>
      <c r="AD1478" s="93"/>
      <c r="AE1478" s="93"/>
      <c r="AF1478" s="93"/>
      <c r="AG1478" s="93"/>
      <c r="AH1478" s="93"/>
      <c r="AI1478" s="93"/>
      <c r="AJ1478" s="93"/>
      <c r="AK1478" s="93"/>
      <c r="AL1478" s="93"/>
      <c r="AM1478" s="93"/>
      <c r="AN1478" s="93"/>
      <c r="AO1478" s="93"/>
      <c r="AP1478" s="93"/>
      <c r="AQ1478" s="93"/>
      <c r="AR1478" s="93"/>
    </row>
    <row r="1479" spans="13:44" x14ac:dyDescent="0.2">
      <c r="M1479" s="105"/>
      <c r="O1479" s="93"/>
      <c r="P1479" s="93"/>
      <c r="Q1479" s="93"/>
      <c r="R1479" s="93"/>
      <c r="S1479" s="93"/>
      <c r="T1479" s="93"/>
      <c r="U1479" s="93"/>
      <c r="V1479" s="93"/>
      <c r="W1479" s="93"/>
      <c r="X1479" s="93"/>
      <c r="Y1479" s="93"/>
      <c r="Z1479" s="93"/>
      <c r="AA1479" s="93"/>
      <c r="AB1479" s="93"/>
      <c r="AC1479" s="93"/>
      <c r="AD1479" s="93"/>
      <c r="AE1479" s="93"/>
      <c r="AF1479" s="93"/>
      <c r="AG1479" s="93"/>
      <c r="AH1479" s="93"/>
      <c r="AI1479" s="93"/>
      <c r="AJ1479" s="93"/>
      <c r="AK1479" s="93"/>
      <c r="AL1479" s="93"/>
      <c r="AM1479" s="93"/>
      <c r="AN1479" s="93"/>
      <c r="AO1479" s="93"/>
      <c r="AP1479" s="93"/>
      <c r="AQ1479" s="93"/>
      <c r="AR1479" s="93"/>
    </row>
    <row r="1480" spans="13:44" x14ac:dyDescent="0.2">
      <c r="M1480" s="105"/>
      <c r="O1480" s="93"/>
      <c r="P1480" s="93"/>
      <c r="Q1480" s="93"/>
      <c r="R1480" s="93"/>
      <c r="S1480" s="93"/>
      <c r="T1480" s="93"/>
      <c r="U1480" s="93"/>
      <c r="V1480" s="93"/>
      <c r="W1480" s="93"/>
      <c r="X1480" s="93"/>
      <c r="Y1480" s="93"/>
      <c r="Z1480" s="93"/>
      <c r="AA1480" s="93"/>
      <c r="AB1480" s="93"/>
      <c r="AC1480" s="93"/>
      <c r="AD1480" s="93"/>
      <c r="AE1480" s="93"/>
      <c r="AF1480" s="93"/>
      <c r="AG1480" s="93"/>
      <c r="AH1480" s="93"/>
      <c r="AI1480" s="93"/>
      <c r="AJ1480" s="93"/>
      <c r="AK1480" s="93"/>
      <c r="AL1480" s="93"/>
      <c r="AM1480" s="93"/>
      <c r="AN1480" s="93"/>
      <c r="AO1480" s="93"/>
      <c r="AP1480" s="93"/>
      <c r="AQ1480" s="93"/>
      <c r="AR1480" s="93"/>
    </row>
    <row r="1481" spans="13:44" x14ac:dyDescent="0.2">
      <c r="M1481" s="105"/>
      <c r="O1481" s="93"/>
      <c r="P1481" s="93"/>
      <c r="Q1481" s="93"/>
      <c r="R1481" s="93"/>
      <c r="S1481" s="93"/>
      <c r="T1481" s="93"/>
      <c r="U1481" s="93"/>
      <c r="V1481" s="93"/>
      <c r="W1481" s="93"/>
      <c r="X1481" s="93"/>
      <c r="Y1481" s="93"/>
      <c r="Z1481" s="93"/>
      <c r="AA1481" s="93"/>
      <c r="AB1481" s="93"/>
      <c r="AC1481" s="93"/>
      <c r="AD1481" s="93"/>
      <c r="AE1481" s="93"/>
      <c r="AF1481" s="93"/>
      <c r="AG1481" s="93"/>
      <c r="AH1481" s="93"/>
      <c r="AI1481" s="93"/>
      <c r="AJ1481" s="93"/>
      <c r="AK1481" s="93"/>
      <c r="AL1481" s="93"/>
      <c r="AM1481" s="93"/>
      <c r="AN1481" s="93"/>
      <c r="AO1481" s="93"/>
      <c r="AP1481" s="93"/>
      <c r="AQ1481" s="93"/>
      <c r="AR1481" s="93"/>
    </row>
    <row r="1482" spans="13:44" x14ac:dyDescent="0.2">
      <c r="M1482" s="105"/>
      <c r="O1482" s="93"/>
      <c r="P1482" s="93"/>
      <c r="Q1482" s="93"/>
      <c r="R1482" s="93"/>
      <c r="S1482" s="93"/>
      <c r="T1482" s="93"/>
      <c r="U1482" s="93"/>
      <c r="V1482" s="93"/>
      <c r="W1482" s="93"/>
      <c r="X1482" s="93"/>
      <c r="Y1482" s="93"/>
      <c r="Z1482" s="93"/>
      <c r="AA1482" s="93"/>
      <c r="AB1482" s="93"/>
      <c r="AC1482" s="93"/>
      <c r="AD1482" s="93"/>
      <c r="AE1482" s="93"/>
      <c r="AF1482" s="93"/>
      <c r="AG1482" s="93"/>
      <c r="AH1482" s="93"/>
      <c r="AI1482" s="93"/>
      <c r="AJ1482" s="93"/>
      <c r="AK1482" s="93"/>
      <c r="AL1482" s="93"/>
      <c r="AM1482" s="93"/>
      <c r="AN1482" s="93"/>
      <c r="AO1482" s="93"/>
      <c r="AP1482" s="93"/>
      <c r="AQ1482" s="93"/>
      <c r="AR1482" s="93"/>
    </row>
    <row r="1483" spans="13:44" x14ac:dyDescent="0.2">
      <c r="M1483" s="105"/>
      <c r="O1483" s="93"/>
      <c r="P1483" s="93"/>
      <c r="Q1483" s="93"/>
      <c r="R1483" s="93"/>
      <c r="S1483" s="93"/>
      <c r="T1483" s="93"/>
      <c r="U1483" s="93"/>
      <c r="V1483" s="93"/>
      <c r="W1483" s="93"/>
      <c r="X1483" s="93"/>
      <c r="Y1483" s="93"/>
      <c r="Z1483" s="93"/>
      <c r="AA1483" s="93"/>
      <c r="AB1483" s="93"/>
      <c r="AC1483" s="93"/>
      <c r="AD1483" s="93"/>
      <c r="AE1483" s="93"/>
      <c r="AF1483" s="93"/>
      <c r="AG1483" s="93"/>
      <c r="AH1483" s="93"/>
      <c r="AI1483" s="93"/>
      <c r="AJ1483" s="93"/>
      <c r="AK1483" s="93"/>
      <c r="AL1483" s="93"/>
      <c r="AM1483" s="93"/>
      <c r="AN1483" s="93"/>
      <c r="AO1483" s="93"/>
      <c r="AP1483" s="93"/>
      <c r="AQ1483" s="93"/>
      <c r="AR1483" s="93"/>
    </row>
    <row r="1484" spans="13:44" x14ac:dyDescent="0.2">
      <c r="M1484" s="105"/>
      <c r="O1484" s="93"/>
      <c r="P1484" s="93"/>
      <c r="Q1484" s="93"/>
      <c r="R1484" s="93"/>
      <c r="S1484" s="93"/>
      <c r="T1484" s="93"/>
      <c r="U1484" s="93"/>
      <c r="V1484" s="93"/>
      <c r="W1484" s="93"/>
      <c r="X1484" s="93"/>
      <c r="Y1484" s="93"/>
      <c r="Z1484" s="93"/>
      <c r="AA1484" s="93"/>
      <c r="AB1484" s="93"/>
      <c r="AC1484" s="93"/>
      <c r="AD1484" s="93"/>
      <c r="AE1484" s="93"/>
      <c r="AF1484" s="93"/>
      <c r="AG1484" s="93"/>
      <c r="AH1484" s="93"/>
      <c r="AI1484" s="93"/>
      <c r="AJ1484" s="93"/>
      <c r="AK1484" s="93"/>
      <c r="AL1484" s="93"/>
      <c r="AM1484" s="93"/>
      <c r="AN1484" s="93"/>
      <c r="AO1484" s="93"/>
      <c r="AP1484" s="93"/>
      <c r="AQ1484" s="93"/>
      <c r="AR1484" s="93"/>
    </row>
    <row r="1485" spans="13:44" x14ac:dyDescent="0.2">
      <c r="M1485" s="105"/>
      <c r="O1485" s="93"/>
      <c r="P1485" s="93"/>
      <c r="Q1485" s="93"/>
      <c r="R1485" s="93"/>
      <c r="S1485" s="93"/>
      <c r="T1485" s="93"/>
      <c r="U1485" s="93"/>
      <c r="V1485" s="93"/>
      <c r="W1485" s="93"/>
      <c r="X1485" s="93"/>
      <c r="Y1485" s="93"/>
      <c r="Z1485" s="93"/>
      <c r="AA1485" s="93"/>
      <c r="AB1485" s="93"/>
      <c r="AC1485" s="93"/>
      <c r="AD1485" s="93"/>
      <c r="AE1485" s="93"/>
      <c r="AF1485" s="93"/>
      <c r="AG1485" s="93"/>
      <c r="AH1485" s="93"/>
      <c r="AI1485" s="93"/>
      <c r="AJ1485" s="93"/>
      <c r="AK1485" s="93"/>
      <c r="AL1485" s="93"/>
      <c r="AM1485" s="93"/>
      <c r="AN1485" s="93"/>
      <c r="AO1485" s="93"/>
      <c r="AP1485" s="93"/>
      <c r="AQ1485" s="93"/>
      <c r="AR1485" s="93"/>
    </row>
    <row r="1486" spans="13:44" x14ac:dyDescent="0.2">
      <c r="M1486" s="105"/>
      <c r="O1486" s="93"/>
      <c r="P1486" s="93"/>
      <c r="Q1486" s="93"/>
      <c r="R1486" s="93"/>
      <c r="S1486" s="93"/>
      <c r="T1486" s="93"/>
      <c r="U1486" s="93"/>
      <c r="V1486" s="93"/>
      <c r="W1486" s="93"/>
      <c r="X1486" s="93"/>
      <c r="Y1486" s="93"/>
      <c r="Z1486" s="93"/>
      <c r="AA1486" s="93"/>
      <c r="AB1486" s="93"/>
      <c r="AC1486" s="93"/>
      <c r="AD1486" s="93"/>
      <c r="AE1486" s="93"/>
      <c r="AF1486" s="93"/>
      <c r="AG1486" s="93"/>
      <c r="AH1486" s="93"/>
      <c r="AI1486" s="93"/>
      <c r="AJ1486" s="93"/>
      <c r="AK1486" s="93"/>
      <c r="AL1486" s="93"/>
      <c r="AM1486" s="93"/>
      <c r="AN1486" s="93"/>
      <c r="AO1486" s="93"/>
      <c r="AP1486" s="93"/>
      <c r="AQ1486" s="93"/>
      <c r="AR1486" s="93"/>
    </row>
    <row r="1487" spans="13:44" x14ac:dyDescent="0.2">
      <c r="M1487" s="105"/>
      <c r="O1487" s="93"/>
      <c r="P1487" s="93"/>
      <c r="Q1487" s="93"/>
      <c r="R1487" s="93"/>
      <c r="S1487" s="93"/>
      <c r="T1487" s="93"/>
      <c r="U1487" s="93"/>
      <c r="V1487" s="93"/>
      <c r="W1487" s="93"/>
      <c r="X1487" s="93"/>
      <c r="Y1487" s="93"/>
      <c r="Z1487" s="93"/>
      <c r="AA1487" s="93"/>
      <c r="AB1487" s="93"/>
      <c r="AC1487" s="93"/>
      <c r="AD1487" s="93"/>
      <c r="AE1487" s="93"/>
      <c r="AF1487" s="93"/>
      <c r="AG1487" s="93"/>
      <c r="AH1487" s="93"/>
      <c r="AI1487" s="93"/>
      <c r="AJ1487" s="93"/>
      <c r="AK1487" s="93"/>
      <c r="AL1487" s="93"/>
      <c r="AM1487" s="93"/>
      <c r="AN1487" s="93"/>
      <c r="AO1487" s="93"/>
      <c r="AP1487" s="93"/>
      <c r="AQ1487" s="93"/>
      <c r="AR1487" s="93"/>
    </row>
    <row r="1488" spans="13:44" x14ac:dyDescent="0.2">
      <c r="M1488" s="105"/>
      <c r="O1488" s="93"/>
      <c r="P1488" s="93"/>
      <c r="Q1488" s="93"/>
      <c r="R1488" s="93"/>
      <c r="S1488" s="93"/>
      <c r="T1488" s="93"/>
      <c r="U1488" s="93"/>
      <c r="V1488" s="93"/>
      <c r="W1488" s="93"/>
      <c r="X1488" s="93"/>
      <c r="Y1488" s="93"/>
      <c r="Z1488" s="93"/>
      <c r="AA1488" s="93"/>
      <c r="AB1488" s="93"/>
      <c r="AC1488" s="93"/>
      <c r="AD1488" s="93"/>
      <c r="AE1488" s="93"/>
      <c r="AF1488" s="93"/>
      <c r="AG1488" s="93"/>
      <c r="AH1488" s="93"/>
      <c r="AI1488" s="93"/>
      <c r="AJ1488" s="93"/>
      <c r="AK1488" s="93"/>
      <c r="AL1488" s="93"/>
      <c r="AM1488" s="93"/>
      <c r="AN1488" s="93"/>
      <c r="AO1488" s="93"/>
      <c r="AP1488" s="93"/>
      <c r="AQ1488" s="93"/>
      <c r="AR1488" s="93"/>
    </row>
    <row r="1489" spans="13:44" x14ac:dyDescent="0.2">
      <c r="M1489" s="105"/>
      <c r="O1489" s="93"/>
      <c r="P1489" s="93"/>
      <c r="Q1489" s="93"/>
      <c r="R1489" s="93"/>
      <c r="S1489" s="93"/>
      <c r="T1489" s="93"/>
      <c r="U1489" s="93"/>
      <c r="V1489" s="93"/>
      <c r="W1489" s="93"/>
      <c r="X1489" s="93"/>
      <c r="Y1489" s="93"/>
      <c r="Z1489" s="93"/>
      <c r="AA1489" s="93"/>
      <c r="AB1489" s="93"/>
      <c r="AC1489" s="93"/>
      <c r="AD1489" s="93"/>
      <c r="AE1489" s="93"/>
      <c r="AF1489" s="93"/>
      <c r="AG1489" s="93"/>
      <c r="AH1489" s="93"/>
      <c r="AI1489" s="93"/>
      <c r="AJ1489" s="93"/>
      <c r="AK1489" s="93"/>
      <c r="AL1489" s="93"/>
      <c r="AM1489" s="93"/>
      <c r="AN1489" s="93"/>
      <c r="AO1489" s="93"/>
      <c r="AP1489" s="93"/>
      <c r="AQ1489" s="93"/>
      <c r="AR1489" s="93"/>
    </row>
    <row r="1490" spans="13:44" x14ac:dyDescent="0.2">
      <c r="M1490" s="105"/>
      <c r="O1490" s="93"/>
      <c r="P1490" s="93"/>
      <c r="Q1490" s="93"/>
      <c r="R1490" s="93"/>
      <c r="S1490" s="93"/>
      <c r="T1490" s="93"/>
      <c r="U1490" s="93"/>
      <c r="V1490" s="93"/>
      <c r="W1490" s="93"/>
      <c r="X1490" s="93"/>
      <c r="Y1490" s="93"/>
      <c r="Z1490" s="93"/>
      <c r="AA1490" s="93"/>
      <c r="AB1490" s="93"/>
      <c r="AC1490" s="93"/>
      <c r="AD1490" s="93"/>
      <c r="AE1490" s="93"/>
      <c r="AF1490" s="93"/>
      <c r="AG1490" s="93"/>
      <c r="AH1490" s="93"/>
      <c r="AI1490" s="93"/>
      <c r="AJ1490" s="93"/>
      <c r="AK1490" s="93"/>
      <c r="AL1490" s="93"/>
      <c r="AM1490" s="93"/>
      <c r="AN1490" s="93"/>
      <c r="AO1490" s="93"/>
      <c r="AP1490" s="93"/>
      <c r="AQ1490" s="93"/>
      <c r="AR1490" s="93"/>
    </row>
    <row r="1491" spans="13:44" x14ac:dyDescent="0.2">
      <c r="M1491" s="105"/>
      <c r="O1491" s="93"/>
      <c r="P1491" s="93"/>
      <c r="Q1491" s="93"/>
      <c r="R1491" s="93"/>
      <c r="S1491" s="93"/>
      <c r="T1491" s="93"/>
      <c r="U1491" s="93"/>
      <c r="V1491" s="93"/>
      <c r="W1491" s="93"/>
      <c r="X1491" s="93"/>
      <c r="Y1491" s="93"/>
      <c r="Z1491" s="93"/>
      <c r="AA1491" s="93"/>
      <c r="AB1491" s="93"/>
      <c r="AC1491" s="93"/>
      <c r="AD1491" s="93"/>
      <c r="AE1491" s="93"/>
      <c r="AF1491" s="93"/>
      <c r="AG1491" s="93"/>
      <c r="AH1491" s="93"/>
      <c r="AI1491" s="93"/>
      <c r="AJ1491" s="93"/>
      <c r="AK1491" s="93"/>
      <c r="AL1491" s="93"/>
      <c r="AM1491" s="93"/>
      <c r="AN1491" s="93"/>
      <c r="AO1491" s="93"/>
      <c r="AP1491" s="93"/>
      <c r="AQ1491" s="93"/>
      <c r="AR1491" s="93"/>
    </row>
    <row r="1492" spans="13:44" x14ac:dyDescent="0.2">
      <c r="M1492" s="105"/>
      <c r="O1492" s="93"/>
      <c r="P1492" s="93"/>
      <c r="Q1492" s="93"/>
      <c r="R1492" s="93"/>
      <c r="S1492" s="93"/>
      <c r="T1492" s="93"/>
      <c r="U1492" s="93"/>
      <c r="V1492" s="93"/>
      <c r="W1492" s="93"/>
      <c r="X1492" s="93"/>
      <c r="Y1492" s="93"/>
      <c r="Z1492" s="93"/>
      <c r="AA1492" s="93"/>
      <c r="AB1492" s="93"/>
      <c r="AC1492" s="93"/>
      <c r="AD1492" s="93"/>
      <c r="AE1492" s="93"/>
      <c r="AF1492" s="93"/>
      <c r="AG1492" s="93"/>
      <c r="AH1492" s="93"/>
      <c r="AI1492" s="93"/>
      <c r="AJ1492" s="93"/>
      <c r="AK1492" s="93"/>
      <c r="AL1492" s="93"/>
      <c r="AM1492" s="93"/>
      <c r="AN1492" s="93"/>
      <c r="AO1492" s="93"/>
      <c r="AP1492" s="93"/>
      <c r="AQ1492" s="93"/>
      <c r="AR1492" s="93"/>
    </row>
    <row r="1493" spans="13:44" x14ac:dyDescent="0.2">
      <c r="M1493" s="105"/>
      <c r="O1493" s="93"/>
      <c r="P1493" s="93"/>
      <c r="Q1493" s="93"/>
      <c r="R1493" s="93"/>
      <c r="S1493" s="93"/>
      <c r="T1493" s="93"/>
      <c r="U1493" s="93"/>
      <c r="V1493" s="93"/>
      <c r="W1493" s="93"/>
      <c r="X1493" s="93"/>
      <c r="Y1493" s="93"/>
      <c r="Z1493" s="93"/>
      <c r="AA1493" s="93"/>
      <c r="AB1493" s="93"/>
      <c r="AC1493" s="93"/>
      <c r="AD1493" s="93"/>
      <c r="AE1493" s="93"/>
      <c r="AF1493" s="93"/>
      <c r="AG1493" s="93"/>
      <c r="AH1493" s="93"/>
      <c r="AI1493" s="93"/>
      <c r="AJ1493" s="93"/>
      <c r="AK1493" s="93"/>
      <c r="AL1493" s="93"/>
      <c r="AM1493" s="93"/>
      <c r="AN1493" s="93"/>
      <c r="AO1493" s="93"/>
      <c r="AP1493" s="93"/>
      <c r="AQ1493" s="93"/>
      <c r="AR1493" s="93"/>
    </row>
    <row r="1494" spans="13:44" x14ac:dyDescent="0.2">
      <c r="M1494" s="105"/>
      <c r="O1494" s="93"/>
      <c r="P1494" s="93"/>
      <c r="Q1494" s="93"/>
      <c r="R1494" s="93"/>
      <c r="S1494" s="93"/>
      <c r="T1494" s="93"/>
      <c r="U1494" s="93"/>
      <c r="V1494" s="93"/>
      <c r="W1494" s="93"/>
      <c r="X1494" s="93"/>
      <c r="Y1494" s="93"/>
      <c r="Z1494" s="93"/>
      <c r="AA1494" s="93"/>
      <c r="AB1494" s="93"/>
      <c r="AC1494" s="93"/>
      <c r="AD1494" s="93"/>
      <c r="AE1494" s="93"/>
      <c r="AF1494" s="93"/>
      <c r="AG1494" s="93"/>
      <c r="AH1494" s="93"/>
      <c r="AI1494" s="93"/>
      <c r="AJ1494" s="93"/>
      <c r="AK1494" s="93"/>
      <c r="AL1494" s="93"/>
      <c r="AM1494" s="93"/>
      <c r="AN1494" s="93"/>
      <c r="AO1494" s="93"/>
      <c r="AP1494" s="93"/>
      <c r="AQ1494" s="93"/>
      <c r="AR1494" s="93"/>
    </row>
    <row r="1495" spans="13:44" x14ac:dyDescent="0.2">
      <c r="M1495" s="105"/>
      <c r="O1495" s="93"/>
      <c r="P1495" s="93"/>
      <c r="Q1495" s="93"/>
      <c r="R1495" s="93"/>
      <c r="S1495" s="93"/>
      <c r="T1495" s="93"/>
      <c r="U1495" s="93"/>
      <c r="V1495" s="93"/>
      <c r="W1495" s="93"/>
      <c r="X1495" s="93"/>
      <c r="Y1495" s="93"/>
      <c r="Z1495" s="93"/>
      <c r="AA1495" s="93"/>
      <c r="AB1495" s="93"/>
      <c r="AC1495" s="93"/>
      <c r="AD1495" s="93"/>
      <c r="AE1495" s="93"/>
      <c r="AF1495" s="93"/>
      <c r="AG1495" s="93"/>
      <c r="AH1495" s="93"/>
      <c r="AI1495" s="93"/>
      <c r="AJ1495" s="93"/>
      <c r="AK1495" s="93"/>
      <c r="AL1495" s="93"/>
      <c r="AM1495" s="93"/>
      <c r="AN1495" s="93"/>
      <c r="AO1495" s="93"/>
      <c r="AP1495" s="93"/>
      <c r="AQ1495" s="93"/>
      <c r="AR1495" s="93"/>
    </row>
    <row r="1496" spans="13:44" x14ac:dyDescent="0.2">
      <c r="M1496" s="105"/>
      <c r="O1496" s="93"/>
      <c r="P1496" s="93"/>
      <c r="Q1496" s="93"/>
      <c r="R1496" s="93"/>
      <c r="S1496" s="93"/>
      <c r="T1496" s="93"/>
      <c r="U1496" s="93"/>
      <c r="V1496" s="93"/>
      <c r="W1496" s="93"/>
      <c r="X1496" s="93"/>
      <c r="Y1496" s="93"/>
      <c r="Z1496" s="93"/>
      <c r="AA1496" s="93"/>
      <c r="AB1496" s="93"/>
      <c r="AC1496" s="93"/>
      <c r="AD1496" s="93"/>
      <c r="AE1496" s="93"/>
      <c r="AF1496" s="93"/>
      <c r="AG1496" s="93"/>
      <c r="AH1496" s="93"/>
      <c r="AI1496" s="93"/>
      <c r="AJ1496" s="93"/>
      <c r="AK1496" s="93"/>
      <c r="AL1496" s="93"/>
      <c r="AM1496" s="93"/>
      <c r="AN1496" s="93"/>
      <c r="AO1496" s="93"/>
      <c r="AP1496" s="93"/>
      <c r="AQ1496" s="93"/>
      <c r="AR1496" s="93"/>
    </row>
    <row r="1497" spans="13:44" x14ac:dyDescent="0.2">
      <c r="M1497" s="105"/>
      <c r="O1497" s="93"/>
      <c r="P1497" s="93"/>
      <c r="Q1497" s="93"/>
      <c r="R1497" s="93"/>
      <c r="S1497" s="93"/>
      <c r="T1497" s="93"/>
      <c r="U1497" s="93"/>
      <c r="V1497" s="93"/>
      <c r="W1497" s="93"/>
      <c r="X1497" s="93"/>
      <c r="Y1497" s="93"/>
      <c r="Z1497" s="93"/>
      <c r="AA1497" s="93"/>
      <c r="AB1497" s="93"/>
      <c r="AC1497" s="93"/>
      <c r="AD1497" s="93"/>
      <c r="AE1497" s="93"/>
      <c r="AF1497" s="93"/>
      <c r="AG1497" s="93"/>
      <c r="AH1497" s="93"/>
      <c r="AI1497" s="93"/>
      <c r="AJ1497" s="93"/>
      <c r="AK1497" s="93"/>
      <c r="AL1497" s="93"/>
      <c r="AM1497" s="93"/>
      <c r="AN1497" s="93"/>
      <c r="AO1497" s="93"/>
      <c r="AP1497" s="93"/>
      <c r="AQ1497" s="93"/>
      <c r="AR1497" s="93"/>
    </row>
    <row r="1498" spans="13:44" x14ac:dyDescent="0.2">
      <c r="M1498" s="105"/>
      <c r="O1498" s="93"/>
      <c r="P1498" s="93"/>
      <c r="Q1498" s="93"/>
      <c r="R1498" s="93"/>
      <c r="S1498" s="93"/>
      <c r="T1498" s="93"/>
      <c r="U1498" s="93"/>
      <c r="V1498" s="93"/>
      <c r="W1498" s="93"/>
      <c r="X1498" s="93"/>
      <c r="Y1498" s="93"/>
      <c r="Z1498" s="93"/>
      <c r="AA1498" s="93"/>
      <c r="AB1498" s="93"/>
      <c r="AC1498" s="93"/>
      <c r="AD1498" s="93"/>
      <c r="AE1498" s="93"/>
      <c r="AF1498" s="93"/>
      <c r="AG1498" s="93"/>
      <c r="AH1498" s="93"/>
      <c r="AI1498" s="93"/>
      <c r="AJ1498" s="93"/>
      <c r="AK1498" s="93"/>
      <c r="AL1498" s="93"/>
      <c r="AM1498" s="93"/>
      <c r="AN1498" s="93"/>
      <c r="AO1498" s="93"/>
      <c r="AP1498" s="93"/>
      <c r="AQ1498" s="93"/>
      <c r="AR1498" s="93"/>
    </row>
    <row r="1499" spans="13:44" x14ac:dyDescent="0.2">
      <c r="M1499" s="105"/>
      <c r="O1499" s="93"/>
      <c r="P1499" s="93"/>
      <c r="Q1499" s="93"/>
      <c r="R1499" s="93"/>
      <c r="S1499" s="93"/>
      <c r="T1499" s="93"/>
      <c r="U1499" s="93"/>
      <c r="V1499" s="93"/>
      <c r="W1499" s="93"/>
      <c r="X1499" s="93"/>
      <c r="Y1499" s="93"/>
      <c r="Z1499" s="93"/>
      <c r="AA1499" s="93"/>
      <c r="AB1499" s="93"/>
      <c r="AC1499" s="93"/>
      <c r="AD1499" s="93"/>
      <c r="AE1499" s="93"/>
      <c r="AF1499" s="93"/>
      <c r="AG1499" s="93"/>
      <c r="AH1499" s="93"/>
      <c r="AI1499" s="93"/>
      <c r="AJ1499" s="93"/>
      <c r="AK1499" s="93"/>
      <c r="AL1499" s="93"/>
      <c r="AM1499" s="93"/>
      <c r="AN1499" s="93"/>
      <c r="AO1499" s="93"/>
      <c r="AP1499" s="93"/>
      <c r="AQ1499" s="93"/>
      <c r="AR1499" s="93"/>
    </row>
    <row r="1500" spans="13:44" x14ac:dyDescent="0.2">
      <c r="M1500" s="105"/>
      <c r="O1500" s="93"/>
      <c r="P1500" s="93"/>
      <c r="Q1500" s="93"/>
      <c r="R1500" s="93"/>
      <c r="S1500" s="93"/>
      <c r="T1500" s="93"/>
      <c r="U1500" s="93"/>
      <c r="V1500" s="93"/>
      <c r="W1500" s="93"/>
      <c r="X1500" s="93"/>
      <c r="Y1500" s="93"/>
      <c r="Z1500" s="93"/>
      <c r="AA1500" s="93"/>
      <c r="AB1500" s="93"/>
      <c r="AC1500" s="93"/>
      <c r="AD1500" s="93"/>
      <c r="AE1500" s="93"/>
      <c r="AF1500" s="93"/>
      <c r="AG1500" s="93"/>
      <c r="AH1500" s="93"/>
      <c r="AI1500" s="93"/>
      <c r="AJ1500" s="93"/>
      <c r="AK1500" s="93"/>
      <c r="AL1500" s="93"/>
      <c r="AM1500" s="93"/>
      <c r="AN1500" s="93"/>
      <c r="AO1500" s="93"/>
      <c r="AP1500" s="93"/>
      <c r="AQ1500" s="93"/>
      <c r="AR1500" s="93"/>
    </row>
    <row r="1501" spans="13:44" x14ac:dyDescent="0.2">
      <c r="M1501" s="105"/>
      <c r="O1501" s="93"/>
      <c r="P1501" s="93"/>
      <c r="Q1501" s="93"/>
      <c r="R1501" s="93"/>
      <c r="S1501" s="93"/>
      <c r="T1501" s="93"/>
      <c r="U1501" s="93"/>
      <c r="V1501" s="93"/>
      <c r="W1501" s="93"/>
      <c r="X1501" s="93"/>
      <c r="Y1501" s="93"/>
      <c r="Z1501" s="93"/>
      <c r="AA1501" s="93"/>
      <c r="AB1501" s="93"/>
      <c r="AC1501" s="93"/>
      <c r="AD1501" s="93"/>
      <c r="AE1501" s="93"/>
      <c r="AF1501" s="93"/>
      <c r="AG1501" s="93"/>
      <c r="AH1501" s="93"/>
      <c r="AI1501" s="93"/>
      <c r="AJ1501" s="93"/>
      <c r="AK1501" s="93"/>
      <c r="AL1501" s="93"/>
      <c r="AM1501" s="93"/>
      <c r="AN1501" s="93"/>
      <c r="AO1501" s="93"/>
      <c r="AP1501" s="93"/>
      <c r="AQ1501" s="93"/>
      <c r="AR1501" s="93"/>
    </row>
    <row r="1502" spans="13:44" x14ac:dyDescent="0.2">
      <c r="M1502" s="105"/>
      <c r="O1502" s="93"/>
      <c r="P1502" s="93"/>
      <c r="Q1502" s="93"/>
      <c r="R1502" s="93"/>
      <c r="S1502" s="93"/>
      <c r="T1502" s="93"/>
      <c r="U1502" s="93"/>
      <c r="V1502" s="93"/>
      <c r="W1502" s="93"/>
      <c r="X1502" s="93"/>
      <c r="Y1502" s="93"/>
      <c r="Z1502" s="93"/>
      <c r="AA1502" s="93"/>
      <c r="AB1502" s="93"/>
      <c r="AC1502" s="93"/>
      <c r="AD1502" s="93"/>
      <c r="AE1502" s="93"/>
      <c r="AF1502" s="93"/>
      <c r="AG1502" s="93"/>
      <c r="AH1502" s="93"/>
      <c r="AI1502" s="93"/>
      <c r="AJ1502" s="93"/>
      <c r="AK1502" s="93"/>
      <c r="AL1502" s="93"/>
      <c r="AM1502" s="93"/>
      <c r="AN1502" s="93"/>
      <c r="AO1502" s="93"/>
      <c r="AP1502" s="93"/>
      <c r="AQ1502" s="93"/>
      <c r="AR1502" s="93"/>
    </row>
    <row r="1503" spans="13:44" x14ac:dyDescent="0.2">
      <c r="M1503" s="105"/>
      <c r="O1503" s="93"/>
      <c r="P1503" s="93"/>
      <c r="Q1503" s="93"/>
      <c r="R1503" s="93"/>
      <c r="S1503" s="93"/>
      <c r="T1503" s="93"/>
      <c r="U1503" s="93"/>
      <c r="V1503" s="93"/>
      <c r="W1503" s="93"/>
      <c r="X1503" s="93"/>
      <c r="Y1503" s="93"/>
      <c r="Z1503" s="93"/>
      <c r="AA1503" s="93"/>
      <c r="AB1503" s="93"/>
      <c r="AC1503" s="93"/>
      <c r="AD1503" s="93"/>
      <c r="AE1503" s="93"/>
      <c r="AF1503" s="93"/>
      <c r="AG1503" s="93"/>
      <c r="AH1503" s="93"/>
      <c r="AI1503" s="93"/>
      <c r="AJ1503" s="93"/>
      <c r="AK1503" s="93"/>
      <c r="AL1503" s="93"/>
      <c r="AM1503" s="93"/>
      <c r="AN1503" s="93"/>
      <c r="AO1503" s="93"/>
      <c r="AP1503" s="93"/>
      <c r="AQ1503" s="93"/>
      <c r="AR1503" s="93"/>
    </row>
    <row r="1504" spans="13:44" x14ac:dyDescent="0.2">
      <c r="M1504" s="105"/>
      <c r="O1504" s="93"/>
      <c r="P1504" s="93"/>
      <c r="Q1504" s="93"/>
      <c r="R1504" s="93"/>
      <c r="S1504" s="93"/>
      <c r="T1504" s="93"/>
      <c r="U1504" s="93"/>
      <c r="V1504" s="93"/>
      <c r="W1504" s="93"/>
      <c r="X1504" s="93"/>
      <c r="Y1504" s="93"/>
      <c r="Z1504" s="93"/>
      <c r="AA1504" s="93"/>
      <c r="AB1504" s="93"/>
      <c r="AC1504" s="93"/>
      <c r="AD1504" s="93"/>
      <c r="AE1504" s="93"/>
      <c r="AF1504" s="93"/>
      <c r="AG1504" s="93"/>
      <c r="AH1504" s="93"/>
      <c r="AI1504" s="93"/>
      <c r="AJ1504" s="93"/>
      <c r="AK1504" s="93"/>
      <c r="AL1504" s="93"/>
      <c r="AM1504" s="93"/>
      <c r="AN1504" s="93"/>
      <c r="AO1504" s="93"/>
      <c r="AP1504" s="93"/>
      <c r="AQ1504" s="93"/>
      <c r="AR1504" s="93"/>
    </row>
    <row r="1505" spans="13:44" x14ac:dyDescent="0.2">
      <c r="M1505" s="105"/>
      <c r="O1505" s="93"/>
      <c r="P1505" s="93"/>
      <c r="Q1505" s="93"/>
      <c r="R1505" s="93"/>
      <c r="S1505" s="93"/>
      <c r="T1505" s="93"/>
      <c r="U1505" s="93"/>
      <c r="V1505" s="93"/>
      <c r="W1505" s="93"/>
      <c r="X1505" s="93"/>
      <c r="Y1505" s="93"/>
      <c r="Z1505" s="93"/>
      <c r="AA1505" s="93"/>
      <c r="AB1505" s="93"/>
      <c r="AC1505" s="93"/>
      <c r="AD1505" s="93"/>
      <c r="AE1505" s="93"/>
      <c r="AF1505" s="93"/>
      <c r="AG1505" s="93"/>
      <c r="AH1505" s="93"/>
      <c r="AI1505" s="93"/>
      <c r="AJ1505" s="93"/>
      <c r="AK1505" s="93"/>
      <c r="AL1505" s="93"/>
      <c r="AM1505" s="93"/>
      <c r="AN1505" s="93"/>
      <c r="AO1505" s="93"/>
      <c r="AP1505" s="93"/>
      <c r="AQ1505" s="93"/>
      <c r="AR1505" s="93"/>
    </row>
    <row r="1506" spans="13:44" x14ac:dyDescent="0.2">
      <c r="M1506" s="105"/>
      <c r="O1506" s="93"/>
      <c r="P1506" s="93"/>
      <c r="Q1506" s="93"/>
      <c r="R1506" s="93"/>
      <c r="S1506" s="93"/>
      <c r="T1506" s="93"/>
      <c r="U1506" s="93"/>
      <c r="V1506" s="93"/>
      <c r="W1506" s="93"/>
      <c r="X1506" s="93"/>
      <c r="Y1506" s="93"/>
      <c r="Z1506" s="93"/>
      <c r="AA1506" s="93"/>
      <c r="AB1506" s="93"/>
      <c r="AC1506" s="93"/>
      <c r="AD1506" s="93"/>
      <c r="AE1506" s="93"/>
      <c r="AF1506" s="93"/>
      <c r="AG1506" s="93"/>
      <c r="AH1506" s="93"/>
      <c r="AI1506" s="93"/>
      <c r="AJ1506" s="93"/>
      <c r="AK1506" s="93"/>
      <c r="AL1506" s="93"/>
      <c r="AM1506" s="93"/>
      <c r="AN1506" s="93"/>
      <c r="AO1506" s="93"/>
      <c r="AP1506" s="93"/>
      <c r="AQ1506" s="93"/>
      <c r="AR1506" s="93"/>
    </row>
    <row r="1507" spans="13:44" x14ac:dyDescent="0.2">
      <c r="M1507" s="105"/>
      <c r="O1507" s="93"/>
      <c r="P1507" s="93"/>
      <c r="Q1507" s="93"/>
      <c r="R1507" s="93"/>
      <c r="S1507" s="93"/>
      <c r="T1507" s="93"/>
      <c r="U1507" s="93"/>
      <c r="V1507" s="93"/>
      <c r="W1507" s="93"/>
      <c r="X1507" s="93"/>
      <c r="Y1507" s="93"/>
      <c r="Z1507" s="93"/>
      <c r="AA1507" s="93"/>
      <c r="AB1507" s="93"/>
      <c r="AC1507" s="93"/>
      <c r="AD1507" s="93"/>
      <c r="AE1507" s="93"/>
      <c r="AF1507" s="93"/>
      <c r="AG1507" s="93"/>
      <c r="AH1507" s="93"/>
      <c r="AI1507" s="93"/>
      <c r="AJ1507" s="93"/>
      <c r="AK1507" s="93"/>
      <c r="AL1507" s="93"/>
      <c r="AM1507" s="93"/>
      <c r="AN1507" s="93"/>
      <c r="AO1507" s="93"/>
      <c r="AP1507" s="93"/>
      <c r="AQ1507" s="93"/>
      <c r="AR1507" s="93"/>
    </row>
    <row r="1508" spans="13:44" x14ac:dyDescent="0.2">
      <c r="M1508" s="105"/>
      <c r="O1508" s="93"/>
      <c r="P1508" s="93"/>
      <c r="Q1508" s="93"/>
      <c r="R1508" s="93"/>
      <c r="S1508" s="93"/>
      <c r="T1508" s="93"/>
      <c r="U1508" s="93"/>
      <c r="V1508" s="93"/>
      <c r="W1508" s="93"/>
      <c r="X1508" s="93"/>
      <c r="Y1508" s="93"/>
      <c r="Z1508" s="93"/>
      <c r="AA1508" s="93"/>
      <c r="AB1508" s="93"/>
      <c r="AC1508" s="93"/>
      <c r="AD1508" s="93"/>
      <c r="AE1508" s="93"/>
      <c r="AF1508" s="93"/>
      <c r="AG1508" s="93"/>
      <c r="AH1508" s="93"/>
      <c r="AI1508" s="93"/>
      <c r="AJ1508" s="93"/>
      <c r="AK1508" s="93"/>
      <c r="AL1508" s="93"/>
      <c r="AM1508" s="93"/>
      <c r="AN1508" s="93"/>
      <c r="AO1508" s="93"/>
      <c r="AP1508" s="93"/>
      <c r="AQ1508" s="93"/>
      <c r="AR1508" s="93"/>
    </row>
    <row r="1509" spans="13:44" x14ac:dyDescent="0.2">
      <c r="M1509" s="105"/>
      <c r="O1509" s="93"/>
      <c r="P1509" s="93"/>
      <c r="Q1509" s="93"/>
      <c r="R1509" s="93"/>
      <c r="S1509" s="93"/>
      <c r="T1509" s="93"/>
      <c r="U1509" s="93"/>
      <c r="V1509" s="93"/>
      <c r="W1509" s="93"/>
      <c r="X1509" s="93"/>
      <c r="Y1509" s="93"/>
      <c r="Z1509" s="93"/>
      <c r="AA1509" s="93"/>
      <c r="AB1509" s="93"/>
      <c r="AC1509" s="93"/>
      <c r="AD1509" s="93"/>
      <c r="AE1509" s="93"/>
      <c r="AF1509" s="93"/>
      <c r="AG1509" s="93"/>
      <c r="AH1509" s="93"/>
      <c r="AI1509" s="93"/>
      <c r="AJ1509" s="93"/>
      <c r="AK1509" s="93"/>
      <c r="AL1509" s="93"/>
      <c r="AM1509" s="93"/>
      <c r="AN1509" s="93"/>
      <c r="AO1509" s="93"/>
      <c r="AP1509" s="93"/>
      <c r="AQ1509" s="93"/>
      <c r="AR1509" s="93"/>
    </row>
    <row r="1510" spans="13:44" x14ac:dyDescent="0.2">
      <c r="M1510" s="105"/>
      <c r="O1510" s="93"/>
      <c r="P1510" s="93"/>
      <c r="Q1510" s="93"/>
      <c r="R1510" s="93"/>
      <c r="S1510" s="93"/>
      <c r="T1510" s="93"/>
      <c r="U1510" s="93"/>
      <c r="V1510" s="93"/>
      <c r="W1510" s="93"/>
      <c r="X1510" s="93"/>
      <c r="Y1510" s="93"/>
      <c r="Z1510" s="93"/>
      <c r="AA1510" s="93"/>
      <c r="AB1510" s="93"/>
      <c r="AC1510" s="93"/>
      <c r="AD1510" s="93"/>
      <c r="AE1510" s="93"/>
      <c r="AF1510" s="93"/>
      <c r="AG1510" s="93"/>
      <c r="AH1510" s="93"/>
      <c r="AI1510" s="93"/>
      <c r="AJ1510" s="93"/>
      <c r="AK1510" s="93"/>
      <c r="AL1510" s="93"/>
      <c r="AM1510" s="93"/>
      <c r="AN1510" s="93"/>
      <c r="AO1510" s="93"/>
      <c r="AP1510" s="93"/>
      <c r="AQ1510" s="93"/>
      <c r="AR1510" s="93"/>
    </row>
    <row r="1511" spans="13:44" x14ac:dyDescent="0.2">
      <c r="M1511" s="105"/>
      <c r="O1511" s="93"/>
      <c r="P1511" s="93"/>
      <c r="Q1511" s="93"/>
      <c r="R1511" s="93"/>
      <c r="S1511" s="93"/>
      <c r="T1511" s="93"/>
      <c r="U1511" s="93"/>
      <c r="V1511" s="93"/>
      <c r="W1511" s="93"/>
      <c r="X1511" s="93"/>
      <c r="Y1511" s="93"/>
      <c r="Z1511" s="93"/>
      <c r="AA1511" s="93"/>
      <c r="AB1511" s="93"/>
      <c r="AC1511" s="93"/>
      <c r="AD1511" s="93"/>
      <c r="AE1511" s="93"/>
      <c r="AF1511" s="93"/>
      <c r="AG1511" s="93"/>
      <c r="AH1511" s="93"/>
      <c r="AI1511" s="93"/>
      <c r="AJ1511" s="93"/>
      <c r="AK1511" s="93"/>
      <c r="AL1511" s="93"/>
      <c r="AM1511" s="93"/>
      <c r="AN1511" s="93"/>
      <c r="AO1511" s="93"/>
      <c r="AP1511" s="93"/>
      <c r="AQ1511" s="93"/>
      <c r="AR1511" s="93"/>
    </row>
    <row r="1512" spans="13:44" x14ac:dyDescent="0.2">
      <c r="M1512" s="105"/>
      <c r="O1512" s="93"/>
      <c r="P1512" s="93"/>
      <c r="Q1512" s="93"/>
      <c r="R1512" s="93"/>
      <c r="S1512" s="93"/>
      <c r="T1512" s="93"/>
      <c r="U1512" s="93"/>
      <c r="V1512" s="93"/>
      <c r="W1512" s="93"/>
      <c r="X1512" s="93"/>
      <c r="Y1512" s="93"/>
      <c r="Z1512" s="93"/>
      <c r="AA1512" s="93"/>
      <c r="AB1512" s="93"/>
      <c r="AC1512" s="93"/>
      <c r="AD1512" s="93"/>
      <c r="AE1512" s="93"/>
      <c r="AF1512" s="93"/>
      <c r="AG1512" s="93"/>
      <c r="AH1512" s="93"/>
      <c r="AI1512" s="93"/>
      <c r="AJ1512" s="93"/>
      <c r="AK1512" s="93"/>
      <c r="AL1512" s="93"/>
      <c r="AM1512" s="93"/>
      <c r="AN1512" s="93"/>
      <c r="AO1512" s="93"/>
      <c r="AP1512" s="93"/>
      <c r="AQ1512" s="93"/>
      <c r="AR1512" s="93"/>
    </row>
    <row r="1513" spans="13:44" x14ac:dyDescent="0.2">
      <c r="M1513" s="105"/>
      <c r="O1513" s="93"/>
      <c r="P1513" s="93"/>
      <c r="Q1513" s="93"/>
      <c r="R1513" s="93"/>
      <c r="S1513" s="93"/>
      <c r="T1513" s="93"/>
      <c r="U1513" s="93"/>
      <c r="V1513" s="93"/>
      <c r="W1513" s="93"/>
      <c r="X1513" s="93"/>
      <c r="Y1513" s="93"/>
      <c r="Z1513" s="93"/>
      <c r="AA1513" s="93"/>
      <c r="AB1513" s="93"/>
      <c r="AC1513" s="93"/>
      <c r="AD1513" s="93"/>
      <c r="AE1513" s="93"/>
      <c r="AF1513" s="93"/>
      <c r="AG1513" s="93"/>
      <c r="AH1513" s="93"/>
      <c r="AI1513" s="93"/>
      <c r="AJ1513" s="93"/>
      <c r="AK1513" s="93"/>
      <c r="AL1513" s="93"/>
      <c r="AM1513" s="93"/>
      <c r="AN1513" s="93"/>
      <c r="AO1513" s="93"/>
      <c r="AP1513" s="93"/>
      <c r="AQ1513" s="93"/>
      <c r="AR1513" s="93"/>
    </row>
    <row r="1514" spans="13:44" x14ac:dyDescent="0.2">
      <c r="M1514" s="105"/>
      <c r="O1514" s="93"/>
      <c r="P1514" s="93"/>
      <c r="Q1514" s="93"/>
      <c r="R1514" s="93"/>
      <c r="S1514" s="93"/>
      <c r="T1514" s="93"/>
      <c r="U1514" s="93"/>
      <c r="V1514" s="93"/>
      <c r="W1514" s="93"/>
      <c r="X1514" s="93"/>
      <c r="Y1514" s="93"/>
      <c r="Z1514" s="93"/>
      <c r="AA1514" s="93"/>
      <c r="AB1514" s="93"/>
      <c r="AC1514" s="93"/>
      <c r="AD1514" s="93"/>
      <c r="AE1514" s="93"/>
      <c r="AF1514" s="93"/>
      <c r="AG1514" s="93"/>
      <c r="AH1514" s="93"/>
      <c r="AI1514" s="93"/>
      <c r="AJ1514" s="93"/>
      <c r="AK1514" s="93"/>
      <c r="AL1514" s="93"/>
      <c r="AM1514" s="93"/>
      <c r="AN1514" s="93"/>
      <c r="AO1514" s="93"/>
      <c r="AP1514" s="93"/>
      <c r="AQ1514" s="93"/>
      <c r="AR1514" s="93"/>
    </row>
    <row r="1515" spans="13:44" x14ac:dyDescent="0.2">
      <c r="M1515" s="105"/>
      <c r="O1515" s="93"/>
      <c r="P1515" s="93"/>
      <c r="Q1515" s="93"/>
      <c r="R1515" s="93"/>
      <c r="S1515" s="93"/>
      <c r="T1515" s="93"/>
      <c r="U1515" s="93"/>
      <c r="V1515" s="93"/>
      <c r="W1515" s="93"/>
      <c r="X1515" s="93"/>
      <c r="Y1515" s="93"/>
      <c r="Z1515" s="93"/>
      <c r="AA1515" s="93"/>
      <c r="AB1515" s="93"/>
      <c r="AC1515" s="93"/>
      <c r="AD1515" s="93"/>
      <c r="AE1515" s="93"/>
      <c r="AF1515" s="93"/>
      <c r="AG1515" s="93"/>
      <c r="AH1515" s="93"/>
      <c r="AI1515" s="93"/>
      <c r="AJ1515" s="93"/>
      <c r="AK1515" s="93"/>
      <c r="AL1515" s="93"/>
      <c r="AM1515" s="93"/>
      <c r="AN1515" s="93"/>
      <c r="AO1515" s="93"/>
      <c r="AP1515" s="93"/>
      <c r="AQ1515" s="93"/>
      <c r="AR1515" s="93"/>
    </row>
    <row r="1516" spans="13:44" x14ac:dyDescent="0.2">
      <c r="M1516" s="105"/>
      <c r="O1516" s="93"/>
      <c r="P1516" s="93"/>
      <c r="Q1516" s="93"/>
      <c r="R1516" s="93"/>
      <c r="S1516" s="93"/>
      <c r="T1516" s="93"/>
      <c r="U1516" s="93"/>
      <c r="V1516" s="93"/>
      <c r="W1516" s="93"/>
      <c r="X1516" s="93"/>
      <c r="Y1516" s="93"/>
      <c r="Z1516" s="93"/>
      <c r="AA1516" s="93"/>
      <c r="AB1516" s="93"/>
      <c r="AC1516" s="93"/>
      <c r="AD1516" s="93"/>
      <c r="AE1516" s="93"/>
      <c r="AF1516" s="93"/>
      <c r="AG1516" s="93"/>
      <c r="AH1516" s="93"/>
      <c r="AI1516" s="93"/>
      <c r="AJ1516" s="93"/>
      <c r="AK1516" s="93"/>
      <c r="AL1516" s="93"/>
      <c r="AM1516" s="93"/>
      <c r="AN1516" s="93"/>
      <c r="AO1516" s="93"/>
      <c r="AP1516" s="93"/>
      <c r="AQ1516" s="93"/>
      <c r="AR1516" s="93"/>
    </row>
    <row r="1517" spans="13:44" x14ac:dyDescent="0.2">
      <c r="M1517" s="105"/>
      <c r="O1517" s="93"/>
      <c r="P1517" s="93"/>
      <c r="Q1517" s="93"/>
      <c r="R1517" s="93"/>
      <c r="S1517" s="93"/>
      <c r="T1517" s="93"/>
      <c r="U1517" s="93"/>
      <c r="V1517" s="93"/>
      <c r="W1517" s="93"/>
      <c r="X1517" s="93"/>
      <c r="Y1517" s="93"/>
      <c r="Z1517" s="93"/>
      <c r="AA1517" s="93"/>
      <c r="AB1517" s="93"/>
      <c r="AC1517" s="93"/>
      <c r="AD1517" s="93"/>
      <c r="AE1517" s="93"/>
      <c r="AF1517" s="93"/>
      <c r="AG1517" s="93"/>
      <c r="AH1517" s="93"/>
      <c r="AI1517" s="93"/>
      <c r="AJ1517" s="93"/>
      <c r="AK1517" s="93"/>
      <c r="AL1517" s="93"/>
      <c r="AM1517" s="93"/>
      <c r="AN1517" s="93"/>
      <c r="AO1517" s="93"/>
      <c r="AP1517" s="93"/>
      <c r="AQ1517" s="93"/>
      <c r="AR1517" s="93"/>
    </row>
    <row r="1518" spans="13:44" x14ac:dyDescent="0.2">
      <c r="M1518" s="105"/>
      <c r="O1518" s="93"/>
      <c r="P1518" s="93"/>
      <c r="Q1518" s="93"/>
      <c r="R1518" s="93"/>
      <c r="S1518" s="93"/>
      <c r="T1518" s="93"/>
      <c r="U1518" s="93"/>
      <c r="V1518" s="93"/>
      <c r="W1518" s="93"/>
      <c r="X1518" s="93"/>
      <c r="Y1518" s="93"/>
      <c r="Z1518" s="93"/>
      <c r="AA1518" s="93"/>
      <c r="AB1518" s="93"/>
      <c r="AC1518" s="93"/>
      <c r="AD1518" s="93"/>
      <c r="AE1518" s="93"/>
      <c r="AF1518" s="93"/>
      <c r="AG1518" s="93"/>
      <c r="AH1518" s="93"/>
      <c r="AI1518" s="93"/>
      <c r="AJ1518" s="93"/>
      <c r="AK1518" s="93"/>
      <c r="AL1518" s="93"/>
      <c r="AM1518" s="93"/>
      <c r="AN1518" s="93"/>
      <c r="AO1518" s="93"/>
      <c r="AP1518" s="93"/>
      <c r="AQ1518" s="93"/>
      <c r="AR1518" s="93"/>
    </row>
    <row r="1519" spans="13:44" x14ac:dyDescent="0.2">
      <c r="M1519" s="105"/>
      <c r="O1519" s="93"/>
      <c r="P1519" s="93"/>
      <c r="Q1519" s="93"/>
      <c r="R1519" s="93"/>
      <c r="S1519" s="93"/>
      <c r="T1519" s="93"/>
      <c r="U1519" s="93"/>
      <c r="V1519" s="93"/>
      <c r="W1519" s="93"/>
      <c r="X1519" s="93"/>
      <c r="Y1519" s="93"/>
      <c r="Z1519" s="93"/>
      <c r="AA1519" s="93"/>
      <c r="AB1519" s="93"/>
      <c r="AC1519" s="93"/>
      <c r="AD1519" s="93"/>
      <c r="AE1519" s="93"/>
      <c r="AF1519" s="93"/>
      <c r="AG1519" s="93"/>
      <c r="AH1519" s="93"/>
      <c r="AI1519" s="93"/>
      <c r="AJ1519" s="93"/>
      <c r="AK1519" s="93"/>
      <c r="AL1519" s="93"/>
      <c r="AM1519" s="93"/>
      <c r="AN1519" s="93"/>
      <c r="AO1519" s="93"/>
      <c r="AP1519" s="93"/>
      <c r="AQ1519" s="93"/>
      <c r="AR1519" s="93"/>
    </row>
    <row r="1520" spans="13:44" x14ac:dyDescent="0.2">
      <c r="M1520" s="105"/>
      <c r="O1520" s="93"/>
      <c r="P1520" s="93"/>
      <c r="Q1520" s="93"/>
      <c r="R1520" s="93"/>
      <c r="S1520" s="93"/>
      <c r="T1520" s="93"/>
      <c r="U1520" s="93"/>
      <c r="V1520" s="93"/>
      <c r="W1520" s="93"/>
      <c r="X1520" s="93"/>
      <c r="Y1520" s="93"/>
      <c r="Z1520" s="93"/>
      <c r="AA1520" s="93"/>
      <c r="AB1520" s="93"/>
      <c r="AC1520" s="93"/>
      <c r="AD1520" s="93"/>
      <c r="AE1520" s="93"/>
      <c r="AF1520" s="93"/>
      <c r="AG1520" s="93"/>
      <c r="AH1520" s="93"/>
      <c r="AI1520" s="93"/>
      <c r="AJ1520" s="93"/>
      <c r="AK1520" s="93"/>
      <c r="AL1520" s="93"/>
      <c r="AM1520" s="93"/>
      <c r="AN1520" s="93"/>
      <c r="AO1520" s="93"/>
      <c r="AP1520" s="93"/>
      <c r="AQ1520" s="93"/>
      <c r="AR1520" s="93"/>
    </row>
    <row r="1521" spans="13:44" x14ac:dyDescent="0.2">
      <c r="M1521" s="105"/>
      <c r="O1521" s="93"/>
      <c r="P1521" s="93"/>
      <c r="Q1521" s="93"/>
      <c r="R1521" s="93"/>
      <c r="S1521" s="93"/>
      <c r="T1521" s="93"/>
      <c r="U1521" s="93"/>
      <c r="V1521" s="93"/>
      <c r="W1521" s="93"/>
      <c r="X1521" s="93"/>
      <c r="Y1521" s="93"/>
      <c r="Z1521" s="93"/>
      <c r="AA1521" s="93"/>
      <c r="AB1521" s="93"/>
      <c r="AC1521" s="93"/>
      <c r="AD1521" s="93"/>
      <c r="AE1521" s="93"/>
      <c r="AF1521" s="93"/>
      <c r="AG1521" s="93"/>
      <c r="AH1521" s="93"/>
      <c r="AI1521" s="93"/>
      <c r="AJ1521" s="93"/>
      <c r="AK1521" s="93"/>
      <c r="AL1521" s="93"/>
      <c r="AM1521" s="93"/>
      <c r="AN1521" s="93"/>
      <c r="AO1521" s="93"/>
      <c r="AP1521" s="93"/>
      <c r="AQ1521" s="93"/>
      <c r="AR1521" s="93"/>
    </row>
    <row r="1522" spans="13:44" x14ac:dyDescent="0.2">
      <c r="M1522" s="105"/>
      <c r="O1522" s="93"/>
      <c r="P1522" s="93"/>
      <c r="Q1522" s="93"/>
      <c r="R1522" s="93"/>
      <c r="S1522" s="93"/>
      <c r="T1522" s="93"/>
      <c r="U1522" s="93"/>
      <c r="V1522" s="93"/>
      <c r="W1522" s="93"/>
      <c r="X1522" s="93"/>
      <c r="Y1522" s="93"/>
      <c r="Z1522" s="93"/>
      <c r="AA1522" s="93"/>
      <c r="AB1522" s="93"/>
      <c r="AC1522" s="93"/>
      <c r="AD1522" s="93"/>
      <c r="AE1522" s="93"/>
      <c r="AF1522" s="93"/>
      <c r="AG1522" s="93"/>
      <c r="AH1522" s="93"/>
      <c r="AI1522" s="93"/>
      <c r="AJ1522" s="93"/>
      <c r="AK1522" s="93"/>
      <c r="AL1522" s="93"/>
      <c r="AM1522" s="93"/>
      <c r="AN1522" s="93"/>
      <c r="AO1522" s="93"/>
      <c r="AP1522" s="93"/>
      <c r="AQ1522" s="93"/>
      <c r="AR1522" s="93"/>
    </row>
    <row r="1523" spans="13:44" x14ac:dyDescent="0.2">
      <c r="M1523" s="105"/>
      <c r="O1523" s="93"/>
      <c r="P1523" s="93"/>
      <c r="Q1523" s="93"/>
      <c r="R1523" s="93"/>
      <c r="S1523" s="93"/>
      <c r="T1523" s="93"/>
      <c r="U1523" s="93"/>
      <c r="V1523" s="93"/>
      <c r="W1523" s="93"/>
      <c r="X1523" s="93"/>
      <c r="Y1523" s="93"/>
      <c r="Z1523" s="93"/>
      <c r="AA1523" s="93"/>
      <c r="AB1523" s="93"/>
      <c r="AC1523" s="93"/>
      <c r="AD1523" s="93"/>
      <c r="AE1523" s="93"/>
      <c r="AF1523" s="93"/>
      <c r="AG1523" s="93"/>
      <c r="AH1523" s="93"/>
      <c r="AI1523" s="93"/>
      <c r="AJ1523" s="93"/>
      <c r="AK1523" s="93"/>
      <c r="AL1523" s="93"/>
      <c r="AM1523" s="93"/>
      <c r="AN1523" s="93"/>
      <c r="AO1523" s="93"/>
      <c r="AP1523" s="93"/>
      <c r="AQ1523" s="93"/>
      <c r="AR1523" s="93"/>
    </row>
    <row r="1524" spans="13:44" x14ac:dyDescent="0.2">
      <c r="M1524" s="105"/>
      <c r="O1524" s="93"/>
      <c r="P1524" s="93"/>
      <c r="Q1524" s="93"/>
      <c r="R1524" s="93"/>
      <c r="S1524" s="93"/>
      <c r="T1524" s="93"/>
      <c r="U1524" s="93"/>
      <c r="V1524" s="93"/>
      <c r="W1524" s="93"/>
      <c r="X1524" s="93"/>
      <c r="Y1524" s="93"/>
      <c r="Z1524" s="93"/>
      <c r="AA1524" s="93"/>
      <c r="AB1524" s="93"/>
      <c r="AC1524" s="93"/>
      <c r="AD1524" s="93"/>
      <c r="AE1524" s="93"/>
      <c r="AF1524" s="93"/>
      <c r="AG1524" s="93"/>
      <c r="AH1524" s="93"/>
      <c r="AI1524" s="93"/>
      <c r="AJ1524" s="93"/>
      <c r="AK1524" s="93"/>
      <c r="AL1524" s="93"/>
      <c r="AM1524" s="93"/>
      <c r="AN1524" s="93"/>
      <c r="AO1524" s="93"/>
      <c r="AP1524" s="93"/>
      <c r="AQ1524" s="93"/>
      <c r="AR1524" s="93"/>
    </row>
    <row r="1525" spans="13:44" x14ac:dyDescent="0.2">
      <c r="M1525" s="105"/>
      <c r="O1525" s="93"/>
      <c r="P1525" s="93"/>
      <c r="Q1525" s="93"/>
      <c r="R1525" s="93"/>
      <c r="S1525" s="93"/>
      <c r="T1525" s="93"/>
      <c r="U1525" s="93"/>
      <c r="V1525" s="93"/>
      <c r="W1525" s="93"/>
      <c r="X1525" s="93"/>
      <c r="Y1525" s="93"/>
      <c r="Z1525" s="93"/>
      <c r="AA1525" s="93"/>
      <c r="AB1525" s="93"/>
      <c r="AC1525" s="93"/>
      <c r="AD1525" s="93"/>
      <c r="AE1525" s="93"/>
      <c r="AF1525" s="93"/>
      <c r="AG1525" s="93"/>
      <c r="AH1525" s="93"/>
      <c r="AI1525" s="93"/>
      <c r="AJ1525" s="93"/>
      <c r="AK1525" s="93"/>
      <c r="AL1525" s="93"/>
      <c r="AM1525" s="93"/>
      <c r="AN1525" s="93"/>
      <c r="AO1525" s="93"/>
      <c r="AP1525" s="93"/>
      <c r="AQ1525" s="93"/>
      <c r="AR1525" s="93"/>
    </row>
    <row r="1526" spans="13:44" x14ac:dyDescent="0.2">
      <c r="M1526" s="105"/>
      <c r="O1526" s="93"/>
      <c r="P1526" s="93"/>
      <c r="Q1526" s="93"/>
      <c r="R1526" s="93"/>
      <c r="S1526" s="93"/>
      <c r="T1526" s="93"/>
      <c r="U1526" s="93"/>
      <c r="V1526" s="93"/>
      <c r="W1526" s="93"/>
      <c r="X1526" s="93"/>
      <c r="Y1526" s="93"/>
      <c r="Z1526" s="93"/>
      <c r="AA1526" s="93"/>
      <c r="AB1526" s="93"/>
      <c r="AC1526" s="93"/>
      <c r="AD1526" s="93"/>
      <c r="AE1526" s="93"/>
      <c r="AF1526" s="93"/>
      <c r="AG1526" s="93"/>
      <c r="AH1526" s="93"/>
      <c r="AI1526" s="93"/>
      <c r="AJ1526" s="93"/>
      <c r="AK1526" s="93"/>
      <c r="AL1526" s="93"/>
      <c r="AM1526" s="93"/>
      <c r="AN1526" s="93"/>
      <c r="AO1526" s="93"/>
      <c r="AP1526" s="93"/>
      <c r="AQ1526" s="93"/>
      <c r="AR1526" s="93"/>
    </row>
    <row r="1527" spans="13:44" x14ac:dyDescent="0.2">
      <c r="M1527" s="105"/>
      <c r="O1527" s="93"/>
      <c r="P1527" s="93"/>
      <c r="Q1527" s="93"/>
      <c r="R1527" s="93"/>
      <c r="S1527" s="93"/>
      <c r="T1527" s="93"/>
      <c r="U1527" s="93"/>
      <c r="V1527" s="93"/>
      <c r="W1527" s="93"/>
      <c r="X1527" s="93"/>
      <c r="Y1527" s="93"/>
      <c r="Z1527" s="93"/>
      <c r="AA1527" s="93"/>
      <c r="AB1527" s="93"/>
      <c r="AC1527" s="93"/>
      <c r="AD1527" s="93"/>
      <c r="AE1527" s="93"/>
      <c r="AF1527" s="93"/>
      <c r="AG1527" s="93"/>
      <c r="AH1527" s="93"/>
      <c r="AI1527" s="93"/>
      <c r="AJ1527" s="93"/>
      <c r="AK1527" s="93"/>
      <c r="AL1527" s="93"/>
      <c r="AM1527" s="93"/>
      <c r="AN1527" s="93"/>
      <c r="AO1527" s="93"/>
      <c r="AP1527" s="93"/>
      <c r="AQ1527" s="93"/>
      <c r="AR1527" s="93"/>
    </row>
    <row r="1528" spans="13:44" x14ac:dyDescent="0.2">
      <c r="M1528" s="105"/>
      <c r="O1528" s="93"/>
      <c r="P1528" s="93"/>
      <c r="Q1528" s="93"/>
      <c r="R1528" s="93"/>
      <c r="S1528" s="93"/>
      <c r="T1528" s="93"/>
      <c r="U1528" s="93"/>
      <c r="V1528" s="93"/>
      <c r="W1528" s="93"/>
      <c r="X1528" s="93"/>
      <c r="Y1528" s="93"/>
      <c r="Z1528" s="93"/>
      <c r="AA1528" s="93"/>
      <c r="AB1528" s="93"/>
      <c r="AC1528" s="93"/>
      <c r="AD1528" s="93"/>
      <c r="AE1528" s="93"/>
      <c r="AF1528" s="93"/>
      <c r="AG1528" s="93"/>
      <c r="AH1528" s="93"/>
      <c r="AI1528" s="93"/>
      <c r="AJ1528" s="93"/>
      <c r="AK1528" s="93"/>
      <c r="AL1528" s="93"/>
      <c r="AM1528" s="93"/>
      <c r="AN1528" s="93"/>
      <c r="AO1528" s="93"/>
      <c r="AP1528" s="93"/>
      <c r="AQ1528" s="93"/>
      <c r="AR1528" s="93"/>
    </row>
    <row r="1529" spans="13:44" x14ac:dyDescent="0.2">
      <c r="M1529" s="105"/>
      <c r="O1529" s="93"/>
      <c r="P1529" s="93"/>
      <c r="Q1529" s="93"/>
      <c r="R1529" s="93"/>
      <c r="S1529" s="93"/>
      <c r="T1529" s="93"/>
      <c r="U1529" s="93"/>
      <c r="V1529" s="93"/>
      <c r="W1529" s="93"/>
      <c r="X1529" s="93"/>
      <c r="Y1529" s="93"/>
      <c r="Z1529" s="93"/>
      <c r="AA1529" s="93"/>
      <c r="AB1529" s="93"/>
      <c r="AC1529" s="93"/>
      <c r="AD1529" s="93"/>
      <c r="AE1529" s="93"/>
      <c r="AF1529" s="93"/>
      <c r="AG1529" s="93"/>
      <c r="AH1529" s="93"/>
      <c r="AI1529" s="93"/>
      <c r="AJ1529" s="93"/>
      <c r="AK1529" s="93"/>
      <c r="AL1529" s="93"/>
      <c r="AM1529" s="93"/>
      <c r="AN1529" s="93"/>
      <c r="AO1529" s="93"/>
      <c r="AP1529" s="93"/>
      <c r="AQ1529" s="93"/>
      <c r="AR1529" s="93"/>
    </row>
    <row r="1530" spans="13:44" x14ac:dyDescent="0.2">
      <c r="M1530" s="105"/>
      <c r="O1530" s="93"/>
      <c r="P1530" s="93"/>
      <c r="Q1530" s="93"/>
      <c r="R1530" s="93"/>
      <c r="S1530" s="93"/>
      <c r="T1530" s="93"/>
      <c r="U1530" s="93"/>
      <c r="V1530" s="93"/>
      <c r="W1530" s="93"/>
      <c r="X1530" s="93"/>
      <c r="Y1530" s="93"/>
      <c r="Z1530" s="93"/>
      <c r="AA1530" s="93"/>
      <c r="AB1530" s="93"/>
      <c r="AC1530" s="93"/>
      <c r="AD1530" s="93"/>
      <c r="AE1530" s="93"/>
      <c r="AF1530" s="93"/>
      <c r="AG1530" s="93"/>
      <c r="AH1530" s="93"/>
      <c r="AI1530" s="93"/>
      <c r="AJ1530" s="93"/>
      <c r="AK1530" s="93"/>
      <c r="AL1530" s="93"/>
      <c r="AM1530" s="93"/>
      <c r="AN1530" s="93"/>
      <c r="AO1530" s="93"/>
      <c r="AP1530" s="93"/>
      <c r="AQ1530" s="93"/>
      <c r="AR1530" s="93"/>
    </row>
    <row r="1531" spans="13:44" x14ac:dyDescent="0.2">
      <c r="M1531" s="105"/>
      <c r="O1531" s="93"/>
      <c r="P1531" s="93"/>
      <c r="Q1531" s="93"/>
      <c r="R1531" s="93"/>
      <c r="S1531" s="93"/>
      <c r="T1531" s="93"/>
      <c r="U1531" s="93"/>
      <c r="V1531" s="93"/>
      <c r="W1531" s="93"/>
      <c r="X1531" s="93"/>
      <c r="Y1531" s="93"/>
      <c r="Z1531" s="93"/>
      <c r="AA1531" s="93"/>
      <c r="AB1531" s="93"/>
      <c r="AC1531" s="93"/>
      <c r="AD1531" s="93"/>
      <c r="AE1531" s="93"/>
      <c r="AF1531" s="93"/>
      <c r="AG1531" s="93"/>
      <c r="AH1531" s="93"/>
      <c r="AI1531" s="93"/>
      <c r="AJ1531" s="93"/>
      <c r="AK1531" s="93"/>
      <c r="AL1531" s="93"/>
      <c r="AM1531" s="93"/>
      <c r="AN1531" s="93"/>
      <c r="AO1531" s="93"/>
      <c r="AP1531" s="93"/>
      <c r="AQ1531" s="93"/>
      <c r="AR1531" s="93"/>
    </row>
    <row r="1532" spans="13:44" x14ac:dyDescent="0.2">
      <c r="M1532" s="105"/>
      <c r="O1532" s="93"/>
      <c r="P1532" s="93"/>
      <c r="Q1532" s="93"/>
      <c r="R1532" s="93"/>
      <c r="S1532" s="93"/>
      <c r="T1532" s="93"/>
      <c r="U1532" s="93"/>
      <c r="V1532" s="93"/>
      <c r="W1532" s="93"/>
      <c r="X1532" s="93"/>
      <c r="Y1532" s="93"/>
      <c r="Z1532" s="93"/>
      <c r="AA1532" s="93"/>
      <c r="AB1532" s="93"/>
      <c r="AC1532" s="93"/>
      <c r="AD1532" s="93"/>
      <c r="AE1532" s="93"/>
      <c r="AF1532" s="93"/>
      <c r="AG1532" s="93"/>
      <c r="AH1532" s="93"/>
      <c r="AI1532" s="93"/>
      <c r="AJ1532" s="93"/>
      <c r="AK1532" s="93"/>
      <c r="AL1532" s="93"/>
      <c r="AM1532" s="93"/>
      <c r="AN1532" s="93"/>
      <c r="AO1532" s="93"/>
      <c r="AP1532" s="93"/>
      <c r="AQ1532" s="93"/>
      <c r="AR1532" s="93"/>
    </row>
    <row r="1533" spans="13:44" x14ac:dyDescent="0.2">
      <c r="M1533" s="105"/>
      <c r="O1533" s="93"/>
      <c r="P1533" s="93"/>
      <c r="Q1533" s="93"/>
      <c r="R1533" s="93"/>
      <c r="S1533" s="93"/>
      <c r="T1533" s="93"/>
      <c r="U1533" s="93"/>
      <c r="V1533" s="93"/>
      <c r="W1533" s="93"/>
      <c r="X1533" s="93"/>
      <c r="Y1533" s="93"/>
      <c r="Z1533" s="93"/>
      <c r="AA1533" s="93"/>
      <c r="AB1533" s="93"/>
      <c r="AC1533" s="93"/>
      <c r="AD1533" s="93"/>
      <c r="AE1533" s="93"/>
      <c r="AF1533" s="93"/>
      <c r="AG1533" s="93"/>
      <c r="AH1533" s="93"/>
      <c r="AI1533" s="93"/>
      <c r="AJ1533" s="93"/>
      <c r="AK1533" s="93"/>
      <c r="AL1533" s="93"/>
      <c r="AM1533" s="93"/>
      <c r="AN1533" s="93"/>
      <c r="AO1533" s="93"/>
      <c r="AP1533" s="93"/>
      <c r="AQ1533" s="93"/>
      <c r="AR1533" s="93"/>
    </row>
    <row r="1534" spans="13:44" x14ac:dyDescent="0.2">
      <c r="M1534" s="105"/>
      <c r="O1534" s="93"/>
      <c r="P1534" s="93"/>
      <c r="Q1534" s="93"/>
      <c r="R1534" s="93"/>
      <c r="S1534" s="93"/>
      <c r="T1534" s="93"/>
      <c r="U1534" s="93"/>
      <c r="V1534" s="93"/>
      <c r="W1534" s="93"/>
      <c r="X1534" s="93"/>
      <c r="Y1534" s="93"/>
      <c r="Z1534" s="93"/>
      <c r="AA1534" s="93"/>
      <c r="AB1534" s="93"/>
      <c r="AC1534" s="93"/>
      <c r="AD1534" s="93"/>
      <c r="AE1534" s="93"/>
      <c r="AF1534" s="93"/>
      <c r="AG1534" s="93"/>
      <c r="AH1534" s="93"/>
      <c r="AI1534" s="93"/>
      <c r="AJ1534" s="93"/>
      <c r="AK1534" s="93"/>
      <c r="AL1534" s="93"/>
      <c r="AM1534" s="93"/>
      <c r="AN1534" s="93"/>
      <c r="AO1534" s="93"/>
      <c r="AP1534" s="93"/>
      <c r="AQ1534" s="93"/>
      <c r="AR1534" s="93"/>
    </row>
    <row r="1535" spans="13:44" x14ac:dyDescent="0.2">
      <c r="M1535" s="105"/>
      <c r="O1535" s="93"/>
      <c r="P1535" s="93"/>
      <c r="Q1535" s="93"/>
      <c r="R1535" s="93"/>
      <c r="S1535" s="93"/>
      <c r="T1535" s="93"/>
      <c r="U1535" s="93"/>
      <c r="V1535" s="93"/>
      <c r="W1535" s="93"/>
      <c r="X1535" s="93"/>
      <c r="Y1535" s="93"/>
      <c r="Z1535" s="93"/>
      <c r="AA1535" s="93"/>
      <c r="AB1535" s="93"/>
      <c r="AC1535" s="93"/>
      <c r="AD1535" s="93"/>
      <c r="AE1535" s="93"/>
      <c r="AF1535" s="93"/>
      <c r="AG1535" s="93"/>
      <c r="AH1535" s="93"/>
      <c r="AI1535" s="93"/>
      <c r="AJ1535" s="93"/>
      <c r="AK1535" s="93"/>
      <c r="AL1535" s="93"/>
      <c r="AM1535" s="93"/>
      <c r="AN1535" s="93"/>
      <c r="AO1535" s="93"/>
      <c r="AP1535" s="93"/>
      <c r="AQ1535" s="93"/>
      <c r="AR1535" s="93"/>
    </row>
    <row r="1536" spans="13:44" x14ac:dyDescent="0.2">
      <c r="M1536" s="105"/>
      <c r="O1536" s="93"/>
      <c r="P1536" s="93"/>
      <c r="Q1536" s="93"/>
      <c r="R1536" s="93"/>
      <c r="S1536" s="93"/>
      <c r="T1536" s="93"/>
      <c r="U1536" s="93"/>
      <c r="V1536" s="93"/>
      <c r="W1536" s="93"/>
      <c r="X1536" s="93"/>
      <c r="Y1536" s="93"/>
      <c r="Z1536" s="93"/>
      <c r="AA1536" s="93"/>
      <c r="AB1536" s="93"/>
      <c r="AC1536" s="93"/>
      <c r="AD1536" s="93"/>
      <c r="AE1536" s="93"/>
      <c r="AF1536" s="93"/>
      <c r="AG1536" s="93"/>
      <c r="AH1536" s="93"/>
      <c r="AI1536" s="93"/>
      <c r="AJ1536" s="93"/>
      <c r="AK1536" s="93"/>
      <c r="AL1536" s="93"/>
      <c r="AM1536" s="93"/>
      <c r="AN1536" s="93"/>
      <c r="AO1536" s="93"/>
      <c r="AP1536" s="93"/>
      <c r="AQ1536" s="93"/>
      <c r="AR1536" s="93"/>
    </row>
    <row r="1537" spans="13:44" x14ac:dyDescent="0.2">
      <c r="M1537" s="105"/>
      <c r="O1537" s="93"/>
      <c r="P1537" s="93"/>
      <c r="Q1537" s="93"/>
      <c r="R1537" s="93"/>
      <c r="S1537" s="93"/>
      <c r="T1537" s="93"/>
      <c r="U1537" s="93"/>
      <c r="V1537" s="93"/>
      <c r="W1537" s="93"/>
      <c r="X1537" s="93"/>
      <c r="Y1537" s="93"/>
      <c r="Z1537" s="93"/>
      <c r="AA1537" s="93"/>
      <c r="AB1537" s="93"/>
      <c r="AC1537" s="93"/>
      <c r="AD1537" s="93"/>
      <c r="AE1537" s="93"/>
      <c r="AF1537" s="93"/>
      <c r="AG1537" s="93"/>
      <c r="AH1537" s="93"/>
      <c r="AI1537" s="93"/>
      <c r="AJ1537" s="93"/>
      <c r="AK1537" s="93"/>
      <c r="AL1537" s="93"/>
      <c r="AM1537" s="93"/>
      <c r="AN1537" s="93"/>
      <c r="AO1537" s="93"/>
      <c r="AP1537" s="93"/>
      <c r="AQ1537" s="93"/>
      <c r="AR1537" s="93"/>
    </row>
    <row r="1538" spans="13:44" x14ac:dyDescent="0.2">
      <c r="M1538" s="105"/>
      <c r="O1538" s="93"/>
      <c r="P1538" s="93"/>
      <c r="Q1538" s="93"/>
      <c r="R1538" s="93"/>
      <c r="S1538" s="93"/>
      <c r="T1538" s="93"/>
      <c r="U1538" s="93"/>
      <c r="V1538" s="93"/>
      <c r="W1538" s="93"/>
      <c r="X1538" s="93"/>
      <c r="Y1538" s="93"/>
      <c r="Z1538" s="93"/>
      <c r="AA1538" s="93"/>
      <c r="AB1538" s="93"/>
      <c r="AC1538" s="93"/>
      <c r="AD1538" s="93"/>
      <c r="AE1538" s="93"/>
      <c r="AF1538" s="93"/>
      <c r="AG1538" s="93"/>
      <c r="AH1538" s="93"/>
      <c r="AI1538" s="93"/>
      <c r="AJ1538" s="93"/>
      <c r="AK1538" s="93"/>
      <c r="AL1538" s="93"/>
      <c r="AM1538" s="93"/>
      <c r="AN1538" s="93"/>
      <c r="AO1538" s="93"/>
      <c r="AP1538" s="93"/>
      <c r="AQ1538" s="93"/>
      <c r="AR1538" s="93"/>
    </row>
    <row r="1539" spans="13:44" x14ac:dyDescent="0.2">
      <c r="M1539" s="105"/>
      <c r="O1539" s="93"/>
      <c r="P1539" s="93"/>
      <c r="Q1539" s="93"/>
      <c r="R1539" s="93"/>
      <c r="S1539" s="93"/>
      <c r="T1539" s="93"/>
      <c r="U1539" s="93"/>
      <c r="V1539" s="93"/>
      <c r="W1539" s="93"/>
      <c r="X1539" s="93"/>
      <c r="Y1539" s="93"/>
      <c r="Z1539" s="93"/>
      <c r="AA1539" s="93"/>
      <c r="AB1539" s="93"/>
      <c r="AC1539" s="93"/>
      <c r="AD1539" s="93"/>
      <c r="AE1539" s="93"/>
      <c r="AF1539" s="93"/>
      <c r="AG1539" s="93"/>
      <c r="AH1539" s="93"/>
      <c r="AI1539" s="93"/>
      <c r="AJ1539" s="93"/>
      <c r="AK1539" s="93"/>
      <c r="AL1539" s="93"/>
      <c r="AM1539" s="93"/>
      <c r="AN1539" s="93"/>
      <c r="AO1539" s="93"/>
      <c r="AP1539" s="93"/>
      <c r="AQ1539" s="93"/>
      <c r="AR1539" s="93"/>
    </row>
    <row r="1540" spans="13:44" x14ac:dyDescent="0.2">
      <c r="M1540" s="105"/>
      <c r="O1540" s="93"/>
      <c r="P1540" s="93"/>
      <c r="Q1540" s="93"/>
      <c r="R1540" s="93"/>
      <c r="S1540" s="93"/>
      <c r="T1540" s="93"/>
      <c r="U1540" s="93"/>
      <c r="V1540" s="93"/>
      <c r="W1540" s="93"/>
      <c r="X1540" s="93"/>
      <c r="Y1540" s="93"/>
      <c r="Z1540" s="93"/>
      <c r="AA1540" s="93"/>
      <c r="AB1540" s="93"/>
      <c r="AC1540" s="93"/>
      <c r="AD1540" s="93"/>
      <c r="AE1540" s="93"/>
      <c r="AF1540" s="93"/>
      <c r="AG1540" s="93"/>
      <c r="AH1540" s="93"/>
      <c r="AI1540" s="93"/>
      <c r="AJ1540" s="93"/>
      <c r="AK1540" s="93"/>
      <c r="AL1540" s="93"/>
      <c r="AM1540" s="93"/>
      <c r="AN1540" s="93"/>
      <c r="AO1540" s="93"/>
      <c r="AP1540" s="93"/>
      <c r="AQ1540" s="93"/>
      <c r="AR1540" s="93"/>
    </row>
    <row r="1541" spans="13:44" x14ac:dyDescent="0.2">
      <c r="M1541" s="105"/>
      <c r="O1541" s="93"/>
      <c r="P1541" s="93"/>
      <c r="Q1541" s="93"/>
      <c r="R1541" s="93"/>
      <c r="S1541" s="93"/>
      <c r="T1541" s="93"/>
      <c r="U1541" s="93"/>
      <c r="V1541" s="93"/>
      <c r="W1541" s="93"/>
      <c r="X1541" s="93"/>
      <c r="Y1541" s="93"/>
      <c r="Z1541" s="93"/>
      <c r="AA1541" s="93"/>
      <c r="AB1541" s="93"/>
      <c r="AC1541" s="93"/>
      <c r="AD1541" s="93"/>
      <c r="AE1541" s="93"/>
      <c r="AF1541" s="93"/>
      <c r="AG1541" s="93"/>
      <c r="AH1541" s="93"/>
      <c r="AI1541" s="93"/>
      <c r="AJ1541" s="93"/>
      <c r="AK1541" s="93"/>
      <c r="AL1541" s="93"/>
      <c r="AM1541" s="93"/>
      <c r="AN1541" s="93"/>
      <c r="AO1541" s="93"/>
      <c r="AP1541" s="93"/>
      <c r="AQ1541" s="93"/>
      <c r="AR1541" s="93"/>
    </row>
    <row r="1542" spans="13:44" x14ac:dyDescent="0.2">
      <c r="M1542" s="105"/>
      <c r="O1542" s="93"/>
      <c r="P1542" s="93"/>
      <c r="Q1542" s="93"/>
      <c r="R1542" s="93"/>
      <c r="S1542" s="93"/>
      <c r="T1542" s="93"/>
      <c r="U1542" s="93"/>
      <c r="V1542" s="93"/>
      <c r="W1542" s="93"/>
      <c r="X1542" s="93"/>
      <c r="Y1542" s="93"/>
      <c r="Z1542" s="93"/>
      <c r="AA1542" s="93"/>
      <c r="AB1542" s="93"/>
      <c r="AC1542" s="93"/>
      <c r="AD1542" s="93"/>
      <c r="AE1542" s="93"/>
      <c r="AF1542" s="93"/>
      <c r="AG1542" s="93"/>
      <c r="AH1542" s="93"/>
      <c r="AI1542" s="93"/>
      <c r="AJ1542" s="93"/>
      <c r="AK1542" s="93"/>
      <c r="AL1542" s="93"/>
      <c r="AM1542" s="93"/>
      <c r="AN1542" s="93"/>
      <c r="AO1542" s="93"/>
      <c r="AP1542" s="93"/>
      <c r="AQ1542" s="93"/>
      <c r="AR1542" s="93"/>
    </row>
    <row r="1543" spans="13:44" x14ac:dyDescent="0.2">
      <c r="M1543" s="105"/>
      <c r="O1543" s="93"/>
      <c r="P1543" s="93"/>
      <c r="Q1543" s="93"/>
      <c r="R1543" s="93"/>
      <c r="S1543" s="93"/>
      <c r="T1543" s="93"/>
      <c r="U1543" s="93"/>
      <c r="V1543" s="93"/>
      <c r="W1543" s="93"/>
      <c r="X1543" s="93"/>
      <c r="Y1543" s="93"/>
      <c r="Z1543" s="93"/>
      <c r="AA1543" s="93"/>
      <c r="AB1543" s="93"/>
      <c r="AC1543" s="93"/>
      <c r="AD1543" s="93"/>
      <c r="AE1543" s="93"/>
      <c r="AF1543" s="93"/>
      <c r="AG1543" s="93"/>
      <c r="AH1543" s="93"/>
      <c r="AI1543" s="93"/>
      <c r="AJ1543" s="93"/>
      <c r="AK1543" s="93"/>
      <c r="AL1543" s="93"/>
      <c r="AM1543" s="93"/>
      <c r="AN1543" s="93"/>
      <c r="AO1543" s="93"/>
      <c r="AP1543" s="93"/>
      <c r="AQ1543" s="93"/>
      <c r="AR1543" s="93"/>
    </row>
    <row r="1544" spans="13:44" x14ac:dyDescent="0.2">
      <c r="M1544" s="105"/>
      <c r="O1544" s="93"/>
      <c r="P1544" s="93"/>
      <c r="Q1544" s="93"/>
      <c r="R1544" s="93"/>
      <c r="S1544" s="93"/>
      <c r="T1544" s="93"/>
      <c r="U1544" s="93"/>
      <c r="V1544" s="93"/>
      <c r="W1544" s="93"/>
      <c r="X1544" s="93"/>
      <c r="Y1544" s="93"/>
      <c r="Z1544" s="93"/>
      <c r="AA1544" s="93"/>
      <c r="AB1544" s="93"/>
      <c r="AC1544" s="93"/>
      <c r="AD1544" s="93"/>
      <c r="AE1544" s="93"/>
      <c r="AF1544" s="93"/>
      <c r="AG1544" s="93"/>
      <c r="AH1544" s="93"/>
      <c r="AI1544" s="93"/>
      <c r="AJ1544" s="93"/>
      <c r="AK1544" s="93"/>
      <c r="AL1544" s="93"/>
      <c r="AM1544" s="93"/>
      <c r="AN1544" s="93"/>
      <c r="AO1544" s="93"/>
      <c r="AP1544" s="93"/>
      <c r="AQ1544" s="93"/>
      <c r="AR1544" s="93"/>
    </row>
    <row r="1545" spans="13:44" x14ac:dyDescent="0.2">
      <c r="M1545" s="105"/>
      <c r="O1545" s="93"/>
      <c r="P1545" s="93"/>
      <c r="Q1545" s="93"/>
      <c r="R1545" s="93"/>
      <c r="S1545" s="93"/>
      <c r="T1545" s="93"/>
      <c r="U1545" s="93"/>
      <c r="V1545" s="93"/>
      <c r="W1545" s="93"/>
      <c r="X1545" s="93"/>
      <c r="Y1545" s="93"/>
      <c r="Z1545" s="93"/>
      <c r="AA1545" s="93"/>
      <c r="AB1545" s="93"/>
      <c r="AC1545" s="93"/>
      <c r="AD1545" s="93"/>
      <c r="AE1545" s="93"/>
      <c r="AF1545" s="93"/>
      <c r="AG1545" s="93"/>
      <c r="AH1545" s="93"/>
      <c r="AI1545" s="93"/>
      <c r="AJ1545" s="93"/>
      <c r="AK1545" s="93"/>
      <c r="AL1545" s="93"/>
      <c r="AM1545" s="93"/>
      <c r="AN1545" s="93"/>
      <c r="AO1545" s="93"/>
      <c r="AP1545" s="93"/>
      <c r="AQ1545" s="93"/>
      <c r="AR1545" s="93"/>
    </row>
    <row r="1546" spans="13:44" x14ac:dyDescent="0.2">
      <c r="M1546" s="105"/>
      <c r="O1546" s="93"/>
      <c r="P1546" s="93"/>
      <c r="Q1546" s="93"/>
      <c r="R1546" s="93"/>
      <c r="S1546" s="93"/>
      <c r="T1546" s="93"/>
      <c r="U1546" s="93"/>
      <c r="V1546" s="93"/>
      <c r="W1546" s="93"/>
      <c r="X1546" s="93"/>
      <c r="Y1546" s="93"/>
      <c r="Z1546" s="93"/>
      <c r="AA1546" s="93"/>
      <c r="AB1546" s="93"/>
      <c r="AC1546" s="93"/>
      <c r="AD1546" s="93"/>
      <c r="AE1546" s="93"/>
      <c r="AF1546" s="93"/>
      <c r="AG1546" s="93"/>
      <c r="AH1546" s="93"/>
      <c r="AI1546" s="93"/>
      <c r="AJ1546" s="93"/>
      <c r="AK1546" s="93"/>
      <c r="AL1546" s="93"/>
      <c r="AM1546" s="93"/>
      <c r="AN1546" s="93"/>
      <c r="AO1546" s="93"/>
      <c r="AP1546" s="93"/>
      <c r="AQ1546" s="93"/>
      <c r="AR1546" s="93"/>
    </row>
    <row r="1547" spans="13:44" x14ac:dyDescent="0.2">
      <c r="M1547" s="105"/>
      <c r="O1547" s="93"/>
      <c r="P1547" s="93"/>
      <c r="Q1547" s="93"/>
      <c r="R1547" s="93"/>
      <c r="S1547" s="93"/>
      <c r="T1547" s="93"/>
      <c r="U1547" s="93"/>
      <c r="V1547" s="93"/>
      <c r="W1547" s="93"/>
      <c r="X1547" s="93"/>
      <c r="Y1547" s="93"/>
      <c r="Z1547" s="93"/>
      <c r="AA1547" s="93"/>
      <c r="AB1547" s="93"/>
      <c r="AC1547" s="93"/>
      <c r="AD1547" s="93"/>
      <c r="AE1547" s="93"/>
      <c r="AF1547" s="93"/>
      <c r="AG1547" s="93"/>
      <c r="AH1547" s="93"/>
      <c r="AI1547" s="93"/>
      <c r="AJ1547" s="93"/>
      <c r="AK1547" s="93"/>
      <c r="AL1547" s="93"/>
      <c r="AM1547" s="93"/>
      <c r="AN1547" s="93"/>
      <c r="AO1547" s="93"/>
      <c r="AP1547" s="93"/>
      <c r="AQ1547" s="93"/>
      <c r="AR1547" s="93"/>
    </row>
    <row r="1548" spans="13:44" x14ac:dyDescent="0.2">
      <c r="M1548" s="105"/>
      <c r="O1548" s="93"/>
      <c r="P1548" s="93"/>
      <c r="Q1548" s="93"/>
      <c r="R1548" s="93"/>
      <c r="S1548" s="93"/>
      <c r="T1548" s="93"/>
      <c r="U1548" s="93"/>
      <c r="V1548" s="93"/>
      <c r="W1548" s="93"/>
      <c r="X1548" s="93"/>
      <c r="Y1548" s="93"/>
      <c r="Z1548" s="93"/>
      <c r="AA1548" s="93"/>
      <c r="AB1548" s="93"/>
      <c r="AC1548" s="93"/>
      <c r="AD1548" s="93"/>
      <c r="AE1548" s="93"/>
      <c r="AF1548" s="93"/>
      <c r="AG1548" s="93"/>
      <c r="AH1548" s="93"/>
      <c r="AI1548" s="93"/>
      <c r="AJ1548" s="93"/>
      <c r="AK1548" s="93"/>
      <c r="AL1548" s="93"/>
      <c r="AM1548" s="93"/>
      <c r="AN1548" s="93"/>
      <c r="AO1548" s="93"/>
      <c r="AP1548" s="93"/>
      <c r="AQ1548" s="93"/>
      <c r="AR1548" s="93"/>
    </row>
    <row r="1549" spans="13:44" x14ac:dyDescent="0.2">
      <c r="M1549" s="105"/>
      <c r="O1549" s="93"/>
      <c r="P1549" s="93"/>
      <c r="Q1549" s="93"/>
      <c r="R1549" s="93"/>
      <c r="S1549" s="93"/>
      <c r="T1549" s="93"/>
      <c r="U1549" s="93"/>
      <c r="V1549" s="93"/>
      <c r="W1549" s="93"/>
      <c r="X1549" s="93"/>
      <c r="Y1549" s="93"/>
      <c r="Z1549" s="93"/>
      <c r="AA1549" s="93"/>
      <c r="AB1549" s="93"/>
      <c r="AC1549" s="93"/>
      <c r="AD1549" s="93"/>
      <c r="AE1549" s="93"/>
      <c r="AF1549" s="93"/>
      <c r="AG1549" s="93"/>
      <c r="AH1549" s="93"/>
      <c r="AI1549" s="93"/>
      <c r="AJ1549" s="93"/>
      <c r="AK1549" s="93"/>
      <c r="AL1549" s="93"/>
      <c r="AM1549" s="93"/>
      <c r="AN1549" s="93"/>
      <c r="AO1549" s="93"/>
      <c r="AP1549" s="93"/>
      <c r="AQ1549" s="93"/>
      <c r="AR1549" s="93"/>
    </row>
    <row r="1550" spans="13:44" x14ac:dyDescent="0.2">
      <c r="M1550" s="105"/>
      <c r="O1550" s="93"/>
      <c r="P1550" s="93"/>
      <c r="Q1550" s="93"/>
      <c r="R1550" s="93"/>
      <c r="S1550" s="93"/>
      <c r="T1550" s="93"/>
      <c r="U1550" s="93"/>
      <c r="V1550" s="93"/>
      <c r="W1550" s="93"/>
      <c r="X1550" s="93"/>
      <c r="Y1550" s="93"/>
      <c r="Z1550" s="93"/>
      <c r="AA1550" s="93"/>
      <c r="AB1550" s="93"/>
      <c r="AC1550" s="93"/>
      <c r="AD1550" s="93"/>
      <c r="AE1550" s="93"/>
      <c r="AF1550" s="93"/>
      <c r="AG1550" s="93"/>
      <c r="AH1550" s="93"/>
      <c r="AI1550" s="93"/>
      <c r="AJ1550" s="93"/>
      <c r="AK1550" s="93"/>
      <c r="AL1550" s="93"/>
      <c r="AM1550" s="93"/>
      <c r="AN1550" s="93"/>
      <c r="AO1550" s="93"/>
      <c r="AP1550" s="93"/>
      <c r="AQ1550" s="93"/>
      <c r="AR1550" s="93"/>
    </row>
    <row r="1551" spans="13:44" x14ac:dyDescent="0.2">
      <c r="M1551" s="105"/>
      <c r="O1551" s="93"/>
      <c r="P1551" s="93"/>
      <c r="Q1551" s="93"/>
      <c r="R1551" s="93"/>
      <c r="S1551" s="93"/>
      <c r="T1551" s="93"/>
      <c r="U1551" s="93"/>
      <c r="V1551" s="93"/>
      <c r="W1551" s="93"/>
      <c r="X1551" s="93"/>
      <c r="Y1551" s="93"/>
      <c r="Z1551" s="93"/>
      <c r="AA1551" s="93"/>
      <c r="AB1551" s="93"/>
      <c r="AC1551" s="93"/>
      <c r="AD1551" s="93"/>
      <c r="AE1551" s="93"/>
      <c r="AF1551" s="93"/>
      <c r="AG1551" s="93"/>
      <c r="AH1551" s="93"/>
      <c r="AI1551" s="93"/>
      <c r="AJ1551" s="93"/>
      <c r="AK1551" s="93"/>
      <c r="AL1551" s="93"/>
      <c r="AM1551" s="93"/>
      <c r="AN1551" s="93"/>
      <c r="AO1551" s="93"/>
      <c r="AP1551" s="93"/>
      <c r="AQ1551" s="93"/>
      <c r="AR1551" s="93"/>
    </row>
    <row r="1552" spans="13:44" x14ac:dyDescent="0.2">
      <c r="M1552" s="105"/>
      <c r="O1552" s="93"/>
      <c r="P1552" s="93"/>
      <c r="Q1552" s="93"/>
      <c r="R1552" s="93"/>
      <c r="S1552" s="93"/>
      <c r="T1552" s="93"/>
      <c r="U1552" s="93"/>
      <c r="V1552" s="93"/>
      <c r="W1552" s="93"/>
      <c r="X1552" s="93"/>
      <c r="Y1552" s="93"/>
      <c r="Z1552" s="93"/>
      <c r="AA1552" s="93"/>
      <c r="AB1552" s="93"/>
      <c r="AC1552" s="93"/>
      <c r="AD1552" s="93"/>
      <c r="AE1552" s="93"/>
      <c r="AF1552" s="93"/>
      <c r="AG1552" s="93"/>
      <c r="AH1552" s="93"/>
      <c r="AI1552" s="93"/>
      <c r="AJ1552" s="93"/>
      <c r="AK1552" s="93"/>
      <c r="AL1552" s="93"/>
      <c r="AM1552" s="93"/>
      <c r="AN1552" s="93"/>
      <c r="AO1552" s="93"/>
      <c r="AP1552" s="93"/>
      <c r="AQ1552" s="93"/>
      <c r="AR1552" s="93"/>
    </row>
    <row r="1553" spans="13:44" x14ac:dyDescent="0.2">
      <c r="M1553" s="105"/>
      <c r="O1553" s="93"/>
      <c r="P1553" s="93"/>
      <c r="Q1553" s="93"/>
      <c r="R1553" s="93"/>
      <c r="S1553" s="93"/>
      <c r="T1553" s="93"/>
      <c r="U1553" s="93"/>
      <c r="V1553" s="93"/>
      <c r="W1553" s="93"/>
      <c r="X1553" s="93"/>
      <c r="Y1553" s="93"/>
      <c r="Z1553" s="93"/>
      <c r="AA1553" s="93"/>
      <c r="AB1553" s="93"/>
      <c r="AC1553" s="93"/>
      <c r="AD1553" s="93"/>
      <c r="AE1553" s="93"/>
      <c r="AF1553" s="93"/>
      <c r="AG1553" s="93"/>
      <c r="AH1553" s="93"/>
      <c r="AI1553" s="93"/>
      <c r="AJ1553" s="93"/>
      <c r="AK1553" s="93"/>
      <c r="AL1553" s="93"/>
      <c r="AM1553" s="93"/>
      <c r="AN1553" s="93"/>
      <c r="AO1553" s="93"/>
      <c r="AP1553" s="93"/>
      <c r="AQ1553" s="93"/>
      <c r="AR1553" s="93"/>
    </row>
    <row r="1554" spans="13:44" x14ac:dyDescent="0.2">
      <c r="M1554" s="105"/>
      <c r="O1554" s="93"/>
      <c r="P1554" s="93"/>
      <c r="Q1554" s="93"/>
      <c r="R1554" s="93"/>
      <c r="S1554" s="93"/>
      <c r="T1554" s="93"/>
      <c r="U1554" s="93"/>
      <c r="V1554" s="93"/>
      <c r="W1554" s="93"/>
      <c r="X1554" s="93"/>
      <c r="Y1554" s="93"/>
      <c r="Z1554" s="93"/>
      <c r="AA1554" s="93"/>
      <c r="AB1554" s="93"/>
      <c r="AC1554" s="93"/>
      <c r="AD1554" s="93"/>
      <c r="AE1554" s="93"/>
      <c r="AF1554" s="93"/>
      <c r="AG1554" s="93"/>
      <c r="AH1554" s="93"/>
      <c r="AI1554" s="93"/>
      <c r="AJ1554" s="93"/>
      <c r="AK1554" s="93"/>
      <c r="AL1554" s="93"/>
      <c r="AM1554" s="93"/>
      <c r="AN1554" s="93"/>
      <c r="AO1554" s="93"/>
      <c r="AP1554" s="93"/>
      <c r="AQ1554" s="93"/>
      <c r="AR1554" s="93"/>
    </row>
    <row r="1555" spans="13:44" x14ac:dyDescent="0.2">
      <c r="M1555" s="105"/>
      <c r="O1555" s="93"/>
      <c r="P1555" s="93"/>
      <c r="Q1555" s="93"/>
      <c r="R1555" s="93"/>
      <c r="S1555" s="93"/>
      <c r="T1555" s="93"/>
      <c r="U1555" s="93"/>
      <c r="V1555" s="93"/>
      <c r="W1555" s="93"/>
      <c r="X1555" s="93"/>
      <c r="Y1555" s="93"/>
      <c r="Z1555" s="93"/>
      <c r="AA1555" s="93"/>
      <c r="AB1555" s="93"/>
      <c r="AC1555" s="93"/>
      <c r="AD1555" s="93"/>
      <c r="AE1555" s="93"/>
      <c r="AF1555" s="93"/>
      <c r="AG1555" s="93"/>
      <c r="AH1555" s="93"/>
      <c r="AI1555" s="93"/>
      <c r="AJ1555" s="93"/>
      <c r="AK1555" s="93"/>
      <c r="AL1555" s="93"/>
      <c r="AM1555" s="93"/>
      <c r="AN1555" s="93"/>
      <c r="AO1555" s="93"/>
      <c r="AP1555" s="93"/>
      <c r="AQ1555" s="93"/>
      <c r="AR1555" s="93"/>
    </row>
    <row r="1556" spans="13:44" x14ac:dyDescent="0.2">
      <c r="M1556" s="105"/>
      <c r="O1556" s="93"/>
      <c r="P1556" s="93"/>
      <c r="Q1556" s="93"/>
      <c r="R1556" s="93"/>
      <c r="S1556" s="93"/>
      <c r="T1556" s="93"/>
      <c r="U1556" s="93"/>
      <c r="V1556" s="93"/>
      <c r="W1556" s="93"/>
      <c r="X1556" s="93"/>
      <c r="Y1556" s="93"/>
      <c r="Z1556" s="93"/>
      <c r="AA1556" s="93"/>
      <c r="AB1556" s="93"/>
      <c r="AC1556" s="93"/>
      <c r="AD1556" s="93"/>
      <c r="AE1556" s="93"/>
      <c r="AF1556" s="93"/>
      <c r="AG1556" s="93"/>
      <c r="AH1556" s="93"/>
      <c r="AI1556" s="93"/>
      <c r="AJ1556" s="93"/>
      <c r="AK1556" s="93"/>
      <c r="AL1556" s="93"/>
      <c r="AM1556" s="93"/>
      <c r="AN1556" s="93"/>
      <c r="AO1556" s="93"/>
      <c r="AP1556" s="93"/>
      <c r="AQ1556" s="93"/>
      <c r="AR1556" s="93"/>
    </row>
    <row r="1557" spans="13:44" x14ac:dyDescent="0.2">
      <c r="M1557" s="105"/>
      <c r="O1557" s="93"/>
      <c r="P1557" s="93"/>
      <c r="Q1557" s="93"/>
      <c r="R1557" s="93"/>
      <c r="S1557" s="93"/>
      <c r="T1557" s="93"/>
      <c r="U1557" s="93"/>
      <c r="V1557" s="93"/>
      <c r="W1557" s="93"/>
      <c r="X1557" s="93"/>
      <c r="Y1557" s="93"/>
      <c r="Z1557" s="93"/>
      <c r="AA1557" s="93"/>
      <c r="AB1557" s="93"/>
      <c r="AC1557" s="93"/>
      <c r="AD1557" s="93"/>
      <c r="AE1557" s="93"/>
      <c r="AF1557" s="93"/>
      <c r="AG1557" s="93"/>
      <c r="AH1557" s="93"/>
      <c r="AI1557" s="93"/>
      <c r="AJ1557" s="93"/>
      <c r="AK1557" s="93"/>
      <c r="AL1557" s="93"/>
      <c r="AM1557" s="93"/>
      <c r="AN1557" s="93"/>
      <c r="AO1557" s="93"/>
      <c r="AP1557" s="93"/>
      <c r="AQ1557" s="93"/>
      <c r="AR1557" s="93"/>
    </row>
    <row r="1558" spans="13:44" x14ac:dyDescent="0.2">
      <c r="M1558" s="105"/>
      <c r="O1558" s="93"/>
      <c r="P1558" s="93"/>
      <c r="Q1558" s="93"/>
      <c r="R1558" s="93"/>
      <c r="S1558" s="93"/>
      <c r="T1558" s="93"/>
      <c r="U1558" s="93"/>
      <c r="V1558" s="93"/>
      <c r="W1558" s="93"/>
      <c r="X1558" s="93"/>
      <c r="Y1558" s="93"/>
      <c r="Z1558" s="93"/>
      <c r="AA1558" s="93"/>
      <c r="AB1558" s="93"/>
      <c r="AC1558" s="93"/>
      <c r="AD1558" s="93"/>
      <c r="AE1558" s="93"/>
      <c r="AF1558" s="93"/>
      <c r="AG1558" s="93"/>
      <c r="AH1558" s="93"/>
      <c r="AI1558" s="93"/>
      <c r="AJ1558" s="93"/>
      <c r="AK1558" s="93"/>
      <c r="AL1558" s="93"/>
      <c r="AM1558" s="93"/>
      <c r="AN1558" s="93"/>
      <c r="AO1558" s="93"/>
      <c r="AP1558" s="93"/>
      <c r="AQ1558" s="93"/>
      <c r="AR1558" s="93"/>
    </row>
    <row r="1559" spans="13:44" x14ac:dyDescent="0.2">
      <c r="M1559" s="105"/>
      <c r="O1559" s="93"/>
      <c r="P1559" s="93"/>
      <c r="Q1559" s="93"/>
      <c r="R1559" s="93"/>
      <c r="S1559" s="93"/>
      <c r="T1559" s="93"/>
      <c r="U1559" s="93"/>
      <c r="V1559" s="93"/>
      <c r="W1559" s="93"/>
      <c r="X1559" s="93"/>
      <c r="Y1559" s="93"/>
      <c r="Z1559" s="93"/>
      <c r="AA1559" s="93"/>
      <c r="AB1559" s="93"/>
      <c r="AC1559" s="93"/>
      <c r="AD1559" s="93"/>
      <c r="AE1559" s="93"/>
      <c r="AF1559" s="93"/>
      <c r="AG1559" s="93"/>
      <c r="AH1559" s="93"/>
      <c r="AI1559" s="93"/>
      <c r="AJ1559" s="93"/>
      <c r="AK1559" s="93"/>
      <c r="AL1559" s="93"/>
      <c r="AM1559" s="93"/>
      <c r="AN1559" s="93"/>
      <c r="AO1559" s="93"/>
      <c r="AP1559" s="93"/>
      <c r="AQ1559" s="93"/>
      <c r="AR1559" s="93"/>
    </row>
    <row r="1560" spans="13:44" x14ac:dyDescent="0.2">
      <c r="M1560" s="105"/>
      <c r="O1560" s="93"/>
      <c r="P1560" s="93"/>
      <c r="Q1560" s="93"/>
      <c r="R1560" s="93"/>
      <c r="S1560" s="93"/>
      <c r="T1560" s="93"/>
      <c r="U1560" s="93"/>
      <c r="V1560" s="93"/>
      <c r="W1560" s="93"/>
      <c r="X1560" s="93"/>
      <c r="Y1560" s="93"/>
      <c r="Z1560" s="93"/>
      <c r="AA1560" s="93"/>
      <c r="AB1560" s="93"/>
      <c r="AC1560" s="93"/>
      <c r="AD1560" s="93"/>
      <c r="AE1560" s="93"/>
      <c r="AF1560" s="93"/>
      <c r="AG1560" s="93"/>
      <c r="AH1560" s="93"/>
      <c r="AI1560" s="93"/>
      <c r="AJ1560" s="93"/>
      <c r="AK1560" s="93"/>
      <c r="AL1560" s="93"/>
      <c r="AM1560" s="93"/>
      <c r="AN1560" s="93"/>
      <c r="AO1560" s="93"/>
      <c r="AP1560" s="93"/>
      <c r="AQ1560" s="93"/>
      <c r="AR1560" s="93"/>
    </row>
    <row r="1561" spans="13:44" x14ac:dyDescent="0.2">
      <c r="M1561" s="105"/>
      <c r="O1561" s="93"/>
      <c r="P1561" s="93"/>
      <c r="Q1561" s="93"/>
      <c r="R1561" s="93"/>
      <c r="S1561" s="93"/>
      <c r="T1561" s="93"/>
      <c r="U1561" s="93"/>
      <c r="V1561" s="93"/>
      <c r="W1561" s="93"/>
      <c r="X1561" s="93"/>
      <c r="Y1561" s="93"/>
      <c r="Z1561" s="93"/>
      <c r="AA1561" s="93"/>
      <c r="AB1561" s="93"/>
      <c r="AC1561" s="93"/>
      <c r="AD1561" s="93"/>
      <c r="AE1561" s="93"/>
      <c r="AF1561" s="93"/>
      <c r="AG1561" s="93"/>
      <c r="AH1561" s="93"/>
      <c r="AI1561" s="93"/>
      <c r="AJ1561" s="93"/>
      <c r="AK1561" s="93"/>
      <c r="AL1561" s="93"/>
      <c r="AM1561" s="93"/>
      <c r="AN1561" s="93"/>
      <c r="AO1561" s="93"/>
      <c r="AP1561" s="93"/>
      <c r="AQ1561" s="93"/>
      <c r="AR1561" s="93"/>
    </row>
    <row r="1562" spans="13:44" x14ac:dyDescent="0.2">
      <c r="M1562" s="105"/>
      <c r="O1562" s="93"/>
      <c r="P1562" s="93"/>
      <c r="Q1562" s="93"/>
      <c r="R1562" s="93"/>
      <c r="S1562" s="93"/>
      <c r="T1562" s="93"/>
      <c r="U1562" s="93"/>
      <c r="V1562" s="93"/>
      <c r="W1562" s="93"/>
      <c r="X1562" s="93"/>
      <c r="Y1562" s="93"/>
      <c r="Z1562" s="93"/>
      <c r="AA1562" s="93"/>
      <c r="AB1562" s="93"/>
      <c r="AC1562" s="93"/>
      <c r="AD1562" s="93"/>
      <c r="AE1562" s="93"/>
      <c r="AF1562" s="93"/>
      <c r="AG1562" s="93"/>
      <c r="AH1562" s="93"/>
      <c r="AI1562" s="93"/>
      <c r="AJ1562" s="93"/>
      <c r="AK1562" s="93"/>
      <c r="AL1562" s="93"/>
      <c r="AM1562" s="93"/>
      <c r="AN1562" s="93"/>
      <c r="AO1562" s="93"/>
      <c r="AP1562" s="93"/>
      <c r="AQ1562" s="93"/>
      <c r="AR1562" s="93"/>
    </row>
    <row r="1563" spans="13:44" x14ac:dyDescent="0.2">
      <c r="M1563" s="105"/>
      <c r="O1563" s="93"/>
      <c r="P1563" s="93"/>
      <c r="Q1563" s="93"/>
      <c r="R1563" s="93"/>
      <c r="S1563" s="93"/>
      <c r="T1563" s="93"/>
      <c r="U1563" s="93"/>
      <c r="V1563" s="93"/>
      <c r="W1563" s="93"/>
      <c r="X1563" s="93"/>
      <c r="Y1563" s="93"/>
      <c r="Z1563" s="93"/>
      <c r="AA1563" s="93"/>
      <c r="AB1563" s="93"/>
      <c r="AC1563" s="93"/>
      <c r="AD1563" s="93"/>
      <c r="AE1563" s="93"/>
      <c r="AF1563" s="93"/>
      <c r="AG1563" s="93"/>
      <c r="AH1563" s="93"/>
      <c r="AI1563" s="93"/>
      <c r="AJ1563" s="93"/>
      <c r="AK1563" s="93"/>
      <c r="AL1563" s="93"/>
      <c r="AM1563" s="93"/>
      <c r="AN1563" s="93"/>
      <c r="AO1563" s="93"/>
      <c r="AP1563" s="93"/>
      <c r="AQ1563" s="93"/>
      <c r="AR1563" s="93"/>
    </row>
    <row r="1564" spans="13:44" x14ac:dyDescent="0.2">
      <c r="M1564" s="105"/>
      <c r="O1564" s="93"/>
      <c r="P1564" s="93"/>
      <c r="Q1564" s="93"/>
      <c r="R1564" s="93"/>
      <c r="S1564" s="93"/>
      <c r="T1564" s="93"/>
      <c r="U1564" s="93"/>
      <c r="V1564" s="93"/>
      <c r="W1564" s="93"/>
      <c r="X1564" s="93"/>
      <c r="Y1564" s="93"/>
      <c r="Z1564" s="93"/>
      <c r="AA1564" s="93"/>
      <c r="AB1564" s="93"/>
      <c r="AC1564" s="93"/>
      <c r="AD1564" s="93"/>
      <c r="AE1564" s="93"/>
      <c r="AF1564" s="93"/>
      <c r="AG1564" s="93"/>
      <c r="AH1564" s="93"/>
      <c r="AI1564" s="93"/>
      <c r="AJ1564" s="93"/>
      <c r="AK1564" s="93"/>
      <c r="AL1564" s="93"/>
      <c r="AM1564" s="93"/>
      <c r="AN1564" s="93"/>
      <c r="AO1564" s="93"/>
      <c r="AP1564" s="93"/>
      <c r="AQ1564" s="93"/>
      <c r="AR1564" s="93"/>
    </row>
    <row r="1565" spans="13:44" x14ac:dyDescent="0.2">
      <c r="M1565" s="105"/>
      <c r="O1565" s="93"/>
      <c r="P1565" s="93"/>
      <c r="Q1565" s="93"/>
      <c r="R1565" s="93"/>
      <c r="S1565" s="93"/>
      <c r="T1565" s="93"/>
      <c r="U1565" s="93"/>
      <c r="V1565" s="93"/>
      <c r="W1565" s="93"/>
      <c r="X1565" s="93"/>
      <c r="Y1565" s="93"/>
      <c r="Z1565" s="93"/>
      <c r="AA1565" s="93"/>
      <c r="AB1565" s="93"/>
      <c r="AC1565" s="93"/>
      <c r="AD1565" s="93"/>
      <c r="AE1565" s="93"/>
      <c r="AF1565" s="93"/>
      <c r="AG1565" s="93"/>
      <c r="AH1565" s="93"/>
      <c r="AI1565" s="93"/>
      <c r="AJ1565" s="93"/>
      <c r="AK1565" s="93"/>
      <c r="AL1565" s="93"/>
      <c r="AM1565" s="93"/>
      <c r="AN1565" s="93"/>
      <c r="AO1565" s="93"/>
      <c r="AP1565" s="93"/>
      <c r="AQ1565" s="93"/>
      <c r="AR1565" s="93"/>
    </row>
    <row r="1566" spans="13:44" x14ac:dyDescent="0.2">
      <c r="M1566" s="105"/>
      <c r="O1566" s="93"/>
      <c r="P1566" s="93"/>
      <c r="Q1566" s="93"/>
      <c r="R1566" s="93"/>
      <c r="S1566" s="93"/>
      <c r="T1566" s="93"/>
      <c r="U1566" s="93"/>
      <c r="V1566" s="93"/>
      <c r="W1566" s="93"/>
      <c r="X1566" s="93"/>
      <c r="Y1566" s="93"/>
      <c r="Z1566" s="93"/>
      <c r="AA1566" s="93"/>
      <c r="AB1566" s="93"/>
      <c r="AC1566" s="93"/>
      <c r="AD1566" s="93"/>
      <c r="AE1566" s="93"/>
      <c r="AF1566" s="93"/>
      <c r="AG1566" s="93"/>
      <c r="AH1566" s="93"/>
      <c r="AI1566" s="93"/>
      <c r="AJ1566" s="93"/>
      <c r="AK1566" s="93"/>
      <c r="AL1566" s="93"/>
      <c r="AM1566" s="93"/>
      <c r="AN1566" s="93"/>
      <c r="AO1566" s="93"/>
      <c r="AP1566" s="93"/>
      <c r="AQ1566" s="93"/>
      <c r="AR1566" s="93"/>
    </row>
    <row r="1567" spans="13:44" x14ac:dyDescent="0.2">
      <c r="M1567" s="105"/>
      <c r="O1567" s="93"/>
      <c r="P1567" s="93"/>
      <c r="Q1567" s="93"/>
      <c r="R1567" s="93"/>
      <c r="S1567" s="93"/>
      <c r="T1567" s="93"/>
      <c r="U1567" s="93"/>
      <c r="V1567" s="93"/>
      <c r="W1567" s="93"/>
      <c r="X1567" s="93"/>
      <c r="Y1567" s="93"/>
      <c r="Z1567" s="93"/>
      <c r="AA1567" s="93"/>
      <c r="AB1567" s="93"/>
      <c r="AC1567" s="93"/>
      <c r="AD1567" s="93"/>
      <c r="AE1567" s="93"/>
      <c r="AF1567" s="93"/>
      <c r="AG1567" s="93"/>
      <c r="AH1567" s="93"/>
      <c r="AI1567" s="93"/>
      <c r="AJ1567" s="93"/>
      <c r="AK1567" s="93"/>
      <c r="AL1567" s="93"/>
      <c r="AM1567" s="93"/>
      <c r="AN1567" s="93"/>
      <c r="AO1567" s="93"/>
      <c r="AP1567" s="93"/>
      <c r="AQ1567" s="93"/>
      <c r="AR1567" s="93"/>
    </row>
    <row r="1568" spans="13:44" x14ac:dyDescent="0.2">
      <c r="M1568" s="105"/>
      <c r="O1568" s="93"/>
      <c r="P1568" s="93"/>
      <c r="Q1568" s="93"/>
      <c r="R1568" s="93"/>
      <c r="S1568" s="93"/>
      <c r="T1568" s="93"/>
      <c r="U1568" s="93"/>
      <c r="V1568" s="93"/>
      <c r="W1568" s="93"/>
      <c r="X1568" s="93"/>
      <c r="Y1568" s="93"/>
      <c r="Z1568" s="93"/>
      <c r="AA1568" s="93"/>
      <c r="AB1568" s="93"/>
      <c r="AC1568" s="93"/>
      <c r="AD1568" s="93"/>
      <c r="AE1568" s="93"/>
      <c r="AF1568" s="93"/>
      <c r="AG1568" s="93"/>
      <c r="AH1568" s="93"/>
      <c r="AI1568" s="93"/>
      <c r="AJ1568" s="93"/>
      <c r="AK1568" s="93"/>
      <c r="AL1568" s="93"/>
      <c r="AM1568" s="93"/>
      <c r="AN1568" s="93"/>
      <c r="AO1568" s="93"/>
      <c r="AP1568" s="93"/>
      <c r="AQ1568" s="93"/>
      <c r="AR1568" s="93"/>
    </row>
    <row r="1569" spans="13:44" x14ac:dyDescent="0.2">
      <c r="M1569" s="105"/>
      <c r="O1569" s="93"/>
      <c r="P1569" s="93"/>
      <c r="Q1569" s="93"/>
      <c r="R1569" s="93"/>
      <c r="S1569" s="93"/>
      <c r="T1569" s="93"/>
      <c r="U1569" s="93"/>
      <c r="V1569" s="93"/>
      <c r="W1569" s="93"/>
      <c r="X1569" s="93"/>
      <c r="Y1569" s="93"/>
      <c r="Z1569" s="93"/>
      <c r="AA1569" s="93"/>
      <c r="AB1569" s="93"/>
      <c r="AC1569" s="93"/>
      <c r="AD1569" s="93"/>
      <c r="AE1569" s="93"/>
      <c r="AF1569" s="93"/>
      <c r="AG1569" s="93"/>
      <c r="AH1569" s="93"/>
      <c r="AI1569" s="93"/>
      <c r="AJ1569" s="93"/>
      <c r="AK1569" s="93"/>
      <c r="AL1569" s="93"/>
      <c r="AM1569" s="93"/>
      <c r="AN1569" s="93"/>
      <c r="AO1569" s="93"/>
      <c r="AP1569" s="93"/>
      <c r="AQ1569" s="93"/>
      <c r="AR1569" s="93"/>
    </row>
    <row r="1570" spans="13:44" x14ac:dyDescent="0.2">
      <c r="M1570" s="105"/>
      <c r="O1570" s="93"/>
      <c r="P1570" s="93"/>
      <c r="Q1570" s="93"/>
      <c r="R1570" s="93"/>
      <c r="S1570" s="93"/>
      <c r="T1570" s="93"/>
      <c r="U1570" s="93"/>
      <c r="V1570" s="93"/>
      <c r="W1570" s="93"/>
      <c r="X1570" s="93"/>
      <c r="Y1570" s="93"/>
      <c r="Z1570" s="93"/>
      <c r="AA1570" s="93"/>
      <c r="AB1570" s="93"/>
      <c r="AC1570" s="93"/>
      <c r="AD1570" s="93"/>
      <c r="AE1570" s="93"/>
      <c r="AF1570" s="93"/>
      <c r="AG1570" s="93"/>
      <c r="AH1570" s="93"/>
      <c r="AI1570" s="93"/>
      <c r="AJ1570" s="93"/>
      <c r="AK1570" s="93"/>
      <c r="AL1570" s="93"/>
      <c r="AM1570" s="93"/>
      <c r="AN1570" s="93"/>
      <c r="AO1570" s="93"/>
      <c r="AP1570" s="93"/>
      <c r="AQ1570" s="93"/>
      <c r="AR1570" s="93"/>
    </row>
    <row r="1571" spans="13:44" x14ac:dyDescent="0.2">
      <c r="M1571" s="105"/>
      <c r="O1571" s="93"/>
      <c r="P1571" s="93"/>
      <c r="Q1571" s="93"/>
      <c r="R1571" s="93"/>
      <c r="S1571" s="93"/>
      <c r="T1571" s="93"/>
      <c r="U1571" s="93"/>
      <c r="V1571" s="93"/>
      <c r="W1571" s="93"/>
      <c r="X1571" s="93"/>
      <c r="Y1571" s="93"/>
      <c r="Z1571" s="93"/>
      <c r="AA1571" s="93"/>
      <c r="AB1571" s="93"/>
      <c r="AC1571" s="93"/>
      <c r="AD1571" s="93"/>
      <c r="AE1571" s="93"/>
      <c r="AF1571" s="93"/>
      <c r="AG1571" s="93"/>
      <c r="AH1571" s="93"/>
      <c r="AI1571" s="93"/>
      <c r="AJ1571" s="93"/>
      <c r="AK1571" s="93"/>
      <c r="AL1571" s="93"/>
      <c r="AM1571" s="93"/>
      <c r="AN1571" s="93"/>
      <c r="AO1571" s="93"/>
      <c r="AP1571" s="93"/>
      <c r="AQ1571" s="93"/>
      <c r="AR1571" s="93"/>
    </row>
    <row r="1572" spans="13:44" x14ac:dyDescent="0.2">
      <c r="M1572" s="105"/>
      <c r="O1572" s="93"/>
      <c r="P1572" s="93"/>
      <c r="Q1572" s="93"/>
      <c r="R1572" s="93"/>
      <c r="S1572" s="93"/>
      <c r="T1572" s="93"/>
      <c r="U1572" s="93"/>
      <c r="V1572" s="93"/>
      <c r="W1572" s="93"/>
      <c r="X1572" s="93"/>
      <c r="Y1572" s="93"/>
      <c r="Z1572" s="93"/>
      <c r="AA1572" s="93"/>
      <c r="AB1572" s="93"/>
      <c r="AC1572" s="93"/>
      <c r="AD1572" s="93"/>
      <c r="AE1572" s="93"/>
      <c r="AF1572" s="93"/>
      <c r="AG1572" s="93"/>
      <c r="AH1572" s="93"/>
      <c r="AI1572" s="93"/>
      <c r="AJ1572" s="93"/>
      <c r="AK1572" s="93"/>
      <c r="AL1572" s="93"/>
      <c r="AM1572" s="93"/>
      <c r="AN1572" s="93"/>
      <c r="AO1572" s="93"/>
      <c r="AP1572" s="93"/>
      <c r="AQ1572" s="93"/>
      <c r="AR1572" s="93"/>
    </row>
    <row r="1573" spans="13:44" x14ac:dyDescent="0.2">
      <c r="M1573" s="105"/>
      <c r="O1573" s="93"/>
      <c r="P1573" s="93"/>
      <c r="Q1573" s="93"/>
      <c r="R1573" s="93"/>
      <c r="S1573" s="93"/>
      <c r="T1573" s="93"/>
      <c r="U1573" s="93"/>
      <c r="V1573" s="93"/>
      <c r="W1573" s="93"/>
      <c r="X1573" s="93"/>
      <c r="Y1573" s="93"/>
      <c r="Z1573" s="93"/>
      <c r="AA1573" s="93"/>
      <c r="AB1573" s="93"/>
      <c r="AC1573" s="93"/>
      <c r="AD1573" s="93"/>
      <c r="AE1573" s="93"/>
      <c r="AF1573" s="93"/>
      <c r="AG1573" s="93"/>
      <c r="AH1573" s="93"/>
      <c r="AI1573" s="93"/>
      <c r="AJ1573" s="93"/>
      <c r="AK1573" s="93"/>
      <c r="AL1573" s="93"/>
      <c r="AM1573" s="93"/>
      <c r="AN1573" s="93"/>
      <c r="AO1573" s="93"/>
      <c r="AP1573" s="93"/>
      <c r="AQ1573" s="93"/>
      <c r="AR1573" s="93"/>
    </row>
    <row r="1574" spans="13:44" x14ac:dyDescent="0.2">
      <c r="M1574" s="105"/>
      <c r="O1574" s="93"/>
      <c r="P1574" s="93"/>
      <c r="Q1574" s="93"/>
      <c r="R1574" s="93"/>
      <c r="S1574" s="93"/>
      <c r="T1574" s="93"/>
      <c r="U1574" s="93"/>
      <c r="V1574" s="93"/>
      <c r="W1574" s="93"/>
      <c r="X1574" s="93"/>
      <c r="Y1574" s="93"/>
      <c r="Z1574" s="93"/>
      <c r="AA1574" s="93"/>
      <c r="AB1574" s="93"/>
      <c r="AC1574" s="93"/>
      <c r="AD1574" s="93"/>
      <c r="AE1574" s="93"/>
      <c r="AF1574" s="93"/>
      <c r="AG1574" s="93"/>
      <c r="AH1574" s="93"/>
      <c r="AI1574" s="93"/>
      <c r="AJ1574" s="93"/>
      <c r="AK1574" s="93"/>
      <c r="AL1574" s="93"/>
      <c r="AM1574" s="93"/>
      <c r="AN1574" s="93"/>
      <c r="AO1574" s="93"/>
      <c r="AP1574" s="93"/>
      <c r="AQ1574" s="93"/>
      <c r="AR1574" s="93"/>
    </row>
    <row r="1575" spans="13:44" x14ac:dyDescent="0.2">
      <c r="M1575" s="105"/>
      <c r="O1575" s="93"/>
      <c r="P1575" s="93"/>
      <c r="Q1575" s="93"/>
      <c r="R1575" s="93"/>
      <c r="S1575" s="93"/>
      <c r="T1575" s="93"/>
      <c r="U1575" s="93"/>
      <c r="V1575" s="93"/>
      <c r="W1575" s="93"/>
      <c r="X1575" s="93"/>
      <c r="Y1575" s="93"/>
      <c r="Z1575" s="93"/>
      <c r="AA1575" s="93"/>
      <c r="AB1575" s="93"/>
      <c r="AC1575" s="93"/>
      <c r="AD1575" s="93"/>
      <c r="AE1575" s="93"/>
      <c r="AF1575" s="93"/>
      <c r="AG1575" s="93"/>
      <c r="AH1575" s="93"/>
      <c r="AI1575" s="93"/>
      <c r="AJ1575" s="93"/>
      <c r="AK1575" s="93"/>
      <c r="AL1575" s="93"/>
      <c r="AM1575" s="93"/>
      <c r="AN1575" s="93"/>
      <c r="AO1575" s="93"/>
      <c r="AP1575" s="93"/>
      <c r="AQ1575" s="93"/>
      <c r="AR1575" s="93"/>
    </row>
    <row r="1576" spans="13:44" x14ac:dyDescent="0.2">
      <c r="M1576" s="105"/>
      <c r="O1576" s="93"/>
      <c r="P1576" s="93"/>
      <c r="Q1576" s="93"/>
      <c r="R1576" s="93"/>
      <c r="S1576" s="93"/>
      <c r="T1576" s="93"/>
      <c r="U1576" s="93"/>
      <c r="V1576" s="93"/>
      <c r="W1576" s="93"/>
      <c r="X1576" s="93"/>
      <c r="Y1576" s="93"/>
      <c r="Z1576" s="93"/>
      <c r="AA1576" s="93"/>
      <c r="AB1576" s="93"/>
      <c r="AC1576" s="93"/>
      <c r="AD1576" s="93"/>
      <c r="AE1576" s="93"/>
      <c r="AF1576" s="93"/>
      <c r="AG1576" s="93"/>
      <c r="AH1576" s="93"/>
      <c r="AI1576" s="93"/>
      <c r="AJ1576" s="93"/>
      <c r="AK1576" s="93"/>
      <c r="AL1576" s="93"/>
      <c r="AM1576" s="93"/>
      <c r="AN1576" s="93"/>
      <c r="AO1576" s="93"/>
      <c r="AP1576" s="93"/>
      <c r="AQ1576" s="93"/>
      <c r="AR1576" s="93"/>
    </row>
    <row r="1577" spans="13:44" x14ac:dyDescent="0.2">
      <c r="M1577" s="105"/>
      <c r="O1577" s="93"/>
      <c r="P1577" s="93"/>
      <c r="Q1577" s="93"/>
      <c r="R1577" s="93"/>
      <c r="S1577" s="93"/>
      <c r="T1577" s="93"/>
      <c r="U1577" s="93"/>
      <c r="V1577" s="93"/>
      <c r="W1577" s="93"/>
      <c r="X1577" s="93"/>
      <c r="Y1577" s="93"/>
      <c r="Z1577" s="93"/>
      <c r="AA1577" s="93"/>
      <c r="AB1577" s="93"/>
      <c r="AC1577" s="93"/>
      <c r="AD1577" s="93"/>
      <c r="AE1577" s="93"/>
      <c r="AF1577" s="93"/>
      <c r="AG1577" s="93"/>
      <c r="AH1577" s="93"/>
      <c r="AI1577" s="93"/>
      <c r="AJ1577" s="93"/>
      <c r="AK1577" s="93"/>
      <c r="AL1577" s="93"/>
      <c r="AM1577" s="93"/>
      <c r="AN1577" s="93"/>
      <c r="AO1577" s="93"/>
      <c r="AP1577" s="93"/>
      <c r="AQ1577" s="93"/>
      <c r="AR1577" s="93"/>
    </row>
    <row r="1578" spans="13:44" x14ac:dyDescent="0.2">
      <c r="M1578" s="105"/>
      <c r="O1578" s="93"/>
      <c r="P1578" s="93"/>
      <c r="Q1578" s="93"/>
      <c r="R1578" s="93"/>
      <c r="S1578" s="93"/>
      <c r="T1578" s="93"/>
      <c r="U1578" s="93"/>
      <c r="V1578" s="93"/>
      <c r="W1578" s="93"/>
      <c r="X1578" s="93"/>
      <c r="Y1578" s="93"/>
      <c r="Z1578" s="93"/>
      <c r="AA1578" s="93"/>
      <c r="AB1578" s="93"/>
      <c r="AC1578" s="93"/>
      <c r="AD1578" s="93"/>
      <c r="AE1578" s="93"/>
      <c r="AF1578" s="93"/>
      <c r="AG1578" s="93"/>
      <c r="AH1578" s="93"/>
      <c r="AI1578" s="93"/>
      <c r="AJ1578" s="93"/>
      <c r="AK1578" s="93"/>
      <c r="AL1578" s="93"/>
      <c r="AM1578" s="93"/>
      <c r="AN1578" s="93"/>
      <c r="AO1578" s="93"/>
      <c r="AP1578" s="93"/>
      <c r="AQ1578" s="93"/>
      <c r="AR1578" s="93"/>
    </row>
    <row r="1579" spans="13:44" x14ac:dyDescent="0.2">
      <c r="M1579" s="105"/>
      <c r="O1579" s="93"/>
      <c r="P1579" s="93"/>
      <c r="Q1579" s="93"/>
      <c r="R1579" s="93"/>
      <c r="S1579" s="93"/>
      <c r="T1579" s="93"/>
      <c r="U1579" s="93"/>
      <c r="V1579" s="93"/>
      <c r="W1579" s="93"/>
      <c r="X1579" s="93"/>
      <c r="Y1579" s="93"/>
      <c r="Z1579" s="93"/>
      <c r="AA1579" s="93"/>
      <c r="AB1579" s="93"/>
      <c r="AC1579" s="93"/>
      <c r="AD1579" s="93"/>
      <c r="AE1579" s="93"/>
      <c r="AF1579" s="93"/>
      <c r="AG1579" s="93"/>
      <c r="AH1579" s="93"/>
      <c r="AI1579" s="93"/>
      <c r="AJ1579" s="93"/>
      <c r="AK1579" s="93"/>
      <c r="AL1579" s="93"/>
      <c r="AM1579" s="93"/>
      <c r="AN1579" s="93"/>
      <c r="AO1579" s="93"/>
      <c r="AP1579" s="93"/>
      <c r="AQ1579" s="93"/>
      <c r="AR1579" s="93"/>
    </row>
    <row r="1580" spans="13:44" x14ac:dyDescent="0.2">
      <c r="M1580" s="105"/>
      <c r="O1580" s="93"/>
      <c r="P1580" s="93"/>
      <c r="Q1580" s="93"/>
      <c r="R1580" s="93"/>
      <c r="S1580" s="93"/>
      <c r="T1580" s="93"/>
      <c r="U1580" s="93"/>
      <c r="V1580" s="93"/>
      <c r="W1580" s="93"/>
      <c r="X1580" s="93"/>
      <c r="Y1580" s="93"/>
      <c r="Z1580" s="93"/>
      <c r="AA1580" s="93"/>
      <c r="AB1580" s="93"/>
      <c r="AC1580" s="93"/>
      <c r="AD1580" s="93"/>
      <c r="AE1580" s="93"/>
      <c r="AF1580" s="93"/>
      <c r="AG1580" s="93"/>
      <c r="AH1580" s="93"/>
      <c r="AI1580" s="93"/>
      <c r="AJ1580" s="93"/>
      <c r="AK1580" s="93"/>
      <c r="AL1580" s="93"/>
      <c r="AM1580" s="93"/>
      <c r="AN1580" s="93"/>
      <c r="AO1580" s="93"/>
      <c r="AP1580" s="93"/>
      <c r="AQ1580" s="93"/>
      <c r="AR1580" s="93"/>
    </row>
    <row r="1581" spans="13:44" x14ac:dyDescent="0.2">
      <c r="M1581" s="105"/>
      <c r="O1581" s="93"/>
      <c r="P1581" s="93"/>
      <c r="Q1581" s="93"/>
      <c r="R1581" s="93"/>
      <c r="S1581" s="93"/>
      <c r="T1581" s="93"/>
      <c r="U1581" s="93"/>
      <c r="V1581" s="93"/>
      <c r="W1581" s="93"/>
      <c r="X1581" s="93"/>
      <c r="Y1581" s="93"/>
      <c r="Z1581" s="93"/>
      <c r="AA1581" s="93"/>
      <c r="AB1581" s="93"/>
      <c r="AC1581" s="93"/>
      <c r="AD1581" s="93"/>
      <c r="AE1581" s="93"/>
      <c r="AF1581" s="93"/>
      <c r="AG1581" s="93"/>
      <c r="AH1581" s="93"/>
      <c r="AI1581" s="93"/>
      <c r="AJ1581" s="93"/>
      <c r="AK1581" s="93"/>
      <c r="AL1581" s="93"/>
      <c r="AM1581" s="93"/>
      <c r="AN1581" s="93"/>
      <c r="AO1581" s="93"/>
      <c r="AP1581" s="93"/>
      <c r="AQ1581" s="93"/>
      <c r="AR1581" s="93"/>
    </row>
    <row r="1582" spans="13:44" x14ac:dyDescent="0.2">
      <c r="M1582" s="105"/>
      <c r="O1582" s="93"/>
      <c r="P1582" s="93"/>
      <c r="Q1582" s="93"/>
      <c r="R1582" s="93"/>
      <c r="S1582" s="93"/>
      <c r="T1582" s="93"/>
      <c r="U1582" s="93"/>
      <c r="V1582" s="93"/>
      <c r="W1582" s="93"/>
      <c r="X1582" s="93"/>
      <c r="Y1582" s="93"/>
      <c r="Z1582" s="93"/>
      <c r="AA1582" s="93"/>
      <c r="AB1582" s="93"/>
      <c r="AC1582" s="93"/>
      <c r="AD1582" s="93"/>
      <c r="AE1582" s="93"/>
      <c r="AF1582" s="93"/>
      <c r="AG1582" s="93"/>
      <c r="AH1582" s="93"/>
      <c r="AI1582" s="93"/>
      <c r="AJ1582" s="93"/>
      <c r="AK1582" s="93"/>
      <c r="AL1582" s="93"/>
      <c r="AM1582" s="93"/>
      <c r="AN1582" s="93"/>
      <c r="AO1582" s="93"/>
      <c r="AP1582" s="93"/>
      <c r="AQ1582" s="93"/>
      <c r="AR1582" s="93"/>
    </row>
    <row r="1583" spans="13:44" x14ac:dyDescent="0.2">
      <c r="M1583" s="105"/>
      <c r="O1583" s="93"/>
      <c r="P1583" s="93"/>
      <c r="Q1583" s="93"/>
      <c r="R1583" s="93"/>
      <c r="S1583" s="93"/>
      <c r="T1583" s="93"/>
      <c r="U1583" s="93"/>
      <c r="V1583" s="93"/>
      <c r="W1583" s="93"/>
      <c r="X1583" s="93"/>
      <c r="Y1583" s="93"/>
      <c r="Z1583" s="93"/>
      <c r="AA1583" s="93"/>
      <c r="AB1583" s="93"/>
      <c r="AC1583" s="93"/>
      <c r="AD1583" s="93"/>
      <c r="AE1583" s="93"/>
      <c r="AF1583" s="93"/>
      <c r="AG1583" s="93"/>
      <c r="AH1583" s="93"/>
      <c r="AI1583" s="93"/>
      <c r="AJ1583" s="93"/>
      <c r="AK1583" s="93"/>
      <c r="AL1583" s="93"/>
      <c r="AM1583" s="93"/>
      <c r="AN1583" s="93"/>
      <c r="AO1583" s="93"/>
      <c r="AP1583" s="93"/>
      <c r="AQ1583" s="93"/>
      <c r="AR1583" s="93"/>
    </row>
    <row r="1584" spans="13:44" x14ac:dyDescent="0.2">
      <c r="M1584" s="105"/>
      <c r="O1584" s="93"/>
      <c r="P1584" s="93"/>
      <c r="Q1584" s="93"/>
      <c r="R1584" s="93"/>
      <c r="S1584" s="93"/>
      <c r="T1584" s="93"/>
      <c r="U1584" s="93"/>
      <c r="V1584" s="93"/>
      <c r="W1584" s="93"/>
      <c r="X1584" s="93"/>
      <c r="Y1584" s="93"/>
      <c r="Z1584" s="93"/>
      <c r="AA1584" s="93"/>
      <c r="AB1584" s="93"/>
      <c r="AC1584" s="93"/>
      <c r="AD1584" s="93"/>
      <c r="AE1584" s="93"/>
      <c r="AF1584" s="93"/>
      <c r="AG1584" s="93"/>
      <c r="AH1584" s="93"/>
      <c r="AI1584" s="93"/>
      <c r="AJ1584" s="93"/>
      <c r="AK1584" s="93"/>
      <c r="AL1584" s="93"/>
      <c r="AM1584" s="93"/>
      <c r="AN1584" s="93"/>
      <c r="AO1584" s="93"/>
      <c r="AP1584" s="93"/>
      <c r="AQ1584" s="93"/>
      <c r="AR1584" s="93"/>
    </row>
    <row r="1585" spans="13:44" x14ac:dyDescent="0.2">
      <c r="M1585" s="105"/>
      <c r="O1585" s="93"/>
      <c r="P1585" s="93"/>
      <c r="Q1585" s="93"/>
      <c r="R1585" s="93"/>
      <c r="S1585" s="93"/>
      <c r="T1585" s="93"/>
      <c r="U1585" s="93"/>
      <c r="V1585" s="93"/>
      <c r="W1585" s="93"/>
      <c r="X1585" s="93"/>
      <c r="Y1585" s="93"/>
      <c r="Z1585" s="93"/>
      <c r="AA1585" s="93"/>
      <c r="AB1585" s="93"/>
      <c r="AC1585" s="93"/>
      <c r="AD1585" s="93"/>
      <c r="AE1585" s="93"/>
      <c r="AF1585" s="93"/>
      <c r="AG1585" s="93"/>
      <c r="AH1585" s="93"/>
      <c r="AI1585" s="93"/>
      <c r="AJ1585" s="93"/>
      <c r="AK1585" s="93"/>
      <c r="AL1585" s="93"/>
      <c r="AM1585" s="93"/>
      <c r="AN1585" s="93"/>
      <c r="AO1585" s="93"/>
      <c r="AP1585" s="93"/>
      <c r="AQ1585" s="93"/>
      <c r="AR1585" s="93"/>
    </row>
    <row r="1586" spans="13:44" x14ac:dyDescent="0.2">
      <c r="M1586" s="105"/>
      <c r="O1586" s="93"/>
      <c r="P1586" s="93"/>
      <c r="Q1586" s="93"/>
      <c r="R1586" s="93"/>
      <c r="S1586" s="93"/>
      <c r="T1586" s="93"/>
      <c r="U1586" s="93"/>
      <c r="V1586" s="93"/>
      <c r="W1586" s="93"/>
      <c r="X1586" s="93"/>
      <c r="Y1586" s="93"/>
      <c r="Z1586" s="93"/>
      <c r="AA1586" s="93"/>
      <c r="AB1586" s="93"/>
      <c r="AC1586" s="93"/>
      <c r="AD1586" s="93"/>
      <c r="AE1586" s="93"/>
      <c r="AF1586" s="93"/>
      <c r="AG1586" s="93"/>
      <c r="AH1586" s="93"/>
      <c r="AI1586" s="93"/>
      <c r="AJ1586" s="93"/>
      <c r="AK1586" s="93"/>
      <c r="AL1586" s="93"/>
      <c r="AM1586" s="93"/>
      <c r="AN1586" s="93"/>
      <c r="AO1586" s="93"/>
      <c r="AP1586" s="93"/>
      <c r="AQ1586" s="93"/>
      <c r="AR1586" s="93"/>
    </row>
    <row r="1587" spans="13:44" x14ac:dyDescent="0.2">
      <c r="M1587" s="105"/>
      <c r="O1587" s="93"/>
      <c r="P1587" s="93"/>
      <c r="Q1587" s="93"/>
      <c r="R1587" s="93"/>
      <c r="S1587" s="93"/>
      <c r="T1587" s="93"/>
      <c r="U1587" s="93"/>
      <c r="V1587" s="93"/>
      <c r="W1587" s="93"/>
      <c r="X1587" s="93"/>
      <c r="Y1587" s="93"/>
      <c r="Z1587" s="93"/>
      <c r="AA1587" s="93"/>
      <c r="AB1587" s="93"/>
      <c r="AC1587" s="93"/>
      <c r="AD1587" s="93"/>
      <c r="AE1587" s="93"/>
      <c r="AF1587" s="93"/>
      <c r="AG1587" s="93"/>
      <c r="AH1587" s="93"/>
      <c r="AI1587" s="93"/>
      <c r="AJ1587" s="93"/>
      <c r="AK1587" s="93"/>
      <c r="AL1587" s="93"/>
      <c r="AM1587" s="93"/>
      <c r="AN1587" s="93"/>
      <c r="AO1587" s="93"/>
      <c r="AP1587" s="93"/>
      <c r="AQ1587" s="93"/>
      <c r="AR1587" s="93"/>
    </row>
    <row r="1588" spans="13:44" x14ac:dyDescent="0.2">
      <c r="M1588" s="105"/>
      <c r="O1588" s="93"/>
      <c r="P1588" s="93"/>
      <c r="Q1588" s="93"/>
      <c r="R1588" s="93"/>
      <c r="S1588" s="93"/>
      <c r="T1588" s="93"/>
      <c r="U1588" s="93"/>
      <c r="V1588" s="93"/>
      <c r="W1588" s="93"/>
      <c r="X1588" s="93"/>
      <c r="Y1588" s="93"/>
      <c r="Z1588" s="93"/>
      <c r="AA1588" s="93"/>
      <c r="AB1588" s="93"/>
      <c r="AC1588" s="93"/>
      <c r="AD1588" s="93"/>
      <c r="AE1588" s="93"/>
      <c r="AF1588" s="93"/>
      <c r="AG1588" s="93"/>
      <c r="AH1588" s="93"/>
      <c r="AI1588" s="93"/>
      <c r="AJ1588" s="93"/>
      <c r="AK1588" s="93"/>
      <c r="AL1588" s="93"/>
      <c r="AM1588" s="93"/>
      <c r="AN1588" s="93"/>
      <c r="AO1588" s="93"/>
      <c r="AP1588" s="93"/>
      <c r="AQ1588" s="93"/>
      <c r="AR1588" s="93"/>
    </row>
    <row r="1589" spans="13:44" x14ac:dyDescent="0.2">
      <c r="M1589" s="105"/>
      <c r="O1589" s="93"/>
      <c r="P1589" s="93"/>
      <c r="Q1589" s="93"/>
      <c r="R1589" s="93"/>
      <c r="S1589" s="93"/>
      <c r="T1589" s="93"/>
      <c r="U1589" s="93"/>
      <c r="V1589" s="93"/>
      <c r="W1589" s="93"/>
      <c r="X1589" s="93"/>
      <c r="Y1589" s="93"/>
      <c r="Z1589" s="93"/>
      <c r="AA1589" s="93"/>
      <c r="AB1589" s="93"/>
      <c r="AC1589" s="93"/>
      <c r="AD1589" s="93"/>
      <c r="AE1589" s="93"/>
      <c r="AF1589" s="93"/>
      <c r="AG1589" s="93"/>
      <c r="AH1589" s="93"/>
      <c r="AI1589" s="93"/>
      <c r="AJ1589" s="93"/>
      <c r="AK1589" s="93"/>
      <c r="AL1589" s="93"/>
      <c r="AM1589" s="93"/>
      <c r="AN1589" s="93"/>
      <c r="AO1589" s="93"/>
      <c r="AP1589" s="93"/>
      <c r="AQ1589" s="93"/>
      <c r="AR1589" s="93"/>
    </row>
    <row r="1590" spans="13:44" x14ac:dyDescent="0.2">
      <c r="M1590" s="105"/>
      <c r="O1590" s="93"/>
      <c r="P1590" s="93"/>
      <c r="Q1590" s="93"/>
      <c r="R1590" s="93"/>
      <c r="S1590" s="93"/>
      <c r="T1590" s="93"/>
      <c r="U1590" s="93"/>
      <c r="V1590" s="93"/>
      <c r="W1590" s="93"/>
      <c r="X1590" s="93"/>
      <c r="Y1590" s="93"/>
      <c r="Z1590" s="93"/>
      <c r="AA1590" s="93"/>
      <c r="AB1590" s="93"/>
      <c r="AC1590" s="93"/>
      <c r="AD1590" s="93"/>
      <c r="AE1590" s="93"/>
      <c r="AF1590" s="93"/>
      <c r="AG1590" s="93"/>
      <c r="AH1590" s="93"/>
      <c r="AI1590" s="93"/>
      <c r="AJ1590" s="93"/>
      <c r="AK1590" s="93"/>
      <c r="AL1590" s="93"/>
      <c r="AM1590" s="93"/>
      <c r="AN1590" s="93"/>
      <c r="AO1590" s="93"/>
      <c r="AP1590" s="93"/>
      <c r="AQ1590" s="93"/>
      <c r="AR1590" s="93"/>
    </row>
    <row r="1591" spans="13:44" x14ac:dyDescent="0.2">
      <c r="M1591" s="105"/>
      <c r="O1591" s="93"/>
      <c r="P1591" s="93"/>
      <c r="Q1591" s="93"/>
      <c r="R1591" s="93"/>
      <c r="S1591" s="93"/>
      <c r="T1591" s="93"/>
      <c r="U1591" s="93"/>
      <c r="V1591" s="93"/>
      <c r="W1591" s="93"/>
      <c r="X1591" s="93"/>
      <c r="Y1591" s="93"/>
      <c r="Z1591" s="93"/>
      <c r="AA1591" s="93"/>
      <c r="AB1591" s="93"/>
      <c r="AC1591" s="93"/>
      <c r="AD1591" s="93"/>
      <c r="AE1591" s="93"/>
      <c r="AF1591" s="93"/>
      <c r="AG1591" s="93"/>
      <c r="AH1591" s="93"/>
      <c r="AI1591" s="93"/>
      <c r="AJ1591" s="93"/>
      <c r="AK1591" s="93"/>
      <c r="AL1591" s="93"/>
      <c r="AM1591" s="93"/>
      <c r="AN1591" s="93"/>
      <c r="AO1591" s="93"/>
      <c r="AP1591" s="93"/>
      <c r="AQ1591" s="93"/>
      <c r="AR1591" s="93"/>
    </row>
    <row r="1592" spans="13:44" x14ac:dyDescent="0.2">
      <c r="M1592" s="105"/>
      <c r="O1592" s="93"/>
      <c r="P1592" s="93"/>
      <c r="Q1592" s="93"/>
      <c r="R1592" s="93"/>
      <c r="S1592" s="93"/>
      <c r="T1592" s="93"/>
      <c r="U1592" s="93"/>
      <c r="V1592" s="93"/>
      <c r="W1592" s="93"/>
      <c r="X1592" s="93"/>
      <c r="Y1592" s="93"/>
      <c r="Z1592" s="93"/>
      <c r="AA1592" s="93"/>
      <c r="AB1592" s="93"/>
      <c r="AC1592" s="93"/>
      <c r="AD1592" s="93"/>
      <c r="AE1592" s="93"/>
      <c r="AF1592" s="93"/>
      <c r="AG1592" s="93"/>
      <c r="AH1592" s="93"/>
      <c r="AI1592" s="93"/>
      <c r="AJ1592" s="93"/>
      <c r="AK1592" s="93"/>
      <c r="AL1592" s="93"/>
      <c r="AM1592" s="93"/>
      <c r="AN1592" s="93"/>
      <c r="AO1592" s="93"/>
      <c r="AP1592" s="93"/>
      <c r="AQ1592" s="93"/>
      <c r="AR1592" s="93"/>
    </row>
    <row r="1593" spans="13:44" x14ac:dyDescent="0.2">
      <c r="M1593" s="105"/>
      <c r="O1593" s="93"/>
      <c r="P1593" s="93"/>
      <c r="Q1593" s="93"/>
      <c r="R1593" s="93"/>
      <c r="S1593" s="93"/>
      <c r="T1593" s="93"/>
      <c r="U1593" s="93"/>
      <c r="V1593" s="93"/>
      <c r="W1593" s="93"/>
      <c r="X1593" s="93"/>
      <c r="Y1593" s="93"/>
      <c r="Z1593" s="93"/>
      <c r="AA1593" s="93"/>
      <c r="AB1593" s="93"/>
      <c r="AC1593" s="93"/>
      <c r="AD1593" s="93"/>
      <c r="AE1593" s="93"/>
      <c r="AF1593" s="93"/>
      <c r="AG1593" s="93"/>
      <c r="AH1593" s="93"/>
      <c r="AI1593" s="93"/>
      <c r="AJ1593" s="93"/>
      <c r="AK1593" s="93"/>
      <c r="AL1593" s="93"/>
      <c r="AM1593" s="93"/>
      <c r="AN1593" s="93"/>
      <c r="AO1593" s="93"/>
      <c r="AP1593" s="93"/>
      <c r="AQ1593" s="93"/>
      <c r="AR1593" s="93"/>
    </row>
    <row r="1594" spans="13:44" x14ac:dyDescent="0.2">
      <c r="M1594" s="105"/>
      <c r="O1594" s="93"/>
      <c r="P1594" s="93"/>
      <c r="Q1594" s="93"/>
      <c r="R1594" s="93"/>
      <c r="S1594" s="93"/>
      <c r="T1594" s="93"/>
      <c r="U1594" s="93"/>
      <c r="V1594" s="93"/>
      <c r="W1594" s="93"/>
      <c r="X1594" s="93"/>
      <c r="Y1594" s="93"/>
      <c r="Z1594" s="93"/>
      <c r="AA1594" s="93"/>
      <c r="AB1594" s="93"/>
      <c r="AC1594" s="93"/>
      <c r="AD1594" s="93"/>
      <c r="AE1594" s="93"/>
      <c r="AF1594" s="93"/>
      <c r="AG1594" s="93"/>
      <c r="AH1594" s="93"/>
      <c r="AI1594" s="93"/>
      <c r="AJ1594" s="93"/>
      <c r="AK1594" s="93"/>
      <c r="AL1594" s="93"/>
      <c r="AM1594" s="93"/>
      <c r="AN1594" s="93"/>
      <c r="AO1594" s="93"/>
      <c r="AP1594" s="93"/>
      <c r="AQ1594" s="93"/>
      <c r="AR1594" s="93"/>
    </row>
    <row r="1595" spans="13:44" x14ac:dyDescent="0.2">
      <c r="M1595" s="105"/>
      <c r="O1595" s="93"/>
      <c r="P1595" s="93"/>
      <c r="Q1595" s="93"/>
      <c r="R1595" s="93"/>
      <c r="S1595" s="93"/>
      <c r="T1595" s="93"/>
      <c r="U1595" s="93"/>
      <c r="V1595" s="93"/>
      <c r="W1595" s="93"/>
      <c r="X1595" s="93"/>
      <c r="Y1595" s="93"/>
      <c r="Z1595" s="93"/>
      <c r="AA1595" s="93"/>
      <c r="AB1595" s="93"/>
      <c r="AC1595" s="93"/>
      <c r="AD1595" s="93"/>
      <c r="AE1595" s="93"/>
      <c r="AF1595" s="93"/>
      <c r="AG1595" s="93"/>
      <c r="AH1595" s="93"/>
      <c r="AI1595" s="93"/>
      <c r="AJ1595" s="93"/>
      <c r="AK1595" s="93"/>
      <c r="AL1595" s="93"/>
      <c r="AM1595" s="93"/>
      <c r="AN1595" s="93"/>
      <c r="AO1595" s="93"/>
      <c r="AP1595" s="93"/>
      <c r="AQ1595" s="93"/>
      <c r="AR1595" s="93"/>
    </row>
    <row r="1596" spans="13:44" x14ac:dyDescent="0.2">
      <c r="M1596" s="105"/>
      <c r="O1596" s="93"/>
      <c r="P1596" s="93"/>
      <c r="Q1596" s="93"/>
      <c r="R1596" s="93"/>
      <c r="S1596" s="93"/>
      <c r="T1596" s="93"/>
      <c r="U1596" s="93"/>
      <c r="V1596" s="93"/>
      <c r="W1596" s="93"/>
      <c r="X1596" s="93"/>
      <c r="Y1596" s="93"/>
      <c r="Z1596" s="93"/>
      <c r="AA1596" s="93"/>
      <c r="AB1596" s="93"/>
      <c r="AC1596" s="93"/>
      <c r="AD1596" s="93"/>
      <c r="AE1596" s="93"/>
      <c r="AF1596" s="93"/>
      <c r="AG1596" s="93"/>
      <c r="AH1596" s="93"/>
      <c r="AI1596" s="93"/>
      <c r="AJ1596" s="93"/>
      <c r="AK1596" s="93"/>
      <c r="AL1596" s="93"/>
      <c r="AM1596" s="93"/>
      <c r="AN1596" s="93"/>
      <c r="AO1596" s="93"/>
      <c r="AP1596" s="93"/>
      <c r="AQ1596" s="93"/>
      <c r="AR1596" s="93"/>
    </row>
    <row r="1597" spans="13:44" x14ac:dyDescent="0.2">
      <c r="M1597" s="105"/>
      <c r="O1597" s="93"/>
      <c r="P1597" s="93"/>
      <c r="Q1597" s="93"/>
      <c r="R1597" s="93"/>
      <c r="S1597" s="93"/>
      <c r="T1597" s="93"/>
      <c r="U1597" s="93"/>
      <c r="V1597" s="93"/>
      <c r="W1597" s="93"/>
      <c r="X1597" s="93"/>
      <c r="Y1597" s="93"/>
      <c r="Z1597" s="93"/>
      <c r="AA1597" s="93"/>
      <c r="AB1597" s="93"/>
      <c r="AC1597" s="93"/>
      <c r="AD1597" s="93"/>
      <c r="AE1597" s="93"/>
      <c r="AF1597" s="93"/>
      <c r="AG1597" s="93"/>
      <c r="AH1597" s="93"/>
      <c r="AI1597" s="93"/>
      <c r="AJ1597" s="93"/>
      <c r="AK1597" s="93"/>
      <c r="AL1597" s="93"/>
      <c r="AM1597" s="93"/>
      <c r="AN1597" s="93"/>
      <c r="AO1597" s="93"/>
      <c r="AP1597" s="93"/>
      <c r="AQ1597" s="93"/>
      <c r="AR1597" s="93"/>
    </row>
    <row r="1598" spans="13:44" x14ac:dyDescent="0.2">
      <c r="M1598" s="105"/>
      <c r="O1598" s="93"/>
      <c r="P1598" s="93"/>
      <c r="Q1598" s="93"/>
      <c r="R1598" s="93"/>
      <c r="S1598" s="93"/>
      <c r="T1598" s="93"/>
      <c r="U1598" s="93"/>
      <c r="V1598" s="93"/>
      <c r="W1598" s="93"/>
      <c r="X1598" s="93"/>
      <c r="Y1598" s="93"/>
      <c r="Z1598" s="93"/>
      <c r="AA1598" s="93"/>
      <c r="AB1598" s="93"/>
      <c r="AC1598" s="93"/>
      <c r="AD1598" s="93"/>
      <c r="AE1598" s="93"/>
      <c r="AF1598" s="93"/>
      <c r="AG1598" s="93"/>
      <c r="AH1598" s="93"/>
      <c r="AI1598" s="93"/>
      <c r="AJ1598" s="93"/>
      <c r="AK1598" s="93"/>
      <c r="AL1598" s="93"/>
      <c r="AM1598" s="93"/>
      <c r="AN1598" s="93"/>
      <c r="AO1598" s="93"/>
      <c r="AP1598" s="93"/>
      <c r="AQ1598" s="93"/>
      <c r="AR1598" s="93"/>
    </row>
    <row r="1599" spans="13:44" x14ac:dyDescent="0.2">
      <c r="M1599" s="105"/>
      <c r="O1599" s="93"/>
      <c r="P1599" s="93"/>
      <c r="Q1599" s="93"/>
      <c r="R1599" s="93"/>
      <c r="S1599" s="93"/>
      <c r="T1599" s="93"/>
      <c r="U1599" s="93"/>
      <c r="V1599" s="93"/>
      <c r="W1599" s="93"/>
      <c r="X1599" s="93"/>
      <c r="Y1599" s="93"/>
      <c r="Z1599" s="93"/>
      <c r="AA1599" s="93"/>
      <c r="AB1599" s="93"/>
      <c r="AC1599" s="93"/>
      <c r="AD1599" s="93"/>
      <c r="AE1599" s="93"/>
      <c r="AF1599" s="93"/>
      <c r="AG1599" s="93"/>
      <c r="AH1599" s="93"/>
      <c r="AI1599" s="93"/>
      <c r="AJ1599" s="93"/>
      <c r="AK1599" s="93"/>
      <c r="AL1599" s="93"/>
      <c r="AM1599" s="93"/>
      <c r="AN1599" s="93"/>
      <c r="AO1599" s="93"/>
      <c r="AP1599" s="93"/>
      <c r="AQ1599" s="93"/>
      <c r="AR1599" s="93"/>
    </row>
    <row r="1600" spans="13:44" x14ac:dyDescent="0.2">
      <c r="M1600" s="105"/>
      <c r="O1600" s="93"/>
      <c r="P1600" s="93"/>
      <c r="Q1600" s="93"/>
      <c r="R1600" s="93"/>
      <c r="S1600" s="93"/>
      <c r="T1600" s="93"/>
      <c r="U1600" s="93"/>
      <c r="V1600" s="93"/>
      <c r="W1600" s="93"/>
      <c r="X1600" s="93"/>
      <c r="Y1600" s="93"/>
      <c r="Z1600" s="93"/>
      <c r="AA1600" s="93"/>
      <c r="AB1600" s="93"/>
      <c r="AC1600" s="93"/>
      <c r="AD1600" s="93"/>
      <c r="AE1600" s="93"/>
      <c r="AF1600" s="93"/>
      <c r="AG1600" s="93"/>
      <c r="AH1600" s="93"/>
      <c r="AI1600" s="93"/>
      <c r="AJ1600" s="93"/>
      <c r="AK1600" s="93"/>
      <c r="AL1600" s="93"/>
      <c r="AM1600" s="93"/>
      <c r="AN1600" s="93"/>
      <c r="AO1600" s="93"/>
      <c r="AP1600" s="93"/>
      <c r="AQ1600" s="93"/>
      <c r="AR1600" s="93"/>
    </row>
    <row r="1601" spans="13:44" x14ac:dyDescent="0.2">
      <c r="M1601" s="105"/>
      <c r="O1601" s="93"/>
      <c r="P1601" s="93"/>
      <c r="Q1601" s="93"/>
      <c r="R1601" s="93"/>
      <c r="S1601" s="93"/>
      <c r="T1601" s="93"/>
      <c r="U1601" s="93"/>
      <c r="V1601" s="93"/>
      <c r="W1601" s="93"/>
      <c r="X1601" s="93"/>
      <c r="Y1601" s="93"/>
      <c r="Z1601" s="93"/>
      <c r="AA1601" s="93"/>
      <c r="AB1601" s="93"/>
      <c r="AC1601" s="93"/>
      <c r="AD1601" s="93"/>
      <c r="AE1601" s="93"/>
      <c r="AF1601" s="93"/>
      <c r="AG1601" s="93"/>
      <c r="AH1601" s="93"/>
      <c r="AI1601" s="93"/>
      <c r="AJ1601" s="93"/>
      <c r="AK1601" s="93"/>
      <c r="AL1601" s="93"/>
      <c r="AM1601" s="93"/>
      <c r="AN1601" s="93"/>
      <c r="AO1601" s="93"/>
      <c r="AP1601" s="93"/>
      <c r="AQ1601" s="93"/>
      <c r="AR1601" s="93"/>
    </row>
    <row r="1602" spans="13:44" x14ac:dyDescent="0.2">
      <c r="M1602" s="105"/>
      <c r="O1602" s="93"/>
      <c r="P1602" s="93"/>
      <c r="Q1602" s="93"/>
      <c r="R1602" s="93"/>
      <c r="S1602" s="93"/>
      <c r="T1602" s="93"/>
      <c r="U1602" s="93"/>
      <c r="V1602" s="93"/>
      <c r="W1602" s="93"/>
      <c r="X1602" s="93"/>
      <c r="Y1602" s="93"/>
      <c r="Z1602" s="93"/>
      <c r="AA1602" s="93"/>
      <c r="AB1602" s="93"/>
      <c r="AC1602" s="93"/>
      <c r="AD1602" s="93"/>
      <c r="AE1602" s="93"/>
      <c r="AF1602" s="93"/>
      <c r="AG1602" s="93"/>
      <c r="AH1602" s="93"/>
      <c r="AI1602" s="93"/>
      <c r="AJ1602" s="93"/>
      <c r="AK1602" s="93"/>
      <c r="AL1602" s="93"/>
      <c r="AM1602" s="93"/>
      <c r="AN1602" s="93"/>
      <c r="AO1602" s="93"/>
      <c r="AP1602" s="93"/>
      <c r="AQ1602" s="93"/>
      <c r="AR1602" s="93"/>
    </row>
    <row r="1603" spans="13:44" x14ac:dyDescent="0.2">
      <c r="M1603" s="105"/>
      <c r="O1603" s="93"/>
      <c r="P1603" s="93"/>
      <c r="Q1603" s="93"/>
      <c r="R1603" s="93"/>
      <c r="S1603" s="93"/>
      <c r="T1603" s="93"/>
      <c r="U1603" s="93"/>
      <c r="V1603" s="93"/>
      <c r="W1603" s="93"/>
      <c r="X1603" s="93"/>
      <c r="Y1603" s="93"/>
      <c r="Z1603" s="93"/>
      <c r="AA1603" s="93"/>
      <c r="AB1603" s="93"/>
      <c r="AC1603" s="93"/>
      <c r="AD1603" s="93"/>
      <c r="AE1603" s="93"/>
      <c r="AF1603" s="93"/>
      <c r="AG1603" s="93"/>
      <c r="AH1603" s="93"/>
      <c r="AI1603" s="93"/>
      <c r="AJ1603" s="93"/>
      <c r="AK1603" s="93"/>
      <c r="AL1603" s="93"/>
      <c r="AM1603" s="93"/>
      <c r="AN1603" s="93"/>
      <c r="AO1603" s="93"/>
      <c r="AP1603" s="93"/>
      <c r="AQ1603" s="93"/>
      <c r="AR1603" s="93"/>
    </row>
    <row r="1604" spans="13:44" x14ac:dyDescent="0.2">
      <c r="M1604" s="105"/>
      <c r="O1604" s="93"/>
      <c r="P1604" s="93"/>
      <c r="Q1604" s="93"/>
      <c r="R1604" s="93"/>
      <c r="S1604" s="93"/>
      <c r="T1604" s="93"/>
      <c r="U1604" s="93"/>
      <c r="V1604" s="93"/>
      <c r="W1604" s="93"/>
      <c r="X1604" s="93"/>
      <c r="Y1604" s="93"/>
      <c r="Z1604" s="93"/>
      <c r="AA1604" s="93"/>
      <c r="AB1604" s="93"/>
      <c r="AC1604" s="93"/>
      <c r="AD1604" s="93"/>
      <c r="AE1604" s="93"/>
      <c r="AF1604" s="93"/>
      <c r="AG1604" s="93"/>
      <c r="AH1604" s="93"/>
      <c r="AI1604" s="93"/>
      <c r="AJ1604" s="93"/>
      <c r="AK1604" s="93"/>
      <c r="AL1604" s="93"/>
      <c r="AM1604" s="93"/>
      <c r="AN1604" s="93"/>
      <c r="AO1604" s="93"/>
      <c r="AP1604" s="93"/>
      <c r="AQ1604" s="93"/>
      <c r="AR1604" s="93"/>
    </row>
    <row r="1605" spans="13:44" x14ac:dyDescent="0.2">
      <c r="M1605" s="105"/>
      <c r="O1605" s="93"/>
      <c r="P1605" s="93"/>
      <c r="Q1605" s="93"/>
      <c r="R1605" s="93"/>
      <c r="S1605" s="93"/>
      <c r="T1605" s="93"/>
      <c r="U1605" s="93"/>
      <c r="V1605" s="93"/>
      <c r="W1605" s="93"/>
      <c r="X1605" s="93"/>
      <c r="Y1605" s="93"/>
      <c r="Z1605" s="93"/>
      <c r="AA1605" s="93"/>
      <c r="AB1605" s="93"/>
      <c r="AC1605" s="93"/>
      <c r="AD1605" s="93"/>
      <c r="AE1605" s="93"/>
      <c r="AF1605" s="93"/>
      <c r="AG1605" s="93"/>
      <c r="AH1605" s="93"/>
      <c r="AI1605" s="93"/>
      <c r="AJ1605" s="93"/>
      <c r="AK1605" s="93"/>
      <c r="AL1605" s="93"/>
      <c r="AM1605" s="93"/>
      <c r="AN1605" s="93"/>
      <c r="AO1605" s="93"/>
      <c r="AP1605" s="93"/>
      <c r="AQ1605" s="93"/>
      <c r="AR1605" s="93"/>
    </row>
    <row r="1606" spans="13:44" x14ac:dyDescent="0.2">
      <c r="M1606" s="105"/>
      <c r="O1606" s="93"/>
      <c r="P1606" s="93"/>
      <c r="Q1606" s="93"/>
      <c r="R1606" s="93"/>
      <c r="S1606" s="93"/>
      <c r="T1606" s="93"/>
      <c r="U1606" s="93"/>
      <c r="V1606" s="93"/>
      <c r="W1606" s="93"/>
      <c r="X1606" s="93"/>
      <c r="Y1606" s="93"/>
      <c r="Z1606" s="93"/>
      <c r="AA1606" s="93"/>
      <c r="AB1606" s="93"/>
      <c r="AC1606" s="93"/>
      <c r="AD1606" s="93"/>
      <c r="AE1606" s="93"/>
      <c r="AF1606" s="93"/>
      <c r="AG1606" s="93"/>
      <c r="AH1606" s="93"/>
      <c r="AI1606" s="93"/>
      <c r="AJ1606" s="93"/>
      <c r="AK1606" s="93"/>
      <c r="AL1606" s="93"/>
      <c r="AM1606" s="93"/>
      <c r="AN1606" s="93"/>
      <c r="AO1606" s="93"/>
      <c r="AP1606" s="93"/>
      <c r="AQ1606" s="93"/>
      <c r="AR1606" s="93"/>
    </row>
    <row r="1607" spans="13:44" x14ac:dyDescent="0.2">
      <c r="M1607" s="105"/>
      <c r="O1607" s="93"/>
      <c r="P1607" s="93"/>
      <c r="Q1607" s="93"/>
      <c r="R1607" s="93"/>
      <c r="S1607" s="93"/>
      <c r="T1607" s="93"/>
      <c r="U1607" s="93"/>
      <c r="V1607" s="93"/>
      <c r="W1607" s="93"/>
      <c r="X1607" s="93"/>
      <c r="Y1607" s="93"/>
      <c r="Z1607" s="93"/>
      <c r="AA1607" s="93"/>
      <c r="AB1607" s="93"/>
      <c r="AC1607" s="93"/>
      <c r="AD1607" s="93"/>
      <c r="AE1607" s="93"/>
      <c r="AF1607" s="93"/>
      <c r="AG1607" s="93"/>
      <c r="AH1607" s="93"/>
      <c r="AI1607" s="93"/>
      <c r="AJ1607" s="93"/>
      <c r="AK1607" s="93"/>
      <c r="AL1607" s="93"/>
      <c r="AM1607" s="93"/>
      <c r="AN1607" s="93"/>
      <c r="AO1607" s="93"/>
      <c r="AP1607" s="93"/>
      <c r="AQ1607" s="93"/>
      <c r="AR1607" s="93"/>
    </row>
    <row r="1608" spans="13:44" x14ac:dyDescent="0.2">
      <c r="M1608" s="105"/>
      <c r="O1608" s="93"/>
      <c r="P1608" s="93"/>
      <c r="Q1608" s="93"/>
      <c r="R1608" s="93"/>
      <c r="S1608" s="93"/>
      <c r="T1608" s="93"/>
      <c r="U1608" s="93"/>
      <c r="V1608" s="93"/>
      <c r="W1608" s="93"/>
      <c r="X1608" s="93"/>
      <c r="Y1608" s="93"/>
      <c r="Z1608" s="93"/>
      <c r="AA1608" s="93"/>
      <c r="AB1608" s="93"/>
      <c r="AC1608" s="93"/>
      <c r="AD1608" s="93"/>
      <c r="AE1608" s="93"/>
      <c r="AF1608" s="93"/>
      <c r="AG1608" s="93"/>
      <c r="AH1608" s="93"/>
      <c r="AI1608" s="93"/>
      <c r="AJ1608" s="93"/>
      <c r="AK1608" s="93"/>
      <c r="AL1608" s="93"/>
      <c r="AM1608" s="93"/>
      <c r="AN1608" s="93"/>
      <c r="AO1608" s="93"/>
      <c r="AP1608" s="93"/>
      <c r="AQ1608" s="93"/>
      <c r="AR1608" s="93"/>
    </row>
    <row r="1609" spans="13:44" x14ac:dyDescent="0.2">
      <c r="M1609" s="105"/>
      <c r="O1609" s="93"/>
      <c r="P1609" s="93"/>
      <c r="Q1609" s="93"/>
      <c r="R1609" s="93"/>
      <c r="S1609" s="93"/>
      <c r="T1609" s="93"/>
      <c r="U1609" s="93"/>
      <c r="V1609" s="93"/>
      <c r="W1609" s="93"/>
      <c r="X1609" s="93"/>
      <c r="Y1609" s="93"/>
      <c r="Z1609" s="93"/>
      <c r="AA1609" s="93"/>
      <c r="AB1609" s="93"/>
      <c r="AC1609" s="93"/>
      <c r="AD1609" s="93"/>
      <c r="AE1609" s="93"/>
      <c r="AF1609" s="93"/>
      <c r="AG1609" s="93"/>
      <c r="AH1609" s="93"/>
      <c r="AI1609" s="93"/>
      <c r="AJ1609" s="93"/>
      <c r="AK1609" s="93"/>
      <c r="AL1609" s="93"/>
      <c r="AM1609" s="93"/>
      <c r="AN1609" s="93"/>
      <c r="AO1609" s="93"/>
      <c r="AP1609" s="93"/>
      <c r="AQ1609" s="93"/>
      <c r="AR1609" s="93"/>
    </row>
    <row r="1610" spans="13:44" x14ac:dyDescent="0.2">
      <c r="M1610" s="105"/>
      <c r="O1610" s="93"/>
      <c r="P1610" s="93"/>
      <c r="Q1610" s="93"/>
      <c r="R1610" s="93"/>
      <c r="S1610" s="93"/>
      <c r="T1610" s="93"/>
      <c r="U1610" s="93"/>
      <c r="V1610" s="93"/>
      <c r="W1610" s="93"/>
      <c r="X1610" s="93"/>
      <c r="Y1610" s="93"/>
      <c r="Z1610" s="93"/>
      <c r="AA1610" s="93"/>
      <c r="AB1610" s="93"/>
      <c r="AC1610" s="93"/>
      <c r="AD1610" s="93"/>
      <c r="AE1610" s="93"/>
      <c r="AF1610" s="93"/>
      <c r="AG1610" s="93"/>
      <c r="AH1610" s="93"/>
      <c r="AI1610" s="93"/>
      <c r="AJ1610" s="93"/>
      <c r="AK1610" s="93"/>
      <c r="AL1610" s="93"/>
      <c r="AM1610" s="93"/>
      <c r="AN1610" s="93"/>
      <c r="AO1610" s="93"/>
      <c r="AP1610" s="93"/>
      <c r="AQ1610" s="93"/>
      <c r="AR1610" s="93"/>
    </row>
    <row r="1611" spans="13:44" x14ac:dyDescent="0.2">
      <c r="M1611" s="105"/>
      <c r="O1611" s="93"/>
      <c r="P1611" s="93"/>
      <c r="Q1611" s="93"/>
      <c r="R1611" s="93"/>
      <c r="S1611" s="93"/>
      <c r="T1611" s="93"/>
      <c r="U1611" s="93"/>
      <c r="V1611" s="93"/>
      <c r="W1611" s="93"/>
      <c r="X1611" s="93"/>
      <c r="Y1611" s="93"/>
      <c r="Z1611" s="93"/>
      <c r="AA1611" s="93"/>
      <c r="AB1611" s="93"/>
      <c r="AC1611" s="93"/>
      <c r="AD1611" s="93"/>
      <c r="AE1611" s="93"/>
      <c r="AF1611" s="93"/>
      <c r="AG1611" s="93"/>
      <c r="AH1611" s="93"/>
      <c r="AI1611" s="93"/>
      <c r="AJ1611" s="93"/>
      <c r="AK1611" s="93"/>
      <c r="AL1611" s="93"/>
      <c r="AM1611" s="93"/>
      <c r="AN1611" s="93"/>
      <c r="AO1611" s="93"/>
      <c r="AP1611" s="93"/>
      <c r="AQ1611" s="93"/>
      <c r="AR1611" s="93"/>
    </row>
    <row r="1612" spans="13:44" x14ac:dyDescent="0.2">
      <c r="M1612" s="105"/>
      <c r="O1612" s="93"/>
      <c r="P1612" s="93"/>
      <c r="Q1612" s="93"/>
      <c r="R1612" s="93"/>
      <c r="S1612" s="93"/>
      <c r="T1612" s="93"/>
      <c r="U1612" s="93"/>
      <c r="V1612" s="93"/>
      <c r="W1612" s="93"/>
      <c r="X1612" s="93"/>
      <c r="Y1612" s="93"/>
      <c r="Z1612" s="93"/>
      <c r="AA1612" s="93"/>
      <c r="AB1612" s="93"/>
      <c r="AC1612" s="93"/>
      <c r="AD1612" s="93"/>
      <c r="AE1612" s="93"/>
      <c r="AF1612" s="93"/>
      <c r="AG1612" s="93"/>
      <c r="AH1612" s="93"/>
      <c r="AI1612" s="93"/>
      <c r="AJ1612" s="93"/>
      <c r="AK1612" s="93"/>
      <c r="AL1612" s="93"/>
      <c r="AM1612" s="93"/>
      <c r="AN1612" s="93"/>
      <c r="AO1612" s="93"/>
      <c r="AP1612" s="93"/>
      <c r="AQ1612" s="93"/>
      <c r="AR1612" s="93"/>
    </row>
    <row r="1613" spans="13:44" x14ac:dyDescent="0.2">
      <c r="M1613" s="105"/>
      <c r="O1613" s="93"/>
      <c r="P1613" s="93"/>
      <c r="Q1613" s="93"/>
      <c r="R1613" s="93"/>
      <c r="S1613" s="93"/>
      <c r="T1613" s="93"/>
      <c r="U1613" s="93"/>
      <c r="V1613" s="93"/>
      <c r="W1613" s="93"/>
      <c r="X1613" s="93"/>
      <c r="Y1613" s="93"/>
      <c r="Z1613" s="93"/>
      <c r="AA1613" s="93"/>
      <c r="AB1613" s="93"/>
      <c r="AC1613" s="93"/>
      <c r="AD1613" s="93"/>
      <c r="AE1613" s="93"/>
      <c r="AF1613" s="93"/>
      <c r="AG1613" s="93"/>
      <c r="AH1613" s="93"/>
      <c r="AI1613" s="93"/>
      <c r="AJ1613" s="93"/>
      <c r="AK1613" s="93"/>
      <c r="AL1613" s="93"/>
      <c r="AM1613" s="93"/>
      <c r="AN1613" s="93"/>
      <c r="AO1613" s="93"/>
      <c r="AP1613" s="93"/>
      <c r="AQ1613" s="93"/>
      <c r="AR1613" s="93"/>
    </row>
    <row r="1614" spans="13:44" x14ac:dyDescent="0.2">
      <c r="M1614" s="105"/>
      <c r="O1614" s="93"/>
      <c r="P1614" s="93"/>
      <c r="Q1614" s="93"/>
      <c r="R1614" s="93"/>
      <c r="S1614" s="93"/>
      <c r="T1614" s="93"/>
      <c r="U1614" s="93"/>
      <c r="V1614" s="93"/>
      <c r="W1614" s="93"/>
      <c r="X1614" s="93"/>
      <c r="Y1614" s="93"/>
      <c r="Z1614" s="93"/>
      <c r="AA1614" s="93"/>
      <c r="AB1614" s="93"/>
      <c r="AC1614" s="93"/>
      <c r="AD1614" s="93"/>
      <c r="AE1614" s="93"/>
      <c r="AF1614" s="93"/>
      <c r="AG1614" s="93"/>
      <c r="AH1614" s="93"/>
      <c r="AI1614" s="93"/>
      <c r="AJ1614" s="93"/>
      <c r="AK1614" s="93"/>
      <c r="AL1614" s="93"/>
      <c r="AM1614" s="93"/>
      <c r="AN1614" s="93"/>
      <c r="AO1614" s="93"/>
      <c r="AP1614" s="93"/>
      <c r="AQ1614" s="93"/>
      <c r="AR1614" s="93"/>
    </row>
    <row r="1615" spans="13:44" x14ac:dyDescent="0.2">
      <c r="M1615" s="105"/>
      <c r="O1615" s="93"/>
      <c r="P1615" s="93"/>
      <c r="Q1615" s="93"/>
      <c r="R1615" s="93"/>
      <c r="S1615" s="93"/>
      <c r="T1615" s="93"/>
      <c r="U1615" s="93"/>
      <c r="V1615" s="93"/>
      <c r="W1615" s="93"/>
      <c r="X1615" s="93"/>
      <c r="Y1615" s="93"/>
      <c r="Z1615" s="93"/>
      <c r="AA1615" s="93"/>
      <c r="AB1615" s="93"/>
      <c r="AC1615" s="93"/>
      <c r="AD1615" s="93"/>
      <c r="AE1615" s="93"/>
      <c r="AF1615" s="93"/>
      <c r="AG1615" s="93"/>
      <c r="AH1615" s="93"/>
      <c r="AI1615" s="93"/>
      <c r="AJ1615" s="93"/>
      <c r="AK1615" s="93"/>
      <c r="AL1615" s="93"/>
      <c r="AM1615" s="93"/>
      <c r="AN1615" s="93"/>
      <c r="AO1615" s="93"/>
      <c r="AP1615" s="93"/>
      <c r="AQ1615" s="93"/>
      <c r="AR1615" s="93"/>
    </row>
    <row r="1616" spans="13:44" x14ac:dyDescent="0.2">
      <c r="M1616" s="105"/>
      <c r="O1616" s="93"/>
      <c r="P1616" s="93"/>
      <c r="Q1616" s="93"/>
      <c r="R1616" s="93"/>
      <c r="S1616" s="93"/>
      <c r="T1616" s="93"/>
      <c r="U1616" s="93"/>
      <c r="V1616" s="93"/>
      <c r="W1616" s="93"/>
      <c r="X1616" s="93"/>
      <c r="Y1616" s="93"/>
      <c r="Z1616" s="93"/>
      <c r="AA1616" s="93"/>
      <c r="AB1616" s="93"/>
      <c r="AC1616" s="93"/>
      <c r="AD1616" s="93"/>
      <c r="AE1616" s="93"/>
      <c r="AF1616" s="93"/>
      <c r="AG1616" s="93"/>
      <c r="AH1616" s="93"/>
      <c r="AI1616" s="93"/>
      <c r="AJ1616" s="93"/>
      <c r="AK1616" s="93"/>
      <c r="AL1616" s="93"/>
      <c r="AM1616" s="93"/>
      <c r="AN1616" s="93"/>
      <c r="AO1616" s="93"/>
      <c r="AP1616" s="93"/>
      <c r="AQ1616" s="93"/>
      <c r="AR1616" s="93"/>
    </row>
    <row r="1617" spans="13:44" x14ac:dyDescent="0.2">
      <c r="M1617" s="105"/>
      <c r="O1617" s="93"/>
      <c r="P1617" s="93"/>
      <c r="Q1617" s="93"/>
      <c r="R1617" s="93"/>
      <c r="S1617" s="93"/>
      <c r="T1617" s="93"/>
      <c r="U1617" s="93"/>
      <c r="V1617" s="93"/>
      <c r="W1617" s="93"/>
      <c r="X1617" s="93"/>
      <c r="Y1617" s="93"/>
      <c r="Z1617" s="93"/>
      <c r="AA1617" s="93"/>
      <c r="AB1617" s="93"/>
      <c r="AC1617" s="93"/>
      <c r="AD1617" s="93"/>
      <c r="AE1617" s="93"/>
      <c r="AF1617" s="93"/>
      <c r="AG1617" s="93"/>
      <c r="AH1617" s="93"/>
      <c r="AI1617" s="93"/>
      <c r="AJ1617" s="93"/>
      <c r="AK1617" s="93"/>
      <c r="AL1617" s="93"/>
      <c r="AM1617" s="93"/>
      <c r="AN1617" s="93"/>
      <c r="AO1617" s="93"/>
      <c r="AP1617" s="93"/>
      <c r="AQ1617" s="93"/>
      <c r="AR1617" s="93"/>
    </row>
    <row r="1618" spans="13:44" x14ac:dyDescent="0.2">
      <c r="M1618" s="105"/>
      <c r="O1618" s="93"/>
      <c r="P1618" s="93"/>
      <c r="Q1618" s="93"/>
      <c r="R1618" s="93"/>
      <c r="S1618" s="93"/>
      <c r="T1618" s="93"/>
      <c r="U1618" s="93"/>
      <c r="V1618" s="93"/>
      <c r="W1618" s="93"/>
      <c r="X1618" s="93"/>
      <c r="Y1618" s="93"/>
      <c r="Z1618" s="93"/>
      <c r="AA1618" s="93"/>
      <c r="AB1618" s="93"/>
      <c r="AC1618" s="93"/>
      <c r="AD1618" s="93"/>
      <c r="AE1618" s="93"/>
      <c r="AF1618" s="93"/>
      <c r="AG1618" s="93"/>
      <c r="AH1618" s="93"/>
      <c r="AI1618" s="93"/>
      <c r="AJ1618" s="93"/>
      <c r="AK1618" s="93"/>
      <c r="AL1618" s="93"/>
      <c r="AM1618" s="93"/>
      <c r="AN1618" s="93"/>
      <c r="AO1618" s="93"/>
      <c r="AP1618" s="93"/>
      <c r="AQ1618" s="93"/>
      <c r="AR1618" s="93"/>
    </row>
    <row r="1619" spans="13:44" x14ac:dyDescent="0.2">
      <c r="M1619" s="105"/>
      <c r="O1619" s="93"/>
      <c r="P1619" s="93"/>
      <c r="Q1619" s="93"/>
      <c r="R1619" s="93"/>
      <c r="S1619" s="93"/>
      <c r="T1619" s="93"/>
      <c r="U1619" s="93"/>
      <c r="V1619" s="93"/>
      <c r="W1619" s="93"/>
      <c r="X1619" s="93"/>
      <c r="Y1619" s="93"/>
      <c r="Z1619" s="93"/>
      <c r="AA1619" s="93"/>
      <c r="AB1619" s="93"/>
      <c r="AC1619" s="93"/>
      <c r="AD1619" s="93"/>
      <c r="AE1619" s="93"/>
      <c r="AF1619" s="93"/>
      <c r="AG1619" s="93"/>
      <c r="AH1619" s="93"/>
      <c r="AI1619" s="93"/>
      <c r="AJ1619" s="93"/>
      <c r="AK1619" s="93"/>
      <c r="AL1619" s="93"/>
      <c r="AM1619" s="93"/>
      <c r="AN1619" s="93"/>
      <c r="AO1619" s="93"/>
      <c r="AP1619" s="93"/>
      <c r="AQ1619" s="93"/>
      <c r="AR1619" s="93"/>
    </row>
    <row r="1620" spans="13:44" x14ac:dyDescent="0.2">
      <c r="M1620" s="105"/>
      <c r="O1620" s="93"/>
      <c r="P1620" s="93"/>
      <c r="Q1620" s="93"/>
      <c r="R1620" s="93"/>
      <c r="S1620" s="93"/>
      <c r="T1620" s="93"/>
      <c r="U1620" s="93"/>
      <c r="V1620" s="93"/>
      <c r="W1620" s="93"/>
      <c r="X1620" s="93"/>
      <c r="Y1620" s="93"/>
      <c r="Z1620" s="93"/>
      <c r="AA1620" s="93"/>
      <c r="AB1620" s="93"/>
      <c r="AC1620" s="93"/>
      <c r="AD1620" s="93"/>
      <c r="AE1620" s="93"/>
      <c r="AF1620" s="93"/>
      <c r="AG1620" s="93"/>
      <c r="AH1620" s="93"/>
      <c r="AI1620" s="93"/>
      <c r="AJ1620" s="93"/>
      <c r="AK1620" s="93"/>
      <c r="AL1620" s="93"/>
      <c r="AM1620" s="93"/>
      <c r="AN1620" s="93"/>
      <c r="AO1620" s="93"/>
      <c r="AP1620" s="93"/>
      <c r="AQ1620" s="93"/>
      <c r="AR1620" s="93"/>
    </row>
    <row r="1621" spans="13:44" x14ac:dyDescent="0.2">
      <c r="M1621" s="105"/>
      <c r="O1621" s="93"/>
      <c r="P1621" s="93"/>
      <c r="Q1621" s="93"/>
      <c r="R1621" s="93"/>
      <c r="S1621" s="93"/>
      <c r="T1621" s="93"/>
      <c r="U1621" s="93"/>
      <c r="V1621" s="93"/>
      <c r="W1621" s="93"/>
      <c r="X1621" s="93"/>
      <c r="Y1621" s="93"/>
      <c r="Z1621" s="93"/>
      <c r="AA1621" s="93"/>
      <c r="AB1621" s="93"/>
      <c r="AC1621" s="93"/>
      <c r="AD1621" s="93"/>
      <c r="AE1621" s="93"/>
      <c r="AF1621" s="93"/>
      <c r="AG1621" s="93"/>
      <c r="AH1621" s="93"/>
      <c r="AI1621" s="93"/>
      <c r="AJ1621" s="93"/>
      <c r="AK1621" s="93"/>
      <c r="AL1621" s="93"/>
      <c r="AM1621" s="93"/>
      <c r="AN1621" s="93"/>
      <c r="AO1621" s="93"/>
      <c r="AP1621" s="93"/>
      <c r="AQ1621" s="93"/>
      <c r="AR1621" s="93"/>
    </row>
    <row r="1622" spans="13:44" x14ac:dyDescent="0.2">
      <c r="M1622" s="105"/>
      <c r="O1622" s="93"/>
      <c r="P1622" s="93"/>
      <c r="Q1622" s="93"/>
      <c r="R1622" s="93"/>
      <c r="S1622" s="93"/>
      <c r="T1622" s="93"/>
      <c r="U1622" s="93"/>
      <c r="V1622" s="93"/>
      <c r="W1622" s="93"/>
      <c r="X1622" s="93"/>
      <c r="Y1622" s="93"/>
      <c r="Z1622" s="93"/>
      <c r="AA1622" s="93"/>
      <c r="AB1622" s="93"/>
      <c r="AC1622" s="93"/>
      <c r="AD1622" s="93"/>
      <c r="AE1622" s="93"/>
      <c r="AF1622" s="93"/>
      <c r="AG1622" s="93"/>
      <c r="AH1622" s="93"/>
      <c r="AI1622" s="93"/>
      <c r="AJ1622" s="93"/>
      <c r="AK1622" s="93"/>
      <c r="AL1622" s="93"/>
      <c r="AM1622" s="93"/>
      <c r="AN1622" s="93"/>
      <c r="AO1622" s="93"/>
      <c r="AP1622" s="93"/>
      <c r="AQ1622" s="93"/>
      <c r="AR1622" s="93"/>
    </row>
    <row r="1623" spans="13:44" x14ac:dyDescent="0.2">
      <c r="M1623" s="105"/>
      <c r="O1623" s="93"/>
      <c r="P1623" s="93"/>
      <c r="Q1623" s="93"/>
      <c r="R1623" s="93"/>
      <c r="S1623" s="93"/>
      <c r="T1623" s="93"/>
      <c r="U1623" s="93"/>
      <c r="V1623" s="93"/>
      <c r="W1623" s="93"/>
      <c r="X1623" s="93"/>
      <c r="Y1623" s="93"/>
      <c r="Z1623" s="93"/>
      <c r="AA1623" s="93"/>
      <c r="AB1623" s="93"/>
      <c r="AC1623" s="93"/>
      <c r="AD1623" s="93"/>
      <c r="AE1623" s="93"/>
      <c r="AF1623" s="93"/>
      <c r="AG1623" s="93"/>
      <c r="AH1623" s="93"/>
      <c r="AI1623" s="93"/>
      <c r="AJ1623" s="93"/>
      <c r="AK1623" s="93"/>
      <c r="AL1623" s="93"/>
      <c r="AM1623" s="93"/>
      <c r="AN1623" s="93"/>
      <c r="AO1623" s="93"/>
      <c r="AP1623" s="93"/>
      <c r="AQ1623" s="93"/>
      <c r="AR1623" s="93"/>
    </row>
    <row r="1624" spans="13:44" x14ac:dyDescent="0.2">
      <c r="M1624" s="105"/>
      <c r="O1624" s="93"/>
      <c r="P1624" s="93"/>
      <c r="Q1624" s="93"/>
      <c r="R1624" s="93"/>
      <c r="S1624" s="93"/>
      <c r="T1624" s="93"/>
      <c r="U1624" s="93"/>
      <c r="V1624" s="93"/>
      <c r="W1624" s="93"/>
      <c r="X1624" s="93"/>
      <c r="Y1624" s="93"/>
      <c r="Z1624" s="93"/>
      <c r="AA1624" s="93"/>
      <c r="AB1624" s="93"/>
      <c r="AC1624" s="93"/>
      <c r="AD1624" s="93"/>
      <c r="AE1624" s="93"/>
      <c r="AF1624" s="93"/>
      <c r="AG1624" s="93"/>
      <c r="AH1624" s="93"/>
      <c r="AI1624" s="93"/>
      <c r="AJ1624" s="93"/>
      <c r="AK1624" s="93"/>
      <c r="AL1624" s="93"/>
      <c r="AM1624" s="93"/>
      <c r="AN1624" s="93"/>
      <c r="AO1624" s="93"/>
      <c r="AP1624" s="93"/>
      <c r="AQ1624" s="93"/>
      <c r="AR1624" s="93"/>
    </row>
    <row r="1625" spans="13:44" x14ac:dyDescent="0.2">
      <c r="M1625" s="105"/>
      <c r="O1625" s="93"/>
      <c r="P1625" s="93"/>
      <c r="Q1625" s="93"/>
      <c r="R1625" s="93"/>
      <c r="S1625" s="93"/>
      <c r="T1625" s="93"/>
      <c r="U1625" s="93"/>
      <c r="V1625" s="93"/>
      <c r="W1625" s="93"/>
      <c r="X1625" s="93"/>
      <c r="Y1625" s="93"/>
      <c r="Z1625" s="93"/>
      <c r="AA1625" s="93"/>
      <c r="AB1625" s="93"/>
      <c r="AC1625" s="93"/>
      <c r="AD1625" s="93"/>
      <c r="AE1625" s="93"/>
      <c r="AF1625" s="93"/>
      <c r="AG1625" s="93"/>
      <c r="AH1625" s="93"/>
      <c r="AI1625" s="93"/>
      <c r="AJ1625" s="93"/>
      <c r="AK1625" s="93"/>
      <c r="AL1625" s="93"/>
      <c r="AM1625" s="93"/>
      <c r="AN1625" s="93"/>
      <c r="AO1625" s="93"/>
      <c r="AP1625" s="93"/>
      <c r="AQ1625" s="93"/>
      <c r="AR1625" s="93"/>
    </row>
    <row r="1626" spans="13:44" x14ac:dyDescent="0.2">
      <c r="M1626" s="105"/>
      <c r="O1626" s="93"/>
      <c r="P1626" s="93"/>
      <c r="Q1626" s="93"/>
      <c r="R1626" s="93"/>
      <c r="S1626" s="93"/>
      <c r="T1626" s="93"/>
      <c r="U1626" s="93"/>
      <c r="V1626" s="93"/>
      <c r="W1626" s="93"/>
      <c r="X1626" s="93"/>
      <c r="Y1626" s="93"/>
      <c r="Z1626" s="93"/>
      <c r="AA1626" s="93"/>
      <c r="AB1626" s="93"/>
      <c r="AC1626" s="93"/>
      <c r="AD1626" s="93"/>
      <c r="AE1626" s="93"/>
      <c r="AF1626" s="93"/>
      <c r="AG1626" s="93"/>
      <c r="AH1626" s="93"/>
      <c r="AI1626" s="93"/>
      <c r="AJ1626" s="93"/>
      <c r="AK1626" s="93"/>
      <c r="AL1626" s="93"/>
      <c r="AM1626" s="93"/>
      <c r="AN1626" s="93"/>
      <c r="AO1626" s="93"/>
      <c r="AP1626" s="93"/>
      <c r="AQ1626" s="93"/>
      <c r="AR1626" s="93"/>
    </row>
    <row r="1627" spans="13:44" x14ac:dyDescent="0.2">
      <c r="M1627" s="105"/>
      <c r="O1627" s="93"/>
      <c r="P1627" s="93"/>
      <c r="Q1627" s="93"/>
      <c r="R1627" s="93"/>
      <c r="S1627" s="93"/>
      <c r="T1627" s="93"/>
      <c r="U1627" s="93"/>
      <c r="V1627" s="93"/>
      <c r="W1627" s="93"/>
      <c r="X1627" s="93"/>
      <c r="Y1627" s="93"/>
      <c r="Z1627" s="93"/>
      <c r="AA1627" s="93"/>
      <c r="AB1627" s="93"/>
      <c r="AC1627" s="93"/>
      <c r="AD1627" s="93"/>
      <c r="AE1627" s="93"/>
      <c r="AF1627" s="93"/>
      <c r="AG1627" s="93"/>
      <c r="AH1627" s="93"/>
      <c r="AI1627" s="93"/>
      <c r="AJ1627" s="93"/>
      <c r="AK1627" s="93"/>
      <c r="AL1627" s="93"/>
      <c r="AM1627" s="93"/>
      <c r="AN1627" s="93"/>
      <c r="AO1627" s="93"/>
      <c r="AP1627" s="93"/>
      <c r="AQ1627" s="93"/>
      <c r="AR1627" s="93"/>
    </row>
    <row r="1628" spans="13:44" x14ac:dyDescent="0.2">
      <c r="M1628" s="105"/>
      <c r="O1628" s="93"/>
      <c r="P1628" s="93"/>
      <c r="Q1628" s="93"/>
      <c r="R1628" s="93"/>
      <c r="S1628" s="93"/>
      <c r="T1628" s="93"/>
      <c r="U1628" s="93"/>
      <c r="V1628" s="93"/>
      <c r="W1628" s="93"/>
      <c r="X1628" s="93"/>
      <c r="Y1628" s="93"/>
      <c r="Z1628" s="93"/>
      <c r="AA1628" s="93"/>
      <c r="AB1628" s="93"/>
      <c r="AC1628" s="93"/>
      <c r="AD1628" s="93"/>
      <c r="AE1628" s="93"/>
      <c r="AF1628" s="93"/>
      <c r="AG1628" s="93"/>
      <c r="AH1628" s="93"/>
      <c r="AI1628" s="93"/>
      <c r="AJ1628" s="93"/>
      <c r="AK1628" s="93"/>
      <c r="AL1628" s="93"/>
      <c r="AM1628" s="93"/>
      <c r="AN1628" s="93"/>
      <c r="AO1628" s="93"/>
      <c r="AP1628" s="93"/>
      <c r="AQ1628" s="93"/>
      <c r="AR1628" s="93"/>
    </row>
    <row r="1629" spans="13:44" x14ac:dyDescent="0.2">
      <c r="M1629" s="105"/>
      <c r="O1629" s="93"/>
      <c r="P1629" s="93"/>
      <c r="Q1629" s="93"/>
      <c r="R1629" s="93"/>
      <c r="S1629" s="93"/>
      <c r="T1629" s="93"/>
      <c r="U1629" s="93"/>
      <c r="V1629" s="93"/>
      <c r="W1629" s="93"/>
      <c r="X1629" s="93"/>
      <c r="Y1629" s="93"/>
      <c r="Z1629" s="93"/>
      <c r="AA1629" s="93"/>
      <c r="AB1629" s="93"/>
      <c r="AC1629" s="93"/>
      <c r="AD1629" s="93"/>
      <c r="AE1629" s="93"/>
      <c r="AF1629" s="93"/>
      <c r="AG1629" s="93"/>
      <c r="AH1629" s="93"/>
      <c r="AI1629" s="93"/>
      <c r="AJ1629" s="93"/>
      <c r="AK1629" s="93"/>
      <c r="AL1629" s="93"/>
      <c r="AM1629" s="93"/>
      <c r="AN1629" s="93"/>
      <c r="AO1629" s="93"/>
      <c r="AP1629" s="93"/>
      <c r="AQ1629" s="93"/>
      <c r="AR1629" s="93"/>
    </row>
    <row r="1630" spans="13:44" x14ac:dyDescent="0.2">
      <c r="M1630" s="105"/>
      <c r="O1630" s="93"/>
      <c r="P1630" s="93"/>
      <c r="Q1630" s="93"/>
      <c r="R1630" s="93"/>
      <c r="S1630" s="93"/>
      <c r="T1630" s="93"/>
      <c r="U1630" s="93"/>
      <c r="V1630" s="93"/>
      <c r="W1630" s="93"/>
      <c r="X1630" s="93"/>
      <c r="Y1630" s="93"/>
      <c r="Z1630" s="93"/>
      <c r="AA1630" s="93"/>
      <c r="AB1630" s="93"/>
      <c r="AC1630" s="93"/>
      <c r="AD1630" s="93"/>
      <c r="AE1630" s="93"/>
      <c r="AF1630" s="93"/>
      <c r="AG1630" s="93"/>
      <c r="AH1630" s="93"/>
      <c r="AI1630" s="93"/>
      <c r="AJ1630" s="93"/>
      <c r="AK1630" s="93"/>
      <c r="AL1630" s="93"/>
      <c r="AM1630" s="93"/>
      <c r="AN1630" s="93"/>
      <c r="AO1630" s="93"/>
      <c r="AP1630" s="93"/>
      <c r="AQ1630" s="93"/>
      <c r="AR1630" s="93"/>
    </row>
    <row r="1631" spans="13:44" x14ac:dyDescent="0.2">
      <c r="M1631" s="105"/>
      <c r="O1631" s="93"/>
      <c r="P1631" s="93"/>
      <c r="Q1631" s="93"/>
      <c r="R1631" s="93"/>
      <c r="S1631" s="93"/>
      <c r="T1631" s="93"/>
      <c r="U1631" s="93"/>
      <c r="V1631" s="93"/>
      <c r="W1631" s="93"/>
      <c r="X1631" s="93"/>
      <c r="Y1631" s="93"/>
      <c r="Z1631" s="93"/>
      <c r="AA1631" s="93"/>
      <c r="AB1631" s="93"/>
      <c r="AC1631" s="93"/>
      <c r="AD1631" s="93"/>
      <c r="AE1631" s="93"/>
      <c r="AF1631" s="93"/>
      <c r="AG1631" s="93"/>
      <c r="AH1631" s="93"/>
      <c r="AI1631" s="93"/>
      <c r="AJ1631" s="93"/>
      <c r="AK1631" s="93"/>
      <c r="AL1631" s="93"/>
      <c r="AM1631" s="93"/>
      <c r="AN1631" s="93"/>
      <c r="AO1631" s="93"/>
      <c r="AP1631" s="93"/>
      <c r="AQ1631" s="93"/>
      <c r="AR1631" s="93"/>
    </row>
    <row r="1632" spans="13:44" x14ac:dyDescent="0.2">
      <c r="M1632" s="105"/>
      <c r="O1632" s="93"/>
      <c r="P1632" s="93"/>
      <c r="Q1632" s="93"/>
      <c r="R1632" s="93"/>
      <c r="S1632" s="93"/>
      <c r="T1632" s="93"/>
      <c r="U1632" s="93"/>
      <c r="V1632" s="93"/>
      <c r="W1632" s="93"/>
      <c r="X1632" s="93"/>
      <c r="Y1632" s="93"/>
      <c r="Z1632" s="93"/>
      <c r="AA1632" s="93"/>
      <c r="AB1632" s="93"/>
      <c r="AC1632" s="93"/>
      <c r="AD1632" s="93"/>
      <c r="AE1632" s="93"/>
      <c r="AF1632" s="93"/>
      <c r="AG1632" s="93"/>
      <c r="AH1632" s="93"/>
      <c r="AI1632" s="93"/>
      <c r="AJ1632" s="93"/>
      <c r="AK1632" s="93"/>
      <c r="AL1632" s="93"/>
      <c r="AM1632" s="93"/>
      <c r="AN1632" s="93"/>
      <c r="AO1632" s="93"/>
      <c r="AP1632" s="93"/>
      <c r="AQ1632" s="93"/>
      <c r="AR1632" s="93"/>
    </row>
    <row r="1633" spans="13:44" x14ac:dyDescent="0.2">
      <c r="M1633" s="105"/>
      <c r="O1633" s="93"/>
      <c r="P1633" s="93"/>
      <c r="Q1633" s="93"/>
      <c r="R1633" s="93"/>
      <c r="S1633" s="93"/>
      <c r="T1633" s="93"/>
      <c r="U1633" s="93"/>
      <c r="V1633" s="93"/>
      <c r="W1633" s="93"/>
      <c r="X1633" s="93"/>
      <c r="Y1633" s="93"/>
      <c r="Z1633" s="93"/>
      <c r="AA1633" s="93"/>
      <c r="AB1633" s="93"/>
      <c r="AC1633" s="93"/>
      <c r="AD1633" s="93"/>
      <c r="AE1633" s="93"/>
      <c r="AF1633" s="93"/>
      <c r="AG1633" s="93"/>
      <c r="AH1633" s="93"/>
      <c r="AI1633" s="93"/>
      <c r="AJ1633" s="93"/>
      <c r="AK1633" s="93"/>
      <c r="AL1633" s="93"/>
      <c r="AM1633" s="93"/>
      <c r="AN1633" s="93"/>
      <c r="AO1633" s="93"/>
      <c r="AP1633" s="93"/>
      <c r="AQ1633" s="93"/>
      <c r="AR1633" s="93"/>
    </row>
    <row r="1634" spans="13:44" x14ac:dyDescent="0.2">
      <c r="M1634" s="105"/>
      <c r="O1634" s="93"/>
      <c r="P1634" s="93"/>
      <c r="Q1634" s="93"/>
      <c r="R1634" s="93"/>
      <c r="S1634" s="93"/>
      <c r="T1634" s="93"/>
      <c r="U1634" s="93"/>
      <c r="V1634" s="93"/>
      <c r="W1634" s="93"/>
      <c r="X1634" s="93"/>
      <c r="Y1634" s="93"/>
      <c r="Z1634" s="93"/>
      <c r="AA1634" s="93"/>
      <c r="AB1634" s="93"/>
      <c r="AC1634" s="93"/>
      <c r="AD1634" s="93"/>
      <c r="AE1634" s="93"/>
      <c r="AF1634" s="93"/>
      <c r="AG1634" s="93"/>
      <c r="AH1634" s="93"/>
      <c r="AI1634" s="93"/>
      <c r="AJ1634" s="93"/>
      <c r="AK1634" s="93"/>
      <c r="AL1634" s="93"/>
      <c r="AM1634" s="93"/>
      <c r="AN1634" s="93"/>
      <c r="AO1634" s="93"/>
      <c r="AP1634" s="93"/>
      <c r="AQ1634" s="93"/>
      <c r="AR1634" s="93"/>
    </row>
    <row r="1635" spans="13:44" x14ac:dyDescent="0.2">
      <c r="M1635" s="105"/>
      <c r="O1635" s="93"/>
      <c r="P1635" s="93"/>
      <c r="Q1635" s="93"/>
      <c r="R1635" s="93"/>
      <c r="S1635" s="93"/>
      <c r="T1635" s="93"/>
      <c r="U1635" s="93"/>
      <c r="V1635" s="93"/>
      <c r="W1635" s="93"/>
      <c r="X1635" s="93"/>
      <c r="Y1635" s="93"/>
      <c r="Z1635" s="93"/>
      <c r="AA1635" s="93"/>
      <c r="AB1635" s="93"/>
      <c r="AC1635" s="93"/>
      <c r="AD1635" s="93"/>
      <c r="AE1635" s="93"/>
      <c r="AF1635" s="93"/>
      <c r="AG1635" s="93"/>
      <c r="AH1635" s="93"/>
      <c r="AI1635" s="93"/>
      <c r="AJ1635" s="93"/>
      <c r="AK1635" s="93"/>
      <c r="AL1635" s="93"/>
      <c r="AM1635" s="93"/>
      <c r="AN1635" s="93"/>
      <c r="AO1635" s="93"/>
      <c r="AP1635" s="93"/>
      <c r="AQ1635" s="93"/>
      <c r="AR1635" s="93"/>
    </row>
    <row r="1636" spans="13:44" x14ac:dyDescent="0.2">
      <c r="M1636" s="105"/>
      <c r="O1636" s="93"/>
      <c r="P1636" s="93"/>
      <c r="Q1636" s="93"/>
      <c r="R1636" s="93"/>
      <c r="S1636" s="93"/>
      <c r="T1636" s="93"/>
      <c r="U1636" s="93"/>
      <c r="V1636" s="93"/>
      <c r="W1636" s="93"/>
      <c r="X1636" s="93"/>
      <c r="Y1636" s="93"/>
      <c r="Z1636" s="93"/>
      <c r="AA1636" s="93"/>
      <c r="AB1636" s="93"/>
      <c r="AC1636" s="93"/>
      <c r="AD1636" s="93"/>
      <c r="AE1636" s="93"/>
      <c r="AF1636" s="93"/>
      <c r="AG1636" s="93"/>
      <c r="AH1636" s="93"/>
      <c r="AI1636" s="93"/>
      <c r="AJ1636" s="93"/>
      <c r="AK1636" s="93"/>
      <c r="AL1636" s="93"/>
      <c r="AM1636" s="93"/>
      <c r="AN1636" s="93"/>
      <c r="AO1636" s="93"/>
      <c r="AP1636" s="93"/>
      <c r="AQ1636" s="93"/>
      <c r="AR1636" s="93"/>
    </row>
    <row r="1637" spans="13:44" x14ac:dyDescent="0.2">
      <c r="M1637" s="105"/>
      <c r="O1637" s="93"/>
      <c r="P1637" s="93"/>
      <c r="Q1637" s="93"/>
      <c r="R1637" s="93"/>
      <c r="S1637" s="93"/>
      <c r="T1637" s="93"/>
      <c r="U1637" s="93"/>
      <c r="V1637" s="93"/>
      <c r="W1637" s="93"/>
      <c r="X1637" s="93"/>
      <c r="Y1637" s="93"/>
      <c r="Z1637" s="93"/>
      <c r="AA1637" s="93"/>
      <c r="AB1637" s="93"/>
      <c r="AC1637" s="93"/>
      <c r="AD1637" s="93"/>
      <c r="AE1637" s="93"/>
      <c r="AF1637" s="93"/>
      <c r="AG1637" s="93"/>
      <c r="AH1637" s="93"/>
      <c r="AI1637" s="93"/>
      <c r="AJ1637" s="93"/>
      <c r="AK1637" s="93"/>
      <c r="AL1637" s="93"/>
      <c r="AM1637" s="93"/>
      <c r="AN1637" s="93"/>
      <c r="AO1637" s="93"/>
      <c r="AP1637" s="93"/>
      <c r="AQ1637" s="93"/>
      <c r="AR1637" s="93"/>
    </row>
    <row r="1638" spans="13:44" x14ac:dyDescent="0.2">
      <c r="M1638" s="105"/>
      <c r="O1638" s="93"/>
      <c r="P1638" s="93"/>
      <c r="Q1638" s="93"/>
      <c r="R1638" s="93"/>
      <c r="S1638" s="93"/>
      <c r="T1638" s="93"/>
      <c r="U1638" s="93"/>
      <c r="V1638" s="93"/>
      <c r="W1638" s="93"/>
      <c r="X1638" s="93"/>
      <c r="Y1638" s="93"/>
      <c r="Z1638" s="93"/>
      <c r="AA1638" s="93"/>
      <c r="AB1638" s="93"/>
      <c r="AC1638" s="93"/>
      <c r="AD1638" s="93"/>
      <c r="AE1638" s="93"/>
      <c r="AF1638" s="93"/>
      <c r="AG1638" s="93"/>
      <c r="AH1638" s="93"/>
      <c r="AI1638" s="93"/>
      <c r="AJ1638" s="93"/>
      <c r="AK1638" s="93"/>
      <c r="AL1638" s="93"/>
      <c r="AM1638" s="93"/>
      <c r="AN1638" s="93"/>
      <c r="AO1638" s="93"/>
      <c r="AP1638" s="93"/>
      <c r="AQ1638" s="93"/>
      <c r="AR1638" s="93"/>
    </row>
    <row r="1639" spans="13:44" x14ac:dyDescent="0.2">
      <c r="M1639" s="105"/>
      <c r="O1639" s="93"/>
      <c r="P1639" s="93"/>
      <c r="Q1639" s="93"/>
      <c r="R1639" s="93"/>
      <c r="S1639" s="93"/>
      <c r="T1639" s="93"/>
      <c r="U1639" s="93"/>
      <c r="V1639" s="93"/>
      <c r="W1639" s="93"/>
      <c r="X1639" s="93"/>
      <c r="Y1639" s="93"/>
      <c r="Z1639" s="93"/>
      <c r="AA1639" s="93"/>
      <c r="AB1639" s="93"/>
      <c r="AC1639" s="93"/>
      <c r="AD1639" s="93"/>
      <c r="AE1639" s="93"/>
      <c r="AF1639" s="93"/>
      <c r="AG1639" s="93"/>
      <c r="AH1639" s="93"/>
      <c r="AI1639" s="93"/>
      <c r="AJ1639" s="93"/>
      <c r="AK1639" s="93"/>
      <c r="AL1639" s="93"/>
      <c r="AM1639" s="93"/>
      <c r="AN1639" s="93"/>
      <c r="AO1639" s="93"/>
      <c r="AP1639" s="93"/>
      <c r="AQ1639" s="93"/>
      <c r="AR1639" s="93"/>
    </row>
    <row r="1640" spans="13:44" x14ac:dyDescent="0.2">
      <c r="M1640" s="105"/>
      <c r="O1640" s="93"/>
      <c r="P1640" s="93"/>
      <c r="Q1640" s="93"/>
      <c r="R1640" s="93"/>
      <c r="S1640" s="93"/>
      <c r="T1640" s="93"/>
      <c r="U1640" s="93"/>
      <c r="V1640" s="93"/>
      <c r="W1640" s="93"/>
      <c r="X1640" s="93"/>
      <c r="Y1640" s="93"/>
      <c r="Z1640" s="93"/>
      <c r="AA1640" s="93"/>
      <c r="AB1640" s="93"/>
      <c r="AC1640" s="93"/>
      <c r="AD1640" s="93"/>
      <c r="AE1640" s="93"/>
      <c r="AF1640" s="93"/>
      <c r="AG1640" s="93"/>
      <c r="AH1640" s="93"/>
      <c r="AI1640" s="93"/>
      <c r="AJ1640" s="93"/>
      <c r="AK1640" s="93"/>
      <c r="AL1640" s="93"/>
      <c r="AM1640" s="93"/>
      <c r="AN1640" s="93"/>
      <c r="AO1640" s="93"/>
      <c r="AP1640" s="93"/>
      <c r="AQ1640" s="93"/>
      <c r="AR1640" s="93"/>
    </row>
    <row r="1641" spans="13:44" x14ac:dyDescent="0.2">
      <c r="M1641" s="105"/>
      <c r="O1641" s="93"/>
      <c r="P1641" s="93"/>
      <c r="Q1641" s="93"/>
      <c r="R1641" s="93"/>
      <c r="S1641" s="93"/>
      <c r="T1641" s="93"/>
      <c r="U1641" s="93"/>
      <c r="V1641" s="93"/>
      <c r="W1641" s="93"/>
      <c r="X1641" s="93"/>
      <c r="Y1641" s="93"/>
      <c r="Z1641" s="93"/>
      <c r="AA1641" s="93"/>
      <c r="AB1641" s="93"/>
      <c r="AC1641" s="93"/>
      <c r="AD1641" s="93"/>
      <c r="AE1641" s="93"/>
      <c r="AF1641" s="93"/>
      <c r="AG1641" s="93"/>
      <c r="AH1641" s="93"/>
      <c r="AI1641" s="93"/>
      <c r="AJ1641" s="93"/>
      <c r="AK1641" s="93"/>
      <c r="AL1641" s="93"/>
      <c r="AM1641" s="93"/>
      <c r="AN1641" s="93"/>
      <c r="AO1641" s="93"/>
      <c r="AP1641" s="93"/>
      <c r="AQ1641" s="93"/>
      <c r="AR1641" s="93"/>
    </row>
    <row r="1642" spans="13:44" x14ac:dyDescent="0.2">
      <c r="M1642" s="105"/>
      <c r="O1642" s="93"/>
      <c r="P1642" s="93"/>
      <c r="Q1642" s="93"/>
      <c r="R1642" s="93"/>
      <c r="S1642" s="93"/>
      <c r="T1642" s="93"/>
      <c r="U1642" s="93"/>
      <c r="V1642" s="93"/>
      <c r="W1642" s="93"/>
      <c r="X1642" s="93"/>
      <c r="Y1642" s="93"/>
      <c r="Z1642" s="93"/>
      <c r="AA1642" s="93"/>
      <c r="AB1642" s="93"/>
      <c r="AC1642" s="93"/>
      <c r="AD1642" s="93"/>
      <c r="AE1642" s="93"/>
      <c r="AF1642" s="93"/>
      <c r="AG1642" s="93"/>
      <c r="AH1642" s="93"/>
      <c r="AI1642" s="93"/>
      <c r="AJ1642" s="93"/>
      <c r="AK1642" s="93"/>
      <c r="AL1642" s="93"/>
      <c r="AM1642" s="93"/>
      <c r="AN1642" s="93"/>
      <c r="AO1642" s="93"/>
      <c r="AP1642" s="93"/>
      <c r="AQ1642" s="93"/>
      <c r="AR1642" s="93"/>
    </row>
    <row r="1643" spans="13:44" x14ac:dyDescent="0.2">
      <c r="M1643" s="105"/>
      <c r="O1643" s="93"/>
      <c r="P1643" s="93"/>
      <c r="Q1643" s="93"/>
      <c r="R1643" s="93"/>
      <c r="S1643" s="93"/>
      <c r="T1643" s="93"/>
      <c r="U1643" s="93"/>
      <c r="V1643" s="93"/>
      <c r="W1643" s="93"/>
      <c r="X1643" s="93"/>
      <c r="Y1643" s="93"/>
      <c r="Z1643" s="93"/>
      <c r="AA1643" s="93"/>
      <c r="AB1643" s="93"/>
      <c r="AC1643" s="93"/>
      <c r="AD1643" s="93"/>
      <c r="AE1643" s="93"/>
      <c r="AF1643" s="93"/>
      <c r="AG1643" s="93"/>
      <c r="AH1643" s="93"/>
      <c r="AI1643" s="93"/>
      <c r="AJ1643" s="93"/>
      <c r="AK1643" s="93"/>
      <c r="AL1643" s="93"/>
      <c r="AM1643" s="93"/>
      <c r="AN1643" s="93"/>
      <c r="AO1643" s="93"/>
      <c r="AP1643" s="93"/>
      <c r="AQ1643" s="93"/>
      <c r="AR1643" s="93"/>
    </row>
    <row r="1644" spans="13:44" x14ac:dyDescent="0.2">
      <c r="M1644" s="105"/>
      <c r="O1644" s="93"/>
      <c r="P1644" s="93"/>
      <c r="Q1644" s="93"/>
      <c r="R1644" s="93"/>
      <c r="S1644" s="93"/>
      <c r="T1644" s="93"/>
      <c r="U1644" s="93"/>
      <c r="V1644" s="93"/>
      <c r="W1644" s="93"/>
      <c r="X1644" s="93"/>
      <c r="Y1644" s="93"/>
      <c r="Z1644" s="93"/>
      <c r="AA1644" s="93"/>
      <c r="AB1644" s="93"/>
      <c r="AC1644" s="93"/>
      <c r="AD1644" s="93"/>
      <c r="AE1644" s="93"/>
      <c r="AF1644" s="93"/>
      <c r="AG1644" s="93"/>
      <c r="AH1644" s="93"/>
      <c r="AI1644" s="93"/>
      <c r="AJ1644" s="93"/>
      <c r="AK1644" s="93"/>
      <c r="AL1644" s="93"/>
      <c r="AM1644" s="93"/>
      <c r="AN1644" s="93"/>
      <c r="AO1644" s="93"/>
      <c r="AP1644" s="93"/>
      <c r="AQ1644" s="93"/>
      <c r="AR1644" s="93"/>
    </row>
    <row r="1645" spans="13:44" x14ac:dyDescent="0.2">
      <c r="M1645" s="105"/>
      <c r="O1645" s="93"/>
      <c r="P1645" s="93"/>
      <c r="Q1645" s="93"/>
      <c r="R1645" s="93"/>
      <c r="S1645" s="93"/>
      <c r="T1645" s="93"/>
      <c r="U1645" s="93"/>
      <c r="V1645" s="93"/>
      <c r="W1645" s="93"/>
      <c r="X1645" s="93"/>
      <c r="Y1645" s="93"/>
      <c r="Z1645" s="93"/>
      <c r="AA1645" s="93"/>
      <c r="AB1645" s="93"/>
      <c r="AC1645" s="93"/>
      <c r="AD1645" s="93"/>
      <c r="AE1645" s="93"/>
      <c r="AF1645" s="93"/>
      <c r="AG1645" s="93"/>
      <c r="AH1645" s="93"/>
      <c r="AI1645" s="93"/>
      <c r="AJ1645" s="93"/>
      <c r="AK1645" s="93"/>
      <c r="AL1645" s="93"/>
      <c r="AM1645" s="93"/>
      <c r="AN1645" s="93"/>
      <c r="AO1645" s="93"/>
      <c r="AP1645" s="93"/>
      <c r="AQ1645" s="93"/>
      <c r="AR1645" s="93"/>
    </row>
    <row r="1646" spans="13:44" x14ac:dyDescent="0.2">
      <c r="M1646" s="105"/>
      <c r="O1646" s="93"/>
      <c r="P1646" s="93"/>
      <c r="Q1646" s="93"/>
      <c r="R1646" s="93"/>
      <c r="S1646" s="93"/>
      <c r="T1646" s="93"/>
      <c r="U1646" s="93"/>
      <c r="V1646" s="93"/>
      <c r="W1646" s="93"/>
      <c r="X1646" s="93"/>
      <c r="Y1646" s="93"/>
      <c r="Z1646" s="93"/>
      <c r="AA1646" s="93"/>
      <c r="AB1646" s="93"/>
      <c r="AC1646" s="93"/>
      <c r="AD1646" s="93"/>
      <c r="AE1646" s="93"/>
      <c r="AF1646" s="93"/>
      <c r="AG1646" s="93"/>
      <c r="AH1646" s="93"/>
      <c r="AI1646" s="93"/>
      <c r="AJ1646" s="93"/>
      <c r="AK1646" s="93"/>
      <c r="AL1646" s="93"/>
      <c r="AM1646" s="93"/>
      <c r="AN1646" s="93"/>
      <c r="AO1646" s="93"/>
      <c r="AP1646" s="93"/>
      <c r="AQ1646" s="93"/>
      <c r="AR1646" s="93"/>
    </row>
    <row r="1647" spans="13:44" x14ac:dyDescent="0.2">
      <c r="M1647" s="105"/>
      <c r="O1647" s="93"/>
      <c r="P1647" s="93"/>
      <c r="Q1647" s="93"/>
      <c r="R1647" s="93"/>
      <c r="S1647" s="93"/>
      <c r="T1647" s="93"/>
      <c r="U1647" s="93"/>
      <c r="V1647" s="93"/>
      <c r="W1647" s="93"/>
      <c r="X1647" s="93"/>
      <c r="Y1647" s="93"/>
      <c r="Z1647" s="93"/>
      <c r="AA1647" s="93"/>
      <c r="AB1647" s="93"/>
      <c r="AC1647" s="93"/>
      <c r="AD1647" s="93"/>
      <c r="AE1647" s="93"/>
      <c r="AF1647" s="93"/>
      <c r="AG1647" s="93"/>
      <c r="AH1647" s="93"/>
      <c r="AI1647" s="93"/>
      <c r="AJ1647" s="93"/>
      <c r="AK1647" s="93"/>
      <c r="AL1647" s="93"/>
      <c r="AM1647" s="93"/>
      <c r="AN1647" s="93"/>
      <c r="AO1647" s="93"/>
      <c r="AP1647" s="93"/>
      <c r="AQ1647" s="93"/>
      <c r="AR1647" s="93"/>
    </row>
    <row r="1648" spans="13:44" x14ac:dyDescent="0.2">
      <c r="M1648" s="105"/>
      <c r="O1648" s="93"/>
      <c r="P1648" s="93"/>
      <c r="Q1648" s="93"/>
      <c r="R1648" s="93"/>
      <c r="S1648" s="93"/>
      <c r="T1648" s="93"/>
      <c r="U1648" s="93"/>
      <c r="V1648" s="93"/>
      <c r="W1648" s="93"/>
      <c r="X1648" s="93"/>
      <c r="Y1648" s="93"/>
      <c r="Z1648" s="93"/>
      <c r="AA1648" s="93"/>
      <c r="AB1648" s="93"/>
      <c r="AC1648" s="93"/>
      <c r="AD1648" s="93"/>
      <c r="AE1648" s="93"/>
      <c r="AF1648" s="93"/>
      <c r="AG1648" s="93"/>
      <c r="AH1648" s="93"/>
      <c r="AI1648" s="93"/>
      <c r="AJ1648" s="93"/>
      <c r="AK1648" s="93"/>
      <c r="AL1648" s="93"/>
      <c r="AM1648" s="93"/>
      <c r="AN1648" s="93"/>
      <c r="AO1648" s="93"/>
      <c r="AP1648" s="93"/>
      <c r="AQ1648" s="93"/>
      <c r="AR1648" s="93"/>
    </row>
    <row r="1649" spans="13:44" x14ac:dyDescent="0.2">
      <c r="M1649" s="105"/>
      <c r="O1649" s="93"/>
      <c r="P1649" s="93"/>
      <c r="Q1649" s="93"/>
      <c r="R1649" s="93"/>
      <c r="S1649" s="93"/>
      <c r="T1649" s="93"/>
      <c r="U1649" s="93"/>
      <c r="V1649" s="93"/>
      <c r="W1649" s="93"/>
      <c r="X1649" s="93"/>
      <c r="Y1649" s="93"/>
      <c r="Z1649" s="93"/>
      <c r="AA1649" s="93"/>
      <c r="AB1649" s="93"/>
      <c r="AC1649" s="93"/>
      <c r="AD1649" s="93"/>
      <c r="AE1649" s="93"/>
      <c r="AF1649" s="93"/>
      <c r="AG1649" s="93"/>
      <c r="AH1649" s="93"/>
      <c r="AI1649" s="93"/>
      <c r="AJ1649" s="93"/>
      <c r="AK1649" s="93"/>
      <c r="AL1649" s="93"/>
      <c r="AM1649" s="93"/>
      <c r="AN1649" s="93"/>
      <c r="AO1649" s="93"/>
      <c r="AP1649" s="93"/>
      <c r="AQ1649" s="93"/>
      <c r="AR1649" s="93"/>
    </row>
    <row r="1650" spans="13:44" x14ac:dyDescent="0.2">
      <c r="M1650" s="105"/>
      <c r="O1650" s="93"/>
      <c r="P1650" s="93"/>
      <c r="Q1650" s="93"/>
      <c r="R1650" s="93"/>
      <c r="S1650" s="93"/>
      <c r="T1650" s="93"/>
      <c r="U1650" s="93"/>
      <c r="V1650" s="93"/>
      <c r="W1650" s="93"/>
      <c r="X1650" s="93"/>
      <c r="Y1650" s="93"/>
      <c r="Z1650" s="93"/>
      <c r="AA1650" s="93"/>
      <c r="AB1650" s="93"/>
      <c r="AC1650" s="93"/>
      <c r="AD1650" s="93"/>
      <c r="AE1650" s="93"/>
      <c r="AF1650" s="93"/>
      <c r="AG1650" s="93"/>
      <c r="AH1650" s="93"/>
      <c r="AI1650" s="93"/>
      <c r="AJ1650" s="93"/>
      <c r="AK1650" s="93"/>
      <c r="AL1650" s="93"/>
      <c r="AM1650" s="93"/>
      <c r="AN1650" s="93"/>
      <c r="AO1650" s="93"/>
      <c r="AP1650" s="93"/>
      <c r="AQ1650" s="93"/>
      <c r="AR1650" s="93"/>
    </row>
    <row r="1651" spans="13:44" x14ac:dyDescent="0.2">
      <c r="M1651" s="105"/>
      <c r="O1651" s="93"/>
      <c r="P1651" s="93"/>
      <c r="Q1651" s="93"/>
      <c r="R1651" s="93"/>
      <c r="S1651" s="93"/>
      <c r="T1651" s="93"/>
      <c r="U1651" s="93"/>
      <c r="V1651" s="93"/>
      <c r="W1651" s="93"/>
      <c r="X1651" s="93"/>
      <c r="Y1651" s="93"/>
      <c r="Z1651" s="93"/>
      <c r="AA1651" s="93"/>
      <c r="AB1651" s="93"/>
      <c r="AC1651" s="93"/>
      <c r="AD1651" s="93"/>
      <c r="AE1651" s="93"/>
      <c r="AF1651" s="93"/>
      <c r="AG1651" s="93"/>
      <c r="AH1651" s="93"/>
      <c r="AI1651" s="93"/>
      <c r="AJ1651" s="93"/>
      <c r="AK1651" s="93"/>
      <c r="AL1651" s="93"/>
      <c r="AM1651" s="93"/>
      <c r="AN1651" s="93"/>
      <c r="AO1651" s="93"/>
      <c r="AP1651" s="93"/>
      <c r="AQ1651" s="93"/>
      <c r="AR1651" s="93"/>
    </row>
    <row r="1652" spans="13:44" x14ac:dyDescent="0.2">
      <c r="M1652" s="105"/>
      <c r="O1652" s="93"/>
      <c r="P1652" s="93"/>
      <c r="Q1652" s="93"/>
      <c r="R1652" s="93"/>
      <c r="S1652" s="93"/>
      <c r="T1652" s="93"/>
      <c r="U1652" s="93"/>
      <c r="V1652" s="93"/>
      <c r="W1652" s="93"/>
      <c r="X1652" s="93"/>
      <c r="Y1652" s="93"/>
      <c r="Z1652" s="93"/>
      <c r="AA1652" s="93"/>
      <c r="AB1652" s="93"/>
      <c r="AC1652" s="93"/>
      <c r="AD1652" s="93"/>
      <c r="AE1652" s="93"/>
      <c r="AF1652" s="93"/>
      <c r="AG1652" s="93"/>
      <c r="AH1652" s="93"/>
      <c r="AI1652" s="93"/>
      <c r="AJ1652" s="93"/>
      <c r="AK1652" s="93"/>
      <c r="AL1652" s="93"/>
      <c r="AM1652" s="93"/>
      <c r="AN1652" s="93"/>
      <c r="AO1652" s="93"/>
      <c r="AP1652" s="93"/>
      <c r="AQ1652" s="93"/>
      <c r="AR1652" s="93"/>
    </row>
    <row r="1653" spans="13:44" x14ac:dyDescent="0.2">
      <c r="M1653" s="105"/>
      <c r="O1653" s="93"/>
      <c r="P1653" s="93"/>
      <c r="Q1653" s="93"/>
      <c r="R1653" s="93"/>
      <c r="S1653" s="93"/>
      <c r="T1653" s="93"/>
      <c r="U1653" s="93"/>
      <c r="V1653" s="93"/>
      <c r="W1653" s="93"/>
      <c r="X1653" s="93"/>
      <c r="Y1653" s="93"/>
      <c r="Z1653" s="93"/>
      <c r="AA1653" s="93"/>
      <c r="AB1653" s="93"/>
      <c r="AC1653" s="93"/>
      <c r="AD1653" s="93"/>
      <c r="AE1653" s="93"/>
      <c r="AF1653" s="93"/>
      <c r="AG1653" s="93"/>
      <c r="AH1653" s="93"/>
      <c r="AI1653" s="93"/>
      <c r="AJ1653" s="93"/>
      <c r="AK1653" s="93"/>
      <c r="AL1653" s="93"/>
      <c r="AM1653" s="93"/>
      <c r="AN1653" s="93"/>
      <c r="AO1653" s="93"/>
      <c r="AP1653" s="93"/>
      <c r="AQ1653" s="93"/>
      <c r="AR1653" s="93"/>
    </row>
    <row r="1654" spans="13:44" x14ac:dyDescent="0.2">
      <c r="M1654" s="105"/>
      <c r="O1654" s="93"/>
      <c r="P1654" s="93"/>
      <c r="Q1654" s="93"/>
      <c r="R1654" s="93"/>
      <c r="S1654" s="93"/>
      <c r="T1654" s="93"/>
      <c r="U1654" s="93"/>
      <c r="V1654" s="93"/>
      <c r="W1654" s="93"/>
      <c r="X1654" s="93"/>
      <c r="Y1654" s="93"/>
      <c r="Z1654" s="93"/>
      <c r="AA1654" s="93"/>
      <c r="AB1654" s="93"/>
      <c r="AC1654" s="93"/>
      <c r="AD1654" s="93"/>
      <c r="AE1654" s="93"/>
      <c r="AF1654" s="93"/>
      <c r="AG1654" s="93"/>
      <c r="AH1654" s="93"/>
      <c r="AI1654" s="93"/>
      <c r="AJ1654" s="93"/>
      <c r="AK1654" s="93"/>
      <c r="AL1654" s="93"/>
      <c r="AM1654" s="93"/>
      <c r="AN1654" s="93"/>
      <c r="AO1654" s="93"/>
      <c r="AP1654" s="93"/>
      <c r="AQ1654" s="93"/>
      <c r="AR1654" s="93"/>
    </row>
    <row r="1655" spans="13:44" x14ac:dyDescent="0.2">
      <c r="M1655" s="105"/>
      <c r="O1655" s="93"/>
      <c r="P1655" s="93"/>
      <c r="Q1655" s="93"/>
      <c r="R1655" s="93"/>
      <c r="S1655" s="93"/>
      <c r="T1655" s="93"/>
      <c r="U1655" s="93"/>
      <c r="V1655" s="93"/>
      <c r="W1655" s="93"/>
      <c r="X1655" s="93"/>
      <c r="Y1655" s="93"/>
      <c r="Z1655" s="93"/>
      <c r="AA1655" s="93"/>
      <c r="AB1655" s="93"/>
      <c r="AC1655" s="93"/>
      <c r="AD1655" s="93"/>
      <c r="AE1655" s="93"/>
      <c r="AF1655" s="93"/>
      <c r="AG1655" s="93"/>
      <c r="AH1655" s="93"/>
      <c r="AI1655" s="93"/>
      <c r="AJ1655" s="93"/>
      <c r="AK1655" s="93"/>
      <c r="AL1655" s="93"/>
      <c r="AM1655" s="93"/>
      <c r="AN1655" s="93"/>
      <c r="AO1655" s="93"/>
      <c r="AP1655" s="93"/>
      <c r="AQ1655" s="93"/>
      <c r="AR1655" s="93"/>
    </row>
    <row r="1656" spans="13:44" x14ac:dyDescent="0.2">
      <c r="M1656" s="105"/>
      <c r="O1656" s="93"/>
      <c r="P1656" s="93"/>
      <c r="Q1656" s="93"/>
      <c r="R1656" s="93"/>
      <c r="S1656" s="93"/>
      <c r="T1656" s="93"/>
      <c r="U1656" s="93"/>
      <c r="V1656" s="93"/>
      <c r="W1656" s="93"/>
      <c r="X1656" s="93"/>
      <c r="Y1656" s="93"/>
      <c r="Z1656" s="93"/>
      <c r="AA1656" s="93"/>
      <c r="AB1656" s="93"/>
      <c r="AC1656" s="93"/>
      <c r="AD1656" s="93"/>
      <c r="AE1656" s="93"/>
      <c r="AF1656" s="93"/>
      <c r="AG1656" s="93"/>
      <c r="AH1656" s="93"/>
      <c r="AI1656" s="93"/>
      <c r="AJ1656" s="93"/>
      <c r="AK1656" s="93"/>
      <c r="AL1656" s="93"/>
      <c r="AM1656" s="93"/>
      <c r="AN1656" s="93"/>
      <c r="AO1656" s="93"/>
      <c r="AP1656" s="93"/>
      <c r="AQ1656" s="93"/>
      <c r="AR1656" s="93"/>
    </row>
    <row r="1657" spans="13:44" x14ac:dyDescent="0.2">
      <c r="M1657" s="105"/>
      <c r="O1657" s="93"/>
      <c r="P1657" s="93"/>
      <c r="Q1657" s="93"/>
      <c r="R1657" s="93"/>
      <c r="S1657" s="93"/>
      <c r="T1657" s="93"/>
      <c r="U1657" s="93"/>
      <c r="V1657" s="93"/>
      <c r="W1657" s="93"/>
      <c r="X1657" s="93"/>
      <c r="Y1657" s="93"/>
      <c r="Z1657" s="93"/>
      <c r="AA1657" s="93"/>
      <c r="AB1657" s="93"/>
      <c r="AC1657" s="93"/>
      <c r="AD1657" s="93"/>
      <c r="AE1657" s="93"/>
      <c r="AF1657" s="93"/>
      <c r="AG1657" s="93"/>
      <c r="AH1657" s="93"/>
      <c r="AI1657" s="93"/>
      <c r="AJ1657" s="93"/>
      <c r="AK1657" s="93"/>
      <c r="AL1657" s="93"/>
      <c r="AM1657" s="93"/>
      <c r="AN1657" s="93"/>
      <c r="AO1657" s="93"/>
      <c r="AP1657" s="93"/>
      <c r="AQ1657" s="93"/>
      <c r="AR1657" s="93"/>
    </row>
    <row r="1658" spans="13:44" x14ac:dyDescent="0.2">
      <c r="M1658" s="105"/>
      <c r="O1658" s="93"/>
      <c r="P1658" s="93"/>
      <c r="Q1658" s="93"/>
      <c r="R1658" s="93"/>
      <c r="S1658" s="93"/>
      <c r="T1658" s="93"/>
      <c r="U1658" s="93"/>
      <c r="V1658" s="93"/>
      <c r="W1658" s="93"/>
      <c r="X1658" s="93"/>
      <c r="Y1658" s="93"/>
      <c r="Z1658" s="93"/>
      <c r="AA1658" s="93"/>
      <c r="AB1658" s="93"/>
      <c r="AC1658" s="93"/>
      <c r="AD1658" s="93"/>
      <c r="AE1658" s="93"/>
      <c r="AF1658" s="93"/>
      <c r="AG1658" s="93"/>
      <c r="AH1658" s="93"/>
      <c r="AI1658" s="93"/>
      <c r="AJ1658" s="93"/>
      <c r="AK1658" s="93"/>
      <c r="AL1658" s="93"/>
      <c r="AM1658" s="93"/>
      <c r="AN1658" s="93"/>
      <c r="AO1658" s="93"/>
      <c r="AP1658" s="93"/>
      <c r="AQ1658" s="93"/>
      <c r="AR1658" s="93"/>
    </row>
    <row r="1659" spans="13:44" x14ac:dyDescent="0.2">
      <c r="M1659" s="105"/>
      <c r="O1659" s="93"/>
      <c r="P1659" s="93"/>
      <c r="Q1659" s="93"/>
      <c r="R1659" s="93"/>
      <c r="S1659" s="93"/>
      <c r="T1659" s="93"/>
      <c r="U1659" s="93"/>
      <c r="V1659" s="93"/>
      <c r="W1659" s="93"/>
      <c r="X1659" s="93"/>
      <c r="Y1659" s="93"/>
      <c r="Z1659" s="93"/>
      <c r="AA1659" s="93"/>
      <c r="AB1659" s="93"/>
      <c r="AC1659" s="93"/>
      <c r="AD1659" s="93"/>
      <c r="AE1659" s="93"/>
      <c r="AF1659" s="93"/>
      <c r="AG1659" s="93"/>
      <c r="AH1659" s="93"/>
      <c r="AI1659" s="93"/>
      <c r="AJ1659" s="93"/>
      <c r="AK1659" s="93"/>
      <c r="AL1659" s="93"/>
      <c r="AM1659" s="93"/>
      <c r="AN1659" s="93"/>
      <c r="AO1659" s="93"/>
      <c r="AP1659" s="93"/>
      <c r="AQ1659" s="93"/>
      <c r="AR1659" s="93"/>
    </row>
    <row r="1660" spans="13:44" x14ac:dyDescent="0.2">
      <c r="M1660" s="105"/>
      <c r="O1660" s="93"/>
      <c r="P1660" s="93"/>
      <c r="Q1660" s="93"/>
      <c r="R1660" s="93"/>
      <c r="S1660" s="93"/>
      <c r="T1660" s="93"/>
      <c r="U1660" s="93"/>
      <c r="V1660" s="93"/>
      <c r="W1660" s="93"/>
      <c r="X1660" s="93"/>
      <c r="Y1660" s="93"/>
      <c r="Z1660" s="93"/>
      <c r="AA1660" s="93"/>
      <c r="AB1660" s="93"/>
      <c r="AC1660" s="93"/>
      <c r="AD1660" s="93"/>
      <c r="AE1660" s="93"/>
      <c r="AF1660" s="93"/>
      <c r="AG1660" s="93"/>
      <c r="AH1660" s="93"/>
      <c r="AI1660" s="93"/>
      <c r="AJ1660" s="93"/>
      <c r="AK1660" s="93"/>
      <c r="AL1660" s="93"/>
      <c r="AM1660" s="93"/>
      <c r="AN1660" s="93"/>
      <c r="AO1660" s="93"/>
      <c r="AP1660" s="93"/>
      <c r="AQ1660" s="93"/>
      <c r="AR1660" s="93"/>
    </row>
    <row r="1661" spans="13:44" x14ac:dyDescent="0.2">
      <c r="M1661" s="105"/>
      <c r="O1661" s="93"/>
      <c r="P1661" s="93"/>
      <c r="Q1661" s="93"/>
      <c r="R1661" s="93"/>
      <c r="S1661" s="93"/>
      <c r="T1661" s="93"/>
      <c r="U1661" s="93"/>
      <c r="V1661" s="93"/>
      <c r="W1661" s="93"/>
      <c r="X1661" s="93"/>
      <c r="Y1661" s="93"/>
      <c r="Z1661" s="93"/>
      <c r="AA1661" s="93"/>
      <c r="AB1661" s="93"/>
      <c r="AC1661" s="93"/>
      <c r="AD1661" s="93"/>
      <c r="AE1661" s="93"/>
      <c r="AF1661" s="93"/>
      <c r="AG1661" s="93"/>
      <c r="AH1661" s="93"/>
      <c r="AI1661" s="93"/>
      <c r="AJ1661" s="93"/>
      <c r="AK1661" s="93"/>
      <c r="AL1661" s="93"/>
      <c r="AM1661" s="93"/>
      <c r="AN1661" s="93"/>
      <c r="AO1661" s="93"/>
      <c r="AP1661" s="93"/>
      <c r="AQ1661" s="93"/>
      <c r="AR1661" s="93"/>
    </row>
    <row r="1662" spans="13:44" x14ac:dyDescent="0.2">
      <c r="M1662" s="105"/>
      <c r="O1662" s="93"/>
      <c r="P1662" s="93"/>
      <c r="Q1662" s="93"/>
      <c r="R1662" s="93"/>
      <c r="S1662" s="93"/>
      <c r="T1662" s="93"/>
      <c r="U1662" s="93"/>
      <c r="V1662" s="93"/>
      <c r="W1662" s="93"/>
      <c r="X1662" s="93"/>
      <c r="Y1662" s="93"/>
      <c r="Z1662" s="93"/>
      <c r="AA1662" s="93"/>
      <c r="AB1662" s="93"/>
      <c r="AC1662" s="93"/>
      <c r="AD1662" s="93"/>
      <c r="AE1662" s="93"/>
      <c r="AF1662" s="93"/>
      <c r="AG1662" s="93"/>
      <c r="AH1662" s="93"/>
      <c r="AI1662" s="93"/>
      <c r="AJ1662" s="93"/>
      <c r="AK1662" s="93"/>
      <c r="AL1662" s="93"/>
      <c r="AM1662" s="93"/>
      <c r="AN1662" s="93"/>
      <c r="AO1662" s="93"/>
      <c r="AP1662" s="93"/>
      <c r="AQ1662" s="93"/>
      <c r="AR1662" s="93"/>
    </row>
    <row r="1663" spans="13:44" x14ac:dyDescent="0.2">
      <c r="M1663" s="105"/>
      <c r="O1663" s="93"/>
      <c r="P1663" s="93"/>
      <c r="Q1663" s="93"/>
      <c r="R1663" s="93"/>
      <c r="S1663" s="93"/>
      <c r="T1663" s="93"/>
      <c r="U1663" s="93"/>
      <c r="V1663" s="93"/>
      <c r="W1663" s="93"/>
      <c r="X1663" s="93"/>
      <c r="Y1663" s="93"/>
      <c r="Z1663" s="93"/>
      <c r="AA1663" s="93"/>
      <c r="AB1663" s="93"/>
      <c r="AC1663" s="93"/>
      <c r="AD1663" s="93"/>
      <c r="AE1663" s="93"/>
      <c r="AF1663" s="93"/>
      <c r="AG1663" s="93"/>
      <c r="AH1663" s="93"/>
      <c r="AI1663" s="93"/>
      <c r="AJ1663" s="93"/>
      <c r="AK1663" s="93"/>
      <c r="AL1663" s="93"/>
      <c r="AM1663" s="93"/>
      <c r="AN1663" s="93"/>
      <c r="AO1663" s="93"/>
      <c r="AP1663" s="93"/>
      <c r="AQ1663" s="93"/>
      <c r="AR1663" s="93"/>
    </row>
    <row r="1664" spans="13:44" x14ac:dyDescent="0.2">
      <c r="M1664" s="105"/>
      <c r="O1664" s="93"/>
      <c r="P1664" s="93"/>
      <c r="Q1664" s="93"/>
      <c r="R1664" s="93"/>
      <c r="S1664" s="93"/>
      <c r="T1664" s="93"/>
      <c r="U1664" s="93"/>
      <c r="V1664" s="93"/>
      <c r="W1664" s="93"/>
      <c r="X1664" s="93"/>
      <c r="Y1664" s="93"/>
      <c r="Z1664" s="93"/>
      <c r="AA1664" s="93"/>
      <c r="AB1664" s="93"/>
      <c r="AC1664" s="93"/>
      <c r="AD1664" s="93"/>
      <c r="AE1664" s="93"/>
      <c r="AF1664" s="93"/>
      <c r="AG1664" s="93"/>
      <c r="AH1664" s="93"/>
      <c r="AI1664" s="93"/>
      <c r="AJ1664" s="93"/>
      <c r="AK1664" s="93"/>
      <c r="AL1664" s="93"/>
      <c r="AM1664" s="93"/>
      <c r="AN1664" s="93"/>
      <c r="AO1664" s="93"/>
      <c r="AP1664" s="93"/>
      <c r="AQ1664" s="93"/>
      <c r="AR1664" s="93"/>
    </row>
    <row r="1665" spans="13:44" x14ac:dyDescent="0.2">
      <c r="M1665" s="105"/>
      <c r="O1665" s="93"/>
      <c r="P1665" s="93"/>
      <c r="Q1665" s="93"/>
      <c r="R1665" s="93"/>
      <c r="S1665" s="93"/>
      <c r="T1665" s="93"/>
      <c r="U1665" s="93"/>
      <c r="V1665" s="93"/>
      <c r="W1665" s="93"/>
      <c r="X1665" s="93"/>
      <c r="Y1665" s="93"/>
      <c r="Z1665" s="93"/>
      <c r="AA1665" s="93"/>
      <c r="AB1665" s="93"/>
      <c r="AC1665" s="93"/>
      <c r="AD1665" s="93"/>
      <c r="AE1665" s="93"/>
      <c r="AF1665" s="93"/>
      <c r="AG1665" s="93"/>
      <c r="AH1665" s="93"/>
      <c r="AI1665" s="93"/>
      <c r="AJ1665" s="93"/>
      <c r="AK1665" s="93"/>
      <c r="AL1665" s="93"/>
      <c r="AM1665" s="93"/>
      <c r="AN1665" s="93"/>
      <c r="AO1665" s="93"/>
      <c r="AP1665" s="93"/>
      <c r="AQ1665" s="93"/>
      <c r="AR1665" s="93"/>
    </row>
    <row r="1666" spans="13:44" x14ac:dyDescent="0.2">
      <c r="M1666" s="105"/>
      <c r="O1666" s="93"/>
      <c r="P1666" s="93"/>
      <c r="Q1666" s="93"/>
      <c r="R1666" s="93"/>
      <c r="S1666" s="93"/>
      <c r="T1666" s="93"/>
      <c r="U1666" s="93"/>
      <c r="V1666" s="93"/>
      <c r="W1666" s="93"/>
      <c r="X1666" s="93"/>
      <c r="Y1666" s="93"/>
      <c r="Z1666" s="93"/>
      <c r="AA1666" s="93"/>
      <c r="AB1666" s="93"/>
      <c r="AC1666" s="93"/>
      <c r="AD1666" s="93"/>
      <c r="AE1666" s="93"/>
      <c r="AF1666" s="93"/>
      <c r="AG1666" s="93"/>
      <c r="AH1666" s="93"/>
      <c r="AI1666" s="93"/>
      <c r="AJ1666" s="93"/>
      <c r="AK1666" s="93"/>
      <c r="AL1666" s="93"/>
      <c r="AM1666" s="93"/>
      <c r="AN1666" s="93"/>
      <c r="AO1666" s="93"/>
      <c r="AP1666" s="93"/>
      <c r="AQ1666" s="93"/>
      <c r="AR1666" s="93"/>
    </row>
    <row r="1667" spans="13:44" x14ac:dyDescent="0.2">
      <c r="M1667" s="105"/>
      <c r="O1667" s="93"/>
      <c r="P1667" s="93"/>
      <c r="Q1667" s="93"/>
      <c r="R1667" s="93"/>
      <c r="S1667" s="93"/>
      <c r="T1667" s="93"/>
      <c r="U1667" s="93"/>
      <c r="V1667" s="93"/>
      <c r="W1667" s="93"/>
      <c r="X1667" s="93"/>
      <c r="Y1667" s="93"/>
      <c r="Z1667" s="93"/>
      <c r="AA1667" s="93"/>
      <c r="AB1667" s="93"/>
      <c r="AC1667" s="93"/>
      <c r="AD1667" s="93"/>
      <c r="AE1667" s="93"/>
      <c r="AF1667" s="93"/>
      <c r="AG1667" s="93"/>
      <c r="AH1667" s="93"/>
      <c r="AI1667" s="93"/>
      <c r="AJ1667" s="93"/>
      <c r="AK1667" s="93"/>
      <c r="AL1667" s="93"/>
      <c r="AM1667" s="93"/>
      <c r="AN1667" s="93"/>
      <c r="AO1667" s="93"/>
      <c r="AP1667" s="93"/>
      <c r="AQ1667" s="93"/>
      <c r="AR1667" s="93"/>
    </row>
    <row r="1668" spans="13:44" x14ac:dyDescent="0.2">
      <c r="M1668" s="105"/>
      <c r="O1668" s="93"/>
      <c r="P1668" s="93"/>
      <c r="Q1668" s="93"/>
      <c r="R1668" s="93"/>
      <c r="S1668" s="93"/>
      <c r="T1668" s="93"/>
      <c r="U1668" s="93"/>
      <c r="V1668" s="93"/>
      <c r="W1668" s="93"/>
      <c r="X1668" s="93"/>
      <c r="Y1668" s="93"/>
      <c r="Z1668" s="93"/>
      <c r="AA1668" s="93"/>
      <c r="AB1668" s="93"/>
      <c r="AC1668" s="93"/>
      <c r="AD1668" s="93"/>
      <c r="AE1668" s="93"/>
      <c r="AF1668" s="93"/>
      <c r="AG1668" s="93"/>
      <c r="AH1668" s="93"/>
      <c r="AI1668" s="93"/>
      <c r="AJ1668" s="93"/>
      <c r="AK1668" s="93"/>
      <c r="AL1668" s="93"/>
      <c r="AM1668" s="93"/>
      <c r="AN1668" s="93"/>
      <c r="AO1668" s="93"/>
      <c r="AP1668" s="93"/>
      <c r="AQ1668" s="93"/>
      <c r="AR1668" s="93"/>
    </row>
    <row r="1669" spans="13:44" x14ac:dyDescent="0.2">
      <c r="M1669" s="105"/>
      <c r="O1669" s="93"/>
      <c r="P1669" s="93"/>
      <c r="Q1669" s="93"/>
      <c r="R1669" s="93"/>
      <c r="S1669" s="93"/>
      <c r="T1669" s="93"/>
      <c r="U1669" s="93"/>
      <c r="V1669" s="93"/>
      <c r="W1669" s="93"/>
      <c r="X1669" s="93"/>
      <c r="Y1669" s="93"/>
      <c r="Z1669" s="93"/>
      <c r="AA1669" s="93"/>
      <c r="AB1669" s="93"/>
      <c r="AC1669" s="93"/>
      <c r="AD1669" s="93"/>
      <c r="AE1669" s="93"/>
      <c r="AF1669" s="93"/>
      <c r="AG1669" s="93"/>
      <c r="AH1669" s="93"/>
      <c r="AI1669" s="93"/>
      <c r="AJ1669" s="93"/>
      <c r="AK1669" s="93"/>
      <c r="AL1669" s="93"/>
      <c r="AM1669" s="93"/>
      <c r="AN1669" s="93"/>
      <c r="AO1669" s="93"/>
      <c r="AP1669" s="93"/>
      <c r="AQ1669" s="93"/>
      <c r="AR1669" s="93"/>
    </row>
    <row r="1670" spans="13:44" x14ac:dyDescent="0.2">
      <c r="M1670" s="105"/>
      <c r="O1670" s="93"/>
      <c r="P1670" s="93"/>
      <c r="Q1670" s="93"/>
      <c r="R1670" s="93"/>
      <c r="S1670" s="93"/>
      <c r="T1670" s="93"/>
      <c r="U1670" s="93"/>
      <c r="V1670" s="93"/>
      <c r="W1670" s="93"/>
      <c r="X1670" s="93"/>
      <c r="Y1670" s="93"/>
      <c r="Z1670" s="93"/>
      <c r="AA1670" s="93"/>
      <c r="AB1670" s="93"/>
      <c r="AC1670" s="93"/>
      <c r="AD1670" s="93"/>
      <c r="AE1670" s="93"/>
      <c r="AF1670" s="93"/>
      <c r="AG1670" s="93"/>
      <c r="AH1670" s="93"/>
      <c r="AI1670" s="93"/>
      <c r="AJ1670" s="93"/>
      <c r="AK1670" s="93"/>
      <c r="AL1670" s="93"/>
      <c r="AM1670" s="93"/>
      <c r="AN1670" s="93"/>
      <c r="AO1670" s="93"/>
      <c r="AP1670" s="93"/>
      <c r="AQ1670" s="93"/>
      <c r="AR1670" s="93"/>
    </row>
    <row r="1671" spans="13:44" x14ac:dyDescent="0.2">
      <c r="M1671" s="105"/>
      <c r="O1671" s="93"/>
      <c r="P1671" s="93"/>
      <c r="Q1671" s="93"/>
      <c r="R1671" s="93"/>
      <c r="S1671" s="93"/>
      <c r="T1671" s="93"/>
      <c r="U1671" s="93"/>
      <c r="V1671" s="93"/>
      <c r="W1671" s="93"/>
      <c r="X1671" s="93"/>
      <c r="Y1671" s="93"/>
      <c r="Z1671" s="93"/>
      <c r="AA1671" s="93"/>
      <c r="AB1671" s="93"/>
      <c r="AC1671" s="93"/>
      <c r="AD1671" s="93"/>
      <c r="AE1671" s="93"/>
      <c r="AF1671" s="93"/>
      <c r="AG1671" s="93"/>
      <c r="AH1671" s="93"/>
      <c r="AI1671" s="93"/>
      <c r="AJ1671" s="93"/>
      <c r="AK1671" s="93"/>
      <c r="AL1671" s="93"/>
      <c r="AM1671" s="93"/>
      <c r="AN1671" s="93"/>
      <c r="AO1671" s="93"/>
      <c r="AP1671" s="93"/>
      <c r="AQ1671" s="93"/>
      <c r="AR1671" s="93"/>
    </row>
    <row r="1672" spans="13:44" x14ac:dyDescent="0.2">
      <c r="M1672" s="105"/>
      <c r="O1672" s="93"/>
      <c r="P1672" s="93"/>
      <c r="Q1672" s="93"/>
      <c r="R1672" s="93"/>
      <c r="S1672" s="93"/>
      <c r="T1672" s="93"/>
      <c r="U1672" s="93"/>
      <c r="V1672" s="93"/>
      <c r="W1672" s="93"/>
      <c r="X1672" s="93"/>
      <c r="Y1672" s="93"/>
      <c r="Z1672" s="93"/>
      <c r="AA1672" s="93"/>
      <c r="AB1672" s="93"/>
      <c r="AC1672" s="93"/>
      <c r="AD1672" s="93"/>
      <c r="AE1672" s="93"/>
      <c r="AF1672" s="93"/>
      <c r="AG1672" s="93"/>
      <c r="AH1672" s="93"/>
      <c r="AI1672" s="93"/>
      <c r="AJ1672" s="93"/>
      <c r="AK1672" s="93"/>
      <c r="AL1672" s="93"/>
      <c r="AM1672" s="93"/>
      <c r="AN1672" s="93"/>
      <c r="AO1672" s="93"/>
      <c r="AP1672" s="93"/>
      <c r="AQ1672" s="93"/>
      <c r="AR1672" s="93"/>
    </row>
    <row r="1673" spans="13:44" x14ac:dyDescent="0.2">
      <c r="M1673" s="105"/>
      <c r="O1673" s="93"/>
      <c r="P1673" s="93"/>
      <c r="Q1673" s="93"/>
      <c r="R1673" s="93"/>
      <c r="S1673" s="93"/>
      <c r="T1673" s="93"/>
      <c r="U1673" s="93"/>
      <c r="V1673" s="93"/>
      <c r="W1673" s="93"/>
      <c r="X1673" s="93"/>
      <c r="Y1673" s="93"/>
      <c r="Z1673" s="93"/>
      <c r="AA1673" s="93"/>
      <c r="AB1673" s="93"/>
      <c r="AC1673" s="93"/>
      <c r="AD1673" s="93"/>
      <c r="AE1673" s="93"/>
      <c r="AF1673" s="93"/>
      <c r="AG1673" s="93"/>
      <c r="AH1673" s="93"/>
      <c r="AI1673" s="93"/>
      <c r="AJ1673" s="93"/>
      <c r="AK1673" s="93"/>
      <c r="AL1673" s="93"/>
      <c r="AM1673" s="93"/>
      <c r="AN1673" s="93"/>
      <c r="AO1673" s="93"/>
      <c r="AP1673" s="93"/>
      <c r="AQ1673" s="93"/>
      <c r="AR1673" s="93"/>
    </row>
    <row r="1674" spans="13:44" x14ac:dyDescent="0.2">
      <c r="M1674" s="105"/>
      <c r="O1674" s="93"/>
      <c r="P1674" s="93"/>
      <c r="Q1674" s="93"/>
      <c r="R1674" s="93"/>
      <c r="S1674" s="93"/>
      <c r="T1674" s="93"/>
      <c r="U1674" s="93"/>
      <c r="V1674" s="93"/>
      <c r="W1674" s="93"/>
      <c r="X1674" s="93"/>
      <c r="Y1674" s="93"/>
      <c r="Z1674" s="93"/>
      <c r="AA1674" s="93"/>
      <c r="AB1674" s="93"/>
      <c r="AC1674" s="93"/>
      <c r="AD1674" s="93"/>
      <c r="AE1674" s="93"/>
      <c r="AF1674" s="93"/>
      <c r="AG1674" s="93"/>
      <c r="AH1674" s="93"/>
      <c r="AI1674" s="93"/>
      <c r="AJ1674" s="93"/>
      <c r="AK1674" s="93"/>
      <c r="AL1674" s="93"/>
      <c r="AM1674" s="93"/>
      <c r="AN1674" s="93"/>
      <c r="AO1674" s="93"/>
      <c r="AP1674" s="93"/>
      <c r="AQ1674" s="93"/>
      <c r="AR1674" s="93"/>
    </row>
    <row r="1675" spans="13:44" x14ac:dyDescent="0.2">
      <c r="M1675" s="105"/>
      <c r="O1675" s="93"/>
      <c r="P1675" s="93"/>
      <c r="Q1675" s="93"/>
      <c r="R1675" s="93"/>
      <c r="S1675" s="93"/>
      <c r="T1675" s="93"/>
      <c r="U1675" s="93"/>
      <c r="V1675" s="93"/>
      <c r="W1675" s="93"/>
      <c r="X1675" s="93"/>
      <c r="Y1675" s="93"/>
      <c r="Z1675" s="93"/>
      <c r="AA1675" s="93"/>
      <c r="AB1675" s="93"/>
      <c r="AC1675" s="93"/>
      <c r="AD1675" s="93"/>
      <c r="AE1675" s="93"/>
      <c r="AF1675" s="93"/>
      <c r="AG1675" s="93"/>
      <c r="AH1675" s="93"/>
      <c r="AI1675" s="93"/>
      <c r="AJ1675" s="93"/>
      <c r="AK1675" s="93"/>
      <c r="AL1675" s="93"/>
      <c r="AM1675" s="93"/>
      <c r="AN1675" s="93"/>
      <c r="AO1675" s="93"/>
      <c r="AP1675" s="93"/>
      <c r="AQ1675" s="93"/>
      <c r="AR1675" s="93"/>
    </row>
    <row r="1676" spans="13:44" x14ac:dyDescent="0.2">
      <c r="M1676" s="105"/>
      <c r="O1676" s="93"/>
      <c r="P1676" s="93"/>
      <c r="Q1676" s="93"/>
      <c r="R1676" s="93"/>
      <c r="S1676" s="93"/>
      <c r="T1676" s="93"/>
      <c r="U1676" s="93"/>
      <c r="V1676" s="93"/>
      <c r="W1676" s="93"/>
      <c r="X1676" s="93"/>
      <c r="Y1676" s="93"/>
      <c r="Z1676" s="93"/>
      <c r="AA1676" s="93"/>
      <c r="AB1676" s="93"/>
      <c r="AC1676" s="93"/>
      <c r="AD1676" s="93"/>
      <c r="AE1676" s="93"/>
      <c r="AF1676" s="93"/>
      <c r="AG1676" s="93"/>
      <c r="AH1676" s="93"/>
      <c r="AI1676" s="93"/>
      <c r="AJ1676" s="93"/>
      <c r="AK1676" s="93"/>
      <c r="AL1676" s="93"/>
      <c r="AM1676" s="93"/>
      <c r="AN1676" s="93"/>
      <c r="AO1676" s="93"/>
      <c r="AP1676" s="93"/>
      <c r="AQ1676" s="93"/>
      <c r="AR1676" s="93"/>
    </row>
    <row r="1677" spans="13:44" x14ac:dyDescent="0.2">
      <c r="M1677" s="105"/>
      <c r="O1677" s="93"/>
      <c r="P1677" s="93"/>
      <c r="Q1677" s="93"/>
      <c r="R1677" s="93"/>
      <c r="S1677" s="93"/>
      <c r="T1677" s="93"/>
      <c r="U1677" s="93"/>
      <c r="V1677" s="93"/>
      <c r="W1677" s="93"/>
      <c r="X1677" s="93"/>
      <c r="Y1677" s="93"/>
      <c r="Z1677" s="93"/>
      <c r="AA1677" s="93"/>
      <c r="AB1677" s="93"/>
      <c r="AC1677" s="93"/>
      <c r="AD1677" s="93"/>
      <c r="AE1677" s="93"/>
      <c r="AF1677" s="93"/>
      <c r="AG1677" s="93"/>
      <c r="AH1677" s="93"/>
      <c r="AI1677" s="93"/>
      <c r="AJ1677" s="93"/>
      <c r="AK1677" s="93"/>
      <c r="AL1677" s="93"/>
      <c r="AM1677" s="93"/>
      <c r="AN1677" s="93"/>
      <c r="AO1677" s="93"/>
      <c r="AP1677" s="93"/>
      <c r="AQ1677" s="93"/>
      <c r="AR1677" s="93"/>
    </row>
    <row r="1678" spans="13:44" x14ac:dyDescent="0.2">
      <c r="M1678" s="105"/>
      <c r="O1678" s="93"/>
      <c r="P1678" s="93"/>
      <c r="Q1678" s="93"/>
      <c r="R1678" s="93"/>
      <c r="S1678" s="93"/>
      <c r="T1678" s="93"/>
      <c r="U1678" s="93"/>
      <c r="V1678" s="93"/>
      <c r="W1678" s="93"/>
      <c r="X1678" s="93"/>
      <c r="Y1678" s="93"/>
      <c r="Z1678" s="93"/>
      <c r="AA1678" s="93"/>
      <c r="AB1678" s="93"/>
      <c r="AC1678" s="93"/>
      <c r="AD1678" s="93"/>
      <c r="AE1678" s="93"/>
      <c r="AF1678" s="93"/>
      <c r="AG1678" s="93"/>
      <c r="AH1678" s="93"/>
      <c r="AI1678" s="93"/>
      <c r="AJ1678" s="93"/>
      <c r="AK1678" s="93"/>
      <c r="AL1678" s="93"/>
      <c r="AM1678" s="93"/>
      <c r="AN1678" s="93"/>
      <c r="AO1678" s="93"/>
      <c r="AP1678" s="93"/>
      <c r="AQ1678" s="93"/>
      <c r="AR1678" s="93"/>
    </row>
    <row r="1679" spans="13:44" x14ac:dyDescent="0.2">
      <c r="M1679" s="105"/>
      <c r="O1679" s="93"/>
      <c r="P1679" s="93"/>
      <c r="Q1679" s="93"/>
      <c r="R1679" s="93"/>
      <c r="S1679" s="93"/>
      <c r="T1679" s="93"/>
      <c r="U1679" s="93"/>
      <c r="V1679" s="93"/>
      <c r="W1679" s="93"/>
      <c r="X1679" s="93"/>
      <c r="Y1679" s="93"/>
      <c r="Z1679" s="93"/>
      <c r="AA1679" s="93"/>
      <c r="AB1679" s="93"/>
      <c r="AC1679" s="93"/>
      <c r="AD1679" s="93"/>
      <c r="AE1679" s="93"/>
      <c r="AF1679" s="93"/>
      <c r="AG1679" s="93"/>
      <c r="AH1679" s="93"/>
      <c r="AI1679" s="93"/>
      <c r="AJ1679" s="93"/>
      <c r="AK1679" s="93"/>
      <c r="AL1679" s="93"/>
      <c r="AM1679" s="93"/>
      <c r="AN1679" s="93"/>
      <c r="AO1679" s="93"/>
      <c r="AP1679" s="93"/>
      <c r="AQ1679" s="93"/>
      <c r="AR1679" s="93"/>
    </row>
    <row r="1680" spans="13:44" x14ac:dyDescent="0.2">
      <c r="M1680" s="105"/>
      <c r="O1680" s="93"/>
      <c r="P1680" s="93"/>
      <c r="Q1680" s="93"/>
      <c r="R1680" s="93"/>
      <c r="S1680" s="93"/>
      <c r="T1680" s="93"/>
      <c r="U1680" s="93"/>
      <c r="V1680" s="93"/>
      <c r="W1680" s="93"/>
      <c r="X1680" s="93"/>
      <c r="Y1680" s="93"/>
      <c r="Z1680" s="93"/>
      <c r="AA1680" s="93"/>
      <c r="AB1680" s="93"/>
      <c r="AC1680" s="93"/>
      <c r="AD1680" s="93"/>
      <c r="AE1680" s="93"/>
      <c r="AF1680" s="93"/>
      <c r="AG1680" s="93"/>
      <c r="AH1680" s="93"/>
      <c r="AI1680" s="93"/>
      <c r="AJ1680" s="93"/>
      <c r="AK1680" s="93"/>
      <c r="AL1680" s="93"/>
      <c r="AM1680" s="93"/>
      <c r="AN1680" s="93"/>
      <c r="AO1680" s="93"/>
      <c r="AP1680" s="93"/>
      <c r="AQ1680" s="93"/>
      <c r="AR1680" s="93"/>
    </row>
    <row r="1681" spans="13:44" x14ac:dyDescent="0.2">
      <c r="M1681" s="105"/>
      <c r="O1681" s="93"/>
      <c r="P1681" s="93"/>
      <c r="Q1681" s="93"/>
      <c r="R1681" s="93"/>
      <c r="S1681" s="93"/>
      <c r="T1681" s="93"/>
      <c r="U1681" s="93"/>
      <c r="V1681" s="93"/>
      <c r="W1681" s="93"/>
      <c r="X1681" s="93"/>
      <c r="Y1681" s="93"/>
      <c r="Z1681" s="93"/>
      <c r="AA1681" s="93"/>
      <c r="AB1681" s="93"/>
      <c r="AC1681" s="93"/>
      <c r="AD1681" s="93"/>
      <c r="AE1681" s="93"/>
      <c r="AF1681" s="93"/>
      <c r="AG1681" s="93"/>
      <c r="AH1681" s="93"/>
      <c r="AI1681" s="93"/>
      <c r="AJ1681" s="93"/>
      <c r="AK1681" s="93"/>
      <c r="AL1681" s="93"/>
      <c r="AM1681" s="93"/>
      <c r="AN1681" s="93"/>
      <c r="AO1681" s="93"/>
      <c r="AP1681" s="93"/>
      <c r="AQ1681" s="93"/>
      <c r="AR1681" s="93"/>
    </row>
    <row r="1682" spans="13:44" x14ac:dyDescent="0.2">
      <c r="M1682" s="105"/>
      <c r="O1682" s="93"/>
      <c r="P1682" s="93"/>
      <c r="Q1682" s="93"/>
      <c r="R1682" s="93"/>
      <c r="S1682" s="93"/>
      <c r="T1682" s="93"/>
      <c r="U1682" s="93"/>
      <c r="V1682" s="93"/>
      <c r="W1682" s="93"/>
      <c r="X1682" s="93"/>
      <c r="Y1682" s="93"/>
      <c r="Z1682" s="93"/>
      <c r="AA1682" s="93"/>
      <c r="AB1682" s="93"/>
      <c r="AC1682" s="93"/>
      <c r="AD1682" s="93"/>
      <c r="AE1682" s="93"/>
      <c r="AF1682" s="93"/>
      <c r="AG1682" s="93"/>
      <c r="AH1682" s="93"/>
      <c r="AI1682" s="93"/>
      <c r="AJ1682" s="93"/>
      <c r="AK1682" s="93"/>
      <c r="AL1682" s="93"/>
      <c r="AM1682" s="93"/>
      <c r="AN1682" s="93"/>
      <c r="AO1682" s="93"/>
      <c r="AP1682" s="93"/>
      <c r="AQ1682" s="93"/>
      <c r="AR1682" s="93"/>
    </row>
    <row r="1683" spans="13:44" x14ac:dyDescent="0.2">
      <c r="M1683" s="105"/>
      <c r="O1683" s="93"/>
      <c r="P1683" s="93"/>
      <c r="Q1683" s="93"/>
      <c r="R1683" s="93"/>
      <c r="S1683" s="93"/>
      <c r="T1683" s="93"/>
      <c r="U1683" s="93"/>
      <c r="V1683" s="93"/>
      <c r="W1683" s="93"/>
      <c r="X1683" s="93"/>
      <c r="Y1683" s="93"/>
      <c r="Z1683" s="93"/>
      <c r="AA1683" s="93"/>
      <c r="AB1683" s="93"/>
      <c r="AC1683" s="93"/>
      <c r="AD1683" s="93"/>
      <c r="AE1683" s="93"/>
      <c r="AF1683" s="93"/>
      <c r="AG1683" s="93"/>
      <c r="AH1683" s="93"/>
      <c r="AI1683" s="93"/>
      <c r="AJ1683" s="93"/>
      <c r="AK1683" s="93"/>
      <c r="AL1683" s="93"/>
      <c r="AM1683" s="93"/>
      <c r="AN1683" s="93"/>
      <c r="AO1683" s="93"/>
      <c r="AP1683" s="93"/>
      <c r="AQ1683" s="93"/>
      <c r="AR1683" s="93"/>
    </row>
    <row r="1684" spans="13:44" x14ac:dyDescent="0.2">
      <c r="M1684" s="105"/>
      <c r="O1684" s="93"/>
      <c r="P1684" s="93"/>
      <c r="Q1684" s="93"/>
      <c r="R1684" s="93"/>
      <c r="S1684" s="93"/>
      <c r="T1684" s="93"/>
      <c r="U1684" s="93"/>
      <c r="V1684" s="93"/>
      <c r="W1684" s="93"/>
      <c r="X1684" s="93"/>
      <c r="Y1684" s="93"/>
      <c r="Z1684" s="93"/>
      <c r="AA1684" s="93"/>
      <c r="AB1684" s="93"/>
      <c r="AC1684" s="93"/>
      <c r="AD1684" s="93"/>
      <c r="AE1684" s="93"/>
      <c r="AF1684" s="93"/>
      <c r="AG1684" s="93"/>
      <c r="AH1684" s="93"/>
      <c r="AI1684" s="93"/>
      <c r="AJ1684" s="93"/>
      <c r="AK1684" s="93"/>
      <c r="AL1684" s="93"/>
      <c r="AM1684" s="93"/>
      <c r="AN1684" s="93"/>
      <c r="AO1684" s="93"/>
      <c r="AP1684" s="93"/>
      <c r="AQ1684" s="93"/>
      <c r="AR1684" s="93"/>
    </row>
    <row r="1685" spans="13:44" x14ac:dyDescent="0.2">
      <c r="M1685" s="105"/>
      <c r="O1685" s="93"/>
      <c r="P1685" s="93"/>
      <c r="Q1685" s="93"/>
      <c r="R1685" s="93"/>
      <c r="S1685" s="93"/>
      <c r="T1685" s="93"/>
      <c r="U1685" s="93"/>
      <c r="V1685" s="93"/>
      <c r="W1685" s="93"/>
      <c r="X1685" s="93"/>
      <c r="Y1685" s="93"/>
      <c r="Z1685" s="93"/>
      <c r="AA1685" s="93"/>
      <c r="AB1685" s="93"/>
      <c r="AC1685" s="93"/>
      <c r="AD1685" s="93"/>
      <c r="AE1685" s="93"/>
      <c r="AF1685" s="93"/>
      <c r="AG1685" s="93"/>
      <c r="AH1685" s="93"/>
      <c r="AI1685" s="93"/>
      <c r="AJ1685" s="93"/>
      <c r="AK1685" s="93"/>
      <c r="AL1685" s="93"/>
      <c r="AM1685" s="93"/>
      <c r="AN1685" s="93"/>
      <c r="AO1685" s="93"/>
      <c r="AP1685" s="93"/>
      <c r="AQ1685" s="93"/>
      <c r="AR1685" s="93"/>
    </row>
    <row r="1686" spans="13:44" x14ac:dyDescent="0.2">
      <c r="M1686" s="105"/>
      <c r="O1686" s="93"/>
      <c r="P1686" s="93"/>
      <c r="Q1686" s="93"/>
      <c r="R1686" s="93"/>
      <c r="S1686" s="93"/>
      <c r="T1686" s="93"/>
      <c r="U1686" s="93"/>
      <c r="V1686" s="93"/>
      <c r="W1686" s="93"/>
      <c r="X1686" s="93"/>
      <c r="Y1686" s="93"/>
      <c r="Z1686" s="93"/>
      <c r="AA1686" s="93"/>
      <c r="AB1686" s="93"/>
      <c r="AC1686" s="93"/>
      <c r="AD1686" s="93"/>
      <c r="AE1686" s="93"/>
      <c r="AF1686" s="93"/>
      <c r="AG1686" s="93"/>
      <c r="AH1686" s="93"/>
      <c r="AI1686" s="93"/>
      <c r="AJ1686" s="93"/>
      <c r="AK1686" s="93"/>
      <c r="AL1686" s="93"/>
      <c r="AM1686" s="93"/>
      <c r="AN1686" s="93"/>
      <c r="AO1686" s="93"/>
      <c r="AP1686" s="93"/>
      <c r="AQ1686" s="93"/>
      <c r="AR1686" s="93"/>
    </row>
    <row r="1687" spans="13:44" x14ac:dyDescent="0.2">
      <c r="M1687" s="105"/>
      <c r="O1687" s="93"/>
      <c r="P1687" s="93"/>
      <c r="Q1687" s="93"/>
      <c r="R1687" s="93"/>
      <c r="S1687" s="93"/>
      <c r="T1687" s="93"/>
      <c r="U1687" s="93"/>
      <c r="V1687" s="93"/>
      <c r="W1687" s="93"/>
      <c r="X1687" s="93"/>
      <c r="Y1687" s="93"/>
      <c r="Z1687" s="93"/>
      <c r="AA1687" s="93"/>
      <c r="AB1687" s="93"/>
      <c r="AC1687" s="93"/>
      <c r="AD1687" s="93"/>
      <c r="AE1687" s="93"/>
      <c r="AF1687" s="93"/>
      <c r="AG1687" s="93"/>
      <c r="AH1687" s="93"/>
      <c r="AI1687" s="93"/>
      <c r="AJ1687" s="93"/>
      <c r="AK1687" s="93"/>
      <c r="AL1687" s="93"/>
      <c r="AM1687" s="93"/>
      <c r="AN1687" s="93"/>
      <c r="AO1687" s="93"/>
      <c r="AP1687" s="93"/>
      <c r="AQ1687" s="93"/>
      <c r="AR1687" s="93"/>
    </row>
    <row r="1688" spans="13:44" x14ac:dyDescent="0.2">
      <c r="M1688" s="105"/>
      <c r="O1688" s="93"/>
      <c r="P1688" s="93"/>
      <c r="Q1688" s="93"/>
      <c r="R1688" s="93"/>
      <c r="S1688" s="93"/>
      <c r="T1688" s="93"/>
      <c r="U1688" s="93"/>
      <c r="V1688" s="93"/>
      <c r="W1688" s="93"/>
      <c r="X1688" s="93"/>
      <c r="Y1688" s="93"/>
      <c r="Z1688" s="93"/>
      <c r="AA1688" s="93"/>
      <c r="AB1688" s="93"/>
      <c r="AC1688" s="93"/>
      <c r="AD1688" s="93"/>
      <c r="AE1688" s="93"/>
      <c r="AF1688" s="93"/>
      <c r="AG1688" s="93"/>
      <c r="AH1688" s="93"/>
      <c r="AI1688" s="93"/>
      <c r="AJ1688" s="93"/>
      <c r="AK1688" s="93"/>
      <c r="AL1688" s="93"/>
      <c r="AM1688" s="93"/>
      <c r="AN1688" s="93"/>
      <c r="AO1688" s="93"/>
      <c r="AP1688" s="93"/>
      <c r="AQ1688" s="93"/>
      <c r="AR1688" s="93"/>
    </row>
    <row r="1689" spans="13:44" x14ac:dyDescent="0.2">
      <c r="M1689" s="105"/>
      <c r="O1689" s="93"/>
      <c r="P1689" s="93"/>
      <c r="Q1689" s="93"/>
      <c r="R1689" s="93"/>
      <c r="S1689" s="93"/>
      <c r="T1689" s="93"/>
      <c r="U1689" s="93"/>
      <c r="V1689" s="93"/>
      <c r="W1689" s="93"/>
      <c r="X1689" s="93"/>
      <c r="Y1689" s="93"/>
      <c r="Z1689" s="93"/>
      <c r="AA1689" s="93"/>
      <c r="AB1689" s="93"/>
      <c r="AC1689" s="93"/>
      <c r="AD1689" s="93"/>
      <c r="AE1689" s="93"/>
      <c r="AF1689" s="93"/>
      <c r="AG1689" s="93"/>
      <c r="AH1689" s="93"/>
      <c r="AI1689" s="93"/>
      <c r="AJ1689" s="93"/>
      <c r="AK1689" s="93"/>
      <c r="AL1689" s="93"/>
      <c r="AM1689" s="93"/>
      <c r="AN1689" s="93"/>
      <c r="AO1689" s="93"/>
      <c r="AP1689" s="93"/>
      <c r="AQ1689" s="93"/>
      <c r="AR1689" s="93"/>
    </row>
    <row r="1690" spans="13:44" x14ac:dyDescent="0.2">
      <c r="M1690" s="105"/>
      <c r="O1690" s="93"/>
      <c r="P1690" s="93"/>
      <c r="Q1690" s="93"/>
      <c r="R1690" s="93"/>
      <c r="S1690" s="93"/>
      <c r="T1690" s="93"/>
      <c r="U1690" s="93"/>
      <c r="V1690" s="93"/>
      <c r="W1690" s="93"/>
      <c r="X1690" s="93"/>
      <c r="Y1690" s="93"/>
      <c r="Z1690" s="93"/>
      <c r="AA1690" s="93"/>
      <c r="AB1690" s="93"/>
      <c r="AC1690" s="93"/>
      <c r="AD1690" s="93"/>
      <c r="AE1690" s="93"/>
      <c r="AF1690" s="93"/>
      <c r="AG1690" s="93"/>
      <c r="AH1690" s="93"/>
      <c r="AI1690" s="93"/>
      <c r="AJ1690" s="93"/>
      <c r="AK1690" s="93"/>
      <c r="AL1690" s="93"/>
      <c r="AM1690" s="93"/>
      <c r="AN1690" s="93"/>
      <c r="AO1690" s="93"/>
      <c r="AP1690" s="93"/>
      <c r="AQ1690" s="93"/>
      <c r="AR1690" s="93"/>
    </row>
    <row r="1691" spans="13:44" x14ac:dyDescent="0.2">
      <c r="M1691" s="105"/>
      <c r="O1691" s="93"/>
      <c r="P1691" s="93"/>
      <c r="Q1691" s="93"/>
      <c r="R1691" s="93"/>
      <c r="S1691" s="93"/>
      <c r="T1691" s="93"/>
      <c r="U1691" s="93"/>
      <c r="V1691" s="93"/>
      <c r="W1691" s="93"/>
      <c r="X1691" s="93"/>
      <c r="Y1691" s="93"/>
      <c r="Z1691" s="93"/>
      <c r="AA1691" s="93"/>
      <c r="AB1691" s="93"/>
      <c r="AC1691" s="93"/>
      <c r="AD1691" s="93"/>
      <c r="AE1691" s="93"/>
      <c r="AF1691" s="93"/>
      <c r="AG1691" s="93"/>
      <c r="AH1691" s="93"/>
      <c r="AI1691" s="93"/>
      <c r="AJ1691" s="93"/>
      <c r="AK1691" s="93"/>
      <c r="AL1691" s="93"/>
      <c r="AM1691" s="93"/>
      <c r="AN1691" s="93"/>
      <c r="AO1691" s="93"/>
      <c r="AP1691" s="93"/>
      <c r="AQ1691" s="93"/>
      <c r="AR1691" s="93"/>
    </row>
    <row r="1692" spans="13:44" x14ac:dyDescent="0.2">
      <c r="M1692" s="105"/>
      <c r="O1692" s="93"/>
      <c r="P1692" s="93"/>
      <c r="Q1692" s="93"/>
      <c r="R1692" s="93"/>
      <c r="S1692" s="93"/>
      <c r="T1692" s="93"/>
      <c r="U1692" s="93"/>
      <c r="V1692" s="93"/>
      <c r="W1692" s="93"/>
      <c r="X1692" s="93"/>
      <c r="Y1692" s="93"/>
      <c r="Z1692" s="93"/>
      <c r="AA1692" s="93"/>
      <c r="AB1692" s="93"/>
      <c r="AC1692" s="93"/>
      <c r="AD1692" s="93"/>
      <c r="AE1692" s="93"/>
      <c r="AF1692" s="93"/>
      <c r="AG1692" s="93"/>
      <c r="AH1692" s="93"/>
      <c r="AI1692" s="93"/>
      <c r="AJ1692" s="93"/>
      <c r="AK1692" s="93"/>
      <c r="AL1692" s="93"/>
      <c r="AM1692" s="93"/>
      <c r="AN1692" s="93"/>
      <c r="AO1692" s="93"/>
      <c r="AP1692" s="93"/>
      <c r="AQ1692" s="93"/>
      <c r="AR1692" s="93"/>
    </row>
    <row r="1693" spans="13:44" x14ac:dyDescent="0.2">
      <c r="M1693" s="105"/>
      <c r="O1693" s="93"/>
      <c r="P1693" s="93"/>
      <c r="Q1693" s="93"/>
      <c r="R1693" s="93"/>
      <c r="S1693" s="93"/>
      <c r="T1693" s="93"/>
      <c r="U1693" s="93"/>
      <c r="V1693" s="93"/>
      <c r="W1693" s="93"/>
      <c r="X1693" s="93"/>
      <c r="Y1693" s="93"/>
      <c r="Z1693" s="93"/>
      <c r="AA1693" s="93"/>
      <c r="AB1693" s="93"/>
      <c r="AC1693" s="93"/>
      <c r="AD1693" s="93"/>
      <c r="AE1693" s="93"/>
      <c r="AF1693" s="93"/>
      <c r="AG1693" s="93"/>
      <c r="AH1693" s="93"/>
      <c r="AI1693" s="93"/>
      <c r="AJ1693" s="93"/>
      <c r="AK1693" s="93"/>
      <c r="AL1693" s="93"/>
      <c r="AM1693" s="93"/>
      <c r="AN1693" s="93"/>
      <c r="AO1693" s="93"/>
      <c r="AP1693" s="93"/>
      <c r="AQ1693" s="93"/>
      <c r="AR1693" s="93"/>
    </row>
    <row r="1694" spans="13:44" x14ac:dyDescent="0.2">
      <c r="M1694" s="105"/>
      <c r="O1694" s="93"/>
      <c r="P1694" s="93"/>
      <c r="Q1694" s="93"/>
      <c r="R1694" s="93"/>
      <c r="S1694" s="93"/>
      <c r="T1694" s="93"/>
      <c r="U1694" s="93"/>
      <c r="V1694" s="93"/>
      <c r="W1694" s="93"/>
      <c r="X1694" s="93"/>
      <c r="Y1694" s="93"/>
      <c r="Z1694" s="93"/>
      <c r="AA1694" s="93"/>
      <c r="AB1694" s="93"/>
      <c r="AC1694" s="93"/>
      <c r="AD1694" s="93"/>
      <c r="AE1694" s="93"/>
      <c r="AF1694" s="93"/>
      <c r="AG1694" s="93"/>
      <c r="AH1694" s="93"/>
      <c r="AI1694" s="93"/>
      <c r="AJ1694" s="93"/>
      <c r="AK1694" s="93"/>
      <c r="AL1694" s="93"/>
      <c r="AM1694" s="93"/>
      <c r="AN1694" s="93"/>
      <c r="AO1694" s="93"/>
      <c r="AP1694" s="93"/>
      <c r="AQ1694" s="93"/>
      <c r="AR1694" s="93"/>
    </row>
    <row r="1695" spans="13:44" x14ac:dyDescent="0.2">
      <c r="M1695" s="105"/>
      <c r="O1695" s="93"/>
      <c r="P1695" s="93"/>
      <c r="Q1695" s="93"/>
      <c r="R1695" s="93"/>
      <c r="S1695" s="93"/>
      <c r="T1695" s="93"/>
      <c r="U1695" s="93"/>
      <c r="V1695" s="93"/>
      <c r="W1695" s="93"/>
      <c r="X1695" s="93"/>
      <c r="Y1695" s="93"/>
      <c r="Z1695" s="93"/>
      <c r="AA1695" s="93"/>
      <c r="AB1695" s="93"/>
      <c r="AC1695" s="93"/>
      <c r="AD1695" s="93"/>
      <c r="AE1695" s="93"/>
      <c r="AF1695" s="93"/>
      <c r="AG1695" s="93"/>
      <c r="AH1695" s="93"/>
      <c r="AI1695" s="93"/>
      <c r="AJ1695" s="93"/>
      <c r="AK1695" s="93"/>
      <c r="AL1695" s="93"/>
      <c r="AM1695" s="93"/>
      <c r="AN1695" s="93"/>
      <c r="AO1695" s="93"/>
      <c r="AP1695" s="93"/>
      <c r="AQ1695" s="93"/>
      <c r="AR1695" s="93"/>
    </row>
    <row r="1696" spans="13:44" x14ac:dyDescent="0.2">
      <c r="M1696" s="105"/>
      <c r="O1696" s="93"/>
      <c r="P1696" s="93"/>
      <c r="Q1696" s="93"/>
      <c r="R1696" s="93"/>
      <c r="S1696" s="93"/>
      <c r="T1696" s="93"/>
      <c r="U1696" s="93"/>
      <c r="V1696" s="93"/>
      <c r="W1696" s="93"/>
      <c r="X1696" s="93"/>
      <c r="Y1696" s="93"/>
      <c r="Z1696" s="93"/>
      <c r="AA1696" s="93"/>
      <c r="AB1696" s="93"/>
      <c r="AC1696" s="93"/>
      <c r="AD1696" s="93"/>
      <c r="AE1696" s="93"/>
      <c r="AF1696" s="93"/>
      <c r="AG1696" s="93"/>
      <c r="AH1696" s="93"/>
      <c r="AI1696" s="93"/>
      <c r="AJ1696" s="93"/>
      <c r="AK1696" s="93"/>
      <c r="AL1696" s="93"/>
      <c r="AM1696" s="93"/>
      <c r="AN1696" s="93"/>
      <c r="AO1696" s="93"/>
      <c r="AP1696" s="93"/>
      <c r="AQ1696" s="93"/>
      <c r="AR1696" s="93"/>
    </row>
    <row r="1697" spans="13:44" x14ac:dyDescent="0.2">
      <c r="M1697" s="105"/>
      <c r="O1697" s="93"/>
      <c r="P1697" s="93"/>
      <c r="Q1697" s="93"/>
      <c r="R1697" s="93"/>
      <c r="S1697" s="93"/>
      <c r="T1697" s="93"/>
      <c r="U1697" s="93"/>
      <c r="V1697" s="93"/>
      <c r="W1697" s="93"/>
      <c r="X1697" s="93"/>
      <c r="Y1697" s="93"/>
      <c r="Z1697" s="93"/>
      <c r="AA1697" s="93"/>
      <c r="AB1697" s="93"/>
      <c r="AC1697" s="93"/>
      <c r="AD1697" s="93"/>
      <c r="AE1697" s="93"/>
      <c r="AF1697" s="93"/>
      <c r="AG1697" s="93"/>
      <c r="AH1697" s="93"/>
      <c r="AI1697" s="93"/>
      <c r="AJ1697" s="93"/>
      <c r="AK1697" s="93"/>
      <c r="AL1697" s="93"/>
      <c r="AM1697" s="93"/>
      <c r="AN1697" s="93"/>
      <c r="AO1697" s="93"/>
      <c r="AP1697" s="93"/>
      <c r="AQ1697" s="93"/>
      <c r="AR1697" s="93"/>
    </row>
    <row r="1698" spans="13:44" x14ac:dyDescent="0.2">
      <c r="M1698" s="105"/>
      <c r="O1698" s="93"/>
      <c r="P1698" s="93"/>
      <c r="Q1698" s="93"/>
      <c r="R1698" s="93"/>
      <c r="S1698" s="93"/>
      <c r="T1698" s="93"/>
      <c r="U1698" s="93"/>
      <c r="V1698" s="93"/>
      <c r="W1698" s="93"/>
      <c r="X1698" s="93"/>
      <c r="Y1698" s="93"/>
      <c r="Z1698" s="93"/>
      <c r="AA1698" s="93"/>
      <c r="AB1698" s="93"/>
      <c r="AC1698" s="93"/>
      <c r="AD1698" s="93"/>
      <c r="AE1698" s="93"/>
      <c r="AF1698" s="93"/>
      <c r="AG1698" s="93"/>
      <c r="AH1698" s="93"/>
      <c r="AI1698" s="93"/>
      <c r="AJ1698" s="93"/>
      <c r="AK1698" s="93"/>
      <c r="AL1698" s="93"/>
      <c r="AM1698" s="93"/>
      <c r="AN1698" s="93"/>
      <c r="AO1698" s="93"/>
      <c r="AP1698" s="93"/>
      <c r="AQ1698" s="93"/>
      <c r="AR1698" s="93"/>
    </row>
    <row r="1699" spans="13:44" x14ac:dyDescent="0.2">
      <c r="M1699" s="105"/>
      <c r="O1699" s="93"/>
      <c r="P1699" s="93"/>
      <c r="Q1699" s="93"/>
      <c r="R1699" s="93"/>
      <c r="S1699" s="93"/>
      <c r="T1699" s="93"/>
      <c r="U1699" s="93"/>
      <c r="V1699" s="93"/>
      <c r="W1699" s="93"/>
      <c r="X1699" s="93"/>
      <c r="Y1699" s="93"/>
      <c r="Z1699" s="93"/>
      <c r="AA1699" s="93"/>
      <c r="AB1699" s="93"/>
      <c r="AC1699" s="93"/>
      <c r="AD1699" s="93"/>
      <c r="AE1699" s="93"/>
      <c r="AF1699" s="93"/>
      <c r="AG1699" s="93"/>
      <c r="AH1699" s="93"/>
      <c r="AI1699" s="93"/>
      <c r="AJ1699" s="93"/>
      <c r="AK1699" s="93"/>
      <c r="AL1699" s="93"/>
      <c r="AM1699" s="93"/>
      <c r="AN1699" s="93"/>
      <c r="AO1699" s="93"/>
      <c r="AP1699" s="93"/>
      <c r="AQ1699" s="93"/>
      <c r="AR1699" s="93"/>
    </row>
    <row r="1700" spans="13:44" x14ac:dyDescent="0.2">
      <c r="M1700" s="105"/>
      <c r="O1700" s="93"/>
      <c r="P1700" s="93"/>
      <c r="Q1700" s="93"/>
      <c r="R1700" s="93"/>
      <c r="S1700" s="93"/>
      <c r="T1700" s="93"/>
      <c r="U1700" s="93"/>
      <c r="V1700" s="93"/>
      <c r="W1700" s="93"/>
      <c r="X1700" s="93"/>
      <c r="Y1700" s="93"/>
      <c r="Z1700" s="93"/>
      <c r="AA1700" s="93"/>
      <c r="AB1700" s="93"/>
      <c r="AC1700" s="93"/>
      <c r="AD1700" s="93"/>
      <c r="AE1700" s="93"/>
      <c r="AF1700" s="93"/>
      <c r="AG1700" s="93"/>
      <c r="AH1700" s="93"/>
      <c r="AI1700" s="93"/>
      <c r="AJ1700" s="93"/>
      <c r="AK1700" s="93"/>
      <c r="AL1700" s="93"/>
      <c r="AM1700" s="93"/>
      <c r="AN1700" s="93"/>
      <c r="AO1700" s="93"/>
      <c r="AP1700" s="93"/>
      <c r="AQ1700" s="93"/>
      <c r="AR1700" s="93"/>
    </row>
    <row r="1701" spans="13:44" x14ac:dyDescent="0.2">
      <c r="M1701" s="105"/>
      <c r="O1701" s="93"/>
      <c r="P1701" s="93"/>
      <c r="Q1701" s="93"/>
      <c r="R1701" s="93"/>
      <c r="S1701" s="93"/>
      <c r="T1701" s="93"/>
      <c r="U1701" s="93"/>
      <c r="V1701" s="93"/>
      <c r="W1701" s="93"/>
      <c r="X1701" s="93"/>
      <c r="Y1701" s="93"/>
      <c r="Z1701" s="93"/>
      <c r="AA1701" s="93"/>
      <c r="AB1701" s="93"/>
      <c r="AC1701" s="93"/>
      <c r="AD1701" s="93"/>
      <c r="AE1701" s="93"/>
      <c r="AF1701" s="93"/>
      <c r="AG1701" s="93"/>
      <c r="AH1701" s="93"/>
      <c r="AI1701" s="93"/>
      <c r="AJ1701" s="93"/>
      <c r="AK1701" s="93"/>
      <c r="AL1701" s="93"/>
      <c r="AM1701" s="93"/>
      <c r="AN1701" s="93"/>
      <c r="AO1701" s="93"/>
      <c r="AP1701" s="93"/>
      <c r="AQ1701" s="93"/>
      <c r="AR1701" s="93"/>
    </row>
    <row r="1702" spans="13:44" x14ac:dyDescent="0.2">
      <c r="M1702" s="105"/>
      <c r="O1702" s="93"/>
      <c r="P1702" s="93"/>
      <c r="Q1702" s="93"/>
      <c r="R1702" s="93"/>
      <c r="S1702" s="93"/>
      <c r="T1702" s="93"/>
      <c r="U1702" s="93"/>
      <c r="V1702" s="93"/>
      <c r="W1702" s="93"/>
      <c r="X1702" s="93"/>
      <c r="Y1702" s="93"/>
      <c r="Z1702" s="93"/>
      <c r="AA1702" s="93"/>
      <c r="AB1702" s="93"/>
      <c r="AC1702" s="93"/>
      <c r="AD1702" s="93"/>
      <c r="AE1702" s="93"/>
      <c r="AF1702" s="93"/>
      <c r="AG1702" s="93"/>
      <c r="AH1702" s="93"/>
      <c r="AI1702" s="93"/>
      <c r="AJ1702" s="93"/>
      <c r="AK1702" s="93"/>
      <c r="AL1702" s="93"/>
      <c r="AM1702" s="93"/>
      <c r="AN1702" s="93"/>
      <c r="AO1702" s="93"/>
      <c r="AP1702" s="93"/>
      <c r="AQ1702" s="93"/>
      <c r="AR1702" s="93"/>
    </row>
    <row r="1703" spans="13:44" x14ac:dyDescent="0.2">
      <c r="M1703" s="105"/>
      <c r="O1703" s="93"/>
      <c r="P1703" s="93"/>
      <c r="Q1703" s="93"/>
      <c r="R1703" s="93"/>
      <c r="S1703" s="93"/>
      <c r="T1703" s="93"/>
      <c r="U1703" s="93"/>
      <c r="V1703" s="93"/>
      <c r="W1703" s="93"/>
      <c r="X1703" s="93"/>
      <c r="Y1703" s="93"/>
      <c r="Z1703" s="93"/>
      <c r="AA1703" s="93"/>
      <c r="AB1703" s="93"/>
      <c r="AC1703" s="93"/>
      <c r="AD1703" s="93"/>
      <c r="AE1703" s="93"/>
      <c r="AF1703" s="93"/>
      <c r="AG1703" s="93"/>
      <c r="AH1703" s="93"/>
      <c r="AI1703" s="93"/>
      <c r="AJ1703" s="93"/>
      <c r="AK1703" s="93"/>
      <c r="AL1703" s="93"/>
      <c r="AM1703" s="93"/>
      <c r="AN1703" s="93"/>
      <c r="AO1703" s="93"/>
      <c r="AP1703" s="93"/>
      <c r="AQ1703" s="93"/>
      <c r="AR1703" s="93"/>
    </row>
    <row r="1704" spans="13:44" x14ac:dyDescent="0.2">
      <c r="M1704" s="105"/>
      <c r="O1704" s="93"/>
      <c r="P1704" s="93"/>
      <c r="Q1704" s="93"/>
      <c r="R1704" s="93"/>
      <c r="S1704" s="93"/>
      <c r="T1704" s="93"/>
      <c r="U1704" s="93"/>
      <c r="V1704" s="93"/>
      <c r="W1704" s="93"/>
      <c r="X1704" s="93"/>
      <c r="Y1704" s="93"/>
      <c r="Z1704" s="93"/>
      <c r="AA1704" s="93"/>
      <c r="AB1704" s="93"/>
      <c r="AC1704" s="93"/>
      <c r="AD1704" s="93"/>
      <c r="AE1704" s="93"/>
      <c r="AF1704" s="93"/>
      <c r="AG1704" s="93"/>
      <c r="AH1704" s="93"/>
      <c r="AI1704" s="93"/>
      <c r="AJ1704" s="93"/>
      <c r="AK1704" s="93"/>
      <c r="AL1704" s="93"/>
      <c r="AM1704" s="93"/>
      <c r="AN1704" s="93"/>
      <c r="AO1704" s="93"/>
      <c r="AP1704" s="93"/>
      <c r="AQ1704" s="93"/>
      <c r="AR1704" s="93"/>
    </row>
    <row r="1705" spans="13:44" x14ac:dyDescent="0.2">
      <c r="M1705" s="105"/>
      <c r="O1705" s="93"/>
      <c r="P1705" s="93"/>
      <c r="Q1705" s="93"/>
      <c r="R1705" s="93"/>
      <c r="S1705" s="93"/>
      <c r="T1705" s="93"/>
      <c r="U1705" s="93"/>
      <c r="V1705" s="93"/>
      <c r="W1705" s="93"/>
      <c r="X1705" s="93"/>
      <c r="Y1705" s="93"/>
      <c r="Z1705" s="93"/>
      <c r="AA1705" s="93"/>
      <c r="AB1705" s="93"/>
      <c r="AC1705" s="93"/>
      <c r="AD1705" s="93"/>
      <c r="AE1705" s="93"/>
      <c r="AF1705" s="93"/>
      <c r="AG1705" s="93"/>
      <c r="AH1705" s="93"/>
      <c r="AI1705" s="93"/>
      <c r="AJ1705" s="93"/>
      <c r="AK1705" s="93"/>
      <c r="AL1705" s="93"/>
      <c r="AM1705" s="93"/>
      <c r="AN1705" s="93"/>
      <c r="AO1705" s="93"/>
      <c r="AP1705" s="93"/>
      <c r="AQ1705" s="93"/>
      <c r="AR1705" s="93"/>
    </row>
    <row r="1706" spans="13:44" x14ac:dyDescent="0.2">
      <c r="M1706" s="105"/>
      <c r="O1706" s="93"/>
      <c r="P1706" s="93"/>
      <c r="Q1706" s="93"/>
      <c r="R1706" s="93"/>
      <c r="S1706" s="93"/>
      <c r="T1706" s="93"/>
      <c r="U1706" s="93"/>
      <c r="V1706" s="93"/>
      <c r="W1706" s="93"/>
      <c r="X1706" s="93"/>
      <c r="Y1706" s="93"/>
      <c r="Z1706" s="93"/>
      <c r="AA1706" s="93"/>
      <c r="AB1706" s="93"/>
      <c r="AC1706" s="93"/>
      <c r="AD1706" s="93"/>
      <c r="AE1706" s="93"/>
      <c r="AF1706" s="93"/>
      <c r="AG1706" s="93"/>
      <c r="AH1706" s="93"/>
      <c r="AI1706" s="93"/>
      <c r="AJ1706" s="93"/>
      <c r="AK1706" s="93"/>
      <c r="AL1706" s="93"/>
      <c r="AM1706" s="93"/>
      <c r="AN1706" s="93"/>
      <c r="AO1706" s="93"/>
      <c r="AP1706" s="93"/>
      <c r="AQ1706" s="93"/>
      <c r="AR1706" s="93"/>
    </row>
    <row r="1707" spans="13:44" x14ac:dyDescent="0.2">
      <c r="M1707" s="105"/>
      <c r="O1707" s="93"/>
      <c r="P1707" s="93"/>
      <c r="Q1707" s="93"/>
      <c r="R1707" s="93"/>
      <c r="S1707" s="93"/>
      <c r="T1707" s="93"/>
      <c r="U1707" s="93"/>
      <c r="V1707" s="93"/>
      <c r="W1707" s="93"/>
      <c r="X1707" s="93"/>
      <c r="Y1707" s="93"/>
      <c r="Z1707" s="93"/>
      <c r="AA1707" s="93"/>
      <c r="AB1707" s="93"/>
      <c r="AC1707" s="93"/>
      <c r="AD1707" s="93"/>
      <c r="AE1707" s="93"/>
      <c r="AF1707" s="93"/>
      <c r="AG1707" s="93"/>
      <c r="AH1707" s="93"/>
      <c r="AI1707" s="93"/>
      <c r="AJ1707" s="93"/>
      <c r="AK1707" s="93"/>
      <c r="AL1707" s="93"/>
      <c r="AM1707" s="93"/>
      <c r="AN1707" s="93"/>
      <c r="AO1707" s="93"/>
      <c r="AP1707" s="93"/>
      <c r="AQ1707" s="93"/>
      <c r="AR1707" s="93"/>
    </row>
    <row r="1708" spans="13:44" x14ac:dyDescent="0.2">
      <c r="M1708" s="105"/>
      <c r="O1708" s="93"/>
      <c r="P1708" s="93"/>
      <c r="Q1708" s="93"/>
      <c r="R1708" s="93"/>
      <c r="S1708" s="93"/>
      <c r="T1708" s="93"/>
      <c r="U1708" s="93"/>
      <c r="V1708" s="93"/>
      <c r="W1708" s="93"/>
      <c r="X1708" s="93"/>
      <c r="Y1708" s="93"/>
      <c r="Z1708" s="93"/>
      <c r="AA1708" s="93"/>
      <c r="AB1708" s="93"/>
      <c r="AC1708" s="93"/>
      <c r="AD1708" s="93"/>
      <c r="AE1708" s="93"/>
      <c r="AF1708" s="93"/>
      <c r="AG1708" s="93"/>
      <c r="AH1708" s="93"/>
      <c r="AI1708" s="93"/>
      <c r="AJ1708" s="93"/>
      <c r="AK1708" s="93"/>
      <c r="AL1708" s="93"/>
      <c r="AM1708" s="93"/>
      <c r="AN1708" s="93"/>
      <c r="AO1708" s="93"/>
      <c r="AP1708" s="93"/>
      <c r="AQ1708" s="93"/>
      <c r="AR1708" s="93"/>
    </row>
    <row r="1709" spans="13:44" x14ac:dyDescent="0.2">
      <c r="M1709" s="105"/>
      <c r="O1709" s="93"/>
      <c r="P1709" s="93"/>
      <c r="Q1709" s="93"/>
      <c r="R1709" s="93"/>
      <c r="S1709" s="93"/>
      <c r="T1709" s="93"/>
      <c r="U1709" s="93"/>
      <c r="V1709" s="93"/>
      <c r="W1709" s="93"/>
      <c r="X1709" s="93"/>
      <c r="Y1709" s="93"/>
      <c r="Z1709" s="93"/>
      <c r="AA1709" s="93"/>
      <c r="AB1709" s="93"/>
      <c r="AC1709" s="93"/>
      <c r="AD1709" s="93"/>
      <c r="AE1709" s="93"/>
      <c r="AF1709" s="93"/>
      <c r="AG1709" s="93"/>
      <c r="AH1709" s="93"/>
      <c r="AI1709" s="93"/>
      <c r="AJ1709" s="93"/>
      <c r="AK1709" s="93"/>
      <c r="AL1709" s="93"/>
      <c r="AM1709" s="93"/>
      <c r="AN1709" s="93"/>
      <c r="AO1709" s="93"/>
      <c r="AP1709" s="93"/>
      <c r="AQ1709" s="93"/>
      <c r="AR1709" s="93"/>
    </row>
    <row r="1710" spans="13:44" x14ac:dyDescent="0.2">
      <c r="M1710" s="105"/>
      <c r="O1710" s="93"/>
      <c r="P1710" s="93"/>
      <c r="Q1710" s="93"/>
      <c r="R1710" s="93"/>
      <c r="S1710" s="93"/>
      <c r="T1710" s="93"/>
      <c r="U1710" s="93"/>
      <c r="V1710" s="93"/>
      <c r="W1710" s="93"/>
      <c r="X1710" s="93"/>
      <c r="Y1710" s="93"/>
      <c r="Z1710" s="93"/>
      <c r="AA1710" s="93"/>
      <c r="AB1710" s="93"/>
      <c r="AC1710" s="93"/>
      <c r="AD1710" s="93"/>
      <c r="AE1710" s="93"/>
      <c r="AF1710" s="93"/>
      <c r="AG1710" s="93"/>
      <c r="AH1710" s="93"/>
      <c r="AI1710" s="93"/>
      <c r="AJ1710" s="93"/>
      <c r="AK1710" s="93"/>
      <c r="AL1710" s="93"/>
      <c r="AM1710" s="93"/>
      <c r="AN1710" s="93"/>
      <c r="AO1710" s="93"/>
      <c r="AP1710" s="93"/>
      <c r="AQ1710" s="93"/>
      <c r="AR1710" s="93"/>
    </row>
    <row r="1711" spans="13:44" x14ac:dyDescent="0.2">
      <c r="M1711" s="105"/>
      <c r="O1711" s="93"/>
      <c r="P1711" s="93"/>
      <c r="Q1711" s="93"/>
      <c r="R1711" s="93"/>
      <c r="S1711" s="93"/>
      <c r="T1711" s="93"/>
      <c r="U1711" s="93"/>
      <c r="V1711" s="93"/>
      <c r="W1711" s="93"/>
      <c r="X1711" s="93"/>
      <c r="Y1711" s="93"/>
      <c r="Z1711" s="93"/>
      <c r="AA1711" s="93"/>
      <c r="AB1711" s="93"/>
      <c r="AC1711" s="93"/>
      <c r="AD1711" s="93"/>
      <c r="AE1711" s="93"/>
      <c r="AF1711" s="93"/>
      <c r="AG1711" s="93"/>
      <c r="AH1711" s="93"/>
      <c r="AI1711" s="93"/>
      <c r="AJ1711" s="93"/>
      <c r="AK1711" s="93"/>
      <c r="AL1711" s="93"/>
      <c r="AM1711" s="93"/>
      <c r="AN1711" s="93"/>
      <c r="AO1711" s="93"/>
      <c r="AP1711" s="93"/>
      <c r="AQ1711" s="93"/>
      <c r="AR1711" s="93"/>
    </row>
    <row r="1712" spans="13:44" x14ac:dyDescent="0.2">
      <c r="M1712" s="105"/>
      <c r="O1712" s="93"/>
      <c r="P1712" s="93"/>
      <c r="Q1712" s="93"/>
      <c r="R1712" s="93"/>
      <c r="S1712" s="93"/>
      <c r="T1712" s="93"/>
      <c r="U1712" s="93"/>
      <c r="V1712" s="93"/>
      <c r="W1712" s="93"/>
      <c r="X1712" s="93"/>
      <c r="Y1712" s="93"/>
      <c r="Z1712" s="93"/>
      <c r="AA1712" s="93"/>
      <c r="AB1712" s="93"/>
      <c r="AC1712" s="93"/>
      <c r="AD1712" s="93"/>
      <c r="AE1712" s="93"/>
      <c r="AF1712" s="93"/>
      <c r="AG1712" s="93"/>
      <c r="AH1712" s="93"/>
      <c r="AI1712" s="93"/>
      <c r="AJ1712" s="93"/>
      <c r="AK1712" s="93"/>
      <c r="AL1712" s="93"/>
      <c r="AM1712" s="93"/>
      <c r="AN1712" s="93"/>
      <c r="AO1712" s="93"/>
      <c r="AP1712" s="93"/>
      <c r="AQ1712" s="93"/>
      <c r="AR1712" s="93"/>
    </row>
    <row r="1713" spans="13:44" x14ac:dyDescent="0.2">
      <c r="M1713" s="105"/>
      <c r="O1713" s="93"/>
      <c r="P1713" s="93"/>
      <c r="Q1713" s="93"/>
      <c r="R1713" s="93"/>
      <c r="S1713" s="93"/>
      <c r="T1713" s="93"/>
      <c r="U1713" s="93"/>
      <c r="V1713" s="93"/>
      <c r="W1713" s="93"/>
      <c r="X1713" s="93"/>
      <c r="Y1713" s="93"/>
      <c r="Z1713" s="93"/>
      <c r="AA1713" s="93"/>
      <c r="AB1713" s="93"/>
      <c r="AC1713" s="93"/>
      <c r="AD1713" s="93"/>
      <c r="AE1713" s="93"/>
      <c r="AF1713" s="93"/>
      <c r="AG1713" s="93"/>
      <c r="AH1713" s="93"/>
      <c r="AI1713" s="93"/>
      <c r="AJ1713" s="93"/>
      <c r="AK1713" s="93"/>
      <c r="AL1713" s="93"/>
      <c r="AM1713" s="93"/>
      <c r="AN1713" s="93"/>
      <c r="AO1713" s="93"/>
      <c r="AP1713" s="93"/>
      <c r="AQ1713" s="93"/>
      <c r="AR1713" s="93"/>
    </row>
    <row r="1714" spans="13:44" x14ac:dyDescent="0.2">
      <c r="M1714" s="105"/>
      <c r="O1714" s="93"/>
      <c r="P1714" s="93"/>
      <c r="Q1714" s="93"/>
      <c r="R1714" s="93"/>
      <c r="S1714" s="93"/>
      <c r="T1714" s="93"/>
      <c r="U1714" s="93"/>
      <c r="V1714" s="93"/>
      <c r="W1714" s="93"/>
      <c r="X1714" s="93"/>
      <c r="Y1714" s="93"/>
      <c r="Z1714" s="93"/>
      <c r="AA1714" s="93"/>
      <c r="AB1714" s="93"/>
      <c r="AC1714" s="93"/>
      <c r="AD1714" s="93"/>
      <c r="AE1714" s="93"/>
      <c r="AF1714" s="93"/>
      <c r="AG1714" s="93"/>
      <c r="AH1714" s="93"/>
      <c r="AI1714" s="93"/>
      <c r="AJ1714" s="93"/>
      <c r="AK1714" s="93"/>
      <c r="AL1714" s="93"/>
      <c r="AM1714" s="93"/>
      <c r="AN1714" s="93"/>
      <c r="AO1714" s="93"/>
      <c r="AP1714" s="93"/>
      <c r="AQ1714" s="93"/>
      <c r="AR1714" s="93"/>
    </row>
    <row r="1715" spans="13:44" x14ac:dyDescent="0.2">
      <c r="M1715" s="105"/>
      <c r="O1715" s="93"/>
      <c r="P1715" s="93"/>
      <c r="Q1715" s="93"/>
      <c r="R1715" s="93"/>
      <c r="S1715" s="93"/>
      <c r="T1715" s="93"/>
      <c r="U1715" s="93"/>
      <c r="V1715" s="93"/>
      <c r="W1715" s="93"/>
      <c r="X1715" s="93"/>
      <c r="Y1715" s="93"/>
      <c r="Z1715" s="93"/>
      <c r="AA1715" s="93"/>
      <c r="AB1715" s="93"/>
      <c r="AC1715" s="93"/>
      <c r="AD1715" s="93"/>
      <c r="AE1715" s="93"/>
      <c r="AF1715" s="93"/>
      <c r="AG1715" s="93"/>
      <c r="AH1715" s="93"/>
      <c r="AI1715" s="93"/>
      <c r="AJ1715" s="93"/>
      <c r="AK1715" s="93"/>
      <c r="AL1715" s="93"/>
      <c r="AM1715" s="93"/>
      <c r="AN1715" s="93"/>
      <c r="AO1715" s="93"/>
      <c r="AP1715" s="93"/>
      <c r="AQ1715" s="93"/>
      <c r="AR1715" s="93"/>
    </row>
    <row r="1716" spans="13:44" x14ac:dyDescent="0.2">
      <c r="M1716" s="105"/>
      <c r="O1716" s="93"/>
      <c r="P1716" s="93"/>
      <c r="Q1716" s="93"/>
      <c r="R1716" s="93"/>
      <c r="S1716" s="93"/>
      <c r="T1716" s="93"/>
      <c r="U1716" s="93"/>
      <c r="V1716" s="93"/>
      <c r="W1716" s="93"/>
      <c r="X1716" s="93"/>
      <c r="Y1716" s="93"/>
      <c r="Z1716" s="93"/>
      <c r="AA1716" s="93"/>
      <c r="AB1716" s="93"/>
      <c r="AC1716" s="93"/>
      <c r="AD1716" s="93"/>
      <c r="AE1716" s="93"/>
      <c r="AF1716" s="93"/>
      <c r="AG1716" s="93"/>
      <c r="AH1716" s="93"/>
      <c r="AI1716" s="93"/>
      <c r="AJ1716" s="93"/>
      <c r="AK1716" s="93"/>
      <c r="AL1716" s="93"/>
      <c r="AM1716" s="93"/>
      <c r="AN1716" s="93"/>
      <c r="AO1716" s="93"/>
      <c r="AP1716" s="93"/>
      <c r="AQ1716" s="93"/>
      <c r="AR1716" s="93"/>
    </row>
    <row r="1717" spans="13:44" x14ac:dyDescent="0.2">
      <c r="M1717" s="105"/>
      <c r="O1717" s="93"/>
      <c r="P1717" s="93"/>
      <c r="Q1717" s="93"/>
      <c r="R1717" s="93"/>
      <c r="S1717" s="93"/>
      <c r="T1717" s="93"/>
      <c r="U1717" s="93"/>
      <c r="V1717" s="93"/>
      <c r="W1717" s="93"/>
      <c r="X1717" s="93"/>
      <c r="Y1717" s="93"/>
      <c r="Z1717" s="93"/>
      <c r="AA1717" s="93"/>
      <c r="AB1717" s="93"/>
      <c r="AC1717" s="93"/>
      <c r="AD1717" s="93"/>
      <c r="AE1717" s="93"/>
      <c r="AF1717" s="93"/>
      <c r="AG1717" s="93"/>
      <c r="AH1717" s="93"/>
      <c r="AI1717" s="93"/>
      <c r="AJ1717" s="93"/>
      <c r="AK1717" s="93"/>
      <c r="AL1717" s="93"/>
      <c r="AM1717" s="93"/>
      <c r="AN1717" s="93"/>
      <c r="AO1717" s="93"/>
      <c r="AP1717" s="93"/>
      <c r="AQ1717" s="93"/>
      <c r="AR1717" s="93"/>
    </row>
    <row r="1718" spans="13:44" x14ac:dyDescent="0.2">
      <c r="M1718" s="105"/>
      <c r="O1718" s="93"/>
      <c r="P1718" s="93"/>
      <c r="Q1718" s="93"/>
      <c r="R1718" s="93"/>
      <c r="S1718" s="93"/>
      <c r="T1718" s="93"/>
      <c r="U1718" s="93"/>
      <c r="V1718" s="93"/>
      <c r="W1718" s="93"/>
      <c r="X1718" s="93"/>
      <c r="Y1718" s="93"/>
      <c r="Z1718" s="93"/>
      <c r="AA1718" s="93"/>
      <c r="AB1718" s="93"/>
      <c r="AC1718" s="93"/>
      <c r="AD1718" s="93"/>
      <c r="AE1718" s="93"/>
      <c r="AF1718" s="93"/>
      <c r="AG1718" s="93"/>
      <c r="AH1718" s="93"/>
      <c r="AI1718" s="93"/>
      <c r="AJ1718" s="93"/>
      <c r="AK1718" s="93"/>
      <c r="AL1718" s="93"/>
      <c r="AM1718" s="93"/>
      <c r="AN1718" s="93"/>
      <c r="AO1718" s="93"/>
      <c r="AP1718" s="93"/>
      <c r="AQ1718" s="93"/>
      <c r="AR1718" s="93"/>
    </row>
    <row r="1719" spans="13:44" x14ac:dyDescent="0.2">
      <c r="M1719" s="105"/>
      <c r="O1719" s="93"/>
      <c r="P1719" s="93"/>
      <c r="Q1719" s="93"/>
      <c r="R1719" s="93"/>
      <c r="S1719" s="93"/>
      <c r="T1719" s="93"/>
      <c r="U1719" s="93"/>
      <c r="V1719" s="93"/>
      <c r="W1719" s="93"/>
      <c r="X1719" s="93"/>
      <c r="Y1719" s="93"/>
      <c r="Z1719" s="93"/>
      <c r="AA1719" s="93"/>
      <c r="AB1719" s="93"/>
      <c r="AC1719" s="93"/>
      <c r="AD1719" s="93"/>
      <c r="AE1719" s="93"/>
      <c r="AF1719" s="93"/>
      <c r="AG1719" s="93"/>
      <c r="AH1719" s="93"/>
      <c r="AI1719" s="93"/>
      <c r="AJ1719" s="93"/>
      <c r="AK1719" s="93"/>
      <c r="AL1719" s="93"/>
      <c r="AM1719" s="93"/>
      <c r="AN1719" s="93"/>
      <c r="AO1719" s="93"/>
      <c r="AP1719" s="93"/>
      <c r="AQ1719" s="93"/>
      <c r="AR1719" s="93"/>
    </row>
    <row r="1720" spans="13:44" x14ac:dyDescent="0.2">
      <c r="M1720" s="105"/>
      <c r="O1720" s="93"/>
      <c r="P1720" s="93"/>
      <c r="Q1720" s="93"/>
      <c r="R1720" s="93"/>
      <c r="S1720" s="93"/>
      <c r="T1720" s="93"/>
      <c r="U1720" s="93"/>
      <c r="V1720" s="93"/>
      <c r="W1720" s="93"/>
      <c r="X1720" s="93"/>
      <c r="Y1720" s="93"/>
      <c r="Z1720" s="93"/>
      <c r="AA1720" s="93"/>
      <c r="AB1720" s="93"/>
      <c r="AC1720" s="93"/>
      <c r="AD1720" s="93"/>
      <c r="AE1720" s="93"/>
      <c r="AF1720" s="93"/>
      <c r="AG1720" s="93"/>
      <c r="AH1720" s="93"/>
      <c r="AI1720" s="93"/>
      <c r="AJ1720" s="93"/>
      <c r="AK1720" s="93"/>
      <c r="AL1720" s="93"/>
      <c r="AM1720" s="93"/>
      <c r="AN1720" s="93"/>
      <c r="AO1720" s="93"/>
      <c r="AP1720" s="93"/>
      <c r="AQ1720" s="93"/>
      <c r="AR1720" s="93"/>
    </row>
    <row r="1721" spans="13:44" x14ac:dyDescent="0.2">
      <c r="M1721" s="105"/>
      <c r="O1721" s="93"/>
      <c r="P1721" s="93"/>
      <c r="Q1721" s="93"/>
      <c r="R1721" s="93"/>
      <c r="S1721" s="93"/>
      <c r="T1721" s="93"/>
      <c r="U1721" s="93"/>
      <c r="V1721" s="93"/>
      <c r="W1721" s="93"/>
      <c r="X1721" s="93"/>
      <c r="Y1721" s="93"/>
      <c r="Z1721" s="93"/>
      <c r="AA1721" s="93"/>
      <c r="AB1721" s="93"/>
      <c r="AC1721" s="93"/>
      <c r="AD1721" s="93"/>
      <c r="AE1721" s="93"/>
      <c r="AF1721" s="93"/>
      <c r="AG1721" s="93"/>
      <c r="AH1721" s="93"/>
      <c r="AI1721" s="93"/>
      <c r="AJ1721" s="93"/>
      <c r="AK1721" s="93"/>
      <c r="AL1721" s="93"/>
      <c r="AM1721" s="93"/>
      <c r="AN1721" s="93"/>
      <c r="AO1721" s="93"/>
      <c r="AP1721" s="93"/>
      <c r="AQ1721" s="93"/>
      <c r="AR1721" s="93"/>
    </row>
    <row r="1722" spans="13:44" x14ac:dyDescent="0.2">
      <c r="M1722" s="105"/>
      <c r="O1722" s="93"/>
      <c r="P1722" s="93"/>
      <c r="Q1722" s="93"/>
      <c r="R1722" s="93"/>
      <c r="S1722" s="93"/>
      <c r="T1722" s="93"/>
      <c r="U1722" s="93"/>
      <c r="V1722" s="93"/>
      <c r="W1722" s="93"/>
      <c r="X1722" s="93"/>
      <c r="Y1722" s="93"/>
      <c r="Z1722" s="93"/>
      <c r="AA1722" s="93"/>
      <c r="AB1722" s="93"/>
      <c r="AC1722" s="93"/>
      <c r="AD1722" s="93"/>
      <c r="AE1722" s="93"/>
      <c r="AF1722" s="93"/>
      <c r="AG1722" s="93"/>
      <c r="AH1722" s="93"/>
      <c r="AI1722" s="93"/>
      <c r="AJ1722" s="93"/>
      <c r="AK1722" s="93"/>
      <c r="AL1722" s="93"/>
      <c r="AM1722" s="93"/>
      <c r="AN1722" s="93"/>
      <c r="AO1722" s="93"/>
      <c r="AP1722" s="93"/>
      <c r="AQ1722" s="93"/>
      <c r="AR1722" s="93"/>
    </row>
    <row r="1723" spans="13:44" x14ac:dyDescent="0.2">
      <c r="M1723" s="105"/>
      <c r="O1723" s="93"/>
      <c r="P1723" s="93"/>
      <c r="Q1723" s="93"/>
      <c r="R1723" s="93"/>
      <c r="S1723" s="93"/>
      <c r="T1723" s="93"/>
      <c r="U1723" s="93"/>
      <c r="V1723" s="93"/>
      <c r="W1723" s="93"/>
      <c r="X1723" s="93"/>
      <c r="Y1723" s="93"/>
      <c r="Z1723" s="93"/>
      <c r="AA1723" s="93"/>
      <c r="AB1723" s="93"/>
      <c r="AC1723" s="93"/>
      <c r="AD1723" s="93"/>
      <c r="AE1723" s="93"/>
      <c r="AF1723" s="93"/>
      <c r="AG1723" s="93"/>
      <c r="AH1723" s="93"/>
      <c r="AI1723" s="93"/>
      <c r="AJ1723" s="93"/>
      <c r="AK1723" s="93"/>
      <c r="AL1723" s="93"/>
      <c r="AM1723" s="93"/>
      <c r="AN1723" s="93"/>
      <c r="AO1723" s="93"/>
      <c r="AP1723" s="93"/>
      <c r="AQ1723" s="93"/>
      <c r="AR1723" s="93"/>
    </row>
    <row r="1724" spans="13:44" x14ac:dyDescent="0.2">
      <c r="M1724" s="105"/>
      <c r="O1724" s="93"/>
      <c r="P1724" s="93"/>
      <c r="Q1724" s="93"/>
      <c r="R1724" s="93"/>
      <c r="S1724" s="93"/>
      <c r="T1724" s="93"/>
      <c r="U1724" s="93"/>
      <c r="V1724" s="93"/>
      <c r="W1724" s="93"/>
      <c r="X1724" s="93"/>
      <c r="Y1724" s="93"/>
      <c r="Z1724" s="93"/>
      <c r="AA1724" s="93"/>
      <c r="AB1724" s="93"/>
      <c r="AC1724" s="93"/>
      <c r="AD1724" s="93"/>
      <c r="AE1724" s="93"/>
      <c r="AF1724" s="93"/>
      <c r="AG1724" s="93"/>
      <c r="AH1724" s="93"/>
      <c r="AI1724" s="93"/>
      <c r="AJ1724" s="93"/>
      <c r="AK1724" s="93"/>
      <c r="AL1724" s="93"/>
      <c r="AM1724" s="93"/>
      <c r="AN1724" s="93"/>
      <c r="AO1724" s="93"/>
      <c r="AP1724" s="93"/>
      <c r="AQ1724" s="93"/>
      <c r="AR1724" s="93"/>
    </row>
    <row r="1725" spans="13:44" x14ac:dyDescent="0.2">
      <c r="M1725" s="105"/>
      <c r="O1725" s="93"/>
      <c r="P1725" s="93"/>
      <c r="Q1725" s="93"/>
      <c r="R1725" s="93"/>
      <c r="S1725" s="93"/>
      <c r="T1725" s="93"/>
      <c r="U1725" s="93"/>
      <c r="V1725" s="93"/>
      <c r="W1725" s="93"/>
      <c r="X1725" s="93"/>
      <c r="Y1725" s="93"/>
      <c r="Z1725" s="93"/>
      <c r="AA1725" s="93"/>
      <c r="AB1725" s="93"/>
      <c r="AC1725" s="93"/>
      <c r="AD1725" s="93"/>
      <c r="AE1725" s="93"/>
      <c r="AF1725" s="93"/>
      <c r="AG1725" s="93"/>
      <c r="AH1725" s="93"/>
      <c r="AI1725" s="93"/>
      <c r="AJ1725" s="93"/>
      <c r="AK1725" s="93"/>
      <c r="AL1725" s="93"/>
      <c r="AM1725" s="93"/>
      <c r="AN1725" s="93"/>
      <c r="AO1725" s="93"/>
      <c r="AP1725" s="93"/>
      <c r="AQ1725" s="93"/>
      <c r="AR1725" s="93"/>
    </row>
    <row r="1726" spans="13:44" x14ac:dyDescent="0.2">
      <c r="M1726" s="105"/>
      <c r="O1726" s="93"/>
      <c r="P1726" s="93"/>
      <c r="Q1726" s="93"/>
      <c r="R1726" s="93"/>
      <c r="S1726" s="93"/>
      <c r="T1726" s="93"/>
      <c r="U1726" s="93"/>
      <c r="V1726" s="93"/>
      <c r="W1726" s="93"/>
      <c r="X1726" s="93"/>
      <c r="Y1726" s="93"/>
      <c r="Z1726" s="93"/>
      <c r="AA1726" s="93"/>
      <c r="AB1726" s="93"/>
      <c r="AC1726" s="93"/>
      <c r="AD1726" s="93"/>
      <c r="AE1726" s="93"/>
      <c r="AF1726" s="93"/>
      <c r="AG1726" s="93"/>
      <c r="AH1726" s="93"/>
      <c r="AI1726" s="93"/>
      <c r="AJ1726" s="93"/>
      <c r="AK1726" s="93"/>
      <c r="AL1726" s="93"/>
      <c r="AM1726" s="93"/>
      <c r="AN1726" s="93"/>
      <c r="AO1726" s="93"/>
      <c r="AP1726" s="93"/>
      <c r="AQ1726" s="93"/>
      <c r="AR1726" s="93"/>
    </row>
    <row r="1727" spans="13:44" x14ac:dyDescent="0.2">
      <c r="M1727" s="105"/>
      <c r="O1727" s="93"/>
      <c r="P1727" s="93"/>
      <c r="Q1727" s="93"/>
      <c r="R1727" s="93"/>
      <c r="S1727" s="93"/>
      <c r="T1727" s="93"/>
      <c r="U1727" s="93"/>
      <c r="V1727" s="93"/>
      <c r="W1727" s="93"/>
      <c r="X1727" s="93"/>
      <c r="Y1727" s="93"/>
      <c r="Z1727" s="93"/>
      <c r="AA1727" s="93"/>
      <c r="AB1727" s="93"/>
      <c r="AC1727" s="93"/>
      <c r="AD1727" s="93"/>
      <c r="AE1727" s="93"/>
      <c r="AF1727" s="93"/>
      <c r="AG1727" s="93"/>
      <c r="AH1727" s="93"/>
      <c r="AI1727" s="93"/>
      <c r="AJ1727" s="93"/>
      <c r="AK1727" s="93"/>
      <c r="AL1727" s="93"/>
      <c r="AM1727" s="93"/>
      <c r="AN1727" s="93"/>
      <c r="AO1727" s="93"/>
      <c r="AP1727" s="93"/>
      <c r="AQ1727" s="93"/>
      <c r="AR1727" s="93"/>
    </row>
    <row r="1728" spans="13:44" x14ac:dyDescent="0.2">
      <c r="M1728" s="105"/>
      <c r="O1728" s="93"/>
      <c r="P1728" s="93"/>
      <c r="Q1728" s="93"/>
      <c r="R1728" s="93"/>
      <c r="S1728" s="93"/>
      <c r="T1728" s="93"/>
      <c r="U1728" s="93"/>
      <c r="V1728" s="93"/>
      <c r="W1728" s="93"/>
      <c r="X1728" s="93"/>
      <c r="Y1728" s="93"/>
      <c r="Z1728" s="93"/>
      <c r="AA1728" s="93"/>
      <c r="AB1728" s="93"/>
      <c r="AC1728" s="93"/>
      <c r="AD1728" s="93"/>
      <c r="AE1728" s="93"/>
      <c r="AF1728" s="93"/>
      <c r="AG1728" s="93"/>
      <c r="AH1728" s="93"/>
      <c r="AI1728" s="93"/>
      <c r="AJ1728" s="93"/>
      <c r="AK1728" s="93"/>
      <c r="AL1728" s="93"/>
      <c r="AM1728" s="93"/>
      <c r="AN1728" s="93"/>
      <c r="AO1728" s="93"/>
      <c r="AP1728" s="93"/>
      <c r="AQ1728" s="93"/>
      <c r="AR1728" s="93"/>
    </row>
    <row r="1729" spans="13:44" x14ac:dyDescent="0.2">
      <c r="M1729" s="105"/>
      <c r="O1729" s="93"/>
      <c r="P1729" s="93"/>
      <c r="Q1729" s="93"/>
      <c r="R1729" s="93"/>
      <c r="S1729" s="93"/>
      <c r="T1729" s="93"/>
      <c r="U1729" s="93"/>
      <c r="V1729" s="93"/>
      <c r="W1729" s="93"/>
      <c r="X1729" s="93"/>
      <c r="Y1729" s="93"/>
      <c r="Z1729" s="93"/>
      <c r="AA1729" s="93"/>
      <c r="AB1729" s="93"/>
      <c r="AC1729" s="93"/>
      <c r="AD1729" s="93"/>
      <c r="AE1729" s="93"/>
      <c r="AF1729" s="93"/>
      <c r="AG1729" s="93"/>
      <c r="AH1729" s="93"/>
      <c r="AI1729" s="93"/>
      <c r="AJ1729" s="93"/>
      <c r="AK1729" s="93"/>
      <c r="AL1729" s="93"/>
      <c r="AM1729" s="93"/>
      <c r="AN1729" s="93"/>
      <c r="AO1729" s="93"/>
      <c r="AP1729" s="93"/>
      <c r="AQ1729" s="93"/>
      <c r="AR1729" s="93"/>
    </row>
    <row r="1730" spans="13:44" x14ac:dyDescent="0.2">
      <c r="M1730" s="105"/>
      <c r="O1730" s="93"/>
      <c r="P1730" s="93"/>
      <c r="Q1730" s="93"/>
      <c r="R1730" s="93"/>
      <c r="S1730" s="93"/>
      <c r="T1730" s="93"/>
      <c r="U1730" s="93"/>
      <c r="V1730" s="93"/>
      <c r="W1730" s="93"/>
      <c r="X1730" s="93"/>
      <c r="Y1730" s="93"/>
      <c r="Z1730" s="93"/>
      <c r="AA1730" s="93"/>
      <c r="AB1730" s="93"/>
      <c r="AC1730" s="93"/>
      <c r="AD1730" s="93"/>
      <c r="AE1730" s="93"/>
      <c r="AF1730" s="93"/>
      <c r="AG1730" s="93"/>
      <c r="AH1730" s="93"/>
      <c r="AI1730" s="93"/>
      <c r="AJ1730" s="93"/>
      <c r="AK1730" s="93"/>
      <c r="AL1730" s="93"/>
      <c r="AM1730" s="93"/>
      <c r="AN1730" s="93"/>
      <c r="AO1730" s="93"/>
      <c r="AP1730" s="93"/>
      <c r="AQ1730" s="93"/>
      <c r="AR1730" s="93"/>
    </row>
    <row r="1731" spans="13:44" x14ac:dyDescent="0.2">
      <c r="M1731" s="105"/>
      <c r="O1731" s="93"/>
      <c r="P1731" s="93"/>
      <c r="Q1731" s="93"/>
      <c r="R1731" s="93"/>
      <c r="S1731" s="93"/>
      <c r="T1731" s="93"/>
      <c r="U1731" s="93"/>
      <c r="V1731" s="93"/>
      <c r="W1731" s="93"/>
      <c r="X1731" s="93"/>
      <c r="Y1731" s="93"/>
      <c r="Z1731" s="93"/>
      <c r="AA1731" s="93"/>
      <c r="AB1731" s="93"/>
      <c r="AC1731" s="93"/>
      <c r="AD1731" s="93"/>
      <c r="AE1731" s="93"/>
      <c r="AF1731" s="93"/>
      <c r="AG1731" s="93"/>
      <c r="AH1731" s="93"/>
      <c r="AI1731" s="93"/>
      <c r="AJ1731" s="93"/>
      <c r="AK1731" s="93"/>
      <c r="AL1731" s="93"/>
      <c r="AM1731" s="93"/>
      <c r="AN1731" s="93"/>
      <c r="AO1731" s="93"/>
      <c r="AP1731" s="93"/>
      <c r="AQ1731" s="93"/>
      <c r="AR1731" s="93"/>
    </row>
    <row r="1732" spans="13:44" x14ac:dyDescent="0.2">
      <c r="M1732" s="105"/>
      <c r="O1732" s="93"/>
      <c r="P1732" s="93"/>
      <c r="Q1732" s="93"/>
      <c r="R1732" s="93"/>
      <c r="S1732" s="93"/>
      <c r="T1732" s="93"/>
      <c r="U1732" s="93"/>
      <c r="V1732" s="93"/>
      <c r="W1732" s="93"/>
      <c r="X1732" s="93"/>
      <c r="Y1732" s="93"/>
      <c r="Z1732" s="93"/>
      <c r="AA1732" s="93"/>
      <c r="AB1732" s="93"/>
      <c r="AC1732" s="93"/>
      <c r="AD1732" s="93"/>
      <c r="AE1732" s="93"/>
      <c r="AF1732" s="93"/>
      <c r="AG1732" s="93"/>
      <c r="AH1732" s="93"/>
      <c r="AI1732" s="93"/>
      <c r="AJ1732" s="93"/>
      <c r="AK1732" s="93"/>
      <c r="AL1732" s="93"/>
      <c r="AM1732" s="93"/>
      <c r="AN1732" s="93"/>
      <c r="AO1732" s="93"/>
      <c r="AP1732" s="93"/>
      <c r="AQ1732" s="93"/>
      <c r="AR1732" s="93"/>
    </row>
    <row r="1733" spans="13:44" x14ac:dyDescent="0.2">
      <c r="M1733" s="105"/>
      <c r="O1733" s="93"/>
      <c r="P1733" s="93"/>
      <c r="Q1733" s="93"/>
      <c r="R1733" s="93"/>
      <c r="S1733" s="93"/>
      <c r="T1733" s="93"/>
      <c r="U1733" s="93"/>
      <c r="V1733" s="93"/>
      <c r="W1733" s="93"/>
      <c r="X1733" s="93"/>
      <c r="Y1733" s="93"/>
      <c r="Z1733" s="93"/>
      <c r="AA1733" s="93"/>
      <c r="AB1733" s="93"/>
      <c r="AC1733" s="93"/>
      <c r="AD1733" s="93"/>
      <c r="AE1733" s="93"/>
      <c r="AF1733" s="93"/>
      <c r="AG1733" s="93"/>
      <c r="AH1733" s="93"/>
      <c r="AI1733" s="93"/>
      <c r="AJ1733" s="93"/>
      <c r="AK1733" s="93"/>
      <c r="AL1733" s="93"/>
      <c r="AM1733" s="93"/>
      <c r="AN1733" s="93"/>
      <c r="AO1733" s="93"/>
      <c r="AP1733" s="93"/>
      <c r="AQ1733" s="93"/>
      <c r="AR1733" s="93"/>
    </row>
    <row r="1734" spans="13:44" x14ac:dyDescent="0.2">
      <c r="M1734" s="105"/>
      <c r="O1734" s="93"/>
      <c r="P1734" s="93"/>
      <c r="Q1734" s="93"/>
      <c r="R1734" s="93"/>
      <c r="S1734" s="93"/>
      <c r="T1734" s="93"/>
      <c r="U1734" s="93"/>
      <c r="V1734" s="93"/>
      <c r="W1734" s="93"/>
      <c r="X1734" s="93"/>
      <c r="Y1734" s="93"/>
      <c r="Z1734" s="93"/>
      <c r="AA1734" s="93"/>
      <c r="AB1734" s="93"/>
      <c r="AC1734" s="93"/>
      <c r="AD1734" s="93"/>
      <c r="AE1734" s="93"/>
      <c r="AF1734" s="93"/>
      <c r="AG1734" s="93"/>
      <c r="AH1734" s="93"/>
      <c r="AI1734" s="93"/>
      <c r="AJ1734" s="93"/>
      <c r="AK1734" s="93"/>
      <c r="AL1734" s="93"/>
      <c r="AM1734" s="93"/>
      <c r="AN1734" s="93"/>
      <c r="AO1734" s="93"/>
      <c r="AP1734" s="93"/>
      <c r="AQ1734" s="93"/>
      <c r="AR1734" s="93"/>
    </row>
    <row r="1735" spans="13:44" x14ac:dyDescent="0.2">
      <c r="M1735" s="105"/>
      <c r="O1735" s="93"/>
      <c r="P1735" s="93"/>
      <c r="Q1735" s="93"/>
      <c r="R1735" s="93"/>
      <c r="S1735" s="93"/>
      <c r="T1735" s="93"/>
      <c r="U1735" s="93"/>
      <c r="V1735" s="93"/>
      <c r="W1735" s="93"/>
      <c r="X1735" s="93"/>
      <c r="Y1735" s="93"/>
      <c r="Z1735" s="93"/>
      <c r="AA1735" s="93"/>
      <c r="AB1735" s="93"/>
      <c r="AC1735" s="93"/>
      <c r="AD1735" s="93"/>
      <c r="AE1735" s="93"/>
      <c r="AF1735" s="93"/>
      <c r="AG1735" s="93"/>
      <c r="AH1735" s="93"/>
      <c r="AI1735" s="93"/>
      <c r="AJ1735" s="93"/>
      <c r="AK1735" s="93"/>
      <c r="AL1735" s="93"/>
      <c r="AM1735" s="93"/>
      <c r="AN1735" s="93"/>
      <c r="AO1735" s="93"/>
      <c r="AP1735" s="93"/>
      <c r="AQ1735" s="93"/>
      <c r="AR1735" s="93"/>
    </row>
    <row r="1736" spans="13:44" x14ac:dyDescent="0.2">
      <c r="M1736" s="105"/>
      <c r="O1736" s="93"/>
      <c r="P1736" s="93"/>
      <c r="Q1736" s="93"/>
      <c r="R1736" s="93"/>
      <c r="S1736" s="93"/>
      <c r="T1736" s="93"/>
      <c r="U1736" s="93"/>
      <c r="V1736" s="93"/>
      <c r="W1736" s="93"/>
      <c r="X1736" s="93"/>
      <c r="Y1736" s="93"/>
      <c r="Z1736" s="93"/>
      <c r="AA1736" s="93"/>
      <c r="AB1736" s="93"/>
      <c r="AC1736" s="93"/>
      <c r="AD1736" s="93"/>
      <c r="AE1736" s="93"/>
      <c r="AF1736" s="93"/>
      <c r="AG1736" s="93"/>
      <c r="AH1736" s="93"/>
      <c r="AI1736" s="93"/>
      <c r="AJ1736" s="93"/>
      <c r="AK1736" s="93"/>
      <c r="AL1736" s="93"/>
      <c r="AM1736" s="93"/>
      <c r="AN1736" s="93"/>
      <c r="AO1736" s="93"/>
      <c r="AP1736" s="93"/>
      <c r="AQ1736" s="93"/>
      <c r="AR1736" s="93"/>
    </row>
    <row r="1737" spans="13:44" x14ac:dyDescent="0.2">
      <c r="M1737" s="105"/>
      <c r="O1737" s="93"/>
      <c r="P1737" s="93"/>
      <c r="Q1737" s="93"/>
      <c r="R1737" s="93"/>
      <c r="S1737" s="93"/>
      <c r="T1737" s="93"/>
      <c r="U1737" s="93"/>
      <c r="V1737" s="93"/>
      <c r="W1737" s="93"/>
      <c r="X1737" s="93"/>
      <c r="Y1737" s="93"/>
      <c r="Z1737" s="93"/>
      <c r="AA1737" s="93"/>
      <c r="AB1737" s="93"/>
      <c r="AC1737" s="93"/>
      <c r="AD1737" s="93"/>
      <c r="AE1737" s="93"/>
      <c r="AF1737" s="93"/>
      <c r="AG1737" s="93"/>
      <c r="AH1737" s="93"/>
      <c r="AI1737" s="93"/>
      <c r="AJ1737" s="93"/>
      <c r="AK1737" s="93"/>
      <c r="AL1737" s="93"/>
      <c r="AM1737" s="93"/>
      <c r="AN1737" s="93"/>
      <c r="AO1737" s="93"/>
      <c r="AP1737" s="93"/>
      <c r="AQ1737" s="93"/>
      <c r="AR1737" s="93"/>
    </row>
    <row r="1738" spans="13:44" x14ac:dyDescent="0.2">
      <c r="M1738" s="105"/>
      <c r="O1738" s="93"/>
      <c r="P1738" s="93"/>
      <c r="Q1738" s="93"/>
      <c r="R1738" s="93"/>
      <c r="S1738" s="93"/>
      <c r="T1738" s="93"/>
      <c r="U1738" s="93"/>
      <c r="V1738" s="93"/>
      <c r="W1738" s="93"/>
      <c r="X1738" s="93"/>
      <c r="Y1738" s="93"/>
      <c r="Z1738" s="93"/>
      <c r="AA1738" s="93"/>
      <c r="AB1738" s="93"/>
      <c r="AC1738" s="93"/>
      <c r="AD1738" s="93"/>
      <c r="AE1738" s="93"/>
      <c r="AF1738" s="93"/>
      <c r="AG1738" s="93"/>
      <c r="AH1738" s="93"/>
      <c r="AI1738" s="93"/>
      <c r="AJ1738" s="93"/>
      <c r="AK1738" s="93"/>
      <c r="AL1738" s="93"/>
      <c r="AM1738" s="93"/>
      <c r="AN1738" s="93"/>
      <c r="AO1738" s="93"/>
      <c r="AP1738" s="93"/>
      <c r="AQ1738" s="93"/>
      <c r="AR1738" s="93"/>
    </row>
    <row r="1739" spans="13:44" x14ac:dyDescent="0.2">
      <c r="M1739" s="105"/>
      <c r="O1739" s="93"/>
      <c r="P1739" s="93"/>
      <c r="Q1739" s="93"/>
      <c r="R1739" s="93"/>
      <c r="S1739" s="93"/>
      <c r="T1739" s="93"/>
      <c r="U1739" s="93"/>
      <c r="V1739" s="93"/>
      <c r="W1739" s="93"/>
      <c r="X1739" s="93"/>
      <c r="Y1739" s="93"/>
      <c r="Z1739" s="93"/>
      <c r="AA1739" s="93"/>
      <c r="AB1739" s="93"/>
      <c r="AC1739" s="93"/>
      <c r="AD1739" s="93"/>
      <c r="AE1739" s="93"/>
      <c r="AF1739" s="93"/>
      <c r="AG1739" s="93"/>
      <c r="AH1739" s="93"/>
      <c r="AI1739" s="93"/>
      <c r="AJ1739" s="93"/>
      <c r="AK1739" s="93"/>
      <c r="AL1739" s="93"/>
      <c r="AM1739" s="93"/>
      <c r="AN1739" s="93"/>
      <c r="AO1739" s="93"/>
      <c r="AP1739" s="93"/>
      <c r="AQ1739" s="93"/>
      <c r="AR1739" s="93"/>
    </row>
    <row r="1740" spans="13:44" x14ac:dyDescent="0.2">
      <c r="M1740" s="105"/>
      <c r="O1740" s="93"/>
      <c r="P1740" s="93"/>
      <c r="Q1740" s="93"/>
      <c r="R1740" s="93"/>
      <c r="S1740" s="93"/>
      <c r="T1740" s="93"/>
      <c r="U1740" s="93"/>
      <c r="V1740" s="93"/>
      <c r="W1740" s="93"/>
      <c r="X1740" s="93"/>
      <c r="Y1740" s="93"/>
      <c r="Z1740" s="93"/>
      <c r="AA1740" s="93"/>
      <c r="AB1740" s="93"/>
      <c r="AC1740" s="93"/>
      <c r="AD1740" s="93"/>
      <c r="AE1740" s="93"/>
      <c r="AF1740" s="93"/>
      <c r="AG1740" s="93"/>
      <c r="AH1740" s="93"/>
      <c r="AI1740" s="93"/>
      <c r="AJ1740" s="93"/>
      <c r="AK1740" s="93"/>
      <c r="AL1740" s="93"/>
      <c r="AM1740" s="93"/>
      <c r="AN1740" s="93"/>
      <c r="AO1740" s="93"/>
      <c r="AP1740" s="93"/>
      <c r="AQ1740" s="93"/>
      <c r="AR1740" s="93"/>
    </row>
    <row r="1741" spans="13:44" x14ac:dyDescent="0.2">
      <c r="M1741" s="105"/>
      <c r="O1741" s="93"/>
      <c r="P1741" s="93"/>
      <c r="Q1741" s="93"/>
      <c r="R1741" s="93"/>
      <c r="S1741" s="93"/>
      <c r="T1741" s="93"/>
      <c r="U1741" s="93"/>
      <c r="V1741" s="93"/>
      <c r="W1741" s="93"/>
      <c r="X1741" s="93"/>
      <c r="Y1741" s="93"/>
      <c r="Z1741" s="93"/>
      <c r="AA1741" s="93"/>
      <c r="AB1741" s="93"/>
      <c r="AC1741" s="93"/>
      <c r="AD1741" s="93"/>
      <c r="AE1741" s="93"/>
      <c r="AF1741" s="93"/>
      <c r="AG1741" s="93"/>
      <c r="AH1741" s="93"/>
      <c r="AI1741" s="93"/>
      <c r="AJ1741" s="93"/>
      <c r="AK1741" s="93"/>
      <c r="AL1741" s="93"/>
      <c r="AM1741" s="93"/>
      <c r="AN1741" s="93"/>
      <c r="AO1741" s="93"/>
      <c r="AP1741" s="93"/>
      <c r="AQ1741" s="93"/>
      <c r="AR1741" s="93"/>
    </row>
    <row r="1742" spans="13:44" x14ac:dyDescent="0.2">
      <c r="M1742" s="105"/>
      <c r="O1742" s="93"/>
      <c r="P1742" s="93"/>
      <c r="Q1742" s="93"/>
      <c r="R1742" s="93"/>
      <c r="S1742" s="93"/>
      <c r="T1742" s="93"/>
      <c r="U1742" s="93"/>
      <c r="V1742" s="93"/>
      <c r="W1742" s="93"/>
      <c r="X1742" s="93"/>
      <c r="Y1742" s="93"/>
      <c r="Z1742" s="93"/>
      <c r="AA1742" s="93"/>
      <c r="AB1742" s="93"/>
      <c r="AC1742" s="93"/>
      <c r="AD1742" s="93"/>
      <c r="AE1742" s="93"/>
      <c r="AF1742" s="93"/>
      <c r="AG1742" s="93"/>
      <c r="AH1742" s="93"/>
      <c r="AI1742" s="93"/>
      <c r="AJ1742" s="93"/>
      <c r="AK1742" s="93"/>
      <c r="AL1742" s="93"/>
      <c r="AM1742" s="93"/>
      <c r="AN1742" s="93"/>
      <c r="AO1742" s="93"/>
      <c r="AP1742" s="93"/>
      <c r="AQ1742" s="93"/>
      <c r="AR1742" s="93"/>
    </row>
    <row r="1743" spans="13:44" x14ac:dyDescent="0.2">
      <c r="M1743" s="105"/>
      <c r="O1743" s="93"/>
      <c r="P1743" s="93"/>
      <c r="Q1743" s="93"/>
      <c r="R1743" s="93"/>
      <c r="S1743" s="93"/>
      <c r="T1743" s="93"/>
      <c r="U1743" s="93"/>
      <c r="V1743" s="93"/>
      <c r="W1743" s="93"/>
      <c r="X1743" s="93"/>
      <c r="Y1743" s="93"/>
      <c r="Z1743" s="93"/>
      <c r="AA1743" s="93"/>
      <c r="AB1743" s="93"/>
      <c r="AC1743" s="93"/>
      <c r="AD1743" s="93"/>
      <c r="AE1743" s="93"/>
      <c r="AF1743" s="93"/>
      <c r="AG1743" s="93"/>
      <c r="AH1743" s="93"/>
      <c r="AI1743" s="93"/>
      <c r="AJ1743" s="93"/>
      <c r="AK1743" s="93"/>
      <c r="AL1743" s="93"/>
      <c r="AM1743" s="93"/>
      <c r="AN1743" s="93"/>
      <c r="AO1743" s="93"/>
      <c r="AP1743" s="93"/>
      <c r="AQ1743" s="93"/>
      <c r="AR1743" s="93"/>
    </row>
    <row r="1744" spans="13:44" x14ac:dyDescent="0.2">
      <c r="M1744" s="105"/>
      <c r="O1744" s="93"/>
      <c r="P1744" s="93"/>
      <c r="Q1744" s="93"/>
      <c r="R1744" s="93"/>
      <c r="S1744" s="93"/>
      <c r="T1744" s="93"/>
      <c r="U1744" s="93"/>
      <c r="V1744" s="93"/>
      <c r="W1744" s="93"/>
      <c r="X1744" s="93"/>
      <c r="Y1744" s="93"/>
      <c r="Z1744" s="93"/>
      <c r="AA1744" s="93"/>
      <c r="AB1744" s="93"/>
      <c r="AC1744" s="93"/>
      <c r="AD1744" s="93"/>
      <c r="AE1744" s="93"/>
      <c r="AF1744" s="93"/>
      <c r="AG1744" s="93"/>
      <c r="AH1744" s="93"/>
      <c r="AI1744" s="93"/>
      <c r="AJ1744" s="93"/>
      <c r="AK1744" s="93"/>
      <c r="AL1744" s="93"/>
      <c r="AM1744" s="93"/>
      <c r="AN1744" s="93"/>
      <c r="AO1744" s="93"/>
      <c r="AP1744" s="93"/>
      <c r="AQ1744" s="93"/>
      <c r="AR1744" s="93"/>
    </row>
    <row r="1745" spans="13:44" x14ac:dyDescent="0.2">
      <c r="M1745" s="105"/>
      <c r="O1745" s="93"/>
      <c r="P1745" s="93"/>
      <c r="Q1745" s="93"/>
      <c r="R1745" s="93"/>
      <c r="S1745" s="93"/>
      <c r="T1745" s="93"/>
      <c r="U1745" s="93"/>
      <c r="V1745" s="93"/>
      <c r="W1745" s="93"/>
      <c r="X1745" s="93"/>
      <c r="Y1745" s="93"/>
      <c r="Z1745" s="93"/>
      <c r="AA1745" s="93"/>
      <c r="AB1745" s="93"/>
      <c r="AC1745" s="93"/>
      <c r="AD1745" s="93"/>
      <c r="AE1745" s="93"/>
      <c r="AF1745" s="93"/>
      <c r="AG1745" s="93"/>
      <c r="AH1745" s="93"/>
      <c r="AI1745" s="93"/>
      <c r="AJ1745" s="93"/>
      <c r="AK1745" s="93"/>
      <c r="AL1745" s="93"/>
      <c r="AM1745" s="93"/>
      <c r="AN1745" s="93"/>
      <c r="AO1745" s="93"/>
      <c r="AP1745" s="93"/>
      <c r="AQ1745" s="93"/>
      <c r="AR1745" s="93"/>
    </row>
    <row r="1746" spans="13:44" x14ac:dyDescent="0.2">
      <c r="M1746" s="105"/>
      <c r="O1746" s="93"/>
      <c r="P1746" s="93"/>
      <c r="Q1746" s="93"/>
      <c r="R1746" s="93"/>
      <c r="S1746" s="93"/>
      <c r="T1746" s="93"/>
      <c r="U1746" s="93"/>
      <c r="V1746" s="93"/>
      <c r="W1746" s="93"/>
      <c r="X1746" s="93"/>
      <c r="Y1746" s="93"/>
      <c r="Z1746" s="93"/>
      <c r="AA1746" s="93"/>
      <c r="AB1746" s="93"/>
      <c r="AC1746" s="93"/>
      <c r="AD1746" s="93"/>
      <c r="AE1746" s="93"/>
      <c r="AF1746" s="93"/>
      <c r="AG1746" s="93"/>
      <c r="AH1746" s="93"/>
      <c r="AI1746" s="93"/>
      <c r="AJ1746" s="93"/>
      <c r="AK1746" s="93"/>
      <c r="AL1746" s="93"/>
      <c r="AM1746" s="93"/>
      <c r="AN1746" s="93"/>
      <c r="AO1746" s="93"/>
      <c r="AP1746" s="93"/>
      <c r="AQ1746" s="93"/>
      <c r="AR1746" s="93"/>
    </row>
    <row r="1747" spans="13:44" x14ac:dyDescent="0.2">
      <c r="M1747" s="105"/>
      <c r="O1747" s="93"/>
      <c r="P1747" s="93"/>
      <c r="Q1747" s="93"/>
      <c r="R1747" s="93"/>
      <c r="S1747" s="93"/>
      <c r="T1747" s="93"/>
      <c r="U1747" s="93"/>
      <c r="V1747" s="93"/>
      <c r="W1747" s="93"/>
      <c r="X1747" s="93"/>
      <c r="Y1747" s="93"/>
      <c r="Z1747" s="93"/>
      <c r="AA1747" s="93"/>
      <c r="AB1747" s="93"/>
      <c r="AC1747" s="93"/>
      <c r="AD1747" s="93"/>
      <c r="AE1747" s="93"/>
      <c r="AF1747" s="93"/>
      <c r="AG1747" s="93"/>
      <c r="AH1747" s="93"/>
      <c r="AI1747" s="93"/>
      <c r="AJ1747" s="93"/>
      <c r="AK1747" s="93"/>
      <c r="AL1747" s="93"/>
      <c r="AM1747" s="93"/>
      <c r="AN1747" s="93"/>
      <c r="AO1747" s="93"/>
      <c r="AP1747" s="93"/>
      <c r="AQ1747" s="93"/>
      <c r="AR1747" s="93"/>
    </row>
    <row r="1748" spans="13:44" x14ac:dyDescent="0.2">
      <c r="M1748" s="105"/>
      <c r="O1748" s="93"/>
      <c r="P1748" s="93"/>
      <c r="Q1748" s="93"/>
      <c r="R1748" s="93"/>
      <c r="S1748" s="93"/>
      <c r="T1748" s="93"/>
      <c r="U1748" s="93"/>
      <c r="V1748" s="93"/>
      <c r="W1748" s="93"/>
      <c r="X1748" s="93"/>
      <c r="Y1748" s="93"/>
      <c r="Z1748" s="93"/>
      <c r="AA1748" s="93"/>
      <c r="AB1748" s="93"/>
      <c r="AC1748" s="93"/>
      <c r="AD1748" s="93"/>
      <c r="AE1748" s="93"/>
      <c r="AF1748" s="93"/>
      <c r="AG1748" s="93"/>
      <c r="AH1748" s="93"/>
      <c r="AI1748" s="93"/>
      <c r="AJ1748" s="93"/>
      <c r="AK1748" s="93"/>
      <c r="AL1748" s="93"/>
      <c r="AM1748" s="93"/>
      <c r="AN1748" s="93"/>
      <c r="AO1748" s="93"/>
      <c r="AP1748" s="93"/>
      <c r="AQ1748" s="93"/>
      <c r="AR1748" s="93"/>
    </row>
    <row r="1749" spans="13:44" x14ac:dyDescent="0.2">
      <c r="M1749" s="105"/>
      <c r="O1749" s="93"/>
      <c r="P1749" s="93"/>
      <c r="Q1749" s="93"/>
      <c r="R1749" s="93"/>
      <c r="S1749" s="93"/>
      <c r="T1749" s="93"/>
      <c r="U1749" s="93"/>
      <c r="V1749" s="93"/>
      <c r="W1749" s="93"/>
      <c r="X1749" s="93"/>
      <c r="Y1749" s="93"/>
      <c r="Z1749" s="93"/>
      <c r="AA1749" s="93"/>
      <c r="AB1749" s="93"/>
      <c r="AC1749" s="93"/>
      <c r="AD1749" s="93"/>
      <c r="AE1749" s="93"/>
      <c r="AF1749" s="93"/>
      <c r="AG1749" s="93"/>
      <c r="AH1749" s="93"/>
      <c r="AI1749" s="93"/>
      <c r="AJ1749" s="93"/>
      <c r="AK1749" s="93"/>
      <c r="AL1749" s="93"/>
      <c r="AM1749" s="93"/>
      <c r="AN1749" s="93"/>
      <c r="AO1749" s="93"/>
      <c r="AP1749" s="93"/>
      <c r="AQ1749" s="93"/>
      <c r="AR1749" s="93"/>
    </row>
    <row r="1750" spans="13:44" x14ac:dyDescent="0.2">
      <c r="M1750" s="105"/>
      <c r="O1750" s="93"/>
      <c r="P1750" s="93"/>
      <c r="Q1750" s="93"/>
      <c r="R1750" s="93"/>
      <c r="S1750" s="93"/>
      <c r="T1750" s="93"/>
      <c r="U1750" s="93"/>
      <c r="V1750" s="93"/>
      <c r="W1750" s="93"/>
      <c r="X1750" s="93"/>
      <c r="Y1750" s="93"/>
      <c r="Z1750" s="93"/>
      <c r="AA1750" s="93"/>
      <c r="AB1750" s="93"/>
      <c r="AC1750" s="93"/>
      <c r="AD1750" s="93"/>
      <c r="AE1750" s="93"/>
      <c r="AF1750" s="93"/>
      <c r="AG1750" s="93"/>
      <c r="AH1750" s="93"/>
      <c r="AI1750" s="93"/>
      <c r="AJ1750" s="93"/>
      <c r="AK1750" s="93"/>
      <c r="AL1750" s="93"/>
      <c r="AM1750" s="93"/>
      <c r="AN1750" s="93"/>
      <c r="AO1750" s="93"/>
      <c r="AP1750" s="93"/>
      <c r="AQ1750" s="93"/>
      <c r="AR1750" s="93"/>
    </row>
    <row r="1751" spans="13:44" x14ac:dyDescent="0.2">
      <c r="M1751" s="105"/>
      <c r="O1751" s="93"/>
      <c r="P1751" s="93"/>
      <c r="Q1751" s="93"/>
      <c r="R1751" s="93"/>
      <c r="S1751" s="93"/>
      <c r="T1751" s="93"/>
      <c r="U1751" s="93"/>
      <c r="V1751" s="93"/>
      <c r="W1751" s="93"/>
      <c r="X1751" s="93"/>
      <c r="Y1751" s="93"/>
      <c r="Z1751" s="93"/>
      <c r="AA1751" s="93"/>
      <c r="AB1751" s="93"/>
      <c r="AC1751" s="93"/>
      <c r="AD1751" s="93"/>
      <c r="AE1751" s="93"/>
      <c r="AF1751" s="93"/>
      <c r="AG1751" s="93"/>
      <c r="AH1751" s="93"/>
      <c r="AI1751" s="93"/>
      <c r="AJ1751" s="93"/>
      <c r="AK1751" s="93"/>
      <c r="AL1751" s="93"/>
      <c r="AM1751" s="93"/>
      <c r="AN1751" s="93"/>
      <c r="AO1751" s="93"/>
      <c r="AP1751" s="93"/>
      <c r="AQ1751" s="93"/>
      <c r="AR1751" s="93"/>
    </row>
    <row r="1752" spans="13:44" x14ac:dyDescent="0.2">
      <c r="M1752" s="105"/>
      <c r="O1752" s="93"/>
      <c r="P1752" s="93"/>
      <c r="Q1752" s="93"/>
      <c r="R1752" s="93"/>
      <c r="S1752" s="93"/>
      <c r="T1752" s="93"/>
      <c r="U1752" s="93"/>
      <c r="V1752" s="93"/>
      <c r="W1752" s="93"/>
      <c r="X1752" s="93"/>
      <c r="Y1752" s="93"/>
      <c r="Z1752" s="93"/>
      <c r="AA1752" s="93"/>
      <c r="AB1752" s="93"/>
      <c r="AC1752" s="93"/>
      <c r="AD1752" s="93"/>
      <c r="AE1752" s="93"/>
      <c r="AF1752" s="93"/>
      <c r="AG1752" s="93"/>
      <c r="AH1752" s="93"/>
      <c r="AI1752" s="93"/>
      <c r="AJ1752" s="93"/>
      <c r="AK1752" s="93"/>
      <c r="AL1752" s="93"/>
      <c r="AM1752" s="93"/>
      <c r="AN1752" s="93"/>
      <c r="AO1752" s="93"/>
      <c r="AP1752" s="93"/>
      <c r="AQ1752" s="93"/>
      <c r="AR1752" s="93"/>
    </row>
    <row r="1753" spans="13:44" x14ac:dyDescent="0.2">
      <c r="M1753" s="105"/>
      <c r="O1753" s="93"/>
      <c r="P1753" s="93"/>
      <c r="Q1753" s="93"/>
      <c r="R1753" s="93"/>
      <c r="S1753" s="93"/>
      <c r="T1753" s="93"/>
      <c r="U1753" s="93"/>
      <c r="V1753" s="93"/>
      <c r="W1753" s="93"/>
      <c r="X1753" s="93"/>
      <c r="Y1753" s="93"/>
      <c r="Z1753" s="93"/>
      <c r="AA1753" s="93"/>
      <c r="AB1753" s="93"/>
      <c r="AC1753" s="93"/>
      <c r="AD1753" s="93"/>
      <c r="AE1753" s="93"/>
      <c r="AF1753" s="93"/>
      <c r="AG1753" s="93"/>
      <c r="AH1753" s="93"/>
      <c r="AI1753" s="93"/>
      <c r="AJ1753" s="93"/>
      <c r="AK1753" s="93"/>
      <c r="AL1753" s="93"/>
      <c r="AM1753" s="93"/>
      <c r="AN1753" s="93"/>
      <c r="AO1753" s="93"/>
      <c r="AP1753" s="93"/>
      <c r="AQ1753" s="93"/>
      <c r="AR1753" s="93"/>
    </row>
    <row r="1754" spans="13:44" x14ac:dyDescent="0.2">
      <c r="M1754" s="105"/>
      <c r="O1754" s="93"/>
      <c r="P1754" s="93"/>
      <c r="Q1754" s="93"/>
      <c r="R1754" s="93"/>
      <c r="S1754" s="93"/>
      <c r="T1754" s="93"/>
      <c r="U1754" s="93"/>
      <c r="V1754" s="93"/>
      <c r="W1754" s="93"/>
      <c r="X1754" s="93"/>
      <c r="Y1754" s="93"/>
      <c r="Z1754" s="93"/>
      <c r="AA1754" s="93"/>
      <c r="AB1754" s="93"/>
      <c r="AC1754" s="93"/>
      <c r="AD1754" s="93"/>
      <c r="AE1754" s="93"/>
      <c r="AF1754" s="93"/>
      <c r="AG1754" s="93"/>
      <c r="AH1754" s="93"/>
      <c r="AI1754" s="93"/>
      <c r="AJ1754" s="93"/>
      <c r="AK1754" s="93"/>
      <c r="AL1754" s="93"/>
      <c r="AM1754" s="93"/>
      <c r="AN1754" s="93"/>
      <c r="AO1754" s="93"/>
      <c r="AP1754" s="93"/>
      <c r="AQ1754" s="93"/>
      <c r="AR1754" s="93"/>
    </row>
    <row r="1755" spans="13:44" x14ac:dyDescent="0.2">
      <c r="M1755" s="105"/>
      <c r="O1755" s="93"/>
      <c r="P1755" s="93"/>
      <c r="Q1755" s="93"/>
      <c r="R1755" s="93"/>
      <c r="S1755" s="93"/>
      <c r="T1755" s="93"/>
      <c r="U1755" s="93"/>
      <c r="V1755" s="93"/>
      <c r="W1755" s="93"/>
      <c r="X1755" s="93"/>
      <c r="Y1755" s="93"/>
      <c r="Z1755" s="93"/>
      <c r="AA1755" s="93"/>
      <c r="AB1755" s="93"/>
      <c r="AC1755" s="93"/>
      <c r="AD1755" s="93"/>
      <c r="AE1755" s="93"/>
      <c r="AF1755" s="93"/>
      <c r="AG1755" s="93"/>
      <c r="AH1755" s="93"/>
      <c r="AI1755" s="93"/>
      <c r="AJ1755" s="93"/>
      <c r="AK1755" s="93"/>
      <c r="AL1755" s="93"/>
      <c r="AM1755" s="93"/>
      <c r="AN1755" s="93"/>
      <c r="AO1755" s="93"/>
      <c r="AP1755" s="93"/>
      <c r="AQ1755" s="93"/>
      <c r="AR1755" s="93"/>
    </row>
    <row r="1756" spans="13:44" x14ac:dyDescent="0.2">
      <c r="M1756" s="105"/>
      <c r="O1756" s="93"/>
      <c r="P1756" s="93"/>
      <c r="Q1756" s="93"/>
      <c r="R1756" s="93"/>
      <c r="S1756" s="93"/>
      <c r="T1756" s="93"/>
      <c r="U1756" s="93"/>
      <c r="V1756" s="93"/>
      <c r="W1756" s="93"/>
      <c r="X1756" s="93"/>
      <c r="Y1756" s="93"/>
      <c r="Z1756" s="93"/>
      <c r="AA1756" s="93"/>
      <c r="AB1756" s="93"/>
      <c r="AC1756" s="93"/>
      <c r="AD1756" s="93"/>
      <c r="AE1756" s="93"/>
      <c r="AF1756" s="93"/>
      <c r="AG1756" s="93"/>
      <c r="AH1756" s="93"/>
      <c r="AI1756" s="93"/>
      <c r="AJ1756" s="93"/>
      <c r="AK1756" s="93"/>
      <c r="AL1756" s="93"/>
      <c r="AM1756" s="93"/>
      <c r="AN1756" s="93"/>
      <c r="AO1756" s="93"/>
      <c r="AP1756" s="93"/>
      <c r="AQ1756" s="93"/>
      <c r="AR1756" s="93"/>
    </row>
    <row r="1757" spans="13:44" x14ac:dyDescent="0.2">
      <c r="M1757" s="105"/>
      <c r="O1757" s="93"/>
      <c r="P1757" s="93"/>
      <c r="Q1757" s="93"/>
      <c r="R1757" s="93"/>
      <c r="S1757" s="93"/>
      <c r="T1757" s="93"/>
      <c r="U1757" s="93"/>
      <c r="V1757" s="93"/>
      <c r="W1757" s="93"/>
      <c r="X1757" s="93"/>
      <c r="Y1757" s="93"/>
      <c r="Z1757" s="93"/>
      <c r="AA1757" s="93"/>
      <c r="AB1757" s="93"/>
      <c r="AC1757" s="93"/>
      <c r="AD1757" s="93"/>
      <c r="AE1757" s="93"/>
      <c r="AF1757" s="93"/>
      <c r="AG1757" s="93"/>
      <c r="AH1757" s="93"/>
      <c r="AI1757" s="93"/>
      <c r="AJ1757" s="93"/>
      <c r="AK1757" s="93"/>
      <c r="AL1757" s="93"/>
      <c r="AM1757" s="93"/>
      <c r="AN1757" s="93"/>
      <c r="AO1757" s="93"/>
      <c r="AP1757" s="93"/>
      <c r="AQ1757" s="93"/>
      <c r="AR1757" s="93"/>
    </row>
    <row r="1758" spans="13:44" x14ac:dyDescent="0.2">
      <c r="M1758" s="105"/>
      <c r="O1758" s="93"/>
      <c r="P1758" s="93"/>
      <c r="Q1758" s="93"/>
      <c r="R1758" s="93"/>
      <c r="S1758" s="93"/>
      <c r="T1758" s="93"/>
      <c r="U1758" s="93"/>
      <c r="V1758" s="93"/>
      <c r="W1758" s="93"/>
      <c r="X1758" s="93"/>
      <c r="Y1758" s="93"/>
      <c r="Z1758" s="93"/>
      <c r="AA1758" s="93"/>
      <c r="AB1758" s="93"/>
      <c r="AC1758" s="93"/>
      <c r="AD1758" s="93"/>
      <c r="AE1758" s="93"/>
      <c r="AF1758" s="93"/>
      <c r="AG1758" s="93"/>
      <c r="AH1758" s="93"/>
      <c r="AI1758" s="93"/>
      <c r="AJ1758" s="93"/>
      <c r="AK1758" s="93"/>
      <c r="AL1758" s="93"/>
      <c r="AM1758" s="93"/>
      <c r="AN1758" s="93"/>
      <c r="AO1758" s="93"/>
      <c r="AP1758" s="93"/>
      <c r="AQ1758" s="93"/>
      <c r="AR1758" s="93"/>
    </row>
    <row r="1759" spans="13:44" x14ac:dyDescent="0.2">
      <c r="M1759" s="105"/>
      <c r="O1759" s="93"/>
      <c r="P1759" s="93"/>
      <c r="Q1759" s="93"/>
      <c r="R1759" s="93"/>
      <c r="S1759" s="93"/>
      <c r="T1759" s="93"/>
      <c r="U1759" s="93"/>
      <c r="V1759" s="93"/>
      <c r="W1759" s="93"/>
      <c r="X1759" s="93"/>
      <c r="Y1759" s="93"/>
      <c r="Z1759" s="93"/>
      <c r="AA1759" s="93"/>
      <c r="AB1759" s="93"/>
      <c r="AC1759" s="93"/>
      <c r="AD1759" s="93"/>
      <c r="AE1759" s="93"/>
      <c r="AF1759" s="93"/>
      <c r="AG1759" s="93"/>
      <c r="AH1759" s="93"/>
      <c r="AI1759" s="93"/>
      <c r="AJ1759" s="93"/>
      <c r="AK1759" s="93"/>
      <c r="AL1759" s="93"/>
      <c r="AM1759" s="93"/>
      <c r="AN1759" s="93"/>
      <c r="AO1759" s="93"/>
      <c r="AP1759" s="93"/>
      <c r="AQ1759" s="93"/>
      <c r="AR1759" s="93"/>
    </row>
    <row r="1760" spans="13:44" x14ac:dyDescent="0.2">
      <c r="M1760" s="105"/>
      <c r="O1760" s="93"/>
      <c r="P1760" s="93"/>
      <c r="Q1760" s="93"/>
      <c r="R1760" s="93"/>
      <c r="S1760" s="93"/>
      <c r="T1760" s="93"/>
      <c r="U1760" s="93"/>
      <c r="V1760" s="93"/>
      <c r="W1760" s="93"/>
      <c r="X1760" s="93"/>
      <c r="Y1760" s="93"/>
      <c r="Z1760" s="93"/>
      <c r="AA1760" s="93"/>
      <c r="AB1760" s="93"/>
      <c r="AC1760" s="93"/>
      <c r="AD1760" s="93"/>
      <c r="AE1760" s="93"/>
      <c r="AF1760" s="93"/>
      <c r="AG1760" s="93"/>
      <c r="AH1760" s="93"/>
      <c r="AI1760" s="93"/>
      <c r="AJ1760" s="93"/>
      <c r="AK1760" s="93"/>
      <c r="AL1760" s="93"/>
      <c r="AM1760" s="93"/>
      <c r="AN1760" s="93"/>
      <c r="AO1760" s="93"/>
      <c r="AP1760" s="93"/>
      <c r="AQ1760" s="93"/>
      <c r="AR1760" s="93"/>
    </row>
    <row r="1761" spans="13:44" x14ac:dyDescent="0.2">
      <c r="M1761" s="105"/>
      <c r="O1761" s="93"/>
      <c r="P1761" s="93"/>
      <c r="Q1761" s="93"/>
      <c r="R1761" s="93"/>
      <c r="S1761" s="93"/>
      <c r="T1761" s="93"/>
      <c r="U1761" s="93"/>
      <c r="V1761" s="93"/>
      <c r="W1761" s="93"/>
      <c r="X1761" s="93"/>
      <c r="Y1761" s="93"/>
      <c r="Z1761" s="93"/>
      <c r="AA1761" s="93"/>
      <c r="AB1761" s="93"/>
      <c r="AC1761" s="93"/>
      <c r="AD1761" s="93"/>
      <c r="AE1761" s="93"/>
      <c r="AF1761" s="93"/>
      <c r="AG1761" s="93"/>
      <c r="AH1761" s="93"/>
      <c r="AI1761" s="93"/>
      <c r="AJ1761" s="93"/>
      <c r="AK1761" s="93"/>
      <c r="AL1761" s="93"/>
      <c r="AM1761" s="93"/>
      <c r="AN1761" s="93"/>
      <c r="AO1761" s="93"/>
      <c r="AP1761" s="93"/>
      <c r="AQ1761" s="93"/>
      <c r="AR1761" s="93"/>
    </row>
    <row r="1762" spans="13:44" x14ac:dyDescent="0.2">
      <c r="M1762" s="105"/>
      <c r="O1762" s="93"/>
      <c r="P1762" s="93"/>
      <c r="Q1762" s="93"/>
      <c r="R1762" s="93"/>
      <c r="S1762" s="93"/>
      <c r="T1762" s="93"/>
      <c r="U1762" s="93"/>
      <c r="V1762" s="93"/>
      <c r="W1762" s="93"/>
      <c r="X1762" s="93"/>
      <c r="Y1762" s="93"/>
      <c r="Z1762" s="93"/>
      <c r="AA1762" s="93"/>
      <c r="AB1762" s="93"/>
      <c r="AC1762" s="93"/>
      <c r="AD1762" s="93"/>
      <c r="AE1762" s="93"/>
      <c r="AF1762" s="93"/>
      <c r="AG1762" s="93"/>
      <c r="AH1762" s="93"/>
      <c r="AI1762" s="93"/>
      <c r="AJ1762" s="93"/>
      <c r="AK1762" s="93"/>
      <c r="AL1762" s="93"/>
      <c r="AM1762" s="93"/>
      <c r="AN1762" s="93"/>
      <c r="AO1762" s="93"/>
      <c r="AP1762" s="93"/>
      <c r="AQ1762" s="93"/>
      <c r="AR1762" s="93"/>
    </row>
    <row r="1763" spans="13:44" x14ac:dyDescent="0.2">
      <c r="M1763" s="105"/>
      <c r="O1763" s="93"/>
      <c r="P1763" s="93"/>
      <c r="Q1763" s="93"/>
      <c r="R1763" s="93"/>
      <c r="S1763" s="93"/>
      <c r="T1763" s="93"/>
      <c r="U1763" s="93"/>
      <c r="V1763" s="93"/>
      <c r="W1763" s="93"/>
      <c r="X1763" s="93"/>
      <c r="Y1763" s="93"/>
      <c r="Z1763" s="93"/>
      <c r="AA1763" s="93"/>
      <c r="AB1763" s="93"/>
      <c r="AC1763" s="93"/>
      <c r="AD1763" s="93"/>
      <c r="AE1763" s="93"/>
      <c r="AF1763" s="93"/>
      <c r="AG1763" s="93"/>
      <c r="AH1763" s="93"/>
      <c r="AI1763" s="93"/>
      <c r="AJ1763" s="93"/>
      <c r="AK1763" s="93"/>
      <c r="AL1763" s="93"/>
      <c r="AM1763" s="93"/>
      <c r="AN1763" s="93"/>
      <c r="AO1763" s="93"/>
      <c r="AP1763" s="93"/>
      <c r="AQ1763" s="93"/>
      <c r="AR1763" s="93"/>
    </row>
    <row r="1764" spans="13:44" x14ac:dyDescent="0.2">
      <c r="M1764" s="105"/>
      <c r="O1764" s="93"/>
      <c r="P1764" s="93"/>
      <c r="Q1764" s="93"/>
      <c r="R1764" s="93"/>
      <c r="S1764" s="93"/>
      <c r="T1764" s="93"/>
      <c r="U1764" s="93"/>
      <c r="V1764" s="93"/>
      <c r="W1764" s="93"/>
      <c r="X1764" s="93"/>
      <c r="Y1764" s="93"/>
      <c r="Z1764" s="93"/>
      <c r="AA1764" s="93"/>
      <c r="AB1764" s="93"/>
      <c r="AC1764" s="93"/>
      <c r="AD1764" s="93"/>
      <c r="AE1764" s="93"/>
      <c r="AF1764" s="93"/>
      <c r="AG1764" s="93"/>
      <c r="AH1764" s="93"/>
      <c r="AI1764" s="93"/>
      <c r="AJ1764" s="93"/>
      <c r="AK1764" s="93"/>
      <c r="AL1764" s="93"/>
      <c r="AM1764" s="93"/>
      <c r="AN1764" s="93"/>
      <c r="AO1764" s="93"/>
      <c r="AP1764" s="93"/>
      <c r="AQ1764" s="93"/>
      <c r="AR1764" s="93"/>
    </row>
    <row r="1765" spans="13:44" x14ac:dyDescent="0.2">
      <c r="M1765" s="105"/>
      <c r="O1765" s="93"/>
      <c r="P1765" s="93"/>
      <c r="Q1765" s="93"/>
      <c r="R1765" s="93"/>
      <c r="S1765" s="93"/>
      <c r="T1765" s="93"/>
      <c r="U1765" s="93"/>
      <c r="V1765" s="93"/>
      <c r="W1765" s="93"/>
      <c r="X1765" s="93"/>
      <c r="Y1765" s="93"/>
      <c r="Z1765" s="93"/>
      <c r="AA1765" s="93"/>
      <c r="AB1765" s="93"/>
      <c r="AC1765" s="93"/>
      <c r="AD1765" s="93"/>
      <c r="AE1765" s="93"/>
      <c r="AF1765" s="93"/>
      <c r="AG1765" s="93"/>
      <c r="AH1765" s="93"/>
      <c r="AI1765" s="93"/>
      <c r="AJ1765" s="93"/>
      <c r="AK1765" s="93"/>
      <c r="AL1765" s="93"/>
      <c r="AM1765" s="93"/>
      <c r="AN1765" s="93"/>
      <c r="AO1765" s="93"/>
      <c r="AP1765" s="93"/>
      <c r="AQ1765" s="93"/>
      <c r="AR1765" s="93"/>
    </row>
    <row r="1766" spans="13:44" x14ac:dyDescent="0.2">
      <c r="M1766" s="105"/>
      <c r="O1766" s="93"/>
      <c r="P1766" s="93"/>
      <c r="Q1766" s="93"/>
      <c r="R1766" s="93"/>
      <c r="S1766" s="93"/>
      <c r="T1766" s="93"/>
      <c r="U1766" s="93"/>
      <c r="V1766" s="93"/>
      <c r="W1766" s="93"/>
      <c r="X1766" s="93"/>
      <c r="Y1766" s="93"/>
      <c r="Z1766" s="93"/>
      <c r="AA1766" s="93"/>
      <c r="AB1766" s="93"/>
      <c r="AC1766" s="93"/>
      <c r="AD1766" s="93"/>
      <c r="AE1766" s="93"/>
      <c r="AF1766" s="93"/>
      <c r="AG1766" s="93"/>
      <c r="AH1766" s="93"/>
      <c r="AI1766" s="93"/>
      <c r="AJ1766" s="93"/>
      <c r="AK1766" s="93"/>
      <c r="AL1766" s="93"/>
      <c r="AM1766" s="93"/>
      <c r="AN1766" s="93"/>
      <c r="AO1766" s="93"/>
      <c r="AP1766" s="93"/>
      <c r="AQ1766" s="93"/>
      <c r="AR1766" s="93"/>
    </row>
    <row r="1767" spans="13:44" x14ac:dyDescent="0.2">
      <c r="M1767" s="105"/>
      <c r="O1767" s="93"/>
      <c r="P1767" s="93"/>
      <c r="Q1767" s="93"/>
      <c r="R1767" s="93"/>
      <c r="S1767" s="93"/>
      <c r="T1767" s="93"/>
      <c r="U1767" s="93"/>
      <c r="V1767" s="93"/>
      <c r="W1767" s="93"/>
      <c r="X1767" s="93"/>
      <c r="Y1767" s="93"/>
      <c r="Z1767" s="93"/>
      <c r="AA1767" s="93"/>
      <c r="AB1767" s="93"/>
      <c r="AC1767" s="93"/>
      <c r="AD1767" s="93"/>
      <c r="AE1767" s="93"/>
      <c r="AF1767" s="93"/>
      <c r="AG1767" s="93"/>
      <c r="AH1767" s="93"/>
      <c r="AI1767" s="93"/>
      <c r="AJ1767" s="93"/>
      <c r="AK1767" s="93"/>
      <c r="AL1767" s="93"/>
      <c r="AM1767" s="93"/>
      <c r="AN1767" s="93"/>
      <c r="AO1767" s="93"/>
      <c r="AP1767" s="93"/>
      <c r="AQ1767" s="93"/>
      <c r="AR1767" s="93"/>
    </row>
    <row r="1768" spans="13:44" x14ac:dyDescent="0.2">
      <c r="M1768" s="105"/>
      <c r="O1768" s="93"/>
      <c r="P1768" s="93"/>
      <c r="Q1768" s="93"/>
      <c r="R1768" s="93"/>
      <c r="S1768" s="93"/>
      <c r="T1768" s="93"/>
      <c r="U1768" s="93"/>
      <c r="V1768" s="93"/>
      <c r="W1768" s="93"/>
      <c r="X1768" s="93"/>
      <c r="Y1768" s="93"/>
      <c r="Z1768" s="93"/>
      <c r="AA1768" s="93"/>
      <c r="AB1768" s="93"/>
      <c r="AC1768" s="93"/>
      <c r="AD1768" s="93"/>
      <c r="AE1768" s="93"/>
      <c r="AF1768" s="93"/>
      <c r="AG1768" s="93"/>
      <c r="AH1768" s="93"/>
      <c r="AI1768" s="93"/>
      <c r="AJ1768" s="93"/>
      <c r="AK1768" s="93"/>
      <c r="AL1768" s="93"/>
      <c r="AM1768" s="93"/>
      <c r="AN1768" s="93"/>
      <c r="AO1768" s="93"/>
      <c r="AP1768" s="93"/>
      <c r="AQ1768" s="93"/>
      <c r="AR1768" s="93"/>
    </row>
    <row r="1769" spans="13:44" x14ac:dyDescent="0.2">
      <c r="M1769" s="105"/>
      <c r="O1769" s="93"/>
      <c r="P1769" s="93"/>
      <c r="Q1769" s="93"/>
      <c r="R1769" s="93"/>
      <c r="S1769" s="93"/>
      <c r="T1769" s="93"/>
      <c r="U1769" s="93"/>
      <c r="V1769" s="93"/>
      <c r="W1769" s="93"/>
      <c r="X1769" s="93"/>
      <c r="Y1769" s="93"/>
      <c r="Z1769" s="93"/>
      <c r="AA1769" s="93"/>
      <c r="AB1769" s="93"/>
      <c r="AC1769" s="93"/>
      <c r="AD1769" s="93"/>
      <c r="AE1769" s="93"/>
      <c r="AF1769" s="93"/>
      <c r="AG1769" s="93"/>
      <c r="AH1769" s="93"/>
      <c r="AI1769" s="93"/>
      <c r="AJ1769" s="93"/>
      <c r="AK1769" s="93"/>
      <c r="AL1769" s="93"/>
      <c r="AM1769" s="93"/>
      <c r="AN1769" s="93"/>
      <c r="AO1769" s="93"/>
      <c r="AP1769" s="93"/>
      <c r="AQ1769" s="93"/>
      <c r="AR1769" s="93"/>
    </row>
    <row r="1770" spans="13:44" x14ac:dyDescent="0.2">
      <c r="M1770" s="105"/>
      <c r="O1770" s="93"/>
      <c r="P1770" s="93"/>
      <c r="Q1770" s="93"/>
      <c r="R1770" s="93"/>
      <c r="S1770" s="93"/>
      <c r="T1770" s="93"/>
      <c r="U1770" s="93"/>
      <c r="V1770" s="93"/>
      <c r="W1770" s="93"/>
      <c r="X1770" s="93"/>
      <c r="Y1770" s="93"/>
      <c r="Z1770" s="93"/>
      <c r="AA1770" s="93"/>
      <c r="AB1770" s="93"/>
      <c r="AC1770" s="93"/>
      <c r="AD1770" s="93"/>
      <c r="AE1770" s="93"/>
      <c r="AF1770" s="93"/>
      <c r="AG1770" s="93"/>
      <c r="AH1770" s="93"/>
      <c r="AI1770" s="93"/>
      <c r="AJ1770" s="93"/>
      <c r="AK1770" s="93"/>
      <c r="AL1770" s="93"/>
      <c r="AM1770" s="93"/>
      <c r="AN1770" s="93"/>
      <c r="AO1770" s="93"/>
      <c r="AP1770" s="93"/>
      <c r="AQ1770" s="93"/>
      <c r="AR1770" s="93"/>
    </row>
    <row r="1771" spans="13:44" x14ac:dyDescent="0.2">
      <c r="M1771" s="105"/>
      <c r="O1771" s="93"/>
      <c r="P1771" s="93"/>
      <c r="Q1771" s="93"/>
      <c r="R1771" s="93"/>
      <c r="S1771" s="93"/>
      <c r="T1771" s="93"/>
      <c r="U1771" s="93"/>
      <c r="V1771" s="93"/>
      <c r="W1771" s="93"/>
      <c r="X1771" s="93"/>
      <c r="Y1771" s="93"/>
      <c r="Z1771" s="93"/>
      <c r="AA1771" s="93"/>
      <c r="AB1771" s="93"/>
      <c r="AC1771" s="93"/>
      <c r="AD1771" s="93"/>
      <c r="AE1771" s="93"/>
      <c r="AF1771" s="93"/>
      <c r="AG1771" s="93"/>
      <c r="AH1771" s="93"/>
      <c r="AI1771" s="93"/>
      <c r="AJ1771" s="93"/>
      <c r="AK1771" s="93"/>
      <c r="AL1771" s="93"/>
      <c r="AM1771" s="93"/>
      <c r="AN1771" s="93"/>
      <c r="AO1771" s="93"/>
      <c r="AP1771" s="93"/>
      <c r="AQ1771" s="93"/>
      <c r="AR1771" s="93"/>
    </row>
    <row r="1772" spans="13:44" x14ac:dyDescent="0.2">
      <c r="M1772" s="105"/>
      <c r="O1772" s="93"/>
      <c r="P1772" s="93"/>
      <c r="Q1772" s="93"/>
      <c r="R1772" s="93"/>
      <c r="S1772" s="93"/>
      <c r="T1772" s="93"/>
      <c r="U1772" s="93"/>
      <c r="V1772" s="93"/>
      <c r="W1772" s="93"/>
      <c r="X1772" s="93"/>
      <c r="Y1772" s="93"/>
      <c r="Z1772" s="93"/>
      <c r="AA1772" s="93"/>
      <c r="AB1772" s="93"/>
      <c r="AC1772" s="93"/>
      <c r="AD1772" s="93"/>
      <c r="AE1772" s="93"/>
      <c r="AF1772" s="93"/>
      <c r="AG1772" s="93"/>
      <c r="AH1772" s="93"/>
      <c r="AI1772" s="93"/>
      <c r="AJ1772" s="93"/>
      <c r="AK1772" s="93"/>
      <c r="AL1772" s="93"/>
      <c r="AM1772" s="93"/>
      <c r="AN1772" s="93"/>
      <c r="AO1772" s="93"/>
      <c r="AP1772" s="93"/>
      <c r="AQ1772" s="93"/>
      <c r="AR1772" s="93"/>
    </row>
    <row r="1773" spans="13:44" x14ac:dyDescent="0.2">
      <c r="M1773" s="105"/>
      <c r="O1773" s="93"/>
      <c r="P1773" s="93"/>
      <c r="Q1773" s="93"/>
      <c r="R1773" s="93"/>
      <c r="S1773" s="93"/>
      <c r="T1773" s="93"/>
      <c r="U1773" s="93"/>
      <c r="V1773" s="93"/>
      <c r="W1773" s="93"/>
      <c r="X1773" s="93"/>
      <c r="Y1773" s="93"/>
      <c r="Z1773" s="93"/>
      <c r="AA1773" s="93"/>
      <c r="AB1773" s="93"/>
      <c r="AC1773" s="93"/>
      <c r="AD1773" s="93"/>
      <c r="AE1773" s="93"/>
      <c r="AF1773" s="93"/>
      <c r="AG1773" s="93"/>
      <c r="AH1773" s="93"/>
      <c r="AI1773" s="93"/>
      <c r="AJ1773" s="93"/>
      <c r="AK1773" s="93"/>
      <c r="AL1773" s="93"/>
      <c r="AM1773" s="93"/>
      <c r="AN1773" s="93"/>
      <c r="AO1773" s="93"/>
      <c r="AP1773" s="93"/>
      <c r="AQ1773" s="93"/>
      <c r="AR1773" s="93"/>
    </row>
    <row r="1774" spans="13:44" x14ac:dyDescent="0.2">
      <c r="M1774" s="105"/>
      <c r="O1774" s="93"/>
      <c r="P1774" s="93"/>
      <c r="Q1774" s="93"/>
      <c r="R1774" s="93"/>
      <c r="S1774" s="93"/>
      <c r="T1774" s="93"/>
      <c r="U1774" s="93"/>
      <c r="V1774" s="93"/>
      <c r="W1774" s="93"/>
      <c r="X1774" s="93"/>
      <c r="Y1774" s="93"/>
      <c r="Z1774" s="93"/>
      <c r="AA1774" s="93"/>
      <c r="AB1774" s="93"/>
      <c r="AC1774" s="93"/>
      <c r="AD1774" s="93"/>
      <c r="AE1774" s="93"/>
      <c r="AF1774" s="93"/>
      <c r="AG1774" s="93"/>
      <c r="AH1774" s="93"/>
      <c r="AI1774" s="93"/>
      <c r="AJ1774" s="93"/>
      <c r="AK1774" s="93"/>
      <c r="AL1774" s="93"/>
      <c r="AM1774" s="93"/>
      <c r="AN1774" s="93"/>
      <c r="AO1774" s="93"/>
      <c r="AP1774" s="93"/>
      <c r="AQ1774" s="93"/>
      <c r="AR1774" s="93"/>
    </row>
    <row r="1775" spans="13:44" x14ac:dyDescent="0.2">
      <c r="M1775" s="105"/>
      <c r="O1775" s="93"/>
      <c r="P1775" s="93"/>
      <c r="Q1775" s="93"/>
      <c r="R1775" s="93"/>
      <c r="S1775" s="93"/>
      <c r="T1775" s="93"/>
      <c r="U1775" s="93"/>
      <c r="V1775" s="93"/>
      <c r="W1775" s="93"/>
      <c r="X1775" s="93"/>
      <c r="Y1775" s="93"/>
      <c r="Z1775" s="93"/>
      <c r="AA1775" s="93"/>
      <c r="AB1775" s="93"/>
      <c r="AC1775" s="93"/>
      <c r="AD1775" s="93"/>
      <c r="AE1775" s="93"/>
      <c r="AF1775" s="93"/>
      <c r="AG1775" s="93"/>
      <c r="AH1775" s="93"/>
      <c r="AI1775" s="93"/>
      <c r="AJ1775" s="93"/>
      <c r="AK1775" s="93"/>
      <c r="AL1775" s="93"/>
      <c r="AM1775" s="93"/>
      <c r="AN1775" s="93"/>
      <c r="AO1775" s="93"/>
      <c r="AP1775" s="93"/>
      <c r="AQ1775" s="93"/>
      <c r="AR1775" s="93"/>
    </row>
    <row r="1776" spans="13:44" x14ac:dyDescent="0.2">
      <c r="M1776" s="105"/>
      <c r="O1776" s="93"/>
      <c r="P1776" s="93"/>
      <c r="Q1776" s="93"/>
      <c r="R1776" s="93"/>
      <c r="S1776" s="93"/>
      <c r="T1776" s="93"/>
      <c r="U1776" s="93"/>
      <c r="V1776" s="93"/>
      <c r="W1776" s="93"/>
      <c r="X1776" s="93"/>
      <c r="Y1776" s="93"/>
      <c r="Z1776" s="93"/>
      <c r="AA1776" s="93"/>
      <c r="AB1776" s="93"/>
      <c r="AC1776" s="93"/>
      <c r="AD1776" s="93"/>
      <c r="AE1776" s="93"/>
      <c r="AF1776" s="93"/>
      <c r="AG1776" s="93"/>
      <c r="AH1776" s="93"/>
      <c r="AI1776" s="93"/>
      <c r="AJ1776" s="93"/>
      <c r="AK1776" s="93"/>
      <c r="AL1776" s="93"/>
      <c r="AM1776" s="93"/>
      <c r="AN1776" s="93"/>
      <c r="AO1776" s="93"/>
      <c r="AP1776" s="93"/>
      <c r="AQ1776" s="93"/>
      <c r="AR1776" s="93"/>
    </row>
    <row r="1777" spans="13:44" x14ac:dyDescent="0.2">
      <c r="M1777" s="105"/>
      <c r="O1777" s="93"/>
      <c r="P1777" s="93"/>
      <c r="Q1777" s="93"/>
      <c r="R1777" s="93"/>
      <c r="S1777" s="93"/>
      <c r="T1777" s="93"/>
      <c r="U1777" s="93"/>
      <c r="V1777" s="93"/>
      <c r="W1777" s="93"/>
      <c r="X1777" s="93"/>
      <c r="Y1777" s="93"/>
      <c r="Z1777" s="93"/>
      <c r="AA1777" s="93"/>
      <c r="AB1777" s="93"/>
      <c r="AC1777" s="93"/>
      <c r="AD1777" s="93"/>
      <c r="AE1777" s="93"/>
      <c r="AF1777" s="93"/>
      <c r="AG1777" s="93"/>
      <c r="AH1777" s="93"/>
      <c r="AI1777" s="93"/>
      <c r="AJ1777" s="93"/>
      <c r="AK1777" s="93"/>
      <c r="AL1777" s="93"/>
      <c r="AM1777" s="93"/>
      <c r="AN1777" s="93"/>
      <c r="AO1777" s="93"/>
      <c r="AP1777" s="93"/>
      <c r="AQ1777" s="93"/>
      <c r="AR1777" s="93"/>
    </row>
    <row r="1778" spans="13:44" x14ac:dyDescent="0.2">
      <c r="M1778" s="105"/>
      <c r="O1778" s="93"/>
      <c r="P1778" s="93"/>
      <c r="Q1778" s="93"/>
      <c r="R1778" s="93"/>
      <c r="S1778" s="93"/>
      <c r="T1778" s="93"/>
      <c r="U1778" s="93"/>
      <c r="V1778" s="93"/>
      <c r="W1778" s="93"/>
      <c r="X1778" s="93"/>
      <c r="Y1778" s="93"/>
      <c r="Z1778" s="93"/>
      <c r="AA1778" s="93"/>
      <c r="AB1778" s="93"/>
      <c r="AC1778" s="93"/>
      <c r="AD1778" s="93"/>
      <c r="AE1778" s="93"/>
      <c r="AF1778" s="93"/>
      <c r="AG1778" s="93"/>
      <c r="AH1778" s="93"/>
      <c r="AI1778" s="93"/>
      <c r="AJ1778" s="93"/>
      <c r="AK1778" s="93"/>
      <c r="AL1778" s="93"/>
      <c r="AM1778" s="93"/>
      <c r="AN1778" s="93"/>
      <c r="AO1778" s="93"/>
      <c r="AP1778" s="93"/>
      <c r="AQ1778" s="93"/>
      <c r="AR1778" s="93"/>
    </row>
    <row r="1779" spans="13:44" x14ac:dyDescent="0.2">
      <c r="M1779" s="105"/>
      <c r="O1779" s="93"/>
      <c r="P1779" s="93"/>
      <c r="Q1779" s="93"/>
      <c r="R1779" s="93"/>
      <c r="S1779" s="93"/>
      <c r="T1779" s="93"/>
      <c r="U1779" s="93"/>
      <c r="V1779" s="93"/>
      <c r="W1779" s="93"/>
      <c r="X1779" s="93"/>
      <c r="Y1779" s="93"/>
      <c r="Z1779" s="93"/>
      <c r="AA1779" s="93"/>
      <c r="AB1779" s="93"/>
      <c r="AC1779" s="93"/>
      <c r="AD1779" s="93"/>
      <c r="AE1779" s="93"/>
      <c r="AF1779" s="93"/>
      <c r="AG1779" s="93"/>
      <c r="AH1779" s="93"/>
      <c r="AI1779" s="93"/>
      <c r="AJ1779" s="93"/>
      <c r="AK1779" s="93"/>
      <c r="AL1779" s="93"/>
      <c r="AM1779" s="93"/>
      <c r="AN1779" s="93"/>
      <c r="AO1779" s="93"/>
      <c r="AP1779" s="93"/>
      <c r="AQ1779" s="93"/>
      <c r="AR1779" s="93"/>
    </row>
    <row r="1780" spans="13:44" x14ac:dyDescent="0.2">
      <c r="M1780" s="105"/>
      <c r="O1780" s="93"/>
      <c r="P1780" s="93"/>
      <c r="Q1780" s="93"/>
      <c r="R1780" s="93"/>
      <c r="S1780" s="93"/>
      <c r="T1780" s="93"/>
      <c r="U1780" s="93"/>
      <c r="V1780" s="93"/>
      <c r="W1780" s="93"/>
      <c r="X1780" s="93"/>
      <c r="Y1780" s="93"/>
      <c r="Z1780" s="93"/>
      <c r="AA1780" s="93"/>
      <c r="AB1780" s="93"/>
      <c r="AC1780" s="93"/>
      <c r="AD1780" s="93"/>
      <c r="AE1780" s="93"/>
      <c r="AF1780" s="93"/>
      <c r="AG1780" s="93"/>
      <c r="AH1780" s="93"/>
      <c r="AI1780" s="93"/>
      <c r="AJ1780" s="93"/>
      <c r="AK1780" s="93"/>
      <c r="AL1780" s="93"/>
      <c r="AM1780" s="93"/>
      <c r="AN1780" s="93"/>
      <c r="AO1780" s="93"/>
      <c r="AP1780" s="93"/>
      <c r="AQ1780" s="93"/>
      <c r="AR1780" s="93"/>
    </row>
    <row r="1781" spans="13:44" x14ac:dyDescent="0.2">
      <c r="M1781" s="105"/>
      <c r="O1781" s="93"/>
      <c r="P1781" s="93"/>
      <c r="Q1781" s="93"/>
      <c r="R1781" s="93"/>
      <c r="S1781" s="93"/>
      <c r="T1781" s="93"/>
      <c r="U1781" s="93"/>
      <c r="V1781" s="93"/>
      <c r="W1781" s="93"/>
      <c r="X1781" s="93"/>
      <c r="Y1781" s="93"/>
      <c r="Z1781" s="93"/>
      <c r="AA1781" s="93"/>
      <c r="AB1781" s="93"/>
      <c r="AC1781" s="93"/>
      <c r="AD1781" s="93"/>
      <c r="AE1781" s="93"/>
      <c r="AF1781" s="93"/>
      <c r="AG1781" s="93"/>
      <c r="AH1781" s="93"/>
      <c r="AI1781" s="93"/>
      <c r="AJ1781" s="93"/>
      <c r="AK1781" s="93"/>
      <c r="AL1781" s="93"/>
      <c r="AM1781" s="93"/>
      <c r="AN1781" s="93"/>
      <c r="AO1781" s="93"/>
      <c r="AP1781" s="93"/>
      <c r="AQ1781" s="93"/>
      <c r="AR1781" s="93"/>
    </row>
    <row r="1782" spans="13:44" x14ac:dyDescent="0.2">
      <c r="M1782" s="105"/>
      <c r="O1782" s="93"/>
      <c r="P1782" s="93"/>
      <c r="Q1782" s="93"/>
      <c r="R1782" s="93"/>
      <c r="S1782" s="93"/>
      <c r="T1782" s="93"/>
      <c r="U1782" s="93"/>
      <c r="V1782" s="93"/>
      <c r="W1782" s="93"/>
      <c r="X1782" s="93"/>
      <c r="Y1782" s="93"/>
      <c r="Z1782" s="93"/>
      <c r="AA1782" s="93"/>
      <c r="AB1782" s="93"/>
      <c r="AC1782" s="93"/>
      <c r="AD1782" s="93"/>
      <c r="AE1782" s="93"/>
      <c r="AF1782" s="93"/>
      <c r="AG1782" s="93"/>
      <c r="AH1782" s="93"/>
      <c r="AI1782" s="93"/>
      <c r="AJ1782" s="93"/>
      <c r="AK1782" s="93"/>
      <c r="AL1782" s="93"/>
      <c r="AM1782" s="93"/>
      <c r="AN1782" s="93"/>
      <c r="AO1782" s="93"/>
      <c r="AP1782" s="93"/>
      <c r="AQ1782" s="93"/>
      <c r="AR1782" s="93"/>
    </row>
    <row r="1783" spans="13:44" x14ac:dyDescent="0.2">
      <c r="M1783" s="105"/>
      <c r="O1783" s="93"/>
      <c r="P1783" s="93"/>
      <c r="Q1783" s="93"/>
      <c r="R1783" s="93"/>
      <c r="S1783" s="93"/>
      <c r="T1783" s="93"/>
      <c r="U1783" s="93"/>
      <c r="V1783" s="93"/>
      <c r="W1783" s="93"/>
      <c r="X1783" s="93"/>
      <c r="Y1783" s="93"/>
      <c r="Z1783" s="93"/>
      <c r="AA1783" s="93"/>
      <c r="AB1783" s="93"/>
      <c r="AC1783" s="93"/>
      <c r="AD1783" s="93"/>
      <c r="AE1783" s="93"/>
      <c r="AF1783" s="93"/>
      <c r="AG1783" s="93"/>
      <c r="AH1783" s="93"/>
      <c r="AI1783" s="93"/>
      <c r="AJ1783" s="93"/>
      <c r="AK1783" s="93"/>
      <c r="AL1783" s="93"/>
      <c r="AM1783" s="93"/>
      <c r="AN1783" s="93"/>
      <c r="AO1783" s="93"/>
      <c r="AP1783" s="93"/>
      <c r="AQ1783" s="93"/>
      <c r="AR1783" s="93"/>
    </row>
    <row r="1784" spans="13:44" x14ac:dyDescent="0.2">
      <c r="M1784" s="105"/>
      <c r="O1784" s="93"/>
      <c r="P1784" s="93"/>
      <c r="Q1784" s="93"/>
      <c r="R1784" s="93"/>
      <c r="S1784" s="93"/>
      <c r="T1784" s="93"/>
      <c r="U1784" s="93"/>
      <c r="V1784" s="93"/>
      <c r="W1784" s="93"/>
      <c r="X1784" s="93"/>
      <c r="Y1784" s="93"/>
      <c r="Z1784" s="93"/>
      <c r="AA1784" s="93"/>
      <c r="AB1784" s="93"/>
      <c r="AC1784" s="93"/>
      <c r="AD1784" s="93"/>
      <c r="AE1784" s="93"/>
      <c r="AF1784" s="93"/>
      <c r="AG1784" s="93"/>
      <c r="AH1784" s="93"/>
      <c r="AI1784" s="93"/>
      <c r="AJ1784" s="93"/>
      <c r="AK1784" s="93"/>
      <c r="AL1784" s="93"/>
      <c r="AM1784" s="93"/>
      <c r="AN1784" s="93"/>
      <c r="AO1784" s="93"/>
      <c r="AP1784" s="93"/>
      <c r="AQ1784" s="93"/>
      <c r="AR1784" s="93"/>
    </row>
    <row r="1785" spans="13:44" x14ac:dyDescent="0.2">
      <c r="M1785" s="105"/>
      <c r="O1785" s="93"/>
      <c r="P1785" s="93"/>
      <c r="Q1785" s="93"/>
      <c r="R1785" s="93"/>
      <c r="S1785" s="93"/>
      <c r="T1785" s="93"/>
      <c r="U1785" s="93"/>
      <c r="V1785" s="93"/>
      <c r="W1785" s="93"/>
      <c r="X1785" s="93"/>
      <c r="Y1785" s="93"/>
      <c r="Z1785" s="93"/>
      <c r="AA1785" s="93"/>
      <c r="AB1785" s="93"/>
      <c r="AC1785" s="93"/>
      <c r="AD1785" s="93"/>
      <c r="AE1785" s="93"/>
      <c r="AF1785" s="93"/>
      <c r="AG1785" s="93"/>
      <c r="AH1785" s="93"/>
      <c r="AI1785" s="93"/>
      <c r="AJ1785" s="93"/>
      <c r="AK1785" s="93"/>
      <c r="AL1785" s="93"/>
      <c r="AM1785" s="93"/>
      <c r="AN1785" s="93"/>
      <c r="AO1785" s="93"/>
      <c r="AP1785" s="93"/>
      <c r="AQ1785" s="93"/>
      <c r="AR1785" s="93"/>
    </row>
    <row r="1786" spans="13:44" x14ac:dyDescent="0.2">
      <c r="M1786" s="105"/>
      <c r="O1786" s="93"/>
      <c r="P1786" s="93"/>
      <c r="Q1786" s="93"/>
      <c r="R1786" s="93"/>
      <c r="S1786" s="93"/>
      <c r="T1786" s="93"/>
      <c r="U1786" s="93"/>
      <c r="V1786" s="93"/>
      <c r="W1786" s="93"/>
      <c r="X1786" s="93"/>
      <c r="Y1786" s="93"/>
      <c r="Z1786" s="93"/>
      <c r="AA1786" s="93"/>
      <c r="AB1786" s="93"/>
      <c r="AC1786" s="93"/>
      <c r="AD1786" s="93"/>
      <c r="AE1786" s="93"/>
      <c r="AF1786" s="93"/>
      <c r="AG1786" s="93"/>
      <c r="AH1786" s="93"/>
      <c r="AI1786" s="93"/>
      <c r="AJ1786" s="93"/>
      <c r="AK1786" s="93"/>
      <c r="AL1786" s="93"/>
      <c r="AM1786" s="93"/>
      <c r="AN1786" s="93"/>
      <c r="AO1786" s="93"/>
      <c r="AP1786" s="93"/>
      <c r="AQ1786" s="93"/>
      <c r="AR1786" s="93"/>
    </row>
    <row r="1787" spans="13:44" x14ac:dyDescent="0.2">
      <c r="M1787" s="105"/>
      <c r="O1787" s="93"/>
      <c r="P1787" s="93"/>
      <c r="Q1787" s="93"/>
      <c r="R1787" s="93"/>
      <c r="S1787" s="93"/>
      <c r="T1787" s="93"/>
      <c r="U1787" s="93"/>
      <c r="V1787" s="93"/>
      <c r="W1787" s="93"/>
      <c r="X1787" s="93"/>
      <c r="Y1787" s="93"/>
      <c r="Z1787" s="93"/>
      <c r="AA1787" s="93"/>
      <c r="AB1787" s="93"/>
      <c r="AC1787" s="93"/>
      <c r="AD1787" s="93"/>
      <c r="AE1787" s="93"/>
      <c r="AF1787" s="93"/>
      <c r="AG1787" s="93"/>
      <c r="AH1787" s="93"/>
      <c r="AI1787" s="93"/>
      <c r="AJ1787" s="93"/>
      <c r="AK1787" s="93"/>
      <c r="AL1787" s="93"/>
      <c r="AM1787" s="93"/>
      <c r="AN1787" s="93"/>
      <c r="AO1787" s="93"/>
      <c r="AP1787" s="93"/>
      <c r="AQ1787" s="93"/>
      <c r="AR1787" s="93"/>
    </row>
    <row r="1788" spans="13:44" x14ac:dyDescent="0.2">
      <c r="M1788" s="105"/>
      <c r="O1788" s="93"/>
      <c r="P1788" s="93"/>
      <c r="Q1788" s="93"/>
      <c r="R1788" s="93"/>
      <c r="S1788" s="93"/>
      <c r="T1788" s="93"/>
      <c r="U1788" s="93"/>
      <c r="V1788" s="93"/>
      <c r="W1788" s="93"/>
      <c r="X1788" s="93"/>
      <c r="Y1788" s="93"/>
      <c r="Z1788" s="93"/>
      <c r="AA1788" s="93"/>
      <c r="AB1788" s="93"/>
      <c r="AC1788" s="93"/>
      <c r="AD1788" s="93"/>
      <c r="AE1788" s="93"/>
      <c r="AF1788" s="93"/>
      <c r="AG1788" s="93"/>
      <c r="AH1788" s="93"/>
      <c r="AI1788" s="93"/>
      <c r="AJ1788" s="93"/>
      <c r="AK1788" s="93"/>
      <c r="AL1788" s="93"/>
      <c r="AM1788" s="93"/>
      <c r="AN1788" s="93"/>
      <c r="AO1788" s="93"/>
      <c r="AP1788" s="93"/>
      <c r="AQ1788" s="93"/>
      <c r="AR1788" s="93"/>
    </row>
    <row r="1789" spans="13:44" x14ac:dyDescent="0.2">
      <c r="M1789" s="105"/>
      <c r="O1789" s="93"/>
      <c r="P1789" s="93"/>
      <c r="Q1789" s="93"/>
      <c r="R1789" s="93"/>
      <c r="S1789" s="93"/>
      <c r="T1789" s="93"/>
      <c r="U1789" s="93"/>
      <c r="V1789" s="93"/>
      <c r="W1789" s="93"/>
      <c r="X1789" s="93"/>
      <c r="Y1789" s="93"/>
      <c r="Z1789" s="93"/>
      <c r="AA1789" s="93"/>
      <c r="AB1789" s="93"/>
      <c r="AC1789" s="93"/>
      <c r="AD1789" s="93"/>
      <c r="AE1789" s="93"/>
      <c r="AF1789" s="93"/>
      <c r="AG1789" s="93"/>
      <c r="AH1789" s="93"/>
      <c r="AI1789" s="93"/>
      <c r="AJ1789" s="93"/>
      <c r="AK1789" s="93"/>
      <c r="AL1789" s="93"/>
      <c r="AM1789" s="93"/>
      <c r="AN1789" s="93"/>
      <c r="AO1789" s="93"/>
      <c r="AP1789" s="93"/>
      <c r="AQ1789" s="93"/>
      <c r="AR1789" s="93"/>
    </row>
    <row r="1790" spans="13:44" x14ac:dyDescent="0.2">
      <c r="M1790" s="105"/>
      <c r="O1790" s="93"/>
      <c r="P1790" s="93"/>
      <c r="Q1790" s="93"/>
      <c r="R1790" s="93"/>
      <c r="S1790" s="93"/>
      <c r="T1790" s="93"/>
      <c r="U1790" s="93"/>
      <c r="V1790" s="93"/>
      <c r="W1790" s="93"/>
      <c r="X1790" s="93"/>
      <c r="Y1790" s="93"/>
      <c r="Z1790" s="93"/>
      <c r="AA1790" s="93"/>
      <c r="AB1790" s="93"/>
      <c r="AC1790" s="93"/>
      <c r="AD1790" s="93"/>
      <c r="AE1790" s="93"/>
      <c r="AF1790" s="93"/>
      <c r="AG1790" s="93"/>
      <c r="AH1790" s="93"/>
      <c r="AI1790" s="93"/>
      <c r="AJ1790" s="93"/>
      <c r="AK1790" s="93"/>
      <c r="AL1790" s="93"/>
      <c r="AM1790" s="93"/>
      <c r="AN1790" s="93"/>
      <c r="AO1790" s="93"/>
      <c r="AP1790" s="93"/>
      <c r="AQ1790" s="93"/>
      <c r="AR1790" s="93"/>
    </row>
    <row r="1791" spans="13:44" x14ac:dyDescent="0.2">
      <c r="M1791" s="105"/>
      <c r="O1791" s="93"/>
      <c r="P1791" s="93"/>
      <c r="Q1791" s="93"/>
      <c r="R1791" s="93"/>
      <c r="S1791" s="93"/>
      <c r="T1791" s="93"/>
      <c r="U1791" s="93"/>
      <c r="V1791" s="93"/>
      <c r="W1791" s="93"/>
      <c r="X1791" s="93"/>
      <c r="Y1791" s="93"/>
      <c r="Z1791" s="93"/>
      <c r="AA1791" s="93"/>
      <c r="AB1791" s="93"/>
      <c r="AC1791" s="93"/>
      <c r="AD1791" s="93"/>
      <c r="AE1791" s="93"/>
      <c r="AF1791" s="93"/>
      <c r="AG1791" s="93"/>
      <c r="AH1791" s="93"/>
      <c r="AI1791" s="93"/>
      <c r="AJ1791" s="93"/>
      <c r="AK1791" s="93"/>
      <c r="AL1791" s="93"/>
      <c r="AM1791" s="93"/>
      <c r="AN1791" s="93"/>
      <c r="AO1791" s="93"/>
      <c r="AP1791" s="93"/>
      <c r="AQ1791" s="93"/>
      <c r="AR1791" s="93"/>
    </row>
    <row r="1792" spans="13:44" x14ac:dyDescent="0.2">
      <c r="M1792" s="105"/>
      <c r="O1792" s="93"/>
      <c r="P1792" s="93"/>
      <c r="Q1792" s="93"/>
      <c r="R1792" s="93"/>
      <c r="S1792" s="93"/>
      <c r="T1792" s="93"/>
      <c r="U1792" s="93"/>
      <c r="V1792" s="93"/>
      <c r="W1792" s="93"/>
      <c r="X1792" s="93"/>
      <c r="Y1792" s="93"/>
      <c r="Z1792" s="93"/>
      <c r="AA1792" s="93"/>
      <c r="AB1792" s="93"/>
      <c r="AC1792" s="93"/>
      <c r="AD1792" s="93"/>
      <c r="AE1792" s="93"/>
      <c r="AF1792" s="93"/>
      <c r="AG1792" s="93"/>
      <c r="AH1792" s="93"/>
      <c r="AI1792" s="93"/>
      <c r="AJ1792" s="93"/>
      <c r="AK1792" s="93"/>
      <c r="AL1792" s="93"/>
      <c r="AM1792" s="93"/>
      <c r="AN1792" s="93"/>
      <c r="AO1792" s="93"/>
      <c r="AP1792" s="93"/>
      <c r="AQ1792" s="93"/>
      <c r="AR1792" s="93"/>
    </row>
    <row r="1793" spans="13:44" x14ac:dyDescent="0.2">
      <c r="M1793" s="105"/>
      <c r="O1793" s="93"/>
      <c r="P1793" s="93"/>
      <c r="Q1793" s="93"/>
      <c r="R1793" s="93"/>
      <c r="S1793" s="93"/>
      <c r="T1793" s="93"/>
      <c r="U1793" s="93"/>
      <c r="V1793" s="93"/>
      <c r="W1793" s="93"/>
      <c r="X1793" s="93"/>
      <c r="Y1793" s="93"/>
      <c r="Z1793" s="93"/>
      <c r="AA1793" s="93"/>
      <c r="AB1793" s="93"/>
      <c r="AC1793" s="93"/>
      <c r="AD1793" s="93"/>
      <c r="AE1793" s="93"/>
      <c r="AF1793" s="93"/>
      <c r="AG1793" s="93"/>
      <c r="AH1793" s="93"/>
      <c r="AI1793" s="93"/>
      <c r="AJ1793" s="93"/>
      <c r="AK1793" s="93"/>
      <c r="AL1793" s="93"/>
      <c r="AM1793" s="93"/>
      <c r="AN1793" s="93"/>
      <c r="AO1793" s="93"/>
      <c r="AP1793" s="93"/>
      <c r="AQ1793" s="93"/>
      <c r="AR1793" s="93"/>
    </row>
    <row r="1794" spans="13:44" x14ac:dyDescent="0.2">
      <c r="M1794" s="105"/>
      <c r="O1794" s="93"/>
      <c r="P1794" s="93"/>
      <c r="Q1794" s="93"/>
      <c r="R1794" s="93"/>
      <c r="S1794" s="93"/>
      <c r="T1794" s="93"/>
      <c r="U1794" s="93"/>
      <c r="V1794" s="93"/>
      <c r="W1794" s="93"/>
      <c r="X1794" s="93"/>
      <c r="Y1794" s="93"/>
      <c r="Z1794" s="93"/>
      <c r="AA1794" s="93"/>
      <c r="AB1794" s="93"/>
      <c r="AC1794" s="93"/>
      <c r="AD1794" s="93"/>
      <c r="AE1794" s="93"/>
      <c r="AF1794" s="93"/>
      <c r="AG1794" s="93"/>
      <c r="AH1794" s="93"/>
      <c r="AI1794" s="93"/>
      <c r="AJ1794" s="93"/>
      <c r="AK1794" s="93"/>
      <c r="AL1794" s="93"/>
      <c r="AM1794" s="93"/>
      <c r="AN1794" s="93"/>
      <c r="AO1794" s="93"/>
      <c r="AP1794" s="93"/>
      <c r="AQ1794" s="93"/>
      <c r="AR1794" s="93"/>
    </row>
    <row r="1795" spans="13:44" x14ac:dyDescent="0.2">
      <c r="M1795" s="105"/>
      <c r="O1795" s="93"/>
      <c r="P1795" s="93"/>
      <c r="Q1795" s="93"/>
      <c r="R1795" s="93"/>
      <c r="S1795" s="93"/>
      <c r="T1795" s="93"/>
      <c r="U1795" s="93"/>
      <c r="V1795" s="93"/>
      <c r="W1795" s="93"/>
      <c r="X1795" s="93"/>
      <c r="Y1795" s="93"/>
      <c r="Z1795" s="93"/>
      <c r="AA1795" s="93"/>
      <c r="AB1795" s="93"/>
      <c r="AC1795" s="93"/>
      <c r="AD1795" s="93"/>
      <c r="AE1795" s="93"/>
      <c r="AF1795" s="93"/>
      <c r="AG1795" s="93"/>
      <c r="AH1795" s="93"/>
      <c r="AI1795" s="93"/>
      <c r="AJ1795" s="93"/>
      <c r="AK1795" s="93"/>
      <c r="AL1795" s="93"/>
      <c r="AM1795" s="93"/>
      <c r="AN1795" s="93"/>
      <c r="AO1795" s="93"/>
      <c r="AP1795" s="93"/>
      <c r="AQ1795" s="93"/>
      <c r="AR1795" s="93"/>
    </row>
    <row r="1796" spans="13:44" x14ac:dyDescent="0.2">
      <c r="M1796" s="105"/>
      <c r="O1796" s="93"/>
      <c r="P1796" s="93"/>
      <c r="Q1796" s="93"/>
      <c r="R1796" s="93"/>
      <c r="S1796" s="93"/>
      <c r="T1796" s="93"/>
      <c r="U1796" s="93"/>
      <c r="V1796" s="93"/>
      <c r="W1796" s="93"/>
      <c r="X1796" s="93"/>
      <c r="Y1796" s="93"/>
      <c r="Z1796" s="93"/>
      <c r="AA1796" s="93"/>
      <c r="AB1796" s="93"/>
      <c r="AC1796" s="93"/>
      <c r="AD1796" s="93"/>
      <c r="AE1796" s="93"/>
      <c r="AF1796" s="93"/>
      <c r="AG1796" s="93"/>
      <c r="AH1796" s="93"/>
      <c r="AI1796" s="93"/>
      <c r="AJ1796" s="93"/>
      <c r="AK1796" s="93"/>
      <c r="AL1796" s="93"/>
      <c r="AM1796" s="93"/>
      <c r="AN1796" s="93"/>
      <c r="AO1796" s="93"/>
      <c r="AP1796" s="93"/>
      <c r="AQ1796" s="93"/>
      <c r="AR1796" s="93"/>
    </row>
    <row r="1797" spans="13:44" x14ac:dyDescent="0.2">
      <c r="M1797" s="105"/>
      <c r="O1797" s="93"/>
      <c r="P1797" s="93"/>
      <c r="Q1797" s="93"/>
      <c r="R1797" s="93"/>
      <c r="S1797" s="93"/>
      <c r="T1797" s="93"/>
      <c r="U1797" s="93"/>
      <c r="V1797" s="93"/>
      <c r="W1797" s="93"/>
      <c r="X1797" s="93"/>
      <c r="Y1797" s="93"/>
      <c r="Z1797" s="93"/>
      <c r="AA1797" s="93"/>
      <c r="AB1797" s="93"/>
      <c r="AC1797" s="93"/>
      <c r="AD1797" s="93"/>
      <c r="AE1797" s="93"/>
      <c r="AF1797" s="93"/>
      <c r="AG1797" s="93"/>
      <c r="AH1797" s="93"/>
      <c r="AI1797" s="93"/>
      <c r="AJ1797" s="93"/>
      <c r="AK1797" s="93"/>
      <c r="AL1797" s="93"/>
      <c r="AM1797" s="93"/>
      <c r="AN1797" s="93"/>
      <c r="AO1797" s="93"/>
      <c r="AP1797" s="93"/>
      <c r="AQ1797" s="93"/>
      <c r="AR1797" s="93"/>
    </row>
    <row r="1798" spans="13:44" x14ac:dyDescent="0.2">
      <c r="M1798" s="105"/>
      <c r="O1798" s="93"/>
      <c r="P1798" s="93"/>
      <c r="Q1798" s="93"/>
      <c r="R1798" s="93"/>
      <c r="S1798" s="93"/>
      <c r="T1798" s="93"/>
      <c r="U1798" s="93"/>
      <c r="V1798" s="93"/>
      <c r="W1798" s="93"/>
      <c r="X1798" s="93"/>
      <c r="Y1798" s="93"/>
      <c r="Z1798" s="93"/>
      <c r="AA1798" s="93"/>
      <c r="AB1798" s="93"/>
      <c r="AC1798" s="93"/>
      <c r="AD1798" s="93"/>
      <c r="AE1798" s="93"/>
      <c r="AF1798" s="93"/>
      <c r="AG1798" s="93"/>
      <c r="AH1798" s="93"/>
      <c r="AI1798" s="93"/>
      <c r="AJ1798" s="93"/>
      <c r="AK1798" s="93"/>
      <c r="AL1798" s="93"/>
      <c r="AM1798" s="93"/>
      <c r="AN1798" s="93"/>
      <c r="AO1798" s="93"/>
      <c r="AP1798" s="93"/>
      <c r="AQ1798" s="93"/>
      <c r="AR1798" s="93"/>
    </row>
    <row r="1799" spans="13:44" x14ac:dyDescent="0.2">
      <c r="M1799" s="105"/>
      <c r="O1799" s="93"/>
      <c r="P1799" s="93"/>
      <c r="Q1799" s="93"/>
      <c r="R1799" s="93"/>
      <c r="S1799" s="93"/>
      <c r="T1799" s="93"/>
      <c r="U1799" s="93"/>
      <c r="V1799" s="93"/>
      <c r="W1799" s="93"/>
      <c r="X1799" s="93"/>
      <c r="Y1799" s="93"/>
      <c r="Z1799" s="93"/>
      <c r="AA1799" s="93"/>
      <c r="AB1799" s="93"/>
      <c r="AC1799" s="93"/>
      <c r="AD1799" s="93"/>
      <c r="AE1799" s="93"/>
      <c r="AF1799" s="93"/>
      <c r="AG1799" s="93"/>
      <c r="AH1799" s="93"/>
      <c r="AI1799" s="93"/>
      <c r="AJ1799" s="93"/>
      <c r="AK1799" s="93"/>
      <c r="AL1799" s="93"/>
      <c r="AM1799" s="93"/>
      <c r="AN1799" s="93"/>
      <c r="AO1799" s="93"/>
      <c r="AP1799" s="93"/>
      <c r="AQ1799" s="93"/>
      <c r="AR1799" s="93"/>
    </row>
    <row r="1800" spans="13:44" x14ac:dyDescent="0.2">
      <c r="M1800" s="105"/>
      <c r="O1800" s="93"/>
      <c r="P1800" s="93"/>
      <c r="Q1800" s="93"/>
      <c r="R1800" s="93"/>
      <c r="S1800" s="93"/>
      <c r="T1800" s="93"/>
      <c r="U1800" s="93"/>
      <c r="V1800" s="93"/>
      <c r="W1800" s="93"/>
      <c r="X1800" s="93"/>
      <c r="Y1800" s="93"/>
      <c r="Z1800" s="93"/>
      <c r="AA1800" s="93"/>
      <c r="AB1800" s="93"/>
      <c r="AC1800" s="93"/>
      <c r="AD1800" s="93"/>
      <c r="AE1800" s="93"/>
      <c r="AF1800" s="93"/>
      <c r="AG1800" s="93"/>
      <c r="AH1800" s="93"/>
      <c r="AI1800" s="93"/>
      <c r="AJ1800" s="93"/>
      <c r="AK1800" s="93"/>
      <c r="AL1800" s="93"/>
      <c r="AM1800" s="93"/>
      <c r="AN1800" s="93"/>
      <c r="AO1800" s="93"/>
      <c r="AP1800" s="93"/>
      <c r="AQ1800" s="93"/>
      <c r="AR1800" s="93"/>
    </row>
    <row r="1801" spans="13:44" x14ac:dyDescent="0.2">
      <c r="M1801" s="105"/>
      <c r="O1801" s="93"/>
      <c r="P1801" s="93"/>
      <c r="Q1801" s="93"/>
      <c r="R1801" s="93"/>
      <c r="S1801" s="93"/>
      <c r="T1801" s="93"/>
      <c r="U1801" s="93"/>
      <c r="V1801" s="93"/>
      <c r="W1801" s="93"/>
      <c r="X1801" s="93"/>
      <c r="Y1801" s="93"/>
      <c r="Z1801" s="93"/>
      <c r="AA1801" s="93"/>
      <c r="AB1801" s="93"/>
      <c r="AC1801" s="93"/>
      <c r="AD1801" s="93"/>
      <c r="AE1801" s="93"/>
      <c r="AF1801" s="93"/>
      <c r="AG1801" s="93"/>
      <c r="AH1801" s="93"/>
      <c r="AI1801" s="93"/>
      <c r="AJ1801" s="93"/>
      <c r="AK1801" s="93"/>
      <c r="AL1801" s="93"/>
      <c r="AM1801" s="93"/>
      <c r="AN1801" s="93"/>
      <c r="AO1801" s="93"/>
      <c r="AP1801" s="93"/>
      <c r="AQ1801" s="93"/>
      <c r="AR1801" s="93"/>
    </row>
    <row r="1802" spans="13:44" x14ac:dyDescent="0.2">
      <c r="M1802" s="105"/>
      <c r="O1802" s="93"/>
      <c r="P1802" s="93"/>
      <c r="Q1802" s="93"/>
      <c r="R1802" s="93"/>
      <c r="S1802" s="93"/>
      <c r="T1802" s="93"/>
      <c r="U1802" s="93"/>
      <c r="V1802" s="93"/>
      <c r="W1802" s="93"/>
      <c r="X1802" s="93"/>
      <c r="Y1802" s="93"/>
      <c r="Z1802" s="93"/>
      <c r="AA1802" s="93"/>
      <c r="AB1802" s="93"/>
      <c r="AC1802" s="93"/>
      <c r="AD1802" s="93"/>
      <c r="AE1802" s="93"/>
      <c r="AF1802" s="93"/>
      <c r="AG1802" s="93"/>
      <c r="AH1802" s="93"/>
      <c r="AI1802" s="93"/>
      <c r="AJ1802" s="93"/>
      <c r="AK1802" s="93"/>
      <c r="AL1802" s="93"/>
      <c r="AM1802" s="93"/>
      <c r="AN1802" s="93"/>
      <c r="AO1802" s="93"/>
      <c r="AP1802" s="93"/>
      <c r="AQ1802" s="93"/>
      <c r="AR1802" s="93"/>
    </row>
    <row r="1803" spans="13:44" x14ac:dyDescent="0.2">
      <c r="M1803" s="105"/>
      <c r="O1803" s="93"/>
      <c r="P1803" s="93"/>
      <c r="Q1803" s="93"/>
      <c r="R1803" s="93"/>
      <c r="S1803" s="93"/>
      <c r="T1803" s="93"/>
      <c r="U1803" s="93"/>
      <c r="V1803" s="93"/>
      <c r="W1803" s="93"/>
      <c r="X1803" s="93"/>
      <c r="Y1803" s="93"/>
      <c r="Z1803" s="93"/>
      <c r="AA1803" s="93"/>
      <c r="AB1803" s="93"/>
      <c r="AC1803" s="93"/>
      <c r="AD1803" s="93"/>
      <c r="AE1803" s="93"/>
      <c r="AF1803" s="93"/>
      <c r="AG1803" s="93"/>
      <c r="AH1803" s="93"/>
      <c r="AI1803" s="93"/>
      <c r="AJ1803" s="93"/>
      <c r="AK1803" s="93"/>
      <c r="AL1803" s="93"/>
      <c r="AM1803" s="93"/>
      <c r="AN1803" s="93"/>
      <c r="AO1803" s="93"/>
      <c r="AP1803" s="93"/>
      <c r="AQ1803" s="93"/>
      <c r="AR1803" s="93"/>
    </row>
    <row r="1804" spans="13:44" x14ac:dyDescent="0.2">
      <c r="M1804" s="105"/>
      <c r="O1804" s="93"/>
      <c r="P1804" s="93"/>
      <c r="Q1804" s="93"/>
      <c r="R1804" s="93"/>
      <c r="S1804" s="93"/>
      <c r="T1804" s="93"/>
      <c r="U1804" s="93"/>
      <c r="V1804" s="93"/>
      <c r="W1804" s="93"/>
      <c r="X1804" s="93"/>
      <c r="Y1804" s="93"/>
      <c r="Z1804" s="93"/>
      <c r="AA1804" s="93"/>
      <c r="AB1804" s="93"/>
      <c r="AC1804" s="93"/>
      <c r="AD1804" s="93"/>
      <c r="AE1804" s="93"/>
      <c r="AF1804" s="93"/>
      <c r="AG1804" s="93"/>
      <c r="AH1804" s="93"/>
      <c r="AI1804" s="93"/>
      <c r="AJ1804" s="93"/>
      <c r="AK1804" s="93"/>
      <c r="AL1804" s="93"/>
      <c r="AM1804" s="93"/>
      <c r="AN1804" s="93"/>
      <c r="AO1804" s="93"/>
      <c r="AP1804" s="93"/>
      <c r="AQ1804" s="93"/>
      <c r="AR1804" s="93"/>
    </row>
    <row r="1805" spans="13:44" x14ac:dyDescent="0.2">
      <c r="M1805" s="105"/>
      <c r="O1805" s="93"/>
      <c r="P1805" s="93"/>
      <c r="Q1805" s="93"/>
      <c r="R1805" s="93"/>
      <c r="S1805" s="93"/>
      <c r="T1805" s="93"/>
      <c r="U1805" s="93"/>
      <c r="V1805" s="93"/>
      <c r="W1805" s="93"/>
      <c r="X1805" s="93"/>
      <c r="Y1805" s="93"/>
      <c r="Z1805" s="93"/>
      <c r="AA1805" s="93"/>
      <c r="AB1805" s="93"/>
      <c r="AC1805" s="93"/>
      <c r="AD1805" s="93"/>
      <c r="AE1805" s="93"/>
      <c r="AF1805" s="93"/>
      <c r="AG1805" s="93"/>
      <c r="AH1805" s="93"/>
      <c r="AI1805" s="93"/>
      <c r="AJ1805" s="93"/>
      <c r="AK1805" s="93"/>
      <c r="AL1805" s="93"/>
      <c r="AM1805" s="93"/>
      <c r="AN1805" s="93"/>
      <c r="AO1805" s="93"/>
      <c r="AP1805" s="93"/>
      <c r="AQ1805" s="93"/>
      <c r="AR1805" s="93"/>
    </row>
    <row r="1806" spans="13:44" x14ac:dyDescent="0.2">
      <c r="M1806" s="105"/>
      <c r="O1806" s="93"/>
      <c r="P1806" s="93"/>
      <c r="Q1806" s="93"/>
      <c r="R1806" s="93"/>
      <c r="S1806" s="93"/>
      <c r="T1806" s="93"/>
      <c r="U1806" s="93"/>
      <c r="V1806" s="93"/>
      <c r="W1806" s="93"/>
      <c r="X1806" s="93"/>
      <c r="Y1806" s="93"/>
      <c r="Z1806" s="93"/>
      <c r="AA1806" s="93"/>
      <c r="AB1806" s="93"/>
      <c r="AC1806" s="93"/>
      <c r="AD1806" s="93"/>
      <c r="AE1806" s="93"/>
      <c r="AF1806" s="93"/>
      <c r="AG1806" s="93"/>
      <c r="AH1806" s="93"/>
      <c r="AI1806" s="93"/>
      <c r="AJ1806" s="93"/>
      <c r="AK1806" s="93"/>
      <c r="AL1806" s="93"/>
      <c r="AM1806" s="93"/>
      <c r="AN1806" s="93"/>
      <c r="AO1806" s="93"/>
      <c r="AP1806" s="93"/>
      <c r="AQ1806" s="93"/>
      <c r="AR1806" s="93"/>
    </row>
    <row r="1807" spans="13:44" x14ac:dyDescent="0.2">
      <c r="M1807" s="105"/>
      <c r="O1807" s="93"/>
      <c r="P1807" s="93"/>
      <c r="Q1807" s="93"/>
      <c r="R1807" s="93"/>
      <c r="S1807" s="93"/>
      <c r="T1807" s="93"/>
      <c r="U1807" s="93"/>
      <c r="V1807" s="93"/>
      <c r="W1807" s="93"/>
      <c r="X1807" s="93"/>
      <c r="Y1807" s="93"/>
      <c r="Z1807" s="93"/>
      <c r="AA1807" s="93"/>
      <c r="AB1807" s="93"/>
      <c r="AC1807" s="93"/>
      <c r="AD1807" s="93"/>
      <c r="AE1807" s="93"/>
      <c r="AF1807" s="93"/>
      <c r="AG1807" s="93"/>
      <c r="AH1807" s="93"/>
      <c r="AI1807" s="93"/>
      <c r="AJ1807" s="93"/>
      <c r="AK1807" s="93"/>
      <c r="AL1807" s="93"/>
      <c r="AM1807" s="93"/>
      <c r="AN1807" s="93"/>
      <c r="AO1807" s="93"/>
      <c r="AP1807" s="93"/>
      <c r="AQ1807" s="93"/>
      <c r="AR1807" s="93"/>
    </row>
    <row r="1808" spans="13:44" x14ac:dyDescent="0.2">
      <c r="M1808" s="105"/>
      <c r="O1808" s="93"/>
      <c r="P1808" s="93"/>
      <c r="Q1808" s="93"/>
      <c r="R1808" s="93"/>
      <c r="S1808" s="93"/>
      <c r="T1808" s="93"/>
      <c r="U1808" s="93"/>
      <c r="V1808" s="93"/>
      <c r="W1808" s="93"/>
      <c r="X1808" s="93"/>
      <c r="Y1808" s="93"/>
      <c r="Z1808" s="93"/>
      <c r="AA1808" s="93"/>
      <c r="AB1808" s="93"/>
      <c r="AC1808" s="93"/>
      <c r="AD1808" s="93"/>
      <c r="AE1808" s="93"/>
      <c r="AF1808" s="93"/>
      <c r="AG1808" s="93"/>
      <c r="AH1808" s="93"/>
      <c r="AI1808" s="93"/>
      <c r="AJ1808" s="93"/>
      <c r="AK1808" s="93"/>
      <c r="AL1808" s="93"/>
      <c r="AM1808" s="93"/>
      <c r="AN1808" s="93"/>
      <c r="AO1808" s="93"/>
      <c r="AP1808" s="93"/>
      <c r="AQ1808" s="93"/>
      <c r="AR1808" s="93"/>
    </row>
    <row r="1809" spans="13:44" x14ac:dyDescent="0.2">
      <c r="M1809" s="105"/>
      <c r="O1809" s="93"/>
      <c r="P1809" s="93"/>
      <c r="Q1809" s="93"/>
      <c r="R1809" s="93"/>
      <c r="S1809" s="93"/>
      <c r="T1809" s="93"/>
      <c r="U1809" s="93"/>
      <c r="V1809" s="93"/>
      <c r="W1809" s="93"/>
      <c r="X1809" s="93"/>
      <c r="Y1809" s="93"/>
      <c r="Z1809" s="93"/>
      <c r="AA1809" s="93"/>
      <c r="AB1809" s="93"/>
      <c r="AC1809" s="93"/>
      <c r="AD1809" s="93"/>
      <c r="AE1809" s="93"/>
      <c r="AF1809" s="93"/>
      <c r="AG1809" s="93"/>
      <c r="AH1809" s="93"/>
      <c r="AI1809" s="93"/>
      <c r="AJ1809" s="93"/>
      <c r="AK1809" s="93"/>
      <c r="AL1809" s="93"/>
      <c r="AM1809" s="93"/>
      <c r="AN1809" s="93"/>
      <c r="AO1809" s="93"/>
      <c r="AP1809" s="93"/>
      <c r="AQ1809" s="93"/>
      <c r="AR1809" s="93"/>
    </row>
    <row r="1810" spans="13:44" x14ac:dyDescent="0.2">
      <c r="M1810" s="105"/>
      <c r="O1810" s="93"/>
      <c r="P1810" s="93"/>
      <c r="Q1810" s="93"/>
      <c r="R1810" s="93"/>
      <c r="S1810" s="93"/>
      <c r="T1810" s="93"/>
      <c r="U1810" s="93"/>
      <c r="V1810" s="93"/>
      <c r="W1810" s="93"/>
      <c r="X1810" s="93"/>
      <c r="Y1810" s="93"/>
      <c r="Z1810" s="93"/>
      <c r="AA1810" s="93"/>
      <c r="AB1810" s="93"/>
      <c r="AC1810" s="93"/>
      <c r="AD1810" s="93"/>
      <c r="AE1810" s="93"/>
      <c r="AF1810" s="93"/>
      <c r="AG1810" s="93"/>
      <c r="AH1810" s="93"/>
      <c r="AI1810" s="93"/>
      <c r="AJ1810" s="93"/>
      <c r="AK1810" s="93"/>
      <c r="AL1810" s="93"/>
      <c r="AM1810" s="93"/>
      <c r="AN1810" s="93"/>
      <c r="AO1810" s="93"/>
      <c r="AP1810" s="93"/>
      <c r="AQ1810" s="93"/>
      <c r="AR1810" s="93"/>
    </row>
    <row r="1811" spans="13:44" x14ac:dyDescent="0.2">
      <c r="M1811" s="105"/>
      <c r="O1811" s="93"/>
      <c r="P1811" s="93"/>
      <c r="Q1811" s="93"/>
      <c r="R1811" s="93"/>
      <c r="S1811" s="93"/>
      <c r="T1811" s="93"/>
      <c r="U1811" s="93"/>
      <c r="V1811" s="93"/>
      <c r="W1811" s="93"/>
      <c r="X1811" s="93"/>
      <c r="Y1811" s="93"/>
      <c r="Z1811" s="93"/>
      <c r="AA1811" s="93"/>
      <c r="AB1811" s="93"/>
      <c r="AC1811" s="93"/>
      <c r="AD1811" s="93"/>
      <c r="AE1811" s="93"/>
      <c r="AF1811" s="93"/>
      <c r="AG1811" s="93"/>
      <c r="AH1811" s="93"/>
      <c r="AI1811" s="93"/>
      <c r="AJ1811" s="93"/>
      <c r="AK1811" s="93"/>
      <c r="AL1811" s="93"/>
      <c r="AM1811" s="93"/>
      <c r="AN1811" s="93"/>
      <c r="AO1811" s="93"/>
      <c r="AP1811" s="93"/>
      <c r="AQ1811" s="93"/>
      <c r="AR1811" s="93"/>
    </row>
    <row r="1812" spans="13:44" x14ac:dyDescent="0.2">
      <c r="M1812" s="105"/>
      <c r="O1812" s="93"/>
      <c r="P1812" s="93"/>
      <c r="Q1812" s="93"/>
      <c r="R1812" s="93"/>
      <c r="S1812" s="93"/>
      <c r="T1812" s="93"/>
      <c r="U1812" s="93"/>
      <c r="V1812" s="93"/>
      <c r="W1812" s="93"/>
      <c r="X1812" s="93"/>
      <c r="Y1812" s="93"/>
      <c r="Z1812" s="93"/>
      <c r="AA1812" s="93"/>
      <c r="AB1812" s="93"/>
      <c r="AC1812" s="93"/>
      <c r="AD1812" s="93"/>
      <c r="AE1812" s="93"/>
      <c r="AF1812" s="93"/>
      <c r="AG1812" s="93"/>
      <c r="AH1812" s="93"/>
      <c r="AI1812" s="93"/>
      <c r="AJ1812" s="93"/>
      <c r="AK1812" s="93"/>
      <c r="AL1812" s="93"/>
      <c r="AM1812" s="93"/>
      <c r="AN1812" s="93"/>
      <c r="AO1812" s="93"/>
      <c r="AP1812" s="93"/>
      <c r="AQ1812" s="93"/>
      <c r="AR1812" s="93"/>
    </row>
    <row r="1813" spans="13:44" x14ac:dyDescent="0.2">
      <c r="M1813" s="105"/>
      <c r="O1813" s="93"/>
      <c r="P1813" s="93"/>
      <c r="Q1813" s="93"/>
      <c r="R1813" s="93"/>
      <c r="S1813" s="93"/>
      <c r="T1813" s="93"/>
      <c r="U1813" s="93"/>
      <c r="V1813" s="93"/>
      <c r="W1813" s="93"/>
      <c r="X1813" s="93"/>
      <c r="Y1813" s="93"/>
      <c r="Z1813" s="93"/>
      <c r="AA1813" s="93"/>
      <c r="AB1813" s="93"/>
      <c r="AC1813" s="93"/>
      <c r="AD1813" s="93"/>
      <c r="AE1813" s="93"/>
      <c r="AF1813" s="93"/>
      <c r="AG1813" s="93"/>
      <c r="AH1813" s="93"/>
      <c r="AI1813" s="93"/>
      <c r="AJ1813" s="93"/>
      <c r="AK1813" s="93"/>
      <c r="AL1813" s="93"/>
      <c r="AM1813" s="93"/>
      <c r="AN1813" s="93"/>
      <c r="AO1813" s="93"/>
      <c r="AP1813" s="93"/>
      <c r="AQ1813" s="93"/>
      <c r="AR1813" s="93"/>
    </row>
    <row r="1814" spans="13:44" x14ac:dyDescent="0.2">
      <c r="M1814" s="105"/>
      <c r="O1814" s="93"/>
      <c r="P1814" s="93"/>
      <c r="Q1814" s="93"/>
      <c r="R1814" s="93"/>
      <c r="S1814" s="93"/>
      <c r="T1814" s="93"/>
      <c r="U1814" s="93"/>
      <c r="V1814" s="93"/>
      <c r="W1814" s="93"/>
      <c r="X1814" s="93"/>
      <c r="Y1814" s="93"/>
      <c r="Z1814" s="93"/>
      <c r="AA1814" s="93"/>
      <c r="AB1814" s="93"/>
      <c r="AC1814" s="93"/>
      <c r="AD1814" s="93"/>
      <c r="AE1814" s="93"/>
      <c r="AF1814" s="93"/>
      <c r="AG1814" s="93"/>
      <c r="AH1814" s="93"/>
      <c r="AI1814" s="93"/>
      <c r="AJ1814" s="93"/>
      <c r="AK1814" s="93"/>
      <c r="AL1814" s="93"/>
      <c r="AM1814" s="93"/>
      <c r="AN1814" s="93"/>
      <c r="AO1814" s="93"/>
      <c r="AP1814" s="93"/>
      <c r="AQ1814" s="93"/>
      <c r="AR1814" s="93"/>
    </row>
    <row r="1815" spans="13:44" x14ac:dyDescent="0.2">
      <c r="M1815" s="105"/>
      <c r="O1815" s="93"/>
      <c r="P1815" s="93"/>
      <c r="Q1815" s="93"/>
      <c r="R1815" s="93"/>
      <c r="S1815" s="93"/>
      <c r="T1815" s="93"/>
      <c r="U1815" s="93"/>
      <c r="V1815" s="93"/>
      <c r="W1815" s="93"/>
      <c r="X1815" s="93"/>
      <c r="Y1815" s="93"/>
      <c r="Z1815" s="93"/>
      <c r="AA1815" s="93"/>
      <c r="AB1815" s="93"/>
      <c r="AC1815" s="93"/>
      <c r="AD1815" s="93"/>
      <c r="AE1815" s="93"/>
      <c r="AF1815" s="93"/>
      <c r="AG1815" s="93"/>
      <c r="AH1815" s="93"/>
      <c r="AI1815" s="93"/>
      <c r="AJ1815" s="93"/>
      <c r="AK1815" s="93"/>
      <c r="AL1815" s="93"/>
      <c r="AM1815" s="93"/>
      <c r="AN1815" s="93"/>
      <c r="AO1815" s="93"/>
      <c r="AP1815" s="93"/>
      <c r="AQ1815" s="93"/>
      <c r="AR1815" s="93"/>
    </row>
    <row r="1816" spans="13:44" x14ac:dyDescent="0.2">
      <c r="M1816" s="105"/>
      <c r="O1816" s="93"/>
      <c r="P1816" s="93"/>
      <c r="Q1816" s="93"/>
      <c r="R1816" s="93"/>
      <c r="S1816" s="93"/>
      <c r="T1816" s="93"/>
      <c r="U1816" s="93"/>
      <c r="V1816" s="93"/>
      <c r="W1816" s="93"/>
      <c r="X1816" s="93"/>
      <c r="Y1816" s="93"/>
      <c r="Z1816" s="93"/>
      <c r="AA1816" s="93"/>
      <c r="AB1816" s="93"/>
      <c r="AC1816" s="93"/>
      <c r="AD1816" s="93"/>
      <c r="AE1816" s="93"/>
      <c r="AF1816" s="93"/>
      <c r="AG1816" s="93"/>
      <c r="AH1816" s="93"/>
      <c r="AI1816" s="93"/>
      <c r="AJ1816" s="93"/>
      <c r="AK1816" s="93"/>
      <c r="AL1816" s="93"/>
      <c r="AM1816" s="93"/>
      <c r="AN1816" s="93"/>
      <c r="AO1816" s="93"/>
      <c r="AP1816" s="93"/>
      <c r="AQ1816" s="93"/>
      <c r="AR1816" s="93"/>
    </row>
    <row r="1817" spans="13:44" x14ac:dyDescent="0.2">
      <c r="M1817" s="105"/>
      <c r="O1817" s="93"/>
      <c r="P1817" s="93"/>
      <c r="Q1817" s="93"/>
      <c r="R1817" s="93"/>
      <c r="S1817" s="93"/>
      <c r="T1817" s="93"/>
      <c r="U1817" s="93"/>
      <c r="V1817" s="93"/>
      <c r="W1817" s="93"/>
      <c r="X1817" s="93"/>
      <c r="Y1817" s="93"/>
      <c r="Z1817" s="93"/>
      <c r="AA1817" s="93"/>
      <c r="AB1817" s="93"/>
      <c r="AC1817" s="93"/>
      <c r="AD1817" s="93"/>
      <c r="AE1817" s="93"/>
      <c r="AF1817" s="93"/>
      <c r="AG1817" s="93"/>
      <c r="AH1817" s="93"/>
      <c r="AI1817" s="93"/>
      <c r="AJ1817" s="93"/>
      <c r="AK1817" s="93"/>
      <c r="AL1817" s="93"/>
      <c r="AM1817" s="93"/>
      <c r="AN1817" s="93"/>
      <c r="AO1817" s="93"/>
      <c r="AP1817" s="93"/>
      <c r="AQ1817" s="93"/>
      <c r="AR1817" s="93"/>
    </row>
    <row r="1818" spans="13:44" x14ac:dyDescent="0.2">
      <c r="M1818" s="105"/>
      <c r="O1818" s="93"/>
      <c r="P1818" s="93"/>
      <c r="Q1818" s="93"/>
      <c r="R1818" s="93"/>
      <c r="S1818" s="93"/>
      <c r="T1818" s="93"/>
      <c r="U1818" s="93"/>
      <c r="V1818" s="93"/>
      <c r="W1818" s="93"/>
      <c r="X1818" s="93"/>
      <c r="Y1818" s="93"/>
      <c r="Z1818" s="93"/>
      <c r="AA1818" s="93"/>
      <c r="AB1818" s="93"/>
      <c r="AC1818" s="93"/>
      <c r="AD1818" s="93"/>
      <c r="AE1818" s="93"/>
      <c r="AF1818" s="93"/>
      <c r="AG1818" s="93"/>
      <c r="AH1818" s="93"/>
      <c r="AI1818" s="93"/>
      <c r="AJ1818" s="93"/>
      <c r="AK1818" s="93"/>
      <c r="AL1818" s="93"/>
      <c r="AM1818" s="93"/>
      <c r="AN1818" s="93"/>
      <c r="AO1818" s="93"/>
      <c r="AP1818" s="93"/>
      <c r="AQ1818" s="93"/>
      <c r="AR1818" s="93"/>
    </row>
    <row r="1819" spans="13:44" x14ac:dyDescent="0.2">
      <c r="M1819" s="105"/>
      <c r="O1819" s="93"/>
      <c r="P1819" s="93"/>
      <c r="Q1819" s="93"/>
      <c r="R1819" s="93"/>
      <c r="S1819" s="93"/>
      <c r="T1819" s="93"/>
      <c r="U1819" s="93"/>
      <c r="V1819" s="93"/>
      <c r="W1819" s="93"/>
      <c r="X1819" s="93"/>
      <c r="Y1819" s="93"/>
      <c r="Z1819" s="93"/>
      <c r="AA1819" s="93"/>
      <c r="AB1819" s="93"/>
      <c r="AC1819" s="93"/>
      <c r="AD1819" s="93"/>
      <c r="AE1819" s="93"/>
      <c r="AF1819" s="93"/>
      <c r="AG1819" s="93"/>
      <c r="AH1819" s="93"/>
      <c r="AI1819" s="93"/>
      <c r="AJ1819" s="93"/>
      <c r="AK1819" s="93"/>
      <c r="AL1819" s="93"/>
      <c r="AM1819" s="93"/>
      <c r="AN1819" s="93"/>
      <c r="AO1819" s="93"/>
      <c r="AP1819" s="93"/>
      <c r="AQ1819" s="93"/>
      <c r="AR1819" s="93"/>
    </row>
    <row r="1820" spans="13:44" x14ac:dyDescent="0.2">
      <c r="M1820" s="105"/>
      <c r="O1820" s="93"/>
      <c r="P1820" s="93"/>
      <c r="Q1820" s="93"/>
      <c r="R1820" s="93"/>
      <c r="S1820" s="93"/>
      <c r="T1820" s="93"/>
      <c r="U1820" s="93"/>
      <c r="V1820" s="93"/>
      <c r="W1820" s="93"/>
      <c r="X1820" s="93"/>
      <c r="Y1820" s="93"/>
      <c r="Z1820" s="93"/>
      <c r="AA1820" s="93"/>
      <c r="AB1820" s="93"/>
      <c r="AC1820" s="93"/>
      <c r="AD1820" s="93"/>
      <c r="AE1820" s="93"/>
      <c r="AF1820" s="93"/>
      <c r="AG1820" s="93"/>
      <c r="AH1820" s="93"/>
      <c r="AI1820" s="93"/>
      <c r="AJ1820" s="93"/>
      <c r="AK1820" s="93"/>
      <c r="AL1820" s="93"/>
      <c r="AM1820" s="93"/>
      <c r="AN1820" s="93"/>
      <c r="AO1820" s="93"/>
      <c r="AP1820" s="93"/>
      <c r="AQ1820" s="93"/>
      <c r="AR1820" s="93"/>
    </row>
    <row r="1821" spans="13:44" x14ac:dyDescent="0.2">
      <c r="M1821" s="105"/>
      <c r="O1821" s="93"/>
      <c r="P1821" s="93"/>
      <c r="Q1821" s="93"/>
      <c r="R1821" s="93"/>
      <c r="S1821" s="93"/>
      <c r="T1821" s="93"/>
      <c r="U1821" s="93"/>
      <c r="V1821" s="93"/>
      <c r="W1821" s="93"/>
      <c r="X1821" s="93"/>
      <c r="Y1821" s="93"/>
      <c r="Z1821" s="93"/>
      <c r="AA1821" s="93"/>
      <c r="AB1821" s="93"/>
      <c r="AC1821" s="93"/>
      <c r="AD1821" s="93"/>
      <c r="AE1821" s="93"/>
      <c r="AF1821" s="93"/>
      <c r="AG1821" s="93"/>
      <c r="AH1821" s="93"/>
      <c r="AI1821" s="93"/>
      <c r="AJ1821" s="93"/>
      <c r="AK1821" s="93"/>
      <c r="AL1821" s="93"/>
      <c r="AM1821" s="93"/>
      <c r="AN1821" s="93"/>
      <c r="AO1821" s="93"/>
      <c r="AP1821" s="93"/>
      <c r="AQ1821" s="93"/>
      <c r="AR1821" s="93"/>
    </row>
    <row r="1822" spans="13:44" x14ac:dyDescent="0.2">
      <c r="M1822" s="105"/>
      <c r="O1822" s="93"/>
      <c r="P1822" s="93"/>
      <c r="Q1822" s="93"/>
      <c r="R1822" s="93"/>
      <c r="S1822" s="93"/>
      <c r="T1822" s="93"/>
      <c r="U1822" s="93"/>
      <c r="V1822" s="93"/>
      <c r="W1822" s="93"/>
      <c r="X1822" s="93"/>
      <c r="Y1822" s="93"/>
      <c r="Z1822" s="93"/>
      <c r="AA1822" s="93"/>
      <c r="AB1822" s="93"/>
      <c r="AC1822" s="93"/>
      <c r="AD1822" s="93"/>
      <c r="AE1822" s="93"/>
      <c r="AF1822" s="93"/>
      <c r="AG1822" s="93"/>
      <c r="AH1822" s="93"/>
      <c r="AI1822" s="93"/>
      <c r="AJ1822" s="93"/>
      <c r="AK1822" s="93"/>
      <c r="AL1822" s="93"/>
      <c r="AM1822" s="93"/>
      <c r="AN1822" s="93"/>
      <c r="AO1822" s="93"/>
      <c r="AP1822" s="93"/>
      <c r="AQ1822" s="93"/>
      <c r="AR1822" s="93"/>
    </row>
    <row r="1823" spans="13:44" x14ac:dyDescent="0.2">
      <c r="M1823" s="105"/>
      <c r="O1823" s="93"/>
      <c r="P1823" s="93"/>
      <c r="Q1823" s="93"/>
      <c r="R1823" s="93"/>
      <c r="S1823" s="93"/>
      <c r="T1823" s="93"/>
      <c r="U1823" s="93"/>
      <c r="V1823" s="93"/>
      <c r="W1823" s="93"/>
      <c r="X1823" s="93"/>
      <c r="Y1823" s="93"/>
      <c r="Z1823" s="93"/>
      <c r="AA1823" s="93"/>
      <c r="AB1823" s="93"/>
      <c r="AC1823" s="93"/>
      <c r="AD1823" s="93"/>
      <c r="AE1823" s="93"/>
      <c r="AF1823" s="93"/>
      <c r="AG1823" s="93"/>
      <c r="AH1823" s="93"/>
      <c r="AI1823" s="93"/>
      <c r="AJ1823" s="93"/>
      <c r="AK1823" s="93"/>
      <c r="AL1823" s="93"/>
      <c r="AM1823" s="93"/>
      <c r="AN1823" s="93"/>
      <c r="AO1823" s="93"/>
      <c r="AP1823" s="93"/>
      <c r="AQ1823" s="93"/>
      <c r="AR1823" s="93"/>
    </row>
    <row r="1824" spans="13:44" x14ac:dyDescent="0.2">
      <c r="M1824" s="105"/>
      <c r="O1824" s="93"/>
      <c r="P1824" s="93"/>
      <c r="Q1824" s="93"/>
      <c r="R1824" s="93"/>
      <c r="S1824" s="93"/>
      <c r="T1824" s="93"/>
      <c r="U1824" s="93"/>
      <c r="V1824" s="93"/>
      <c r="W1824" s="93"/>
      <c r="X1824" s="93"/>
      <c r="Y1824" s="93"/>
      <c r="Z1824" s="93"/>
      <c r="AA1824" s="93"/>
      <c r="AB1824" s="93"/>
      <c r="AC1824" s="93"/>
      <c r="AD1824" s="93"/>
      <c r="AE1824" s="93"/>
      <c r="AF1824" s="93"/>
      <c r="AG1824" s="93"/>
      <c r="AH1824" s="93"/>
      <c r="AI1824" s="93"/>
      <c r="AJ1824" s="93"/>
      <c r="AK1824" s="93"/>
      <c r="AL1824" s="93"/>
      <c r="AM1824" s="93"/>
      <c r="AN1824" s="93"/>
      <c r="AO1824" s="93"/>
      <c r="AP1824" s="93"/>
      <c r="AQ1824" s="93"/>
      <c r="AR1824" s="93"/>
    </row>
    <row r="1825" spans="13:44" x14ac:dyDescent="0.2">
      <c r="M1825" s="105"/>
      <c r="O1825" s="93"/>
      <c r="P1825" s="93"/>
      <c r="Q1825" s="93"/>
      <c r="R1825" s="93"/>
      <c r="S1825" s="93"/>
      <c r="T1825" s="93"/>
      <c r="U1825" s="93"/>
      <c r="V1825" s="93"/>
      <c r="W1825" s="93"/>
      <c r="X1825" s="93"/>
      <c r="Y1825" s="93"/>
      <c r="Z1825" s="93"/>
      <c r="AA1825" s="93"/>
      <c r="AB1825" s="93"/>
      <c r="AC1825" s="93"/>
      <c r="AD1825" s="93"/>
      <c r="AE1825" s="93"/>
      <c r="AF1825" s="93"/>
      <c r="AG1825" s="93"/>
      <c r="AH1825" s="93"/>
      <c r="AI1825" s="93"/>
      <c r="AJ1825" s="93"/>
      <c r="AK1825" s="93"/>
      <c r="AL1825" s="93"/>
      <c r="AM1825" s="93"/>
      <c r="AN1825" s="93"/>
      <c r="AO1825" s="93"/>
      <c r="AP1825" s="93"/>
      <c r="AQ1825" s="93"/>
      <c r="AR1825" s="93"/>
    </row>
    <row r="1826" spans="13:44" x14ac:dyDescent="0.2">
      <c r="M1826" s="105"/>
      <c r="O1826" s="93"/>
      <c r="P1826" s="93"/>
      <c r="Q1826" s="93"/>
      <c r="R1826" s="93"/>
      <c r="S1826" s="93"/>
      <c r="T1826" s="93"/>
      <c r="U1826" s="93"/>
      <c r="V1826" s="93"/>
      <c r="W1826" s="93"/>
      <c r="X1826" s="93"/>
      <c r="Y1826" s="93"/>
      <c r="Z1826" s="93"/>
      <c r="AA1826" s="93"/>
      <c r="AB1826" s="93"/>
      <c r="AC1826" s="93"/>
      <c r="AD1826" s="93"/>
      <c r="AE1826" s="93"/>
      <c r="AF1826" s="93"/>
      <c r="AG1826" s="93"/>
      <c r="AH1826" s="93"/>
      <c r="AI1826" s="93"/>
      <c r="AJ1826" s="93"/>
      <c r="AK1826" s="93"/>
      <c r="AL1826" s="93"/>
      <c r="AM1826" s="93"/>
      <c r="AN1826" s="93"/>
      <c r="AO1826" s="93"/>
      <c r="AP1826" s="93"/>
      <c r="AQ1826" s="93"/>
      <c r="AR1826" s="93"/>
    </row>
    <row r="1827" spans="13:44" x14ac:dyDescent="0.2">
      <c r="M1827" s="105"/>
      <c r="O1827" s="93"/>
      <c r="P1827" s="93"/>
      <c r="Q1827" s="93"/>
      <c r="R1827" s="93"/>
      <c r="S1827" s="93"/>
      <c r="T1827" s="93"/>
      <c r="U1827" s="93"/>
      <c r="V1827" s="93"/>
      <c r="W1827" s="93"/>
      <c r="X1827" s="93"/>
      <c r="Y1827" s="93"/>
      <c r="Z1827" s="93"/>
      <c r="AA1827" s="93"/>
      <c r="AB1827" s="93"/>
      <c r="AC1827" s="93"/>
      <c r="AD1827" s="93"/>
      <c r="AE1827" s="93"/>
      <c r="AF1827" s="93"/>
      <c r="AG1827" s="93"/>
      <c r="AH1827" s="93"/>
      <c r="AI1827" s="93"/>
      <c r="AJ1827" s="93"/>
      <c r="AK1827" s="93"/>
      <c r="AL1827" s="93"/>
      <c r="AM1827" s="93"/>
      <c r="AN1827" s="93"/>
      <c r="AO1827" s="93"/>
      <c r="AP1827" s="93"/>
      <c r="AQ1827" s="93"/>
      <c r="AR1827" s="93"/>
    </row>
    <row r="1828" spans="13:44" x14ac:dyDescent="0.2">
      <c r="M1828" s="105"/>
      <c r="O1828" s="93"/>
      <c r="P1828" s="93"/>
      <c r="Q1828" s="93"/>
      <c r="R1828" s="93"/>
      <c r="S1828" s="93"/>
      <c r="T1828" s="93"/>
      <c r="U1828" s="93"/>
      <c r="V1828" s="93"/>
      <c r="W1828" s="93"/>
      <c r="X1828" s="93"/>
      <c r="Y1828" s="93"/>
      <c r="Z1828" s="93"/>
      <c r="AA1828" s="93"/>
      <c r="AB1828" s="93"/>
      <c r="AC1828" s="93"/>
      <c r="AD1828" s="93"/>
      <c r="AE1828" s="93"/>
      <c r="AF1828" s="93"/>
      <c r="AG1828" s="93"/>
      <c r="AH1828" s="93"/>
      <c r="AI1828" s="93"/>
      <c r="AJ1828" s="93"/>
      <c r="AK1828" s="93"/>
      <c r="AL1828" s="93"/>
      <c r="AM1828" s="93"/>
      <c r="AN1828" s="93"/>
      <c r="AO1828" s="93"/>
      <c r="AP1828" s="93"/>
      <c r="AQ1828" s="93"/>
      <c r="AR1828" s="93"/>
    </row>
    <row r="1829" spans="13:44" x14ac:dyDescent="0.2">
      <c r="M1829" s="105"/>
      <c r="O1829" s="93"/>
      <c r="P1829" s="93"/>
      <c r="Q1829" s="93"/>
      <c r="R1829" s="93"/>
      <c r="S1829" s="93"/>
      <c r="T1829" s="93"/>
      <c r="U1829" s="93"/>
      <c r="V1829" s="93"/>
      <c r="W1829" s="93"/>
      <c r="X1829" s="93"/>
      <c r="Y1829" s="93"/>
      <c r="Z1829" s="93"/>
      <c r="AA1829" s="93"/>
      <c r="AB1829" s="93"/>
      <c r="AC1829" s="93"/>
      <c r="AD1829" s="93"/>
      <c r="AE1829" s="93"/>
      <c r="AF1829" s="93"/>
      <c r="AG1829" s="93"/>
      <c r="AH1829" s="93"/>
      <c r="AI1829" s="93"/>
      <c r="AJ1829" s="93"/>
      <c r="AK1829" s="93"/>
      <c r="AL1829" s="93"/>
      <c r="AM1829" s="93"/>
      <c r="AN1829" s="93"/>
      <c r="AO1829" s="93"/>
      <c r="AP1829" s="93"/>
      <c r="AQ1829" s="93"/>
      <c r="AR1829" s="93"/>
    </row>
    <row r="1830" spans="13:44" x14ac:dyDescent="0.2">
      <c r="M1830" s="105"/>
      <c r="O1830" s="93"/>
      <c r="P1830" s="93"/>
      <c r="Q1830" s="93"/>
      <c r="R1830" s="93"/>
      <c r="S1830" s="93"/>
      <c r="T1830" s="93"/>
      <c r="U1830" s="93"/>
      <c r="V1830" s="93"/>
      <c r="W1830" s="93"/>
      <c r="X1830" s="93"/>
      <c r="Y1830" s="93"/>
      <c r="Z1830" s="93"/>
      <c r="AA1830" s="93"/>
      <c r="AB1830" s="93"/>
      <c r="AC1830" s="93"/>
      <c r="AD1830" s="93"/>
      <c r="AE1830" s="93"/>
      <c r="AF1830" s="93"/>
      <c r="AG1830" s="93"/>
      <c r="AH1830" s="93"/>
      <c r="AI1830" s="93"/>
      <c r="AJ1830" s="93"/>
      <c r="AK1830" s="93"/>
      <c r="AL1830" s="93"/>
      <c r="AM1830" s="93"/>
      <c r="AN1830" s="93"/>
      <c r="AO1830" s="93"/>
      <c r="AP1830" s="93"/>
      <c r="AQ1830" s="93"/>
      <c r="AR1830" s="93"/>
    </row>
    <row r="1831" spans="13:44" x14ac:dyDescent="0.2">
      <c r="M1831" s="105"/>
      <c r="O1831" s="93"/>
      <c r="P1831" s="93"/>
      <c r="Q1831" s="93"/>
      <c r="R1831" s="93"/>
      <c r="S1831" s="93"/>
      <c r="T1831" s="93"/>
      <c r="U1831" s="93"/>
      <c r="V1831" s="93"/>
      <c r="W1831" s="93"/>
      <c r="X1831" s="93"/>
      <c r="Y1831" s="93"/>
      <c r="Z1831" s="93"/>
      <c r="AA1831" s="93"/>
      <c r="AB1831" s="93"/>
      <c r="AC1831" s="93"/>
      <c r="AD1831" s="93"/>
      <c r="AE1831" s="93"/>
      <c r="AF1831" s="93"/>
      <c r="AG1831" s="93"/>
      <c r="AH1831" s="93"/>
      <c r="AI1831" s="93"/>
      <c r="AJ1831" s="93"/>
      <c r="AK1831" s="93"/>
      <c r="AL1831" s="93"/>
      <c r="AM1831" s="93"/>
      <c r="AN1831" s="93"/>
      <c r="AO1831" s="93"/>
      <c r="AP1831" s="93"/>
      <c r="AQ1831" s="93"/>
      <c r="AR1831" s="93"/>
    </row>
    <row r="1832" spans="13:44" x14ac:dyDescent="0.2">
      <c r="M1832" s="105"/>
      <c r="O1832" s="93"/>
      <c r="P1832" s="93"/>
      <c r="Q1832" s="93"/>
      <c r="R1832" s="93"/>
      <c r="S1832" s="93"/>
      <c r="T1832" s="93"/>
      <c r="U1832" s="93"/>
      <c r="V1832" s="93"/>
      <c r="W1832" s="93"/>
      <c r="X1832" s="93"/>
      <c r="Y1832" s="93"/>
      <c r="Z1832" s="93"/>
      <c r="AA1832" s="93"/>
      <c r="AB1832" s="93"/>
      <c r="AC1832" s="93"/>
      <c r="AD1832" s="93"/>
      <c r="AE1832" s="93"/>
      <c r="AF1832" s="93"/>
      <c r="AG1832" s="93"/>
      <c r="AH1832" s="93"/>
      <c r="AI1832" s="93"/>
      <c r="AJ1832" s="93"/>
      <c r="AK1832" s="93"/>
      <c r="AL1832" s="93"/>
      <c r="AM1832" s="93"/>
      <c r="AN1832" s="93"/>
      <c r="AO1832" s="93"/>
      <c r="AP1832" s="93"/>
      <c r="AQ1832" s="93"/>
      <c r="AR1832" s="93"/>
    </row>
    <row r="1833" spans="13:44" x14ac:dyDescent="0.2">
      <c r="M1833" s="105"/>
      <c r="O1833" s="93"/>
      <c r="P1833" s="93"/>
      <c r="Q1833" s="93"/>
      <c r="R1833" s="93"/>
      <c r="S1833" s="93"/>
      <c r="T1833" s="93"/>
      <c r="U1833" s="93"/>
      <c r="V1833" s="93"/>
      <c r="W1833" s="93"/>
      <c r="X1833" s="93"/>
      <c r="Y1833" s="93"/>
      <c r="Z1833" s="93"/>
      <c r="AA1833" s="93"/>
      <c r="AB1833" s="93"/>
      <c r="AC1833" s="93"/>
      <c r="AD1833" s="93"/>
      <c r="AE1833" s="93"/>
      <c r="AF1833" s="93"/>
      <c r="AG1833" s="93"/>
      <c r="AH1833" s="93"/>
      <c r="AI1833" s="93"/>
      <c r="AJ1833" s="93"/>
      <c r="AK1833" s="93"/>
      <c r="AL1833" s="93"/>
      <c r="AM1833" s="93"/>
      <c r="AN1833" s="93"/>
      <c r="AO1833" s="93"/>
      <c r="AP1833" s="93"/>
      <c r="AQ1833" s="93"/>
      <c r="AR1833" s="93"/>
    </row>
    <row r="1834" spans="13:44" x14ac:dyDescent="0.2">
      <c r="M1834" s="105"/>
      <c r="O1834" s="93"/>
      <c r="P1834" s="93"/>
      <c r="Q1834" s="93"/>
      <c r="R1834" s="93"/>
      <c r="S1834" s="93"/>
      <c r="T1834" s="93"/>
      <c r="U1834" s="93"/>
      <c r="V1834" s="93"/>
      <c r="W1834" s="93"/>
      <c r="X1834" s="93"/>
      <c r="Y1834" s="93"/>
      <c r="Z1834" s="93"/>
      <c r="AA1834" s="93"/>
      <c r="AB1834" s="93"/>
      <c r="AC1834" s="93"/>
      <c r="AD1834" s="93"/>
      <c r="AE1834" s="93"/>
      <c r="AF1834" s="93"/>
      <c r="AG1834" s="93"/>
      <c r="AH1834" s="93"/>
      <c r="AI1834" s="93"/>
      <c r="AJ1834" s="93"/>
      <c r="AK1834" s="93"/>
      <c r="AL1834" s="93"/>
      <c r="AM1834" s="93"/>
      <c r="AN1834" s="93"/>
      <c r="AO1834" s="93"/>
      <c r="AP1834" s="93"/>
      <c r="AQ1834" s="93"/>
      <c r="AR1834" s="93"/>
    </row>
    <row r="1835" spans="13:44" x14ac:dyDescent="0.2">
      <c r="M1835" s="105"/>
      <c r="O1835" s="93"/>
      <c r="P1835" s="93"/>
      <c r="Q1835" s="93"/>
      <c r="R1835" s="93"/>
      <c r="S1835" s="93"/>
      <c r="T1835" s="93"/>
      <c r="U1835" s="93"/>
      <c r="V1835" s="93"/>
      <c r="W1835" s="93"/>
      <c r="X1835" s="93"/>
      <c r="Y1835" s="93"/>
      <c r="Z1835" s="93"/>
      <c r="AA1835" s="93"/>
      <c r="AB1835" s="93"/>
      <c r="AC1835" s="93"/>
      <c r="AD1835" s="93"/>
      <c r="AE1835" s="93"/>
      <c r="AF1835" s="93"/>
      <c r="AG1835" s="93"/>
      <c r="AH1835" s="93"/>
      <c r="AI1835" s="93"/>
      <c r="AJ1835" s="93"/>
      <c r="AK1835" s="93"/>
      <c r="AL1835" s="93"/>
      <c r="AM1835" s="93"/>
      <c r="AN1835" s="93"/>
      <c r="AO1835" s="93"/>
      <c r="AP1835" s="93"/>
      <c r="AQ1835" s="93"/>
      <c r="AR1835" s="93"/>
    </row>
    <row r="1836" spans="13:44" x14ac:dyDescent="0.2">
      <c r="M1836" s="105"/>
      <c r="O1836" s="93"/>
      <c r="P1836" s="93"/>
      <c r="Q1836" s="93"/>
      <c r="R1836" s="93"/>
      <c r="S1836" s="93"/>
      <c r="T1836" s="93"/>
      <c r="U1836" s="93"/>
      <c r="V1836" s="93"/>
      <c r="W1836" s="93"/>
      <c r="X1836" s="93"/>
      <c r="Y1836" s="93"/>
      <c r="Z1836" s="93"/>
      <c r="AA1836" s="93"/>
      <c r="AB1836" s="93"/>
      <c r="AC1836" s="93"/>
      <c r="AD1836" s="93"/>
      <c r="AE1836" s="93"/>
      <c r="AF1836" s="93"/>
      <c r="AG1836" s="93"/>
      <c r="AH1836" s="93"/>
      <c r="AI1836" s="93"/>
      <c r="AJ1836" s="93"/>
      <c r="AK1836" s="93"/>
      <c r="AL1836" s="93"/>
      <c r="AM1836" s="93"/>
      <c r="AN1836" s="93"/>
      <c r="AO1836" s="93"/>
      <c r="AP1836" s="93"/>
      <c r="AQ1836" s="93"/>
      <c r="AR1836" s="93"/>
    </row>
    <row r="1837" spans="13:44" x14ac:dyDescent="0.2">
      <c r="M1837" s="105"/>
      <c r="O1837" s="93"/>
      <c r="P1837" s="93"/>
      <c r="Q1837" s="93"/>
      <c r="R1837" s="93"/>
      <c r="S1837" s="93"/>
      <c r="T1837" s="93"/>
      <c r="U1837" s="93"/>
      <c r="V1837" s="93"/>
      <c r="W1837" s="93"/>
      <c r="X1837" s="93"/>
      <c r="Y1837" s="93"/>
      <c r="Z1837" s="93"/>
      <c r="AA1837" s="93"/>
      <c r="AB1837" s="93"/>
      <c r="AC1837" s="93"/>
      <c r="AD1837" s="93"/>
      <c r="AE1837" s="93"/>
      <c r="AF1837" s="93"/>
      <c r="AG1837" s="93"/>
      <c r="AH1837" s="93"/>
      <c r="AI1837" s="93"/>
      <c r="AJ1837" s="93"/>
      <c r="AK1837" s="93"/>
      <c r="AL1837" s="93"/>
      <c r="AM1837" s="93"/>
      <c r="AN1837" s="93"/>
      <c r="AO1837" s="93"/>
      <c r="AP1837" s="93"/>
      <c r="AQ1837" s="93"/>
      <c r="AR1837" s="93"/>
    </row>
    <row r="1838" spans="13:44" x14ac:dyDescent="0.2">
      <c r="M1838" s="105"/>
      <c r="O1838" s="93"/>
      <c r="P1838" s="93"/>
      <c r="Q1838" s="93"/>
      <c r="R1838" s="93"/>
      <c r="S1838" s="93"/>
      <c r="T1838" s="93"/>
      <c r="U1838" s="93"/>
      <c r="V1838" s="93"/>
      <c r="W1838" s="93"/>
      <c r="X1838" s="93"/>
      <c r="Y1838" s="93"/>
      <c r="Z1838" s="93"/>
      <c r="AA1838" s="93"/>
      <c r="AB1838" s="93"/>
      <c r="AC1838" s="93"/>
      <c r="AD1838" s="93"/>
      <c r="AE1838" s="93"/>
      <c r="AF1838" s="93"/>
      <c r="AG1838" s="93"/>
      <c r="AH1838" s="93"/>
      <c r="AI1838" s="93"/>
      <c r="AJ1838" s="93"/>
      <c r="AK1838" s="93"/>
      <c r="AL1838" s="93"/>
      <c r="AM1838" s="93"/>
      <c r="AN1838" s="93"/>
      <c r="AO1838" s="93"/>
      <c r="AP1838" s="93"/>
      <c r="AQ1838" s="93"/>
      <c r="AR1838" s="93"/>
    </row>
    <row r="1839" spans="13:44" x14ac:dyDescent="0.2">
      <c r="M1839" s="105"/>
      <c r="O1839" s="93"/>
      <c r="P1839" s="93"/>
      <c r="Q1839" s="93"/>
      <c r="R1839" s="93"/>
      <c r="S1839" s="93"/>
      <c r="T1839" s="93"/>
      <c r="U1839" s="93"/>
      <c r="V1839" s="93"/>
      <c r="W1839" s="93"/>
      <c r="X1839" s="93"/>
      <c r="Y1839" s="93"/>
      <c r="Z1839" s="93"/>
      <c r="AA1839" s="93"/>
      <c r="AB1839" s="93"/>
      <c r="AC1839" s="93"/>
      <c r="AD1839" s="93"/>
      <c r="AE1839" s="93"/>
      <c r="AF1839" s="93"/>
      <c r="AG1839" s="93"/>
      <c r="AH1839" s="93"/>
      <c r="AI1839" s="93"/>
      <c r="AJ1839" s="93"/>
      <c r="AK1839" s="93"/>
      <c r="AL1839" s="93"/>
      <c r="AM1839" s="93"/>
      <c r="AN1839" s="93"/>
      <c r="AO1839" s="93"/>
      <c r="AP1839" s="93"/>
      <c r="AQ1839" s="93"/>
      <c r="AR1839" s="93"/>
    </row>
    <row r="1840" spans="13:44" x14ac:dyDescent="0.2">
      <c r="M1840" s="105"/>
      <c r="O1840" s="93"/>
      <c r="P1840" s="93"/>
      <c r="Q1840" s="93"/>
      <c r="R1840" s="93"/>
      <c r="S1840" s="93"/>
      <c r="T1840" s="93"/>
      <c r="U1840" s="93"/>
      <c r="V1840" s="93"/>
      <c r="W1840" s="93"/>
      <c r="X1840" s="93"/>
      <c r="Y1840" s="93"/>
      <c r="Z1840" s="93"/>
      <c r="AA1840" s="93"/>
      <c r="AB1840" s="93"/>
      <c r="AC1840" s="93"/>
      <c r="AD1840" s="93"/>
      <c r="AE1840" s="93"/>
      <c r="AF1840" s="93"/>
      <c r="AG1840" s="93"/>
      <c r="AH1840" s="93"/>
      <c r="AI1840" s="93"/>
      <c r="AJ1840" s="93"/>
      <c r="AK1840" s="93"/>
      <c r="AL1840" s="93"/>
      <c r="AM1840" s="93"/>
      <c r="AN1840" s="93"/>
      <c r="AO1840" s="93"/>
      <c r="AP1840" s="93"/>
      <c r="AQ1840" s="93"/>
      <c r="AR1840" s="93"/>
    </row>
    <row r="1841" spans="13:44" x14ac:dyDescent="0.2">
      <c r="M1841" s="105"/>
      <c r="O1841" s="93"/>
      <c r="P1841" s="93"/>
      <c r="Q1841" s="93"/>
      <c r="R1841" s="93"/>
      <c r="S1841" s="93"/>
      <c r="T1841" s="93"/>
      <c r="U1841" s="93"/>
      <c r="V1841" s="93"/>
      <c r="W1841" s="93"/>
      <c r="X1841" s="93"/>
      <c r="Y1841" s="93"/>
      <c r="Z1841" s="93"/>
      <c r="AA1841" s="93"/>
      <c r="AB1841" s="93"/>
      <c r="AC1841" s="93"/>
      <c r="AD1841" s="93"/>
      <c r="AE1841" s="93"/>
      <c r="AF1841" s="93"/>
      <c r="AG1841" s="93"/>
      <c r="AH1841" s="93"/>
      <c r="AI1841" s="93"/>
      <c r="AJ1841" s="93"/>
      <c r="AK1841" s="93"/>
      <c r="AL1841" s="93"/>
      <c r="AM1841" s="93"/>
      <c r="AN1841" s="93"/>
      <c r="AO1841" s="93"/>
      <c r="AP1841" s="93"/>
      <c r="AQ1841" s="93"/>
      <c r="AR1841" s="93"/>
    </row>
    <row r="1842" spans="13:44" x14ac:dyDescent="0.2">
      <c r="M1842" s="105"/>
      <c r="O1842" s="93"/>
      <c r="P1842" s="93"/>
      <c r="Q1842" s="93"/>
      <c r="R1842" s="93"/>
      <c r="S1842" s="93"/>
      <c r="T1842" s="93"/>
      <c r="U1842" s="93"/>
      <c r="V1842" s="93"/>
      <c r="W1842" s="93"/>
      <c r="X1842" s="93"/>
      <c r="Y1842" s="93"/>
      <c r="Z1842" s="93"/>
      <c r="AA1842" s="93"/>
      <c r="AB1842" s="93"/>
      <c r="AC1842" s="93"/>
      <c r="AD1842" s="93"/>
      <c r="AE1842" s="93"/>
      <c r="AF1842" s="93"/>
      <c r="AG1842" s="93"/>
      <c r="AH1842" s="93"/>
      <c r="AI1842" s="93"/>
      <c r="AJ1842" s="93"/>
      <c r="AK1842" s="93"/>
      <c r="AL1842" s="93"/>
      <c r="AM1842" s="93"/>
      <c r="AN1842" s="93"/>
      <c r="AO1842" s="93"/>
      <c r="AP1842" s="93"/>
      <c r="AQ1842" s="93"/>
      <c r="AR1842" s="93"/>
    </row>
    <row r="1843" spans="13:44" x14ac:dyDescent="0.2">
      <c r="M1843" s="105"/>
      <c r="O1843" s="93"/>
      <c r="P1843" s="93"/>
      <c r="Q1843" s="93"/>
      <c r="R1843" s="93"/>
      <c r="S1843" s="93"/>
      <c r="T1843" s="93"/>
      <c r="U1843" s="93"/>
      <c r="V1843" s="93"/>
      <c r="W1843" s="93"/>
      <c r="X1843" s="93"/>
      <c r="Y1843" s="93"/>
      <c r="Z1843" s="93"/>
      <c r="AA1843" s="93"/>
      <c r="AB1843" s="93"/>
      <c r="AC1843" s="93"/>
      <c r="AD1843" s="93"/>
      <c r="AE1843" s="93"/>
      <c r="AF1843" s="93"/>
      <c r="AG1843" s="93"/>
      <c r="AH1843" s="93"/>
      <c r="AI1843" s="93"/>
      <c r="AJ1843" s="93"/>
      <c r="AK1843" s="93"/>
      <c r="AL1843" s="93"/>
      <c r="AM1843" s="93"/>
      <c r="AN1843" s="93"/>
      <c r="AO1843" s="93"/>
      <c r="AP1843" s="93"/>
      <c r="AQ1843" s="93"/>
      <c r="AR1843" s="93"/>
    </row>
    <row r="1844" spans="13:44" x14ac:dyDescent="0.2">
      <c r="M1844" s="105"/>
      <c r="O1844" s="93"/>
      <c r="P1844" s="93"/>
      <c r="Q1844" s="93"/>
      <c r="R1844" s="93"/>
      <c r="S1844" s="93"/>
      <c r="T1844" s="93"/>
      <c r="U1844" s="93"/>
      <c r="V1844" s="93"/>
      <c r="W1844" s="93"/>
      <c r="X1844" s="93"/>
      <c r="Y1844" s="93"/>
      <c r="Z1844" s="93"/>
      <c r="AA1844" s="93"/>
      <c r="AB1844" s="93"/>
      <c r="AC1844" s="93"/>
      <c r="AD1844" s="93"/>
      <c r="AE1844" s="93"/>
      <c r="AF1844" s="93"/>
      <c r="AG1844" s="93"/>
      <c r="AH1844" s="93"/>
      <c r="AI1844" s="93"/>
      <c r="AJ1844" s="93"/>
      <c r="AK1844" s="93"/>
      <c r="AL1844" s="93"/>
      <c r="AM1844" s="93"/>
      <c r="AN1844" s="93"/>
      <c r="AO1844" s="93"/>
      <c r="AP1844" s="93"/>
      <c r="AQ1844" s="93"/>
      <c r="AR1844" s="93"/>
    </row>
    <row r="1845" spans="13:44" x14ac:dyDescent="0.2">
      <c r="M1845" s="105"/>
      <c r="O1845" s="93"/>
      <c r="P1845" s="93"/>
      <c r="Q1845" s="93"/>
      <c r="R1845" s="93"/>
      <c r="S1845" s="93"/>
      <c r="T1845" s="93"/>
      <c r="U1845" s="93"/>
      <c r="V1845" s="93"/>
      <c r="W1845" s="93"/>
      <c r="X1845" s="93"/>
      <c r="Y1845" s="93"/>
      <c r="Z1845" s="93"/>
      <c r="AA1845" s="93"/>
      <c r="AB1845" s="93"/>
      <c r="AC1845" s="93"/>
      <c r="AD1845" s="93"/>
      <c r="AE1845" s="93"/>
      <c r="AF1845" s="93"/>
      <c r="AG1845" s="93"/>
      <c r="AH1845" s="93"/>
      <c r="AI1845" s="93"/>
      <c r="AJ1845" s="93"/>
      <c r="AK1845" s="93"/>
      <c r="AL1845" s="93"/>
      <c r="AM1845" s="93"/>
      <c r="AN1845" s="93"/>
      <c r="AO1845" s="93"/>
      <c r="AP1845" s="93"/>
      <c r="AQ1845" s="93"/>
      <c r="AR1845" s="93"/>
    </row>
    <row r="1846" spans="13:44" x14ac:dyDescent="0.2">
      <c r="M1846" s="105"/>
      <c r="O1846" s="93"/>
      <c r="P1846" s="93"/>
      <c r="Q1846" s="93"/>
      <c r="R1846" s="93"/>
      <c r="S1846" s="93"/>
      <c r="T1846" s="93"/>
      <c r="U1846" s="93"/>
      <c r="V1846" s="93"/>
      <c r="W1846" s="93"/>
      <c r="X1846" s="93"/>
      <c r="Y1846" s="93"/>
      <c r="Z1846" s="93"/>
      <c r="AA1846" s="93"/>
      <c r="AB1846" s="93"/>
      <c r="AC1846" s="93"/>
      <c r="AD1846" s="93"/>
      <c r="AE1846" s="93"/>
      <c r="AF1846" s="93"/>
      <c r="AG1846" s="93"/>
      <c r="AH1846" s="93"/>
      <c r="AI1846" s="93"/>
      <c r="AJ1846" s="93"/>
      <c r="AK1846" s="93"/>
      <c r="AL1846" s="93"/>
      <c r="AM1846" s="93"/>
      <c r="AN1846" s="93"/>
      <c r="AO1846" s="93"/>
      <c r="AP1846" s="93"/>
      <c r="AQ1846" s="93"/>
      <c r="AR1846" s="93"/>
    </row>
    <row r="1847" spans="13:44" x14ac:dyDescent="0.2">
      <c r="M1847" s="105"/>
      <c r="O1847" s="93"/>
      <c r="P1847" s="93"/>
      <c r="Q1847" s="93"/>
      <c r="R1847" s="93"/>
      <c r="S1847" s="93"/>
      <c r="T1847" s="93"/>
      <c r="U1847" s="93"/>
      <c r="V1847" s="93"/>
      <c r="W1847" s="93"/>
      <c r="X1847" s="93"/>
      <c r="Y1847" s="93"/>
      <c r="Z1847" s="93"/>
      <c r="AA1847" s="93"/>
      <c r="AB1847" s="93"/>
      <c r="AC1847" s="93"/>
      <c r="AD1847" s="93"/>
      <c r="AE1847" s="93"/>
      <c r="AF1847" s="93"/>
      <c r="AG1847" s="93"/>
      <c r="AH1847" s="93"/>
      <c r="AI1847" s="93"/>
      <c r="AJ1847" s="93"/>
      <c r="AK1847" s="93"/>
      <c r="AL1847" s="93"/>
      <c r="AM1847" s="93"/>
      <c r="AN1847" s="93"/>
      <c r="AO1847" s="93"/>
      <c r="AP1847" s="93"/>
      <c r="AQ1847" s="93"/>
      <c r="AR1847" s="93"/>
    </row>
    <row r="1848" spans="13:44" x14ac:dyDescent="0.2">
      <c r="M1848" s="105"/>
      <c r="O1848" s="93"/>
      <c r="P1848" s="93"/>
      <c r="Q1848" s="93"/>
      <c r="R1848" s="93"/>
      <c r="S1848" s="93"/>
      <c r="T1848" s="93"/>
      <c r="U1848" s="93"/>
      <c r="V1848" s="93"/>
      <c r="W1848" s="93"/>
      <c r="X1848" s="93"/>
      <c r="Y1848" s="93"/>
      <c r="Z1848" s="93"/>
      <c r="AA1848" s="93"/>
      <c r="AB1848" s="93"/>
      <c r="AC1848" s="93"/>
      <c r="AD1848" s="93"/>
      <c r="AE1848" s="93"/>
      <c r="AF1848" s="93"/>
      <c r="AG1848" s="93"/>
      <c r="AH1848" s="93"/>
      <c r="AI1848" s="93"/>
      <c r="AJ1848" s="93"/>
      <c r="AK1848" s="93"/>
      <c r="AL1848" s="93"/>
      <c r="AM1848" s="93"/>
      <c r="AN1848" s="93"/>
      <c r="AO1848" s="93"/>
      <c r="AP1848" s="93"/>
      <c r="AQ1848" s="93"/>
      <c r="AR1848" s="93"/>
    </row>
    <row r="1849" spans="13:44" x14ac:dyDescent="0.2">
      <c r="M1849" s="105"/>
      <c r="O1849" s="93"/>
      <c r="P1849" s="93"/>
      <c r="Q1849" s="93"/>
      <c r="R1849" s="93"/>
      <c r="S1849" s="93"/>
      <c r="T1849" s="93"/>
      <c r="U1849" s="93"/>
      <c r="V1849" s="93"/>
      <c r="W1849" s="93"/>
      <c r="X1849" s="93"/>
      <c r="Y1849" s="93"/>
      <c r="Z1849" s="93"/>
      <c r="AA1849" s="93"/>
      <c r="AB1849" s="93"/>
      <c r="AC1849" s="93"/>
      <c r="AD1849" s="93"/>
      <c r="AE1849" s="93"/>
      <c r="AF1849" s="93"/>
      <c r="AG1849" s="93"/>
      <c r="AH1849" s="93"/>
      <c r="AI1849" s="93"/>
      <c r="AJ1849" s="93"/>
      <c r="AK1849" s="93"/>
      <c r="AL1849" s="93"/>
      <c r="AM1849" s="93"/>
      <c r="AN1849" s="93"/>
      <c r="AO1849" s="93"/>
      <c r="AP1849" s="93"/>
      <c r="AQ1849" s="93"/>
      <c r="AR1849" s="93"/>
    </row>
    <row r="1850" spans="13:44" x14ac:dyDescent="0.2">
      <c r="M1850" s="105"/>
      <c r="O1850" s="93"/>
      <c r="P1850" s="93"/>
      <c r="Q1850" s="93"/>
      <c r="R1850" s="93"/>
      <c r="S1850" s="93"/>
      <c r="T1850" s="93"/>
      <c r="U1850" s="93"/>
      <c r="V1850" s="93"/>
      <c r="W1850" s="93"/>
      <c r="X1850" s="93"/>
      <c r="Y1850" s="93"/>
      <c r="Z1850" s="93"/>
      <c r="AA1850" s="93"/>
      <c r="AB1850" s="93"/>
      <c r="AC1850" s="93"/>
      <c r="AD1850" s="93"/>
      <c r="AE1850" s="93"/>
      <c r="AF1850" s="93"/>
      <c r="AG1850" s="93"/>
      <c r="AH1850" s="93"/>
      <c r="AI1850" s="93"/>
      <c r="AJ1850" s="93"/>
      <c r="AK1850" s="93"/>
      <c r="AL1850" s="93"/>
      <c r="AM1850" s="93"/>
      <c r="AN1850" s="93"/>
      <c r="AO1850" s="93"/>
      <c r="AP1850" s="93"/>
      <c r="AQ1850" s="93"/>
      <c r="AR1850" s="93"/>
    </row>
    <row r="1851" spans="13:44" x14ac:dyDescent="0.2">
      <c r="M1851" s="105"/>
      <c r="O1851" s="93"/>
      <c r="P1851" s="93"/>
      <c r="Q1851" s="93"/>
      <c r="R1851" s="93"/>
      <c r="S1851" s="93"/>
      <c r="T1851" s="93"/>
      <c r="U1851" s="93"/>
      <c r="V1851" s="93"/>
      <c r="W1851" s="93"/>
      <c r="X1851" s="93"/>
      <c r="Y1851" s="93"/>
      <c r="Z1851" s="93"/>
      <c r="AA1851" s="93"/>
      <c r="AB1851" s="93"/>
      <c r="AC1851" s="93"/>
      <c r="AD1851" s="93"/>
      <c r="AE1851" s="93"/>
      <c r="AF1851" s="93"/>
      <c r="AG1851" s="93"/>
      <c r="AH1851" s="93"/>
      <c r="AI1851" s="93"/>
      <c r="AJ1851" s="93"/>
      <c r="AK1851" s="93"/>
      <c r="AL1851" s="93"/>
      <c r="AM1851" s="93"/>
      <c r="AN1851" s="93"/>
      <c r="AO1851" s="93"/>
      <c r="AP1851" s="93"/>
      <c r="AQ1851" s="93"/>
      <c r="AR1851" s="93"/>
    </row>
    <row r="1852" spans="13:44" x14ac:dyDescent="0.2">
      <c r="M1852" s="105"/>
      <c r="O1852" s="93"/>
      <c r="P1852" s="93"/>
      <c r="Q1852" s="93"/>
      <c r="R1852" s="93"/>
      <c r="S1852" s="93"/>
      <c r="T1852" s="93"/>
      <c r="U1852" s="93"/>
      <c r="V1852" s="93"/>
      <c r="W1852" s="93"/>
      <c r="X1852" s="93"/>
      <c r="Y1852" s="93"/>
      <c r="Z1852" s="93"/>
      <c r="AA1852" s="93"/>
      <c r="AB1852" s="93"/>
      <c r="AC1852" s="93"/>
      <c r="AD1852" s="93"/>
      <c r="AE1852" s="93"/>
      <c r="AF1852" s="93"/>
      <c r="AG1852" s="93"/>
      <c r="AH1852" s="93"/>
      <c r="AI1852" s="93"/>
      <c r="AJ1852" s="93"/>
      <c r="AK1852" s="93"/>
      <c r="AL1852" s="93"/>
      <c r="AM1852" s="93"/>
      <c r="AN1852" s="93"/>
      <c r="AO1852" s="93"/>
      <c r="AP1852" s="93"/>
      <c r="AQ1852" s="93"/>
      <c r="AR1852" s="93"/>
    </row>
    <row r="1853" spans="13:44" x14ac:dyDescent="0.2">
      <c r="M1853" s="105"/>
      <c r="O1853" s="93"/>
      <c r="P1853" s="93"/>
      <c r="Q1853" s="93"/>
      <c r="R1853" s="93"/>
      <c r="S1853" s="93"/>
      <c r="T1853" s="93"/>
      <c r="U1853" s="93"/>
      <c r="V1853" s="93"/>
      <c r="W1853" s="93"/>
      <c r="X1853" s="93"/>
      <c r="Y1853" s="93"/>
      <c r="Z1853" s="93"/>
      <c r="AA1853" s="93"/>
      <c r="AB1853" s="93"/>
      <c r="AC1853" s="93"/>
      <c r="AD1853" s="93"/>
      <c r="AE1853" s="93"/>
      <c r="AF1853" s="93"/>
      <c r="AG1853" s="93"/>
      <c r="AH1853" s="93"/>
      <c r="AI1853" s="93"/>
      <c r="AJ1853" s="93"/>
      <c r="AK1853" s="93"/>
      <c r="AL1853" s="93"/>
      <c r="AM1853" s="93"/>
      <c r="AN1853" s="93"/>
      <c r="AO1853" s="93"/>
      <c r="AP1853" s="93"/>
      <c r="AQ1853" s="93"/>
      <c r="AR1853" s="93"/>
    </row>
    <row r="1854" spans="13:44" x14ac:dyDescent="0.2">
      <c r="M1854" s="105"/>
      <c r="O1854" s="93"/>
      <c r="P1854" s="93"/>
      <c r="Q1854" s="93"/>
      <c r="R1854" s="93"/>
      <c r="S1854" s="93"/>
      <c r="T1854" s="93"/>
      <c r="U1854" s="93"/>
      <c r="V1854" s="93"/>
      <c r="W1854" s="93"/>
      <c r="X1854" s="93"/>
      <c r="Y1854" s="93"/>
      <c r="Z1854" s="93"/>
      <c r="AA1854" s="93"/>
      <c r="AB1854" s="93"/>
      <c r="AC1854" s="93"/>
      <c r="AD1854" s="93"/>
      <c r="AE1854" s="93"/>
      <c r="AF1854" s="93"/>
      <c r="AG1854" s="93"/>
      <c r="AH1854" s="93"/>
      <c r="AI1854" s="93"/>
      <c r="AJ1854" s="93"/>
      <c r="AK1854" s="93"/>
      <c r="AL1854" s="93"/>
      <c r="AM1854" s="93"/>
      <c r="AN1854" s="93"/>
      <c r="AO1854" s="93"/>
      <c r="AP1854" s="93"/>
      <c r="AQ1854" s="93"/>
      <c r="AR1854" s="93"/>
    </row>
    <row r="1855" spans="13:44" x14ac:dyDescent="0.2">
      <c r="M1855" s="105"/>
      <c r="O1855" s="93"/>
      <c r="P1855" s="93"/>
      <c r="Q1855" s="93"/>
      <c r="R1855" s="93"/>
      <c r="S1855" s="93"/>
      <c r="T1855" s="93"/>
      <c r="U1855" s="93"/>
      <c r="V1855" s="93"/>
      <c r="W1855" s="93"/>
      <c r="X1855" s="93"/>
      <c r="Y1855" s="93"/>
      <c r="Z1855" s="93"/>
      <c r="AA1855" s="93"/>
      <c r="AB1855" s="93"/>
      <c r="AC1855" s="93"/>
      <c r="AD1855" s="93"/>
      <c r="AE1855" s="93"/>
      <c r="AF1855" s="93"/>
      <c r="AG1855" s="93"/>
      <c r="AH1855" s="93"/>
      <c r="AI1855" s="93"/>
      <c r="AJ1855" s="93"/>
      <c r="AK1855" s="93"/>
      <c r="AL1855" s="93"/>
      <c r="AM1855" s="93"/>
      <c r="AN1855" s="93"/>
      <c r="AO1855" s="93"/>
      <c r="AP1855" s="93"/>
      <c r="AQ1855" s="93"/>
      <c r="AR1855" s="93"/>
    </row>
    <row r="1856" spans="13:44" x14ac:dyDescent="0.2">
      <c r="M1856" s="105"/>
      <c r="O1856" s="93"/>
      <c r="P1856" s="93"/>
      <c r="Q1856" s="93"/>
      <c r="R1856" s="93"/>
      <c r="S1856" s="93"/>
      <c r="T1856" s="93"/>
      <c r="U1856" s="93"/>
      <c r="V1856" s="93"/>
      <c r="W1856" s="93"/>
      <c r="X1856" s="93"/>
      <c r="Y1856" s="93"/>
      <c r="Z1856" s="93"/>
      <c r="AA1856" s="93"/>
      <c r="AB1856" s="93"/>
      <c r="AC1856" s="93"/>
      <c r="AD1856" s="93"/>
      <c r="AE1856" s="93"/>
      <c r="AF1856" s="93"/>
      <c r="AG1856" s="93"/>
      <c r="AH1856" s="93"/>
      <c r="AI1856" s="93"/>
      <c r="AJ1856" s="93"/>
      <c r="AK1856" s="93"/>
      <c r="AL1856" s="93"/>
      <c r="AM1856" s="93"/>
      <c r="AN1856" s="93"/>
      <c r="AO1856" s="93"/>
      <c r="AP1856" s="93"/>
      <c r="AQ1856" s="93"/>
      <c r="AR1856" s="93"/>
    </row>
    <row r="1857" spans="13:44" x14ac:dyDescent="0.2">
      <c r="M1857" s="105"/>
      <c r="O1857" s="93"/>
      <c r="P1857" s="93"/>
      <c r="Q1857" s="93"/>
      <c r="R1857" s="93"/>
      <c r="S1857" s="93"/>
      <c r="T1857" s="93"/>
      <c r="U1857" s="93"/>
      <c r="V1857" s="93"/>
      <c r="W1857" s="93"/>
      <c r="X1857" s="93"/>
      <c r="Y1857" s="93"/>
      <c r="Z1857" s="93"/>
      <c r="AA1857" s="93"/>
      <c r="AB1857" s="93"/>
      <c r="AC1857" s="93"/>
      <c r="AD1857" s="93"/>
      <c r="AE1857" s="93"/>
      <c r="AF1857" s="93"/>
      <c r="AG1857" s="93"/>
      <c r="AH1857" s="93"/>
      <c r="AI1857" s="93"/>
      <c r="AJ1857" s="93"/>
      <c r="AK1857" s="93"/>
      <c r="AL1857" s="93"/>
      <c r="AM1857" s="93"/>
      <c r="AN1857" s="93"/>
      <c r="AO1857" s="93"/>
      <c r="AP1857" s="93"/>
      <c r="AQ1857" s="93"/>
      <c r="AR1857" s="93"/>
    </row>
    <row r="1858" spans="13:44" x14ac:dyDescent="0.2">
      <c r="M1858" s="105"/>
      <c r="O1858" s="93"/>
      <c r="P1858" s="93"/>
      <c r="Q1858" s="93"/>
      <c r="R1858" s="93"/>
      <c r="S1858" s="93"/>
      <c r="T1858" s="93"/>
      <c r="U1858" s="93"/>
      <c r="V1858" s="93"/>
      <c r="W1858" s="93"/>
      <c r="X1858" s="93"/>
      <c r="Y1858" s="93"/>
      <c r="Z1858" s="93"/>
      <c r="AA1858" s="93"/>
      <c r="AB1858" s="93"/>
      <c r="AC1858" s="93"/>
      <c r="AD1858" s="93"/>
      <c r="AE1858" s="93"/>
      <c r="AF1858" s="93"/>
      <c r="AG1858" s="93"/>
      <c r="AH1858" s="93"/>
      <c r="AI1858" s="93"/>
      <c r="AJ1858" s="93"/>
      <c r="AK1858" s="93"/>
      <c r="AL1858" s="93"/>
      <c r="AM1858" s="93"/>
      <c r="AN1858" s="93"/>
      <c r="AO1858" s="93"/>
      <c r="AP1858" s="93"/>
      <c r="AQ1858" s="93"/>
      <c r="AR1858" s="93"/>
    </row>
    <row r="1859" spans="13:44" x14ac:dyDescent="0.2">
      <c r="M1859" s="105"/>
      <c r="O1859" s="93"/>
      <c r="P1859" s="93"/>
      <c r="Q1859" s="93"/>
      <c r="R1859" s="93"/>
      <c r="S1859" s="93"/>
      <c r="T1859" s="93"/>
      <c r="U1859" s="93"/>
      <c r="V1859" s="93"/>
      <c r="W1859" s="93"/>
      <c r="X1859" s="93"/>
      <c r="Y1859" s="93"/>
      <c r="Z1859" s="93"/>
      <c r="AA1859" s="93"/>
      <c r="AB1859" s="93"/>
      <c r="AC1859" s="93"/>
      <c r="AD1859" s="93"/>
      <c r="AE1859" s="93"/>
      <c r="AF1859" s="93"/>
      <c r="AG1859" s="93"/>
      <c r="AH1859" s="93"/>
      <c r="AI1859" s="93"/>
      <c r="AJ1859" s="93"/>
      <c r="AK1859" s="93"/>
      <c r="AL1859" s="93"/>
      <c r="AM1859" s="93"/>
      <c r="AN1859" s="93"/>
      <c r="AO1859" s="93"/>
      <c r="AP1859" s="93"/>
      <c r="AQ1859" s="93"/>
      <c r="AR1859" s="93"/>
    </row>
    <row r="1860" spans="13:44" x14ac:dyDescent="0.2">
      <c r="M1860" s="105"/>
      <c r="O1860" s="93"/>
      <c r="P1860" s="93"/>
      <c r="Q1860" s="93"/>
      <c r="R1860" s="93"/>
      <c r="S1860" s="93"/>
      <c r="T1860" s="93"/>
      <c r="U1860" s="93"/>
      <c r="V1860" s="93"/>
      <c r="W1860" s="93"/>
      <c r="X1860" s="93"/>
      <c r="Y1860" s="93"/>
      <c r="Z1860" s="93"/>
      <c r="AA1860" s="93"/>
      <c r="AB1860" s="93"/>
      <c r="AC1860" s="93"/>
      <c r="AD1860" s="93"/>
      <c r="AE1860" s="93"/>
      <c r="AF1860" s="93"/>
      <c r="AG1860" s="93"/>
      <c r="AH1860" s="93"/>
      <c r="AI1860" s="93"/>
      <c r="AJ1860" s="93"/>
      <c r="AK1860" s="93"/>
      <c r="AL1860" s="93"/>
      <c r="AM1860" s="93"/>
      <c r="AN1860" s="93"/>
      <c r="AO1860" s="93"/>
      <c r="AP1860" s="93"/>
      <c r="AQ1860" s="93"/>
      <c r="AR1860" s="93"/>
    </row>
    <row r="1861" spans="13:44" x14ac:dyDescent="0.2">
      <c r="M1861" s="105"/>
      <c r="O1861" s="93"/>
      <c r="P1861" s="93"/>
      <c r="Q1861" s="93"/>
      <c r="R1861" s="93"/>
      <c r="S1861" s="93"/>
      <c r="T1861" s="93"/>
      <c r="U1861" s="93"/>
      <c r="V1861" s="93"/>
      <c r="W1861" s="93"/>
      <c r="X1861" s="93"/>
      <c r="Y1861" s="93"/>
      <c r="Z1861" s="93"/>
      <c r="AA1861" s="93"/>
      <c r="AB1861" s="93"/>
      <c r="AC1861" s="93"/>
      <c r="AD1861" s="93"/>
      <c r="AE1861" s="93"/>
      <c r="AF1861" s="93"/>
      <c r="AG1861" s="93"/>
      <c r="AH1861" s="93"/>
      <c r="AI1861" s="93"/>
      <c r="AJ1861" s="93"/>
      <c r="AK1861" s="93"/>
      <c r="AL1861" s="93"/>
      <c r="AM1861" s="93"/>
      <c r="AN1861" s="93"/>
      <c r="AO1861" s="93"/>
      <c r="AP1861" s="93"/>
      <c r="AQ1861" s="93"/>
      <c r="AR1861" s="93"/>
    </row>
    <row r="1862" spans="13:44" x14ac:dyDescent="0.2">
      <c r="M1862" s="105"/>
      <c r="O1862" s="93"/>
      <c r="P1862" s="93"/>
      <c r="Q1862" s="93"/>
      <c r="R1862" s="93"/>
      <c r="S1862" s="93"/>
      <c r="T1862" s="93"/>
      <c r="U1862" s="93"/>
      <c r="V1862" s="93"/>
      <c r="W1862" s="93"/>
      <c r="X1862" s="93"/>
      <c r="Y1862" s="93"/>
      <c r="Z1862" s="93"/>
      <c r="AA1862" s="93"/>
      <c r="AB1862" s="93"/>
      <c r="AC1862" s="93"/>
      <c r="AD1862" s="93"/>
      <c r="AE1862" s="93"/>
      <c r="AF1862" s="93"/>
      <c r="AG1862" s="93"/>
      <c r="AH1862" s="93"/>
      <c r="AI1862" s="93"/>
      <c r="AJ1862" s="93"/>
      <c r="AK1862" s="93"/>
      <c r="AL1862" s="93"/>
      <c r="AM1862" s="93"/>
      <c r="AN1862" s="93"/>
      <c r="AO1862" s="93"/>
      <c r="AP1862" s="93"/>
      <c r="AQ1862" s="93"/>
      <c r="AR1862" s="93"/>
    </row>
    <row r="1863" spans="13:44" x14ac:dyDescent="0.2">
      <c r="M1863" s="105"/>
      <c r="O1863" s="93"/>
      <c r="P1863" s="93"/>
      <c r="Q1863" s="93"/>
      <c r="R1863" s="93"/>
      <c r="S1863" s="93"/>
      <c r="T1863" s="93"/>
      <c r="U1863" s="93"/>
      <c r="V1863" s="93"/>
      <c r="W1863" s="93"/>
      <c r="X1863" s="93"/>
      <c r="Y1863" s="93"/>
      <c r="Z1863" s="93"/>
      <c r="AA1863" s="93"/>
      <c r="AB1863" s="93"/>
      <c r="AC1863" s="93"/>
      <c r="AD1863" s="93"/>
      <c r="AE1863" s="93"/>
      <c r="AF1863" s="93"/>
      <c r="AG1863" s="93"/>
      <c r="AH1863" s="93"/>
      <c r="AI1863" s="93"/>
      <c r="AJ1863" s="93"/>
      <c r="AK1863" s="93"/>
      <c r="AL1863" s="93"/>
      <c r="AM1863" s="93"/>
      <c r="AN1863" s="93"/>
      <c r="AO1863" s="93"/>
      <c r="AP1863" s="93"/>
      <c r="AQ1863" s="93"/>
      <c r="AR1863" s="93"/>
    </row>
    <row r="1864" spans="13:44" x14ac:dyDescent="0.2">
      <c r="M1864" s="105"/>
      <c r="O1864" s="93"/>
      <c r="P1864" s="93"/>
      <c r="Q1864" s="93"/>
      <c r="R1864" s="93"/>
      <c r="S1864" s="93"/>
      <c r="T1864" s="93"/>
      <c r="U1864" s="93"/>
      <c r="V1864" s="93"/>
      <c r="W1864" s="93"/>
      <c r="X1864" s="93"/>
      <c r="Y1864" s="93"/>
      <c r="Z1864" s="93"/>
      <c r="AA1864" s="93"/>
      <c r="AB1864" s="93"/>
      <c r="AC1864" s="93"/>
      <c r="AD1864" s="93"/>
      <c r="AE1864" s="93"/>
      <c r="AF1864" s="93"/>
      <c r="AG1864" s="93"/>
      <c r="AH1864" s="93"/>
      <c r="AI1864" s="93"/>
      <c r="AJ1864" s="93"/>
      <c r="AK1864" s="93"/>
      <c r="AL1864" s="93"/>
      <c r="AM1864" s="93"/>
      <c r="AN1864" s="93"/>
      <c r="AO1864" s="93"/>
      <c r="AP1864" s="93"/>
      <c r="AQ1864" s="93"/>
      <c r="AR1864" s="93"/>
    </row>
    <row r="1865" spans="13:44" x14ac:dyDescent="0.2">
      <c r="M1865" s="105"/>
      <c r="O1865" s="93"/>
      <c r="P1865" s="93"/>
      <c r="Q1865" s="93"/>
      <c r="R1865" s="93"/>
      <c r="S1865" s="93"/>
      <c r="T1865" s="93"/>
      <c r="U1865" s="93"/>
      <c r="V1865" s="93"/>
      <c r="W1865" s="93"/>
      <c r="X1865" s="93"/>
      <c r="Y1865" s="93"/>
      <c r="Z1865" s="93"/>
      <c r="AA1865" s="93"/>
      <c r="AB1865" s="93"/>
      <c r="AC1865" s="93"/>
      <c r="AD1865" s="93"/>
      <c r="AE1865" s="93"/>
      <c r="AF1865" s="93"/>
      <c r="AG1865" s="93"/>
      <c r="AH1865" s="93"/>
      <c r="AI1865" s="93"/>
      <c r="AJ1865" s="93"/>
      <c r="AK1865" s="93"/>
      <c r="AL1865" s="93"/>
      <c r="AM1865" s="93"/>
      <c r="AN1865" s="93"/>
      <c r="AO1865" s="93"/>
      <c r="AP1865" s="93"/>
      <c r="AQ1865" s="93"/>
      <c r="AR1865" s="93"/>
    </row>
    <row r="1866" spans="13:44" x14ac:dyDescent="0.2">
      <c r="M1866" s="105"/>
      <c r="O1866" s="93"/>
      <c r="P1866" s="93"/>
      <c r="Q1866" s="93"/>
      <c r="R1866" s="93"/>
      <c r="S1866" s="93"/>
      <c r="T1866" s="93"/>
      <c r="U1866" s="93"/>
      <c r="V1866" s="93"/>
      <c r="W1866" s="93"/>
      <c r="X1866" s="93"/>
      <c r="Y1866" s="93"/>
      <c r="Z1866" s="93"/>
      <c r="AA1866" s="93"/>
      <c r="AB1866" s="93"/>
      <c r="AC1866" s="93"/>
      <c r="AD1866" s="93"/>
      <c r="AE1866" s="93"/>
      <c r="AF1866" s="93"/>
      <c r="AG1866" s="93"/>
      <c r="AH1866" s="93"/>
      <c r="AI1866" s="93"/>
      <c r="AJ1866" s="93"/>
      <c r="AK1866" s="93"/>
      <c r="AL1866" s="93"/>
      <c r="AM1866" s="93"/>
      <c r="AN1866" s="93"/>
      <c r="AO1866" s="93"/>
      <c r="AP1866" s="93"/>
      <c r="AQ1866" s="93"/>
      <c r="AR1866" s="93"/>
    </row>
    <row r="1867" spans="13:44" x14ac:dyDescent="0.2">
      <c r="M1867" s="105"/>
      <c r="O1867" s="93"/>
      <c r="P1867" s="93"/>
      <c r="Q1867" s="93"/>
      <c r="R1867" s="93"/>
      <c r="S1867" s="93"/>
      <c r="T1867" s="93"/>
      <c r="U1867" s="93"/>
      <c r="V1867" s="93"/>
      <c r="W1867" s="93"/>
      <c r="X1867" s="93"/>
      <c r="Y1867" s="93"/>
      <c r="Z1867" s="93"/>
      <c r="AA1867" s="93"/>
      <c r="AB1867" s="93"/>
      <c r="AC1867" s="93"/>
      <c r="AD1867" s="93"/>
      <c r="AE1867" s="93"/>
      <c r="AF1867" s="93"/>
      <c r="AG1867" s="93"/>
      <c r="AH1867" s="93"/>
      <c r="AI1867" s="93"/>
      <c r="AJ1867" s="93"/>
      <c r="AK1867" s="93"/>
      <c r="AL1867" s="93"/>
      <c r="AM1867" s="93"/>
      <c r="AN1867" s="93"/>
      <c r="AO1867" s="93"/>
      <c r="AP1867" s="93"/>
      <c r="AQ1867" s="93"/>
      <c r="AR1867" s="93"/>
    </row>
    <row r="1868" spans="13:44" x14ac:dyDescent="0.2">
      <c r="M1868" s="105"/>
      <c r="O1868" s="93"/>
      <c r="P1868" s="93"/>
      <c r="Q1868" s="93"/>
      <c r="R1868" s="93"/>
      <c r="S1868" s="93"/>
      <c r="T1868" s="93"/>
      <c r="U1868" s="93"/>
      <c r="V1868" s="93"/>
      <c r="W1868" s="93"/>
      <c r="X1868" s="93"/>
      <c r="Y1868" s="93"/>
      <c r="Z1868" s="93"/>
      <c r="AA1868" s="93"/>
      <c r="AB1868" s="93"/>
      <c r="AC1868" s="93"/>
      <c r="AD1868" s="93"/>
      <c r="AE1868" s="93"/>
      <c r="AF1868" s="93"/>
      <c r="AG1868" s="93"/>
      <c r="AH1868" s="93"/>
      <c r="AI1868" s="93"/>
      <c r="AJ1868" s="93"/>
      <c r="AK1868" s="93"/>
      <c r="AL1868" s="93"/>
      <c r="AM1868" s="93"/>
      <c r="AN1868" s="93"/>
      <c r="AO1868" s="93"/>
      <c r="AP1868" s="93"/>
      <c r="AQ1868" s="93"/>
      <c r="AR1868" s="93"/>
    </row>
    <row r="1869" spans="13:44" x14ac:dyDescent="0.2">
      <c r="M1869" s="105"/>
      <c r="O1869" s="93"/>
      <c r="P1869" s="93"/>
      <c r="Q1869" s="93"/>
      <c r="R1869" s="93"/>
      <c r="S1869" s="93"/>
      <c r="T1869" s="93"/>
      <c r="U1869" s="93"/>
      <c r="V1869" s="93"/>
      <c r="W1869" s="93"/>
      <c r="X1869" s="93"/>
      <c r="Y1869" s="93"/>
      <c r="Z1869" s="93"/>
      <c r="AA1869" s="93"/>
      <c r="AB1869" s="93"/>
      <c r="AC1869" s="93"/>
      <c r="AD1869" s="93"/>
      <c r="AE1869" s="93"/>
      <c r="AF1869" s="93"/>
      <c r="AG1869" s="93"/>
      <c r="AH1869" s="93"/>
      <c r="AI1869" s="93"/>
      <c r="AJ1869" s="93"/>
      <c r="AK1869" s="93"/>
      <c r="AL1869" s="93"/>
      <c r="AM1869" s="93"/>
      <c r="AN1869" s="93"/>
      <c r="AO1869" s="93"/>
      <c r="AP1869" s="93"/>
      <c r="AQ1869" s="93"/>
      <c r="AR1869" s="93"/>
    </row>
    <row r="1870" spans="13:44" x14ac:dyDescent="0.2">
      <c r="M1870" s="105"/>
      <c r="O1870" s="93"/>
      <c r="P1870" s="93"/>
      <c r="Q1870" s="93"/>
      <c r="R1870" s="93"/>
      <c r="S1870" s="93"/>
      <c r="T1870" s="93"/>
      <c r="U1870" s="93"/>
      <c r="V1870" s="93"/>
      <c r="W1870" s="93"/>
      <c r="X1870" s="93"/>
      <c r="Y1870" s="93"/>
      <c r="Z1870" s="93"/>
      <c r="AA1870" s="93"/>
      <c r="AB1870" s="93"/>
      <c r="AC1870" s="93"/>
      <c r="AD1870" s="93"/>
      <c r="AE1870" s="93"/>
      <c r="AF1870" s="93"/>
      <c r="AG1870" s="93"/>
      <c r="AH1870" s="93"/>
      <c r="AI1870" s="93"/>
      <c r="AJ1870" s="93"/>
      <c r="AK1870" s="93"/>
      <c r="AL1870" s="93"/>
      <c r="AM1870" s="93"/>
      <c r="AN1870" s="93"/>
      <c r="AO1870" s="93"/>
      <c r="AP1870" s="93"/>
      <c r="AQ1870" s="93"/>
      <c r="AR1870" s="93"/>
    </row>
    <row r="1871" spans="13:44" x14ac:dyDescent="0.2">
      <c r="M1871" s="105"/>
      <c r="O1871" s="93"/>
      <c r="P1871" s="93"/>
      <c r="Q1871" s="93"/>
      <c r="R1871" s="93"/>
      <c r="S1871" s="93"/>
      <c r="T1871" s="93"/>
      <c r="U1871" s="93"/>
      <c r="V1871" s="93"/>
      <c r="W1871" s="93"/>
      <c r="X1871" s="93"/>
      <c r="Y1871" s="93"/>
      <c r="Z1871" s="93"/>
      <c r="AA1871" s="93"/>
      <c r="AB1871" s="93"/>
      <c r="AC1871" s="93"/>
      <c r="AD1871" s="93"/>
      <c r="AE1871" s="93"/>
      <c r="AF1871" s="93"/>
      <c r="AG1871" s="93"/>
      <c r="AH1871" s="93"/>
      <c r="AI1871" s="93"/>
      <c r="AJ1871" s="93"/>
      <c r="AK1871" s="93"/>
      <c r="AL1871" s="93"/>
      <c r="AM1871" s="93"/>
      <c r="AN1871" s="93"/>
      <c r="AO1871" s="93"/>
      <c r="AP1871" s="93"/>
      <c r="AQ1871" s="93"/>
      <c r="AR1871" s="93"/>
    </row>
    <row r="1872" spans="13:44" x14ac:dyDescent="0.2">
      <c r="M1872" s="105"/>
      <c r="O1872" s="93"/>
      <c r="P1872" s="93"/>
      <c r="Q1872" s="93"/>
      <c r="R1872" s="93"/>
      <c r="S1872" s="93"/>
      <c r="T1872" s="93"/>
      <c r="U1872" s="93"/>
      <c r="V1872" s="93"/>
      <c r="W1872" s="93"/>
      <c r="X1872" s="93"/>
      <c r="Y1872" s="93"/>
      <c r="Z1872" s="93"/>
      <c r="AA1872" s="93"/>
      <c r="AB1872" s="93"/>
      <c r="AC1872" s="93"/>
      <c r="AD1872" s="93"/>
      <c r="AE1872" s="93"/>
      <c r="AF1872" s="93"/>
      <c r="AG1872" s="93"/>
      <c r="AH1872" s="93"/>
      <c r="AI1872" s="93"/>
      <c r="AJ1872" s="93"/>
      <c r="AK1872" s="93"/>
      <c r="AL1872" s="93"/>
      <c r="AM1872" s="93"/>
      <c r="AN1872" s="93"/>
      <c r="AO1872" s="93"/>
      <c r="AP1872" s="93"/>
      <c r="AQ1872" s="93"/>
      <c r="AR1872" s="93"/>
    </row>
    <row r="1873" spans="13:44" x14ac:dyDescent="0.2">
      <c r="M1873" s="105"/>
      <c r="O1873" s="93"/>
      <c r="P1873" s="93"/>
      <c r="Q1873" s="93"/>
      <c r="R1873" s="93"/>
      <c r="S1873" s="93"/>
      <c r="T1873" s="93"/>
      <c r="U1873" s="93"/>
      <c r="V1873" s="93"/>
      <c r="W1873" s="93"/>
      <c r="X1873" s="93"/>
      <c r="Y1873" s="93"/>
      <c r="Z1873" s="93"/>
      <c r="AA1873" s="93"/>
      <c r="AB1873" s="93"/>
      <c r="AC1873" s="93"/>
      <c r="AD1873" s="93"/>
      <c r="AE1873" s="93"/>
      <c r="AF1873" s="93"/>
      <c r="AG1873" s="93"/>
      <c r="AH1873" s="93"/>
      <c r="AI1873" s="93"/>
      <c r="AJ1873" s="93"/>
      <c r="AK1873" s="93"/>
      <c r="AL1873" s="93"/>
      <c r="AM1873" s="93"/>
      <c r="AN1873" s="93"/>
      <c r="AO1873" s="93"/>
      <c r="AP1873" s="93"/>
      <c r="AQ1873" s="93"/>
      <c r="AR1873" s="93"/>
    </row>
    <row r="1874" spans="13:44" x14ac:dyDescent="0.2">
      <c r="M1874" s="105"/>
      <c r="O1874" s="93"/>
      <c r="P1874" s="93"/>
      <c r="Q1874" s="93"/>
      <c r="R1874" s="93"/>
      <c r="S1874" s="93"/>
      <c r="T1874" s="93"/>
      <c r="U1874" s="93"/>
      <c r="V1874" s="93"/>
      <c r="W1874" s="93"/>
      <c r="X1874" s="93"/>
      <c r="Y1874" s="93"/>
      <c r="Z1874" s="93"/>
      <c r="AA1874" s="93"/>
      <c r="AB1874" s="93"/>
      <c r="AC1874" s="93"/>
      <c r="AD1874" s="93"/>
      <c r="AE1874" s="93"/>
      <c r="AF1874" s="93"/>
      <c r="AG1874" s="93"/>
      <c r="AH1874" s="93"/>
      <c r="AI1874" s="93"/>
      <c r="AJ1874" s="93"/>
      <c r="AK1874" s="93"/>
      <c r="AL1874" s="93"/>
      <c r="AM1874" s="93"/>
      <c r="AN1874" s="93"/>
      <c r="AO1874" s="93"/>
      <c r="AP1874" s="93"/>
      <c r="AQ1874" s="93"/>
      <c r="AR1874" s="93"/>
    </row>
    <row r="1875" spans="13:44" x14ac:dyDescent="0.2">
      <c r="M1875" s="105"/>
      <c r="O1875" s="93"/>
      <c r="P1875" s="93"/>
      <c r="Q1875" s="93"/>
      <c r="R1875" s="93"/>
      <c r="S1875" s="93"/>
      <c r="T1875" s="93"/>
      <c r="U1875" s="93"/>
      <c r="V1875" s="93"/>
      <c r="W1875" s="93"/>
      <c r="X1875" s="93"/>
      <c r="Y1875" s="93"/>
      <c r="Z1875" s="93"/>
      <c r="AA1875" s="93"/>
      <c r="AB1875" s="93"/>
      <c r="AC1875" s="93"/>
      <c r="AD1875" s="93"/>
      <c r="AE1875" s="93"/>
      <c r="AF1875" s="93"/>
      <c r="AG1875" s="93"/>
      <c r="AH1875" s="93"/>
      <c r="AI1875" s="93"/>
      <c r="AJ1875" s="93"/>
      <c r="AK1875" s="93"/>
      <c r="AL1875" s="93"/>
      <c r="AM1875" s="93"/>
      <c r="AN1875" s="93"/>
      <c r="AO1875" s="93"/>
      <c r="AP1875" s="93"/>
      <c r="AQ1875" s="93"/>
      <c r="AR1875" s="93"/>
    </row>
    <row r="1876" spans="13:44" x14ac:dyDescent="0.2">
      <c r="M1876" s="105"/>
      <c r="O1876" s="93"/>
      <c r="P1876" s="93"/>
      <c r="Q1876" s="93"/>
      <c r="R1876" s="93"/>
      <c r="S1876" s="93"/>
      <c r="T1876" s="93"/>
      <c r="U1876" s="93"/>
      <c r="V1876" s="93"/>
      <c r="W1876" s="93"/>
      <c r="X1876" s="93"/>
      <c r="Y1876" s="93"/>
      <c r="Z1876" s="93"/>
      <c r="AA1876" s="93"/>
      <c r="AB1876" s="93"/>
      <c r="AC1876" s="93"/>
      <c r="AD1876" s="93"/>
      <c r="AE1876" s="93"/>
      <c r="AF1876" s="93"/>
      <c r="AG1876" s="93"/>
      <c r="AH1876" s="93"/>
      <c r="AI1876" s="93"/>
      <c r="AJ1876" s="93"/>
      <c r="AK1876" s="93"/>
      <c r="AL1876" s="93"/>
      <c r="AM1876" s="93"/>
      <c r="AN1876" s="93"/>
      <c r="AO1876" s="93"/>
      <c r="AP1876" s="93"/>
      <c r="AQ1876" s="93"/>
      <c r="AR1876" s="93"/>
    </row>
    <row r="1877" spans="13:44" x14ac:dyDescent="0.2">
      <c r="M1877" s="105"/>
      <c r="O1877" s="93"/>
      <c r="P1877" s="93"/>
      <c r="Q1877" s="93"/>
      <c r="R1877" s="93"/>
      <c r="S1877" s="93"/>
      <c r="T1877" s="93"/>
      <c r="U1877" s="93"/>
      <c r="V1877" s="93"/>
      <c r="W1877" s="93"/>
      <c r="X1877" s="93"/>
      <c r="Y1877" s="93"/>
      <c r="Z1877" s="93"/>
      <c r="AA1877" s="93"/>
      <c r="AB1877" s="93"/>
      <c r="AC1877" s="93"/>
      <c r="AD1877" s="93"/>
      <c r="AE1877" s="93"/>
      <c r="AF1877" s="93"/>
      <c r="AG1877" s="93"/>
      <c r="AH1877" s="93"/>
      <c r="AI1877" s="93"/>
      <c r="AJ1877" s="93"/>
      <c r="AK1877" s="93"/>
      <c r="AL1877" s="93"/>
      <c r="AM1877" s="93"/>
      <c r="AN1877" s="93"/>
      <c r="AO1877" s="93"/>
      <c r="AP1877" s="93"/>
      <c r="AQ1877" s="93"/>
      <c r="AR1877" s="93"/>
    </row>
    <row r="1878" spans="13:44" x14ac:dyDescent="0.2">
      <c r="M1878" s="105"/>
      <c r="O1878" s="93"/>
      <c r="P1878" s="93"/>
      <c r="Q1878" s="93"/>
      <c r="R1878" s="93"/>
      <c r="S1878" s="93"/>
      <c r="T1878" s="93"/>
      <c r="U1878" s="93"/>
      <c r="V1878" s="93"/>
      <c r="W1878" s="93"/>
      <c r="X1878" s="93"/>
      <c r="Y1878" s="93"/>
      <c r="Z1878" s="93"/>
      <c r="AA1878" s="93"/>
      <c r="AB1878" s="93"/>
      <c r="AC1878" s="93"/>
      <c r="AD1878" s="93"/>
      <c r="AE1878" s="93"/>
      <c r="AF1878" s="93"/>
      <c r="AG1878" s="93"/>
      <c r="AH1878" s="93"/>
      <c r="AI1878" s="93"/>
      <c r="AJ1878" s="93"/>
      <c r="AK1878" s="93"/>
      <c r="AL1878" s="93"/>
      <c r="AM1878" s="93"/>
      <c r="AN1878" s="93"/>
      <c r="AO1878" s="93"/>
      <c r="AP1878" s="93"/>
      <c r="AQ1878" s="93"/>
      <c r="AR1878" s="93"/>
    </row>
    <row r="1879" spans="13:44" x14ac:dyDescent="0.2">
      <c r="M1879" s="105"/>
      <c r="O1879" s="93"/>
      <c r="P1879" s="93"/>
      <c r="Q1879" s="93"/>
      <c r="R1879" s="93"/>
      <c r="S1879" s="93"/>
      <c r="T1879" s="93"/>
      <c r="U1879" s="93"/>
      <c r="V1879" s="93"/>
      <c r="W1879" s="93"/>
      <c r="X1879" s="93"/>
      <c r="Y1879" s="93"/>
      <c r="Z1879" s="93"/>
      <c r="AA1879" s="93"/>
      <c r="AB1879" s="93"/>
      <c r="AC1879" s="93"/>
      <c r="AD1879" s="93"/>
      <c r="AE1879" s="93"/>
      <c r="AF1879" s="93"/>
      <c r="AG1879" s="93"/>
      <c r="AH1879" s="93"/>
      <c r="AI1879" s="93"/>
      <c r="AJ1879" s="93"/>
      <c r="AK1879" s="93"/>
      <c r="AL1879" s="93"/>
      <c r="AM1879" s="93"/>
      <c r="AN1879" s="93"/>
      <c r="AO1879" s="93"/>
      <c r="AP1879" s="93"/>
      <c r="AQ1879" s="93"/>
      <c r="AR1879" s="93"/>
    </row>
    <row r="1880" spans="13:44" x14ac:dyDescent="0.2">
      <c r="M1880" s="105"/>
      <c r="O1880" s="93"/>
      <c r="P1880" s="93"/>
      <c r="Q1880" s="93"/>
      <c r="R1880" s="93"/>
      <c r="S1880" s="93"/>
      <c r="T1880" s="93"/>
      <c r="U1880" s="93"/>
      <c r="V1880" s="93"/>
      <c r="W1880" s="93"/>
      <c r="X1880" s="93"/>
      <c r="Y1880" s="93"/>
      <c r="Z1880" s="93"/>
      <c r="AA1880" s="93"/>
      <c r="AB1880" s="93"/>
      <c r="AC1880" s="93"/>
      <c r="AD1880" s="93"/>
      <c r="AE1880" s="93"/>
      <c r="AF1880" s="93"/>
      <c r="AG1880" s="93"/>
      <c r="AH1880" s="93"/>
      <c r="AI1880" s="93"/>
      <c r="AJ1880" s="93"/>
      <c r="AK1880" s="93"/>
      <c r="AL1880" s="93"/>
      <c r="AM1880" s="93"/>
      <c r="AN1880" s="93"/>
      <c r="AO1880" s="93"/>
      <c r="AP1880" s="93"/>
      <c r="AQ1880" s="93"/>
      <c r="AR1880" s="93"/>
    </row>
    <row r="1881" spans="13:44" x14ac:dyDescent="0.2">
      <c r="M1881" s="105"/>
      <c r="O1881" s="93"/>
      <c r="P1881" s="93"/>
      <c r="Q1881" s="93"/>
      <c r="R1881" s="93"/>
      <c r="S1881" s="93"/>
      <c r="T1881" s="93"/>
      <c r="U1881" s="93"/>
      <c r="V1881" s="93"/>
      <c r="W1881" s="93"/>
      <c r="X1881" s="93"/>
      <c r="Y1881" s="93"/>
      <c r="Z1881" s="93"/>
      <c r="AA1881" s="93"/>
      <c r="AB1881" s="93"/>
      <c r="AC1881" s="93"/>
      <c r="AD1881" s="93"/>
      <c r="AE1881" s="93"/>
      <c r="AF1881" s="93"/>
      <c r="AG1881" s="93"/>
      <c r="AH1881" s="93"/>
      <c r="AI1881" s="93"/>
      <c r="AJ1881" s="93"/>
      <c r="AK1881" s="93"/>
      <c r="AL1881" s="93"/>
      <c r="AM1881" s="93"/>
      <c r="AN1881" s="93"/>
      <c r="AO1881" s="93"/>
      <c r="AP1881" s="93"/>
      <c r="AQ1881" s="93"/>
      <c r="AR1881" s="93"/>
    </row>
    <row r="1882" spans="13:44" x14ac:dyDescent="0.2">
      <c r="M1882" s="105"/>
      <c r="O1882" s="93"/>
      <c r="P1882" s="93"/>
      <c r="Q1882" s="93"/>
      <c r="R1882" s="93"/>
      <c r="S1882" s="93"/>
      <c r="T1882" s="93"/>
      <c r="U1882" s="93"/>
      <c r="V1882" s="93"/>
      <c r="W1882" s="93"/>
      <c r="X1882" s="93"/>
      <c r="Y1882" s="93"/>
      <c r="Z1882" s="93"/>
      <c r="AA1882" s="93"/>
      <c r="AB1882" s="93"/>
      <c r="AC1882" s="93"/>
      <c r="AD1882" s="93"/>
      <c r="AE1882" s="93"/>
      <c r="AF1882" s="93"/>
      <c r="AG1882" s="93"/>
      <c r="AH1882" s="93"/>
      <c r="AI1882" s="93"/>
      <c r="AJ1882" s="93"/>
      <c r="AK1882" s="93"/>
      <c r="AL1882" s="93"/>
      <c r="AM1882" s="93"/>
      <c r="AN1882" s="93"/>
      <c r="AO1882" s="93"/>
      <c r="AP1882" s="93"/>
      <c r="AQ1882" s="93"/>
      <c r="AR1882" s="93"/>
    </row>
    <row r="1883" spans="13:44" x14ac:dyDescent="0.2">
      <c r="M1883" s="105"/>
      <c r="O1883" s="93"/>
      <c r="P1883" s="93"/>
      <c r="Q1883" s="93"/>
      <c r="R1883" s="93"/>
      <c r="S1883" s="93"/>
      <c r="T1883" s="93"/>
      <c r="U1883" s="93"/>
      <c r="V1883" s="93"/>
      <c r="W1883" s="93"/>
      <c r="X1883" s="93"/>
      <c r="Y1883" s="93"/>
      <c r="Z1883" s="93"/>
      <c r="AA1883" s="93"/>
      <c r="AB1883" s="93"/>
      <c r="AC1883" s="93"/>
      <c r="AD1883" s="93"/>
      <c r="AE1883" s="93"/>
      <c r="AF1883" s="93"/>
      <c r="AG1883" s="93"/>
      <c r="AH1883" s="93"/>
      <c r="AI1883" s="93"/>
      <c r="AJ1883" s="93"/>
      <c r="AK1883" s="93"/>
      <c r="AL1883" s="93"/>
      <c r="AM1883" s="93"/>
      <c r="AN1883" s="93"/>
      <c r="AO1883" s="93"/>
      <c r="AP1883" s="93"/>
      <c r="AQ1883" s="93"/>
      <c r="AR1883" s="93"/>
    </row>
    <row r="1884" spans="13:44" x14ac:dyDescent="0.2">
      <c r="M1884" s="105"/>
      <c r="O1884" s="93"/>
      <c r="P1884" s="93"/>
      <c r="Q1884" s="93"/>
      <c r="R1884" s="93"/>
      <c r="S1884" s="93"/>
      <c r="T1884" s="93"/>
      <c r="U1884" s="93"/>
      <c r="V1884" s="93"/>
      <c r="W1884" s="93"/>
      <c r="X1884" s="93"/>
      <c r="Y1884" s="93"/>
      <c r="Z1884" s="93"/>
      <c r="AA1884" s="93"/>
      <c r="AB1884" s="93"/>
      <c r="AC1884" s="93"/>
      <c r="AD1884" s="93"/>
      <c r="AE1884" s="93"/>
      <c r="AF1884" s="93"/>
      <c r="AG1884" s="93"/>
      <c r="AH1884" s="93"/>
      <c r="AI1884" s="93"/>
      <c r="AJ1884" s="93"/>
      <c r="AK1884" s="93"/>
      <c r="AL1884" s="93"/>
      <c r="AM1884" s="93"/>
      <c r="AN1884" s="93"/>
      <c r="AO1884" s="93"/>
      <c r="AP1884" s="93"/>
      <c r="AQ1884" s="93"/>
      <c r="AR1884" s="93"/>
    </row>
    <row r="1885" spans="13:44" x14ac:dyDescent="0.2">
      <c r="M1885" s="105"/>
      <c r="O1885" s="93"/>
      <c r="P1885" s="93"/>
      <c r="Q1885" s="93"/>
      <c r="R1885" s="93"/>
      <c r="S1885" s="93"/>
      <c r="T1885" s="93"/>
      <c r="U1885" s="93"/>
      <c r="V1885" s="93"/>
      <c r="W1885" s="93"/>
      <c r="X1885" s="93"/>
      <c r="Y1885" s="93"/>
      <c r="Z1885" s="93"/>
      <c r="AA1885" s="93"/>
      <c r="AB1885" s="93"/>
      <c r="AC1885" s="93"/>
      <c r="AD1885" s="93"/>
      <c r="AE1885" s="93"/>
      <c r="AF1885" s="93"/>
      <c r="AG1885" s="93"/>
      <c r="AH1885" s="93"/>
      <c r="AI1885" s="93"/>
      <c r="AJ1885" s="93"/>
      <c r="AK1885" s="93"/>
      <c r="AL1885" s="93"/>
      <c r="AM1885" s="93"/>
      <c r="AN1885" s="93"/>
      <c r="AO1885" s="93"/>
      <c r="AP1885" s="93"/>
      <c r="AQ1885" s="93"/>
      <c r="AR1885" s="93"/>
    </row>
    <row r="1886" spans="13:44" x14ac:dyDescent="0.2">
      <c r="M1886" s="105"/>
      <c r="O1886" s="93"/>
      <c r="P1886" s="93"/>
      <c r="Q1886" s="93"/>
      <c r="R1886" s="93"/>
      <c r="S1886" s="93"/>
      <c r="T1886" s="93"/>
      <c r="U1886" s="93"/>
      <c r="V1886" s="93"/>
      <c r="W1886" s="93"/>
      <c r="X1886" s="93"/>
      <c r="Y1886" s="93"/>
      <c r="Z1886" s="93"/>
      <c r="AA1886" s="93"/>
      <c r="AB1886" s="93"/>
      <c r="AC1886" s="93"/>
      <c r="AD1886" s="93"/>
      <c r="AE1886" s="93"/>
      <c r="AF1886" s="93"/>
      <c r="AG1886" s="93"/>
      <c r="AH1886" s="93"/>
      <c r="AI1886" s="93"/>
      <c r="AJ1886" s="93"/>
      <c r="AK1886" s="93"/>
      <c r="AL1886" s="93"/>
      <c r="AM1886" s="93"/>
      <c r="AN1886" s="93"/>
      <c r="AO1886" s="93"/>
      <c r="AP1886" s="93"/>
      <c r="AQ1886" s="93"/>
      <c r="AR1886" s="93"/>
    </row>
    <row r="1887" spans="13:44" x14ac:dyDescent="0.2">
      <c r="M1887" s="105"/>
      <c r="O1887" s="93"/>
      <c r="P1887" s="93"/>
      <c r="Q1887" s="93"/>
      <c r="R1887" s="93"/>
      <c r="S1887" s="93"/>
      <c r="T1887" s="93"/>
      <c r="U1887" s="93"/>
      <c r="V1887" s="93"/>
      <c r="W1887" s="93"/>
      <c r="X1887" s="93"/>
      <c r="Y1887" s="93"/>
      <c r="Z1887" s="93"/>
      <c r="AA1887" s="93"/>
      <c r="AB1887" s="93"/>
      <c r="AC1887" s="93"/>
      <c r="AD1887" s="93"/>
      <c r="AE1887" s="93"/>
      <c r="AF1887" s="93"/>
      <c r="AG1887" s="93"/>
      <c r="AH1887" s="93"/>
      <c r="AI1887" s="93"/>
      <c r="AJ1887" s="93"/>
      <c r="AK1887" s="93"/>
      <c r="AL1887" s="93"/>
      <c r="AM1887" s="93"/>
      <c r="AN1887" s="93"/>
      <c r="AO1887" s="93"/>
      <c r="AP1887" s="93"/>
      <c r="AQ1887" s="93"/>
      <c r="AR1887" s="93"/>
    </row>
    <row r="1888" spans="13:44" x14ac:dyDescent="0.2">
      <c r="M1888" s="105"/>
      <c r="O1888" s="93"/>
      <c r="P1888" s="93"/>
      <c r="Q1888" s="93"/>
      <c r="R1888" s="93"/>
      <c r="S1888" s="93"/>
      <c r="T1888" s="93"/>
      <c r="U1888" s="93"/>
      <c r="V1888" s="93"/>
      <c r="W1888" s="93"/>
      <c r="X1888" s="93"/>
      <c r="Y1888" s="93"/>
      <c r="Z1888" s="93"/>
      <c r="AA1888" s="93"/>
      <c r="AB1888" s="93"/>
      <c r="AC1888" s="93"/>
      <c r="AD1888" s="93"/>
      <c r="AE1888" s="93"/>
      <c r="AF1888" s="93"/>
      <c r="AG1888" s="93"/>
      <c r="AH1888" s="93"/>
      <c r="AI1888" s="93"/>
      <c r="AJ1888" s="93"/>
      <c r="AK1888" s="93"/>
      <c r="AL1888" s="93"/>
      <c r="AM1888" s="93"/>
      <c r="AN1888" s="93"/>
      <c r="AO1888" s="93"/>
      <c r="AP1888" s="93"/>
      <c r="AQ1888" s="93"/>
      <c r="AR1888" s="93"/>
    </row>
    <row r="1889" spans="13:44" x14ac:dyDescent="0.2">
      <c r="M1889" s="105"/>
      <c r="O1889" s="93"/>
      <c r="P1889" s="93"/>
      <c r="Q1889" s="93"/>
      <c r="R1889" s="93"/>
      <c r="S1889" s="93"/>
      <c r="T1889" s="93"/>
      <c r="U1889" s="93"/>
      <c r="V1889" s="93"/>
      <c r="W1889" s="93"/>
      <c r="X1889" s="93"/>
      <c r="Y1889" s="93"/>
      <c r="Z1889" s="93"/>
      <c r="AA1889" s="93"/>
      <c r="AB1889" s="93"/>
      <c r="AC1889" s="93"/>
      <c r="AD1889" s="93"/>
      <c r="AE1889" s="93"/>
      <c r="AF1889" s="93"/>
      <c r="AG1889" s="93"/>
      <c r="AH1889" s="93"/>
      <c r="AI1889" s="93"/>
      <c r="AJ1889" s="93"/>
      <c r="AK1889" s="93"/>
      <c r="AL1889" s="93"/>
      <c r="AM1889" s="93"/>
      <c r="AN1889" s="93"/>
      <c r="AO1889" s="93"/>
      <c r="AP1889" s="93"/>
      <c r="AQ1889" s="93"/>
      <c r="AR1889" s="93"/>
    </row>
    <row r="1890" spans="13:44" x14ac:dyDescent="0.2">
      <c r="M1890" s="105"/>
      <c r="O1890" s="93"/>
      <c r="P1890" s="93"/>
      <c r="Q1890" s="93"/>
      <c r="R1890" s="93"/>
      <c r="S1890" s="93"/>
      <c r="T1890" s="93"/>
      <c r="U1890" s="93"/>
      <c r="V1890" s="93"/>
      <c r="W1890" s="93"/>
      <c r="X1890" s="93"/>
      <c r="Y1890" s="93"/>
      <c r="Z1890" s="93"/>
      <c r="AA1890" s="93"/>
      <c r="AB1890" s="93"/>
      <c r="AC1890" s="93"/>
      <c r="AD1890" s="93"/>
      <c r="AE1890" s="93"/>
      <c r="AF1890" s="93"/>
      <c r="AG1890" s="93"/>
      <c r="AH1890" s="93"/>
      <c r="AI1890" s="93"/>
      <c r="AJ1890" s="93"/>
      <c r="AK1890" s="93"/>
      <c r="AL1890" s="93"/>
      <c r="AM1890" s="93"/>
      <c r="AN1890" s="93"/>
      <c r="AO1890" s="93"/>
      <c r="AP1890" s="93"/>
      <c r="AQ1890" s="93"/>
      <c r="AR1890" s="93"/>
    </row>
    <row r="1891" spans="13:44" x14ac:dyDescent="0.2">
      <c r="M1891" s="105"/>
      <c r="O1891" s="93"/>
      <c r="P1891" s="93"/>
      <c r="Q1891" s="93"/>
      <c r="R1891" s="93"/>
      <c r="S1891" s="93"/>
      <c r="T1891" s="93"/>
      <c r="U1891" s="93"/>
      <c r="V1891" s="93"/>
      <c r="W1891" s="93"/>
      <c r="X1891" s="93"/>
      <c r="Y1891" s="93"/>
      <c r="Z1891" s="93"/>
      <c r="AA1891" s="93"/>
      <c r="AB1891" s="93"/>
      <c r="AC1891" s="93"/>
      <c r="AD1891" s="93"/>
      <c r="AE1891" s="93"/>
      <c r="AF1891" s="93"/>
      <c r="AG1891" s="93"/>
      <c r="AH1891" s="93"/>
      <c r="AI1891" s="93"/>
      <c r="AJ1891" s="93"/>
      <c r="AK1891" s="93"/>
      <c r="AL1891" s="93"/>
      <c r="AM1891" s="93"/>
      <c r="AN1891" s="93"/>
      <c r="AO1891" s="93"/>
      <c r="AP1891" s="93"/>
      <c r="AQ1891" s="93"/>
      <c r="AR1891" s="93"/>
    </row>
    <row r="1892" spans="13:44" x14ac:dyDescent="0.2">
      <c r="M1892" s="105"/>
      <c r="O1892" s="93"/>
      <c r="P1892" s="93"/>
      <c r="Q1892" s="93"/>
      <c r="R1892" s="93"/>
      <c r="S1892" s="93"/>
      <c r="T1892" s="93"/>
      <c r="U1892" s="93"/>
      <c r="V1892" s="93"/>
      <c r="W1892" s="93"/>
      <c r="X1892" s="93"/>
      <c r="Y1892" s="93"/>
      <c r="Z1892" s="93"/>
      <c r="AA1892" s="93"/>
      <c r="AB1892" s="93"/>
      <c r="AC1892" s="93"/>
      <c r="AD1892" s="93"/>
      <c r="AE1892" s="93"/>
      <c r="AF1892" s="93"/>
      <c r="AG1892" s="93"/>
      <c r="AH1892" s="93"/>
      <c r="AI1892" s="93"/>
      <c r="AJ1892" s="93"/>
      <c r="AK1892" s="93"/>
      <c r="AL1892" s="93"/>
      <c r="AM1892" s="93"/>
      <c r="AN1892" s="93"/>
      <c r="AO1892" s="93"/>
      <c r="AP1892" s="93"/>
      <c r="AQ1892" s="93"/>
      <c r="AR1892" s="93"/>
    </row>
    <row r="1893" spans="13:44" x14ac:dyDescent="0.2">
      <c r="M1893" s="105"/>
      <c r="O1893" s="93"/>
      <c r="P1893" s="93"/>
      <c r="Q1893" s="93"/>
      <c r="R1893" s="93"/>
      <c r="S1893" s="93"/>
      <c r="T1893" s="93"/>
      <c r="U1893" s="93"/>
      <c r="V1893" s="93"/>
      <c r="W1893" s="93"/>
      <c r="X1893" s="93"/>
      <c r="Y1893" s="93"/>
      <c r="Z1893" s="93"/>
      <c r="AA1893" s="93"/>
      <c r="AB1893" s="93"/>
      <c r="AC1893" s="93"/>
      <c r="AD1893" s="93"/>
      <c r="AE1893" s="93"/>
      <c r="AF1893" s="93"/>
      <c r="AG1893" s="93"/>
      <c r="AH1893" s="93"/>
      <c r="AI1893" s="93"/>
      <c r="AJ1893" s="93"/>
      <c r="AK1893" s="93"/>
      <c r="AL1893" s="93"/>
      <c r="AM1893" s="93"/>
      <c r="AN1893" s="93"/>
      <c r="AO1893" s="93"/>
      <c r="AP1893" s="93"/>
      <c r="AQ1893" s="93"/>
      <c r="AR1893" s="93"/>
    </row>
    <row r="1894" spans="13:44" x14ac:dyDescent="0.2">
      <c r="M1894" s="105"/>
      <c r="O1894" s="93"/>
      <c r="P1894" s="93"/>
      <c r="Q1894" s="93"/>
      <c r="R1894" s="93"/>
      <c r="S1894" s="93"/>
      <c r="T1894" s="93"/>
      <c r="U1894" s="93"/>
      <c r="V1894" s="93"/>
      <c r="W1894" s="93"/>
      <c r="X1894" s="93"/>
      <c r="Y1894" s="93"/>
      <c r="Z1894" s="93"/>
      <c r="AA1894" s="93"/>
      <c r="AB1894" s="93"/>
      <c r="AC1894" s="93"/>
      <c r="AD1894" s="93"/>
      <c r="AE1894" s="93"/>
      <c r="AF1894" s="93"/>
      <c r="AG1894" s="93"/>
      <c r="AH1894" s="93"/>
      <c r="AI1894" s="93"/>
      <c r="AJ1894" s="93"/>
      <c r="AK1894" s="93"/>
      <c r="AL1894" s="93"/>
      <c r="AM1894" s="93"/>
      <c r="AN1894" s="93"/>
      <c r="AO1894" s="93"/>
      <c r="AP1894" s="93"/>
      <c r="AQ1894" s="93"/>
      <c r="AR1894" s="93"/>
    </row>
    <row r="1895" spans="13:44" x14ac:dyDescent="0.2">
      <c r="M1895" s="105"/>
      <c r="O1895" s="93"/>
      <c r="P1895" s="93"/>
      <c r="Q1895" s="93"/>
      <c r="R1895" s="93"/>
      <c r="S1895" s="93"/>
      <c r="T1895" s="93"/>
      <c r="U1895" s="93"/>
      <c r="V1895" s="93"/>
      <c r="W1895" s="93"/>
      <c r="X1895" s="93"/>
      <c r="Y1895" s="93"/>
      <c r="Z1895" s="93"/>
      <c r="AA1895" s="93"/>
      <c r="AB1895" s="93"/>
      <c r="AC1895" s="93"/>
      <c r="AD1895" s="93"/>
      <c r="AE1895" s="93"/>
      <c r="AF1895" s="93"/>
      <c r="AG1895" s="93"/>
      <c r="AH1895" s="93"/>
      <c r="AI1895" s="93"/>
      <c r="AJ1895" s="93"/>
      <c r="AK1895" s="93"/>
      <c r="AL1895" s="93"/>
      <c r="AM1895" s="93"/>
      <c r="AN1895" s="93"/>
      <c r="AO1895" s="93"/>
      <c r="AP1895" s="93"/>
      <c r="AQ1895" s="93"/>
      <c r="AR1895" s="93"/>
    </row>
    <row r="1896" spans="13:44" x14ac:dyDescent="0.2">
      <c r="M1896" s="105"/>
      <c r="O1896" s="93"/>
      <c r="P1896" s="93"/>
      <c r="Q1896" s="93"/>
      <c r="R1896" s="93"/>
      <c r="S1896" s="93"/>
      <c r="T1896" s="93"/>
      <c r="U1896" s="93"/>
      <c r="V1896" s="93"/>
      <c r="W1896" s="93"/>
      <c r="X1896" s="93"/>
      <c r="Y1896" s="93"/>
      <c r="Z1896" s="93"/>
      <c r="AA1896" s="93"/>
      <c r="AB1896" s="93"/>
      <c r="AC1896" s="93"/>
      <c r="AD1896" s="93"/>
      <c r="AE1896" s="93"/>
      <c r="AF1896" s="93"/>
      <c r="AG1896" s="93"/>
      <c r="AH1896" s="93"/>
      <c r="AI1896" s="93"/>
      <c r="AJ1896" s="93"/>
      <c r="AK1896" s="93"/>
      <c r="AL1896" s="93"/>
      <c r="AM1896" s="93"/>
      <c r="AN1896" s="93"/>
      <c r="AO1896" s="93"/>
      <c r="AP1896" s="93"/>
      <c r="AQ1896" s="93"/>
      <c r="AR1896" s="93"/>
    </row>
    <row r="1897" spans="13:44" x14ac:dyDescent="0.2">
      <c r="M1897" s="105"/>
      <c r="O1897" s="93"/>
      <c r="P1897" s="93"/>
      <c r="Q1897" s="93"/>
      <c r="R1897" s="93"/>
      <c r="S1897" s="93"/>
      <c r="T1897" s="93"/>
      <c r="U1897" s="93"/>
      <c r="V1897" s="93"/>
      <c r="W1897" s="93"/>
      <c r="X1897" s="93"/>
      <c r="Y1897" s="93"/>
      <c r="Z1897" s="93"/>
      <c r="AA1897" s="93"/>
      <c r="AB1897" s="93"/>
      <c r="AC1897" s="93"/>
      <c r="AD1897" s="93"/>
      <c r="AE1897" s="93"/>
      <c r="AF1897" s="93"/>
      <c r="AG1897" s="93"/>
      <c r="AH1897" s="93"/>
      <c r="AI1897" s="93"/>
      <c r="AJ1897" s="93"/>
      <c r="AK1897" s="93"/>
      <c r="AL1897" s="93"/>
      <c r="AM1897" s="93"/>
      <c r="AN1897" s="93"/>
      <c r="AO1897" s="93"/>
      <c r="AP1897" s="93"/>
      <c r="AQ1897" s="93"/>
      <c r="AR1897" s="93"/>
    </row>
    <row r="1898" spans="13:44" x14ac:dyDescent="0.2">
      <c r="M1898" s="105"/>
      <c r="O1898" s="93"/>
      <c r="P1898" s="93"/>
      <c r="Q1898" s="93"/>
      <c r="R1898" s="93"/>
      <c r="S1898" s="93"/>
      <c r="T1898" s="93"/>
      <c r="U1898" s="93"/>
      <c r="V1898" s="93"/>
      <c r="W1898" s="93"/>
      <c r="X1898" s="93"/>
      <c r="Y1898" s="93"/>
      <c r="Z1898" s="93"/>
      <c r="AA1898" s="93"/>
      <c r="AB1898" s="93"/>
      <c r="AC1898" s="93"/>
      <c r="AD1898" s="93"/>
      <c r="AE1898" s="93"/>
      <c r="AF1898" s="93"/>
      <c r="AG1898" s="93"/>
      <c r="AH1898" s="93"/>
      <c r="AI1898" s="93"/>
      <c r="AJ1898" s="93"/>
      <c r="AK1898" s="93"/>
      <c r="AL1898" s="93"/>
      <c r="AM1898" s="93"/>
      <c r="AN1898" s="93"/>
      <c r="AO1898" s="93"/>
      <c r="AP1898" s="93"/>
      <c r="AQ1898" s="93"/>
      <c r="AR1898" s="93"/>
    </row>
    <row r="1899" spans="13:44" x14ac:dyDescent="0.2">
      <c r="M1899" s="105"/>
      <c r="O1899" s="93"/>
      <c r="P1899" s="93"/>
      <c r="Q1899" s="93"/>
      <c r="R1899" s="93"/>
      <c r="S1899" s="93"/>
      <c r="T1899" s="93"/>
      <c r="U1899" s="93"/>
      <c r="V1899" s="93"/>
      <c r="W1899" s="93"/>
      <c r="X1899" s="93"/>
      <c r="Y1899" s="93"/>
      <c r="Z1899" s="93"/>
      <c r="AA1899" s="93"/>
      <c r="AB1899" s="93"/>
      <c r="AC1899" s="93"/>
      <c r="AD1899" s="93"/>
      <c r="AE1899" s="93"/>
      <c r="AF1899" s="93"/>
      <c r="AG1899" s="93"/>
      <c r="AH1899" s="93"/>
      <c r="AI1899" s="93"/>
      <c r="AJ1899" s="93"/>
      <c r="AK1899" s="93"/>
      <c r="AL1899" s="93"/>
      <c r="AM1899" s="93"/>
      <c r="AN1899" s="93"/>
      <c r="AO1899" s="93"/>
      <c r="AP1899" s="93"/>
      <c r="AQ1899" s="93"/>
      <c r="AR1899" s="93"/>
    </row>
    <row r="1900" spans="13:44" x14ac:dyDescent="0.2">
      <c r="M1900" s="105"/>
      <c r="O1900" s="93"/>
      <c r="P1900" s="93"/>
      <c r="Q1900" s="93"/>
      <c r="R1900" s="93"/>
      <c r="S1900" s="93"/>
      <c r="T1900" s="93"/>
      <c r="U1900" s="93"/>
      <c r="V1900" s="93"/>
      <c r="W1900" s="93"/>
      <c r="X1900" s="93"/>
      <c r="Y1900" s="93"/>
      <c r="Z1900" s="93"/>
      <c r="AA1900" s="93"/>
      <c r="AB1900" s="93"/>
      <c r="AC1900" s="93"/>
      <c r="AD1900" s="93"/>
      <c r="AE1900" s="93"/>
      <c r="AF1900" s="93"/>
      <c r="AG1900" s="93"/>
      <c r="AH1900" s="93"/>
      <c r="AI1900" s="93"/>
      <c r="AJ1900" s="93"/>
      <c r="AK1900" s="93"/>
      <c r="AL1900" s="93"/>
      <c r="AM1900" s="93"/>
      <c r="AN1900" s="93"/>
      <c r="AO1900" s="93"/>
      <c r="AP1900" s="93"/>
      <c r="AQ1900" s="93"/>
      <c r="AR1900" s="93"/>
    </row>
    <row r="1901" spans="13:44" x14ac:dyDescent="0.2">
      <c r="M1901" s="105"/>
      <c r="O1901" s="93"/>
      <c r="P1901" s="93"/>
      <c r="Q1901" s="93"/>
      <c r="R1901" s="93"/>
      <c r="S1901" s="93"/>
      <c r="T1901" s="93"/>
      <c r="U1901" s="93"/>
      <c r="V1901" s="93"/>
      <c r="W1901" s="93"/>
      <c r="X1901" s="93"/>
      <c r="Y1901" s="93"/>
      <c r="Z1901" s="93"/>
      <c r="AA1901" s="93"/>
      <c r="AB1901" s="93"/>
      <c r="AC1901" s="93"/>
      <c r="AD1901" s="93"/>
      <c r="AE1901" s="93"/>
      <c r="AF1901" s="93"/>
      <c r="AG1901" s="93"/>
      <c r="AH1901" s="93"/>
      <c r="AI1901" s="93"/>
      <c r="AJ1901" s="93"/>
      <c r="AK1901" s="93"/>
      <c r="AL1901" s="93"/>
      <c r="AM1901" s="93"/>
      <c r="AN1901" s="93"/>
      <c r="AO1901" s="93"/>
      <c r="AP1901" s="93"/>
      <c r="AQ1901" s="93"/>
      <c r="AR1901" s="93"/>
    </row>
    <row r="1902" spans="13:44" x14ac:dyDescent="0.2">
      <c r="M1902" s="105"/>
      <c r="O1902" s="93"/>
      <c r="P1902" s="93"/>
      <c r="Q1902" s="93"/>
      <c r="R1902" s="93"/>
      <c r="S1902" s="93"/>
      <c r="T1902" s="93"/>
      <c r="U1902" s="93"/>
      <c r="V1902" s="93"/>
      <c r="W1902" s="93"/>
      <c r="X1902" s="93"/>
      <c r="Y1902" s="93"/>
      <c r="Z1902" s="93"/>
      <c r="AA1902" s="93"/>
      <c r="AB1902" s="93"/>
      <c r="AC1902" s="93"/>
      <c r="AD1902" s="93"/>
      <c r="AE1902" s="93"/>
      <c r="AF1902" s="93"/>
      <c r="AG1902" s="93"/>
      <c r="AH1902" s="93"/>
      <c r="AI1902" s="93"/>
      <c r="AJ1902" s="93"/>
      <c r="AK1902" s="93"/>
      <c r="AL1902" s="93"/>
      <c r="AM1902" s="93"/>
      <c r="AN1902" s="93"/>
      <c r="AO1902" s="93"/>
      <c r="AP1902" s="93"/>
      <c r="AQ1902" s="93"/>
      <c r="AR1902" s="93"/>
    </row>
    <row r="1903" spans="13:44" x14ac:dyDescent="0.2">
      <c r="M1903" s="105"/>
      <c r="O1903" s="93"/>
      <c r="P1903" s="93"/>
      <c r="Q1903" s="93"/>
      <c r="R1903" s="93"/>
      <c r="S1903" s="93"/>
      <c r="T1903" s="93"/>
      <c r="U1903" s="93"/>
      <c r="V1903" s="93"/>
      <c r="W1903" s="93"/>
      <c r="X1903" s="93"/>
      <c r="Y1903" s="93"/>
      <c r="Z1903" s="93"/>
      <c r="AA1903" s="93"/>
      <c r="AB1903" s="93"/>
      <c r="AC1903" s="93"/>
      <c r="AD1903" s="93"/>
      <c r="AE1903" s="93"/>
      <c r="AF1903" s="93"/>
      <c r="AG1903" s="93"/>
      <c r="AH1903" s="93"/>
      <c r="AI1903" s="93"/>
      <c r="AJ1903" s="93"/>
      <c r="AK1903" s="93"/>
      <c r="AL1903" s="93"/>
      <c r="AM1903" s="93"/>
      <c r="AN1903" s="93"/>
      <c r="AO1903" s="93"/>
      <c r="AP1903" s="93"/>
      <c r="AQ1903" s="93"/>
      <c r="AR1903" s="93"/>
    </row>
    <row r="1904" spans="13:44" x14ac:dyDescent="0.2">
      <c r="M1904" s="105"/>
      <c r="O1904" s="93"/>
      <c r="P1904" s="93"/>
      <c r="Q1904" s="93"/>
      <c r="R1904" s="93"/>
      <c r="S1904" s="93"/>
      <c r="T1904" s="93"/>
      <c r="U1904" s="93"/>
      <c r="V1904" s="93"/>
      <c r="W1904" s="93"/>
      <c r="X1904" s="93"/>
      <c r="Y1904" s="93"/>
      <c r="Z1904" s="93"/>
      <c r="AA1904" s="93"/>
      <c r="AB1904" s="93"/>
      <c r="AC1904" s="93"/>
      <c r="AD1904" s="93"/>
      <c r="AE1904" s="93"/>
      <c r="AF1904" s="93"/>
      <c r="AG1904" s="93"/>
      <c r="AH1904" s="93"/>
      <c r="AI1904" s="93"/>
      <c r="AJ1904" s="93"/>
      <c r="AK1904" s="93"/>
      <c r="AL1904" s="93"/>
      <c r="AM1904" s="93"/>
      <c r="AN1904" s="93"/>
      <c r="AO1904" s="93"/>
      <c r="AP1904" s="93"/>
      <c r="AQ1904" s="93"/>
      <c r="AR1904" s="93"/>
    </row>
    <row r="1905" spans="13:44" x14ac:dyDescent="0.2">
      <c r="M1905" s="105"/>
      <c r="O1905" s="93"/>
      <c r="P1905" s="93"/>
      <c r="Q1905" s="93"/>
      <c r="R1905" s="93"/>
      <c r="S1905" s="93"/>
      <c r="T1905" s="93"/>
      <c r="U1905" s="93"/>
      <c r="V1905" s="93"/>
      <c r="W1905" s="93"/>
      <c r="X1905" s="93"/>
      <c r="Y1905" s="93"/>
      <c r="Z1905" s="93"/>
      <c r="AA1905" s="93"/>
      <c r="AB1905" s="93"/>
      <c r="AC1905" s="93"/>
      <c r="AD1905" s="93"/>
      <c r="AE1905" s="93"/>
      <c r="AF1905" s="93"/>
      <c r="AG1905" s="93"/>
      <c r="AH1905" s="93"/>
      <c r="AI1905" s="93"/>
      <c r="AJ1905" s="93"/>
      <c r="AK1905" s="93"/>
      <c r="AL1905" s="93"/>
      <c r="AM1905" s="93"/>
      <c r="AN1905" s="93"/>
      <c r="AO1905" s="93"/>
      <c r="AP1905" s="93"/>
      <c r="AQ1905" s="93"/>
      <c r="AR1905" s="93"/>
    </row>
    <row r="1906" spans="13:44" x14ac:dyDescent="0.2">
      <c r="M1906" s="105"/>
      <c r="O1906" s="93"/>
      <c r="P1906" s="93"/>
      <c r="Q1906" s="93"/>
      <c r="R1906" s="93"/>
      <c r="S1906" s="93"/>
      <c r="T1906" s="93"/>
      <c r="U1906" s="93"/>
      <c r="V1906" s="93"/>
      <c r="W1906" s="93"/>
      <c r="X1906" s="93"/>
      <c r="Y1906" s="93"/>
      <c r="Z1906" s="93"/>
      <c r="AA1906" s="93"/>
      <c r="AB1906" s="93"/>
      <c r="AC1906" s="93"/>
      <c r="AD1906" s="93"/>
      <c r="AE1906" s="93"/>
      <c r="AF1906" s="93"/>
      <c r="AG1906" s="93"/>
      <c r="AH1906" s="93"/>
      <c r="AI1906" s="93"/>
      <c r="AJ1906" s="93"/>
      <c r="AK1906" s="93"/>
      <c r="AL1906" s="93"/>
      <c r="AM1906" s="93"/>
      <c r="AN1906" s="93"/>
      <c r="AO1906" s="93"/>
      <c r="AP1906" s="93"/>
      <c r="AQ1906" s="93"/>
      <c r="AR1906" s="93"/>
    </row>
    <row r="1907" spans="13:44" x14ac:dyDescent="0.2">
      <c r="M1907" s="105"/>
      <c r="O1907" s="93"/>
      <c r="P1907" s="93"/>
      <c r="Q1907" s="93"/>
      <c r="R1907" s="93"/>
      <c r="S1907" s="93"/>
      <c r="T1907" s="93"/>
      <c r="U1907" s="93"/>
      <c r="V1907" s="93"/>
      <c r="W1907" s="93"/>
      <c r="X1907" s="93"/>
      <c r="Y1907" s="93"/>
      <c r="Z1907" s="93"/>
      <c r="AA1907" s="93"/>
      <c r="AB1907" s="93"/>
      <c r="AC1907" s="93"/>
      <c r="AD1907" s="93"/>
      <c r="AE1907" s="93"/>
      <c r="AF1907" s="93"/>
      <c r="AG1907" s="93"/>
      <c r="AH1907" s="93"/>
      <c r="AI1907" s="93"/>
      <c r="AJ1907" s="93"/>
      <c r="AK1907" s="93"/>
      <c r="AL1907" s="93"/>
      <c r="AM1907" s="93"/>
      <c r="AN1907" s="93"/>
      <c r="AO1907" s="93"/>
      <c r="AP1907" s="93"/>
      <c r="AQ1907" s="93"/>
      <c r="AR1907" s="93"/>
    </row>
    <row r="1908" spans="13:44" x14ac:dyDescent="0.2">
      <c r="M1908" s="105"/>
      <c r="O1908" s="93"/>
      <c r="P1908" s="93"/>
      <c r="Q1908" s="93"/>
      <c r="R1908" s="93"/>
      <c r="S1908" s="93"/>
      <c r="T1908" s="93"/>
      <c r="U1908" s="93"/>
      <c r="V1908" s="93"/>
      <c r="W1908" s="93"/>
      <c r="X1908" s="93"/>
      <c r="Y1908" s="93"/>
      <c r="Z1908" s="93"/>
      <c r="AA1908" s="93"/>
      <c r="AB1908" s="93"/>
      <c r="AC1908" s="93"/>
      <c r="AD1908" s="93"/>
      <c r="AE1908" s="93"/>
      <c r="AF1908" s="93"/>
      <c r="AG1908" s="93"/>
      <c r="AH1908" s="93"/>
      <c r="AI1908" s="93"/>
      <c r="AJ1908" s="93"/>
      <c r="AK1908" s="93"/>
      <c r="AL1908" s="93"/>
      <c r="AM1908" s="93"/>
      <c r="AN1908" s="93"/>
      <c r="AO1908" s="93"/>
      <c r="AP1908" s="93"/>
      <c r="AQ1908" s="93"/>
      <c r="AR1908" s="93"/>
    </row>
    <row r="1909" spans="13:44" x14ac:dyDescent="0.2">
      <c r="M1909" s="105"/>
      <c r="O1909" s="93"/>
      <c r="P1909" s="93"/>
      <c r="Q1909" s="93"/>
      <c r="R1909" s="93"/>
      <c r="S1909" s="93"/>
      <c r="T1909" s="93"/>
      <c r="U1909" s="93"/>
      <c r="V1909" s="93"/>
      <c r="W1909" s="93"/>
      <c r="X1909" s="93"/>
      <c r="Y1909" s="93"/>
      <c r="Z1909" s="93"/>
      <c r="AA1909" s="93"/>
      <c r="AB1909" s="93"/>
      <c r="AC1909" s="93"/>
      <c r="AD1909" s="93"/>
      <c r="AE1909" s="93"/>
      <c r="AF1909" s="93"/>
      <c r="AG1909" s="93"/>
      <c r="AH1909" s="93"/>
      <c r="AI1909" s="93"/>
      <c r="AJ1909" s="93"/>
      <c r="AK1909" s="93"/>
      <c r="AL1909" s="93"/>
      <c r="AM1909" s="93"/>
      <c r="AN1909" s="93"/>
      <c r="AO1909" s="93"/>
      <c r="AP1909" s="93"/>
      <c r="AQ1909" s="93"/>
      <c r="AR1909" s="93"/>
    </row>
    <row r="1910" spans="13:44" x14ac:dyDescent="0.2">
      <c r="M1910" s="105"/>
      <c r="O1910" s="93"/>
      <c r="P1910" s="93"/>
      <c r="Q1910" s="93"/>
      <c r="R1910" s="93"/>
      <c r="S1910" s="93"/>
      <c r="T1910" s="93"/>
      <c r="U1910" s="93"/>
      <c r="V1910" s="93"/>
      <c r="W1910" s="93"/>
      <c r="X1910" s="93"/>
      <c r="Y1910" s="93"/>
      <c r="Z1910" s="93"/>
      <c r="AA1910" s="93"/>
      <c r="AB1910" s="93"/>
      <c r="AC1910" s="93"/>
      <c r="AD1910" s="93"/>
      <c r="AE1910" s="93"/>
      <c r="AF1910" s="93"/>
      <c r="AG1910" s="93"/>
      <c r="AH1910" s="93"/>
      <c r="AI1910" s="93"/>
      <c r="AJ1910" s="93"/>
      <c r="AK1910" s="93"/>
      <c r="AL1910" s="93"/>
      <c r="AM1910" s="93"/>
      <c r="AN1910" s="93"/>
      <c r="AO1910" s="93"/>
      <c r="AP1910" s="93"/>
      <c r="AQ1910" s="93"/>
      <c r="AR1910" s="93"/>
    </row>
    <row r="1911" spans="13:44" x14ac:dyDescent="0.2">
      <c r="M1911" s="105"/>
      <c r="O1911" s="93"/>
      <c r="P1911" s="93"/>
      <c r="Q1911" s="93"/>
      <c r="R1911" s="93"/>
      <c r="S1911" s="93"/>
      <c r="T1911" s="93"/>
      <c r="U1911" s="93"/>
      <c r="V1911" s="93"/>
      <c r="W1911" s="93"/>
      <c r="X1911" s="93"/>
      <c r="Y1911" s="93"/>
      <c r="Z1911" s="93"/>
      <c r="AA1911" s="93"/>
      <c r="AB1911" s="93"/>
      <c r="AC1911" s="93"/>
      <c r="AD1911" s="93"/>
      <c r="AE1911" s="93"/>
      <c r="AF1911" s="93"/>
      <c r="AG1911" s="93"/>
      <c r="AH1911" s="93"/>
      <c r="AI1911" s="93"/>
      <c r="AJ1911" s="93"/>
      <c r="AK1911" s="93"/>
      <c r="AL1911" s="93"/>
      <c r="AM1911" s="93"/>
      <c r="AN1911" s="93"/>
      <c r="AO1911" s="93"/>
      <c r="AP1911" s="93"/>
      <c r="AQ1911" s="93"/>
      <c r="AR1911" s="93"/>
    </row>
    <row r="1912" spans="13:44" x14ac:dyDescent="0.2">
      <c r="M1912" s="105"/>
      <c r="O1912" s="93"/>
      <c r="P1912" s="93"/>
      <c r="Q1912" s="93"/>
      <c r="R1912" s="93"/>
      <c r="S1912" s="93"/>
      <c r="T1912" s="93"/>
      <c r="U1912" s="93"/>
      <c r="V1912" s="93"/>
      <c r="W1912" s="93"/>
      <c r="X1912" s="93"/>
      <c r="Y1912" s="93"/>
      <c r="Z1912" s="93"/>
      <c r="AA1912" s="93"/>
      <c r="AB1912" s="93"/>
      <c r="AC1912" s="93"/>
      <c r="AD1912" s="93"/>
      <c r="AE1912" s="93"/>
      <c r="AF1912" s="93"/>
      <c r="AG1912" s="93"/>
      <c r="AH1912" s="93"/>
      <c r="AI1912" s="93"/>
      <c r="AJ1912" s="93"/>
      <c r="AK1912" s="93"/>
      <c r="AL1912" s="93"/>
      <c r="AM1912" s="93"/>
      <c r="AN1912" s="93"/>
      <c r="AO1912" s="93"/>
      <c r="AP1912" s="93"/>
      <c r="AQ1912" s="93"/>
      <c r="AR1912" s="93"/>
    </row>
    <row r="1913" spans="13:44" x14ac:dyDescent="0.2">
      <c r="M1913" s="105"/>
      <c r="O1913" s="93"/>
      <c r="P1913" s="93"/>
      <c r="Q1913" s="93"/>
      <c r="R1913" s="93"/>
      <c r="S1913" s="93"/>
      <c r="T1913" s="93"/>
      <c r="U1913" s="93"/>
      <c r="V1913" s="93"/>
      <c r="W1913" s="93"/>
      <c r="X1913" s="93"/>
      <c r="Y1913" s="93"/>
      <c r="Z1913" s="93"/>
      <c r="AA1913" s="93"/>
      <c r="AB1913" s="93"/>
      <c r="AC1913" s="93"/>
      <c r="AD1913" s="93"/>
      <c r="AE1913" s="93"/>
      <c r="AF1913" s="93"/>
      <c r="AG1913" s="93"/>
      <c r="AH1913" s="93"/>
      <c r="AI1913" s="93"/>
      <c r="AJ1913" s="93"/>
      <c r="AK1913" s="93"/>
      <c r="AL1913" s="93"/>
      <c r="AM1913" s="93"/>
      <c r="AN1913" s="93"/>
      <c r="AO1913" s="93"/>
      <c r="AP1913" s="93"/>
      <c r="AQ1913" s="93"/>
      <c r="AR1913" s="93"/>
    </row>
    <row r="1914" spans="13:44" x14ac:dyDescent="0.2">
      <c r="M1914" s="105"/>
      <c r="O1914" s="93"/>
      <c r="P1914" s="93"/>
      <c r="Q1914" s="93"/>
      <c r="R1914" s="93"/>
      <c r="S1914" s="93"/>
      <c r="T1914" s="93"/>
      <c r="U1914" s="93"/>
      <c r="V1914" s="93"/>
      <c r="W1914" s="93"/>
      <c r="X1914" s="93"/>
      <c r="Y1914" s="93"/>
      <c r="Z1914" s="93"/>
      <c r="AA1914" s="93"/>
      <c r="AB1914" s="93"/>
      <c r="AC1914" s="93"/>
      <c r="AD1914" s="93"/>
      <c r="AE1914" s="93"/>
      <c r="AF1914" s="93"/>
      <c r="AG1914" s="93"/>
      <c r="AH1914" s="93"/>
      <c r="AI1914" s="93"/>
      <c r="AJ1914" s="93"/>
      <c r="AK1914" s="93"/>
      <c r="AL1914" s="93"/>
      <c r="AM1914" s="93"/>
      <c r="AN1914" s="93"/>
      <c r="AO1914" s="93"/>
      <c r="AP1914" s="93"/>
      <c r="AQ1914" s="93"/>
      <c r="AR1914" s="93"/>
    </row>
    <row r="1915" spans="13:44" x14ac:dyDescent="0.2">
      <c r="M1915" s="105"/>
      <c r="O1915" s="93"/>
      <c r="P1915" s="93"/>
      <c r="Q1915" s="93"/>
      <c r="R1915" s="93"/>
      <c r="S1915" s="93"/>
      <c r="T1915" s="93"/>
      <c r="U1915" s="93"/>
      <c r="V1915" s="93"/>
      <c r="W1915" s="93"/>
      <c r="X1915" s="93"/>
      <c r="Y1915" s="93"/>
      <c r="Z1915" s="93"/>
      <c r="AA1915" s="93"/>
      <c r="AB1915" s="93"/>
      <c r="AC1915" s="93"/>
      <c r="AD1915" s="93"/>
      <c r="AE1915" s="93"/>
      <c r="AF1915" s="93"/>
      <c r="AG1915" s="93"/>
      <c r="AH1915" s="93"/>
      <c r="AI1915" s="93"/>
      <c r="AJ1915" s="93"/>
      <c r="AK1915" s="93"/>
      <c r="AL1915" s="93"/>
      <c r="AM1915" s="93"/>
      <c r="AN1915" s="93"/>
      <c r="AO1915" s="93"/>
      <c r="AP1915" s="93"/>
      <c r="AQ1915" s="93"/>
      <c r="AR1915" s="93"/>
    </row>
    <row r="1916" spans="13:44" x14ac:dyDescent="0.2">
      <c r="M1916" s="105"/>
      <c r="O1916" s="93"/>
      <c r="P1916" s="93"/>
      <c r="Q1916" s="93"/>
      <c r="R1916" s="93"/>
      <c r="S1916" s="93"/>
      <c r="T1916" s="93"/>
      <c r="U1916" s="93"/>
      <c r="V1916" s="93"/>
      <c r="W1916" s="93"/>
      <c r="X1916" s="93"/>
      <c r="Y1916" s="93"/>
      <c r="Z1916" s="93"/>
      <c r="AA1916" s="93"/>
      <c r="AB1916" s="93"/>
      <c r="AC1916" s="93"/>
      <c r="AD1916" s="93"/>
      <c r="AE1916" s="93"/>
      <c r="AF1916" s="93"/>
      <c r="AG1916" s="93"/>
      <c r="AH1916" s="93"/>
      <c r="AI1916" s="93"/>
      <c r="AJ1916" s="93"/>
      <c r="AK1916" s="93"/>
      <c r="AL1916" s="93"/>
      <c r="AM1916" s="93"/>
      <c r="AN1916" s="93"/>
      <c r="AO1916" s="93"/>
      <c r="AP1916" s="93"/>
      <c r="AQ1916" s="93"/>
      <c r="AR1916" s="93"/>
    </row>
    <row r="1917" spans="13:44" x14ac:dyDescent="0.2">
      <c r="M1917" s="105"/>
      <c r="O1917" s="93"/>
      <c r="P1917" s="93"/>
      <c r="Q1917" s="93"/>
      <c r="R1917" s="93"/>
      <c r="S1917" s="93"/>
      <c r="T1917" s="93"/>
      <c r="U1917" s="93"/>
      <c r="V1917" s="93"/>
      <c r="W1917" s="93"/>
      <c r="X1917" s="93"/>
      <c r="Y1917" s="93"/>
      <c r="Z1917" s="93"/>
      <c r="AA1917" s="93"/>
      <c r="AB1917" s="93"/>
      <c r="AC1917" s="93"/>
      <c r="AD1917" s="93"/>
      <c r="AE1917" s="93"/>
      <c r="AF1917" s="93"/>
      <c r="AG1917" s="93"/>
      <c r="AH1917" s="93"/>
      <c r="AI1917" s="93"/>
      <c r="AJ1917" s="93"/>
      <c r="AK1917" s="93"/>
      <c r="AL1917" s="93"/>
      <c r="AM1917" s="93"/>
      <c r="AN1917" s="93"/>
      <c r="AO1917" s="93"/>
      <c r="AP1917" s="93"/>
      <c r="AQ1917" s="93"/>
      <c r="AR1917" s="93"/>
    </row>
    <row r="1918" spans="13:44" x14ac:dyDescent="0.2">
      <c r="M1918" s="105"/>
      <c r="O1918" s="93"/>
      <c r="P1918" s="93"/>
      <c r="Q1918" s="93"/>
      <c r="R1918" s="93"/>
      <c r="S1918" s="93"/>
      <c r="T1918" s="93"/>
      <c r="U1918" s="93"/>
      <c r="V1918" s="93"/>
      <c r="W1918" s="93"/>
      <c r="X1918" s="93"/>
      <c r="Y1918" s="93"/>
      <c r="Z1918" s="93"/>
      <c r="AA1918" s="93"/>
      <c r="AB1918" s="93"/>
      <c r="AC1918" s="93"/>
      <c r="AD1918" s="93"/>
      <c r="AE1918" s="93"/>
      <c r="AF1918" s="93"/>
      <c r="AG1918" s="93"/>
      <c r="AH1918" s="93"/>
      <c r="AI1918" s="93"/>
      <c r="AJ1918" s="93"/>
      <c r="AK1918" s="93"/>
      <c r="AL1918" s="93"/>
      <c r="AM1918" s="93"/>
      <c r="AN1918" s="93"/>
      <c r="AO1918" s="93"/>
      <c r="AP1918" s="93"/>
      <c r="AQ1918" s="93"/>
      <c r="AR1918" s="93"/>
    </row>
    <row r="1919" spans="13:44" x14ac:dyDescent="0.2">
      <c r="M1919" s="105"/>
      <c r="O1919" s="93"/>
      <c r="P1919" s="93"/>
      <c r="Q1919" s="93"/>
      <c r="R1919" s="93"/>
      <c r="S1919" s="93"/>
      <c r="T1919" s="93"/>
      <c r="U1919" s="93"/>
      <c r="V1919" s="93"/>
      <c r="W1919" s="93"/>
      <c r="X1919" s="93"/>
      <c r="Y1919" s="93"/>
      <c r="Z1919" s="93"/>
      <c r="AA1919" s="93"/>
      <c r="AB1919" s="93"/>
      <c r="AC1919" s="93"/>
      <c r="AD1919" s="93"/>
      <c r="AE1919" s="93"/>
      <c r="AF1919" s="93"/>
      <c r="AG1919" s="93"/>
      <c r="AH1919" s="93"/>
      <c r="AI1919" s="93"/>
      <c r="AJ1919" s="93"/>
      <c r="AK1919" s="93"/>
      <c r="AL1919" s="93"/>
      <c r="AM1919" s="93"/>
      <c r="AN1919" s="93"/>
      <c r="AO1919" s="93"/>
      <c r="AP1919" s="93"/>
      <c r="AQ1919" s="93"/>
      <c r="AR1919" s="93"/>
    </row>
    <row r="1920" spans="13:44" x14ac:dyDescent="0.2">
      <c r="M1920" s="105"/>
      <c r="O1920" s="93"/>
      <c r="P1920" s="93"/>
      <c r="Q1920" s="93"/>
      <c r="R1920" s="93"/>
      <c r="S1920" s="93"/>
      <c r="T1920" s="93"/>
      <c r="U1920" s="93"/>
      <c r="V1920" s="93"/>
      <c r="W1920" s="93"/>
      <c r="X1920" s="93"/>
      <c r="Y1920" s="93"/>
      <c r="Z1920" s="93"/>
      <c r="AA1920" s="93"/>
      <c r="AB1920" s="93"/>
      <c r="AC1920" s="93"/>
      <c r="AD1920" s="93"/>
      <c r="AE1920" s="93"/>
      <c r="AF1920" s="93"/>
      <c r="AG1920" s="93"/>
      <c r="AH1920" s="93"/>
      <c r="AI1920" s="93"/>
      <c r="AJ1920" s="93"/>
      <c r="AK1920" s="93"/>
      <c r="AL1920" s="93"/>
      <c r="AM1920" s="93"/>
      <c r="AN1920" s="93"/>
      <c r="AO1920" s="93"/>
      <c r="AP1920" s="93"/>
      <c r="AQ1920" s="93"/>
      <c r="AR1920" s="93"/>
    </row>
    <row r="1921" spans="13:44" x14ac:dyDescent="0.2">
      <c r="M1921" s="105"/>
      <c r="O1921" s="93"/>
      <c r="P1921" s="93"/>
      <c r="Q1921" s="93"/>
      <c r="R1921" s="93"/>
      <c r="S1921" s="93"/>
      <c r="T1921" s="93"/>
      <c r="U1921" s="93"/>
      <c r="V1921" s="93"/>
      <c r="W1921" s="93"/>
      <c r="X1921" s="93"/>
      <c r="Y1921" s="93"/>
      <c r="Z1921" s="93"/>
      <c r="AA1921" s="93"/>
      <c r="AB1921" s="93"/>
      <c r="AC1921" s="93"/>
      <c r="AD1921" s="93"/>
      <c r="AE1921" s="93"/>
      <c r="AF1921" s="93"/>
      <c r="AG1921" s="93"/>
      <c r="AH1921" s="93"/>
      <c r="AI1921" s="93"/>
      <c r="AJ1921" s="93"/>
      <c r="AK1921" s="93"/>
      <c r="AL1921" s="93"/>
      <c r="AM1921" s="93"/>
      <c r="AN1921" s="93"/>
      <c r="AO1921" s="93"/>
      <c r="AP1921" s="93"/>
      <c r="AQ1921" s="93"/>
      <c r="AR1921" s="93"/>
    </row>
    <row r="1922" spans="13:44" x14ac:dyDescent="0.2">
      <c r="M1922" s="105"/>
      <c r="O1922" s="93"/>
      <c r="P1922" s="93"/>
      <c r="Q1922" s="93"/>
      <c r="R1922" s="93"/>
      <c r="S1922" s="93"/>
      <c r="T1922" s="93"/>
      <c r="U1922" s="93"/>
      <c r="V1922" s="93"/>
      <c r="W1922" s="93"/>
      <c r="X1922" s="93"/>
      <c r="Y1922" s="93"/>
      <c r="Z1922" s="93"/>
      <c r="AA1922" s="93"/>
      <c r="AB1922" s="93"/>
      <c r="AC1922" s="93"/>
      <c r="AD1922" s="93"/>
      <c r="AE1922" s="93"/>
      <c r="AF1922" s="93"/>
      <c r="AG1922" s="93"/>
      <c r="AH1922" s="93"/>
      <c r="AI1922" s="93"/>
      <c r="AJ1922" s="93"/>
      <c r="AK1922" s="93"/>
      <c r="AL1922" s="93"/>
      <c r="AM1922" s="93"/>
      <c r="AN1922" s="93"/>
      <c r="AO1922" s="93"/>
      <c r="AP1922" s="93"/>
      <c r="AQ1922" s="93"/>
      <c r="AR1922" s="93"/>
    </row>
    <row r="1923" spans="13:44" x14ac:dyDescent="0.2">
      <c r="M1923" s="105"/>
      <c r="O1923" s="93"/>
      <c r="P1923" s="93"/>
      <c r="Q1923" s="93"/>
      <c r="R1923" s="93"/>
      <c r="S1923" s="93"/>
      <c r="T1923" s="93"/>
      <c r="U1923" s="93"/>
      <c r="V1923" s="93"/>
      <c r="W1923" s="93"/>
      <c r="X1923" s="93"/>
      <c r="Y1923" s="93"/>
      <c r="Z1923" s="93"/>
      <c r="AA1923" s="93"/>
      <c r="AB1923" s="93"/>
      <c r="AC1923" s="93"/>
      <c r="AD1923" s="93"/>
      <c r="AE1923" s="93"/>
      <c r="AF1923" s="93"/>
      <c r="AG1923" s="93"/>
      <c r="AH1923" s="93"/>
      <c r="AI1923" s="93"/>
      <c r="AJ1923" s="93"/>
      <c r="AK1923" s="93"/>
      <c r="AL1923" s="93"/>
      <c r="AM1923" s="93"/>
      <c r="AN1923" s="93"/>
      <c r="AO1923" s="93"/>
      <c r="AP1923" s="93"/>
      <c r="AQ1923" s="93"/>
      <c r="AR1923" s="93"/>
    </row>
    <row r="1924" spans="13:44" x14ac:dyDescent="0.2">
      <c r="M1924" s="105"/>
      <c r="O1924" s="93"/>
      <c r="P1924" s="93"/>
      <c r="Q1924" s="93"/>
      <c r="R1924" s="93"/>
      <c r="S1924" s="93"/>
      <c r="T1924" s="93"/>
      <c r="U1924" s="93"/>
      <c r="V1924" s="93"/>
      <c r="W1924" s="93"/>
      <c r="X1924" s="93"/>
      <c r="Y1924" s="93"/>
      <c r="Z1924" s="93"/>
      <c r="AA1924" s="93"/>
      <c r="AB1924" s="93"/>
      <c r="AC1924" s="93"/>
      <c r="AD1924" s="93"/>
      <c r="AE1924" s="93"/>
      <c r="AF1924" s="93"/>
      <c r="AG1924" s="93"/>
      <c r="AH1924" s="93"/>
      <c r="AI1924" s="93"/>
      <c r="AJ1924" s="93"/>
      <c r="AK1924" s="93"/>
      <c r="AL1924" s="93"/>
      <c r="AM1924" s="93"/>
      <c r="AN1924" s="93"/>
      <c r="AO1924" s="93"/>
      <c r="AP1924" s="93"/>
      <c r="AQ1924" s="93"/>
      <c r="AR1924" s="93"/>
    </row>
    <row r="1925" spans="13:44" x14ac:dyDescent="0.2">
      <c r="M1925" s="105"/>
      <c r="O1925" s="93"/>
      <c r="P1925" s="93"/>
      <c r="Q1925" s="93"/>
      <c r="R1925" s="93"/>
      <c r="S1925" s="93"/>
      <c r="T1925" s="93"/>
      <c r="U1925" s="93"/>
      <c r="V1925" s="93"/>
      <c r="W1925" s="93"/>
      <c r="X1925" s="93"/>
      <c r="Y1925" s="93"/>
      <c r="Z1925" s="93"/>
      <c r="AA1925" s="93"/>
      <c r="AB1925" s="93"/>
      <c r="AC1925" s="93"/>
      <c r="AD1925" s="93"/>
      <c r="AE1925" s="93"/>
      <c r="AF1925" s="93"/>
      <c r="AG1925" s="93"/>
      <c r="AH1925" s="93"/>
      <c r="AI1925" s="93"/>
      <c r="AJ1925" s="93"/>
      <c r="AK1925" s="93"/>
      <c r="AL1925" s="93"/>
      <c r="AM1925" s="93"/>
      <c r="AN1925" s="93"/>
      <c r="AO1925" s="93"/>
      <c r="AP1925" s="93"/>
      <c r="AQ1925" s="93"/>
      <c r="AR1925" s="93"/>
    </row>
    <row r="1926" spans="13:44" x14ac:dyDescent="0.2">
      <c r="M1926" s="105"/>
      <c r="O1926" s="93"/>
      <c r="P1926" s="93"/>
      <c r="Q1926" s="93"/>
      <c r="R1926" s="93"/>
      <c r="S1926" s="93"/>
      <c r="T1926" s="93"/>
      <c r="U1926" s="93"/>
      <c r="V1926" s="93"/>
      <c r="W1926" s="93"/>
      <c r="X1926" s="93"/>
      <c r="Y1926" s="93"/>
      <c r="Z1926" s="93"/>
      <c r="AA1926" s="93"/>
      <c r="AB1926" s="93"/>
      <c r="AC1926" s="93"/>
      <c r="AD1926" s="93"/>
      <c r="AE1926" s="93"/>
      <c r="AF1926" s="93"/>
      <c r="AG1926" s="93"/>
      <c r="AH1926" s="93"/>
      <c r="AI1926" s="93"/>
      <c r="AJ1926" s="93"/>
      <c r="AK1926" s="93"/>
      <c r="AL1926" s="93"/>
      <c r="AM1926" s="93"/>
      <c r="AN1926" s="93"/>
      <c r="AO1926" s="93"/>
      <c r="AP1926" s="93"/>
      <c r="AQ1926" s="93"/>
      <c r="AR1926" s="93"/>
    </row>
    <row r="1927" spans="13:44" x14ac:dyDescent="0.2">
      <c r="M1927" s="105"/>
      <c r="O1927" s="93"/>
      <c r="P1927" s="93"/>
      <c r="Q1927" s="93"/>
      <c r="R1927" s="93"/>
      <c r="S1927" s="93"/>
      <c r="T1927" s="93"/>
      <c r="U1927" s="93"/>
      <c r="V1927" s="93"/>
      <c r="W1927" s="93"/>
      <c r="X1927" s="93"/>
      <c r="Y1927" s="93"/>
      <c r="Z1927" s="93"/>
      <c r="AA1927" s="93"/>
      <c r="AB1927" s="93"/>
      <c r="AC1927" s="93"/>
      <c r="AD1927" s="93"/>
      <c r="AE1927" s="93"/>
      <c r="AF1927" s="93"/>
      <c r="AG1927" s="93"/>
      <c r="AH1927" s="93"/>
      <c r="AI1927" s="93"/>
      <c r="AJ1927" s="93"/>
      <c r="AK1927" s="93"/>
      <c r="AL1927" s="93"/>
      <c r="AM1927" s="93"/>
      <c r="AN1927" s="93"/>
      <c r="AO1927" s="93"/>
      <c r="AP1927" s="93"/>
      <c r="AQ1927" s="93"/>
      <c r="AR1927" s="93"/>
    </row>
    <row r="1928" spans="13:44" x14ac:dyDescent="0.2">
      <c r="M1928" s="105"/>
      <c r="O1928" s="93"/>
      <c r="P1928" s="93"/>
      <c r="Q1928" s="93"/>
      <c r="R1928" s="93"/>
      <c r="S1928" s="93"/>
      <c r="T1928" s="93"/>
      <c r="U1928" s="93"/>
      <c r="V1928" s="93"/>
      <c r="W1928" s="93"/>
      <c r="X1928" s="93"/>
      <c r="Y1928" s="93"/>
      <c r="Z1928" s="93"/>
      <c r="AA1928" s="93"/>
      <c r="AB1928" s="93"/>
      <c r="AC1928" s="93"/>
      <c r="AD1928" s="93"/>
      <c r="AE1928" s="93"/>
      <c r="AF1928" s="93"/>
      <c r="AG1928" s="93"/>
      <c r="AH1928" s="93"/>
      <c r="AI1928" s="93"/>
      <c r="AJ1928" s="93"/>
      <c r="AK1928" s="93"/>
      <c r="AL1928" s="93"/>
      <c r="AM1928" s="93"/>
      <c r="AN1928" s="93"/>
      <c r="AO1928" s="93"/>
      <c r="AP1928" s="93"/>
      <c r="AQ1928" s="93"/>
      <c r="AR1928" s="93"/>
    </row>
    <row r="1929" spans="13:44" x14ac:dyDescent="0.2">
      <c r="M1929" s="105"/>
      <c r="O1929" s="93"/>
      <c r="P1929" s="93"/>
      <c r="Q1929" s="93"/>
      <c r="R1929" s="93"/>
      <c r="S1929" s="93"/>
      <c r="T1929" s="93"/>
      <c r="U1929" s="93"/>
      <c r="V1929" s="93"/>
      <c r="W1929" s="93"/>
      <c r="X1929" s="93"/>
      <c r="Y1929" s="93"/>
      <c r="Z1929" s="93"/>
      <c r="AA1929" s="93"/>
      <c r="AB1929" s="93"/>
      <c r="AC1929" s="93"/>
      <c r="AD1929" s="93"/>
      <c r="AE1929" s="93"/>
      <c r="AF1929" s="93"/>
      <c r="AG1929" s="93"/>
      <c r="AH1929" s="93"/>
      <c r="AI1929" s="93"/>
      <c r="AJ1929" s="93"/>
      <c r="AK1929" s="93"/>
      <c r="AL1929" s="93"/>
      <c r="AM1929" s="93"/>
      <c r="AN1929" s="93"/>
      <c r="AO1929" s="93"/>
      <c r="AP1929" s="93"/>
      <c r="AQ1929" s="93"/>
      <c r="AR1929" s="93"/>
    </row>
    <row r="1930" spans="13:44" x14ac:dyDescent="0.2">
      <c r="M1930" s="105"/>
      <c r="O1930" s="93"/>
      <c r="P1930" s="93"/>
      <c r="Q1930" s="93"/>
      <c r="R1930" s="93"/>
      <c r="S1930" s="93"/>
      <c r="T1930" s="93"/>
      <c r="U1930" s="93"/>
      <c r="V1930" s="93"/>
      <c r="W1930" s="93"/>
      <c r="X1930" s="93"/>
      <c r="Y1930" s="93"/>
      <c r="Z1930" s="93"/>
      <c r="AA1930" s="93"/>
      <c r="AB1930" s="93"/>
      <c r="AC1930" s="93"/>
      <c r="AD1930" s="93"/>
      <c r="AE1930" s="93"/>
      <c r="AF1930" s="93"/>
      <c r="AG1930" s="93"/>
      <c r="AH1930" s="93"/>
      <c r="AI1930" s="93"/>
      <c r="AJ1930" s="93"/>
      <c r="AK1930" s="93"/>
      <c r="AL1930" s="93"/>
      <c r="AM1930" s="93"/>
      <c r="AN1930" s="93"/>
      <c r="AO1930" s="93"/>
      <c r="AP1930" s="93"/>
      <c r="AQ1930" s="93"/>
      <c r="AR1930" s="93"/>
    </row>
    <row r="1931" spans="13:44" x14ac:dyDescent="0.2">
      <c r="M1931" s="105"/>
      <c r="O1931" s="93"/>
      <c r="P1931" s="93"/>
      <c r="Q1931" s="93"/>
      <c r="R1931" s="93"/>
      <c r="S1931" s="93"/>
      <c r="T1931" s="93"/>
      <c r="U1931" s="93"/>
      <c r="V1931" s="93"/>
      <c r="W1931" s="93"/>
      <c r="X1931" s="93"/>
      <c r="Y1931" s="93"/>
      <c r="Z1931" s="93"/>
      <c r="AA1931" s="93"/>
      <c r="AB1931" s="93"/>
      <c r="AC1931" s="93"/>
      <c r="AD1931" s="93"/>
      <c r="AE1931" s="93"/>
      <c r="AF1931" s="93"/>
      <c r="AG1931" s="93"/>
      <c r="AH1931" s="93"/>
      <c r="AI1931" s="93"/>
      <c r="AJ1931" s="93"/>
      <c r="AK1931" s="93"/>
      <c r="AL1931" s="93"/>
      <c r="AM1931" s="93"/>
      <c r="AN1931" s="93"/>
      <c r="AO1931" s="93"/>
      <c r="AP1931" s="93"/>
      <c r="AQ1931" s="93"/>
      <c r="AR1931" s="93"/>
    </row>
    <row r="1932" spans="13:44" x14ac:dyDescent="0.2">
      <c r="M1932" s="105"/>
      <c r="O1932" s="93"/>
      <c r="P1932" s="93"/>
      <c r="Q1932" s="93"/>
      <c r="R1932" s="93"/>
      <c r="S1932" s="93"/>
      <c r="T1932" s="93"/>
      <c r="U1932" s="93"/>
      <c r="V1932" s="93"/>
      <c r="W1932" s="93"/>
      <c r="X1932" s="93"/>
      <c r="Y1932" s="93"/>
      <c r="Z1932" s="93"/>
      <c r="AA1932" s="93"/>
      <c r="AB1932" s="93"/>
      <c r="AC1932" s="93"/>
      <c r="AD1932" s="93"/>
      <c r="AE1932" s="93"/>
      <c r="AF1932" s="93"/>
      <c r="AG1932" s="93"/>
      <c r="AH1932" s="93"/>
      <c r="AI1932" s="93"/>
      <c r="AJ1932" s="93"/>
      <c r="AK1932" s="93"/>
      <c r="AL1932" s="93"/>
      <c r="AM1932" s="93"/>
      <c r="AN1932" s="93"/>
      <c r="AO1932" s="93"/>
      <c r="AP1932" s="93"/>
      <c r="AQ1932" s="93"/>
      <c r="AR1932" s="93"/>
    </row>
    <row r="1933" spans="13:44" x14ac:dyDescent="0.2">
      <c r="M1933" s="105"/>
      <c r="O1933" s="93"/>
      <c r="P1933" s="93"/>
      <c r="Q1933" s="93"/>
      <c r="R1933" s="93"/>
      <c r="S1933" s="93"/>
      <c r="T1933" s="93"/>
      <c r="U1933" s="93"/>
      <c r="V1933" s="93"/>
      <c r="W1933" s="93"/>
      <c r="X1933" s="93"/>
      <c r="Y1933" s="93"/>
      <c r="Z1933" s="93"/>
      <c r="AA1933" s="93"/>
      <c r="AB1933" s="93"/>
      <c r="AC1933" s="93"/>
      <c r="AD1933" s="93"/>
      <c r="AE1933" s="93"/>
      <c r="AF1933" s="93"/>
      <c r="AG1933" s="93"/>
      <c r="AH1933" s="93"/>
      <c r="AI1933" s="93"/>
      <c r="AJ1933" s="93"/>
      <c r="AK1933" s="93"/>
      <c r="AL1933" s="93"/>
      <c r="AM1933" s="93"/>
      <c r="AN1933" s="93"/>
      <c r="AO1933" s="93"/>
      <c r="AP1933" s="93"/>
      <c r="AQ1933" s="93"/>
      <c r="AR1933" s="93"/>
    </row>
    <row r="1934" spans="13:44" x14ac:dyDescent="0.2">
      <c r="M1934" s="105"/>
      <c r="O1934" s="93"/>
      <c r="P1934" s="93"/>
      <c r="Q1934" s="93"/>
      <c r="R1934" s="93"/>
      <c r="S1934" s="93"/>
      <c r="T1934" s="93"/>
      <c r="U1934" s="93"/>
      <c r="V1934" s="93"/>
      <c r="W1934" s="93"/>
      <c r="X1934" s="93"/>
      <c r="Y1934" s="93"/>
      <c r="Z1934" s="93"/>
      <c r="AA1934" s="93"/>
      <c r="AB1934" s="93"/>
      <c r="AC1934" s="93"/>
      <c r="AD1934" s="93"/>
      <c r="AE1934" s="93"/>
      <c r="AF1934" s="93"/>
      <c r="AG1934" s="93"/>
      <c r="AH1934" s="93"/>
      <c r="AI1934" s="93"/>
      <c r="AJ1934" s="93"/>
      <c r="AK1934" s="93"/>
      <c r="AL1934" s="93"/>
      <c r="AM1934" s="93"/>
      <c r="AN1934" s="93"/>
      <c r="AO1934" s="93"/>
      <c r="AP1934" s="93"/>
      <c r="AQ1934" s="93"/>
      <c r="AR1934" s="93"/>
    </row>
    <row r="1935" spans="13:44" x14ac:dyDescent="0.2">
      <c r="M1935" s="105"/>
      <c r="O1935" s="93"/>
      <c r="P1935" s="93"/>
      <c r="Q1935" s="93"/>
      <c r="R1935" s="93"/>
      <c r="S1935" s="93"/>
      <c r="T1935" s="93"/>
      <c r="U1935" s="93"/>
      <c r="V1935" s="93"/>
      <c r="W1935" s="93"/>
      <c r="X1935" s="93"/>
      <c r="Y1935" s="93"/>
      <c r="Z1935" s="93"/>
      <c r="AA1935" s="93"/>
      <c r="AB1935" s="93"/>
      <c r="AC1935" s="93"/>
      <c r="AD1935" s="93"/>
      <c r="AE1935" s="93"/>
      <c r="AF1935" s="93"/>
      <c r="AG1935" s="93"/>
      <c r="AH1935" s="93"/>
      <c r="AI1935" s="93"/>
      <c r="AJ1935" s="93"/>
      <c r="AK1935" s="93"/>
      <c r="AL1935" s="93"/>
      <c r="AM1935" s="93"/>
      <c r="AN1935" s="93"/>
      <c r="AO1935" s="93"/>
      <c r="AP1935" s="93"/>
      <c r="AQ1935" s="93"/>
      <c r="AR1935" s="93"/>
    </row>
    <row r="1936" spans="13:44" x14ac:dyDescent="0.2">
      <c r="M1936" s="105"/>
      <c r="O1936" s="93"/>
      <c r="P1936" s="93"/>
      <c r="Q1936" s="93"/>
      <c r="R1936" s="93"/>
      <c r="S1936" s="93"/>
      <c r="T1936" s="93"/>
      <c r="U1936" s="93"/>
      <c r="V1936" s="93"/>
      <c r="W1936" s="93"/>
      <c r="X1936" s="93"/>
      <c r="Y1936" s="93"/>
      <c r="Z1936" s="93"/>
      <c r="AA1936" s="93"/>
      <c r="AB1936" s="93"/>
      <c r="AC1936" s="93"/>
      <c r="AD1936" s="93"/>
      <c r="AE1936" s="93"/>
      <c r="AF1936" s="93"/>
      <c r="AG1936" s="93"/>
      <c r="AH1936" s="93"/>
      <c r="AI1936" s="93"/>
      <c r="AJ1936" s="93"/>
      <c r="AK1936" s="93"/>
      <c r="AL1936" s="93"/>
      <c r="AM1936" s="93"/>
      <c r="AN1936" s="93"/>
      <c r="AO1936" s="93"/>
      <c r="AP1936" s="93"/>
      <c r="AQ1936" s="93"/>
      <c r="AR1936" s="93"/>
    </row>
    <row r="1937" spans="13:44" x14ac:dyDescent="0.2">
      <c r="M1937" s="105"/>
      <c r="O1937" s="93"/>
      <c r="P1937" s="93"/>
      <c r="Q1937" s="93"/>
      <c r="R1937" s="93"/>
      <c r="S1937" s="93"/>
      <c r="T1937" s="93"/>
      <c r="U1937" s="93"/>
      <c r="V1937" s="93"/>
      <c r="W1937" s="93"/>
      <c r="X1937" s="93"/>
      <c r="Y1937" s="93"/>
      <c r="Z1937" s="93"/>
      <c r="AA1937" s="93"/>
      <c r="AB1937" s="93"/>
      <c r="AC1937" s="93"/>
      <c r="AD1937" s="93"/>
      <c r="AE1937" s="93"/>
      <c r="AF1937" s="93"/>
      <c r="AG1937" s="93"/>
      <c r="AH1937" s="93"/>
      <c r="AI1937" s="93"/>
      <c r="AJ1937" s="93"/>
      <c r="AK1937" s="93"/>
      <c r="AL1937" s="93"/>
      <c r="AM1937" s="93"/>
      <c r="AN1937" s="93"/>
      <c r="AO1937" s="93"/>
      <c r="AP1937" s="93"/>
      <c r="AQ1937" s="93"/>
      <c r="AR1937" s="93"/>
    </row>
    <row r="1938" spans="13:44" x14ac:dyDescent="0.2">
      <c r="M1938" s="105"/>
      <c r="O1938" s="93"/>
      <c r="P1938" s="93"/>
      <c r="Q1938" s="93"/>
      <c r="R1938" s="93"/>
      <c r="S1938" s="93"/>
      <c r="T1938" s="93"/>
      <c r="U1938" s="93"/>
      <c r="V1938" s="93"/>
      <c r="W1938" s="93"/>
      <c r="X1938" s="93"/>
      <c r="Y1938" s="93"/>
      <c r="Z1938" s="93"/>
      <c r="AA1938" s="93"/>
      <c r="AB1938" s="93"/>
      <c r="AC1938" s="93"/>
      <c r="AD1938" s="93"/>
      <c r="AE1938" s="93"/>
      <c r="AF1938" s="93"/>
      <c r="AG1938" s="93"/>
      <c r="AH1938" s="93"/>
      <c r="AI1938" s="93"/>
      <c r="AJ1938" s="93"/>
      <c r="AK1938" s="93"/>
      <c r="AL1938" s="93"/>
      <c r="AM1938" s="93"/>
      <c r="AN1938" s="93"/>
      <c r="AO1938" s="93"/>
      <c r="AP1938" s="93"/>
      <c r="AQ1938" s="93"/>
      <c r="AR1938" s="93"/>
    </row>
    <row r="1939" spans="13:44" x14ac:dyDescent="0.2">
      <c r="M1939" s="105"/>
      <c r="O1939" s="93"/>
      <c r="P1939" s="93"/>
      <c r="Q1939" s="93"/>
      <c r="R1939" s="93"/>
      <c r="S1939" s="93"/>
      <c r="T1939" s="93"/>
      <c r="U1939" s="93"/>
      <c r="V1939" s="93"/>
      <c r="W1939" s="93"/>
      <c r="X1939" s="93"/>
      <c r="Y1939" s="93"/>
      <c r="Z1939" s="93"/>
      <c r="AA1939" s="93"/>
      <c r="AB1939" s="93"/>
      <c r="AC1939" s="93"/>
      <c r="AD1939" s="93"/>
      <c r="AE1939" s="93"/>
      <c r="AF1939" s="93"/>
      <c r="AG1939" s="93"/>
      <c r="AH1939" s="93"/>
      <c r="AI1939" s="93"/>
      <c r="AJ1939" s="93"/>
      <c r="AK1939" s="93"/>
      <c r="AL1939" s="93"/>
      <c r="AM1939" s="93"/>
      <c r="AN1939" s="93"/>
      <c r="AO1939" s="93"/>
      <c r="AP1939" s="93"/>
      <c r="AQ1939" s="93"/>
      <c r="AR1939" s="93"/>
    </row>
    <row r="1940" spans="13:44" x14ac:dyDescent="0.2">
      <c r="M1940" s="105"/>
      <c r="O1940" s="93"/>
      <c r="P1940" s="93"/>
      <c r="Q1940" s="93"/>
      <c r="R1940" s="93"/>
      <c r="S1940" s="93"/>
      <c r="T1940" s="93"/>
      <c r="U1940" s="93"/>
      <c r="V1940" s="93"/>
      <c r="W1940" s="93"/>
      <c r="X1940" s="93"/>
      <c r="Y1940" s="93"/>
      <c r="Z1940" s="93"/>
      <c r="AA1940" s="93"/>
      <c r="AB1940" s="93"/>
      <c r="AC1940" s="93"/>
      <c r="AD1940" s="93"/>
      <c r="AE1940" s="93"/>
      <c r="AF1940" s="93"/>
      <c r="AG1940" s="93"/>
      <c r="AH1940" s="93"/>
      <c r="AI1940" s="93"/>
      <c r="AJ1940" s="93"/>
      <c r="AK1940" s="93"/>
      <c r="AL1940" s="93"/>
      <c r="AM1940" s="93"/>
      <c r="AN1940" s="93"/>
      <c r="AO1940" s="93"/>
      <c r="AP1940" s="93"/>
      <c r="AQ1940" s="93"/>
      <c r="AR1940" s="93"/>
    </row>
    <row r="1941" spans="13:44" x14ac:dyDescent="0.2">
      <c r="M1941" s="105"/>
      <c r="O1941" s="93"/>
      <c r="P1941" s="93"/>
      <c r="Q1941" s="93"/>
      <c r="R1941" s="93"/>
      <c r="S1941" s="93"/>
      <c r="T1941" s="93"/>
      <c r="U1941" s="93"/>
      <c r="V1941" s="93"/>
      <c r="W1941" s="93"/>
      <c r="X1941" s="93"/>
      <c r="Y1941" s="93"/>
      <c r="Z1941" s="93"/>
      <c r="AA1941" s="93"/>
      <c r="AB1941" s="93"/>
      <c r="AC1941" s="93"/>
      <c r="AD1941" s="93"/>
      <c r="AE1941" s="93"/>
      <c r="AF1941" s="93"/>
      <c r="AG1941" s="93"/>
      <c r="AH1941" s="93"/>
      <c r="AI1941" s="93"/>
      <c r="AJ1941" s="93"/>
      <c r="AK1941" s="93"/>
      <c r="AL1941" s="93"/>
      <c r="AM1941" s="93"/>
      <c r="AN1941" s="93"/>
      <c r="AO1941" s="93"/>
      <c r="AP1941" s="93"/>
      <c r="AQ1941" s="93"/>
      <c r="AR1941" s="93"/>
    </row>
    <row r="1942" spans="13:44" x14ac:dyDescent="0.2">
      <c r="M1942" s="105"/>
      <c r="O1942" s="93"/>
      <c r="P1942" s="93"/>
      <c r="Q1942" s="93"/>
      <c r="R1942" s="93"/>
      <c r="S1942" s="93"/>
      <c r="T1942" s="93"/>
      <c r="U1942" s="93"/>
      <c r="V1942" s="93"/>
      <c r="W1942" s="93"/>
      <c r="X1942" s="93"/>
      <c r="Y1942" s="93"/>
      <c r="Z1942" s="93"/>
      <c r="AA1942" s="93"/>
      <c r="AB1942" s="93"/>
      <c r="AC1942" s="93"/>
      <c r="AD1942" s="93"/>
      <c r="AE1942" s="93"/>
      <c r="AF1942" s="93"/>
      <c r="AG1942" s="93"/>
      <c r="AH1942" s="93"/>
      <c r="AI1942" s="93"/>
      <c r="AJ1942" s="93"/>
      <c r="AK1942" s="93"/>
      <c r="AL1942" s="93"/>
      <c r="AM1942" s="93"/>
      <c r="AN1942" s="93"/>
      <c r="AO1942" s="93"/>
      <c r="AP1942" s="93"/>
      <c r="AQ1942" s="93"/>
      <c r="AR1942" s="93"/>
    </row>
    <row r="1943" spans="13:44" x14ac:dyDescent="0.2">
      <c r="M1943" s="105"/>
      <c r="O1943" s="93"/>
      <c r="P1943" s="93"/>
      <c r="Q1943" s="93"/>
      <c r="R1943" s="93"/>
      <c r="S1943" s="93"/>
      <c r="T1943" s="93"/>
      <c r="U1943" s="93"/>
      <c r="V1943" s="93"/>
      <c r="W1943" s="93"/>
      <c r="X1943" s="93"/>
      <c r="Y1943" s="93"/>
      <c r="Z1943" s="93"/>
      <c r="AA1943" s="93"/>
      <c r="AB1943" s="93"/>
      <c r="AC1943" s="93"/>
      <c r="AD1943" s="93"/>
      <c r="AE1943" s="93"/>
      <c r="AF1943" s="93"/>
      <c r="AG1943" s="93"/>
      <c r="AH1943" s="93"/>
      <c r="AI1943" s="93"/>
      <c r="AJ1943" s="93"/>
      <c r="AK1943" s="93"/>
      <c r="AL1943" s="93"/>
      <c r="AM1943" s="93"/>
      <c r="AN1943" s="93"/>
      <c r="AO1943" s="93"/>
      <c r="AP1943" s="93"/>
      <c r="AQ1943" s="93"/>
      <c r="AR1943" s="93"/>
    </row>
    <row r="1944" spans="13:44" x14ac:dyDescent="0.2">
      <c r="M1944" s="105"/>
      <c r="O1944" s="93"/>
      <c r="P1944" s="93"/>
      <c r="Q1944" s="93"/>
      <c r="R1944" s="93"/>
      <c r="S1944" s="93"/>
      <c r="T1944" s="93"/>
      <c r="U1944" s="93"/>
      <c r="V1944" s="93"/>
      <c r="W1944" s="93"/>
      <c r="X1944" s="93"/>
      <c r="Y1944" s="93"/>
      <c r="Z1944" s="93"/>
      <c r="AA1944" s="93"/>
      <c r="AB1944" s="93"/>
      <c r="AC1944" s="93"/>
      <c r="AD1944" s="93"/>
      <c r="AE1944" s="93"/>
      <c r="AF1944" s="93"/>
      <c r="AG1944" s="93"/>
      <c r="AH1944" s="93"/>
      <c r="AI1944" s="93"/>
      <c r="AJ1944" s="93"/>
      <c r="AK1944" s="93"/>
      <c r="AL1944" s="93"/>
      <c r="AM1944" s="93"/>
      <c r="AN1944" s="93"/>
      <c r="AO1944" s="93"/>
      <c r="AP1944" s="93"/>
      <c r="AQ1944" s="93"/>
      <c r="AR1944" s="93"/>
    </row>
    <row r="1945" spans="13:44" x14ac:dyDescent="0.2">
      <c r="M1945" s="105"/>
      <c r="O1945" s="93"/>
      <c r="P1945" s="93"/>
      <c r="Q1945" s="93"/>
      <c r="R1945" s="93"/>
      <c r="S1945" s="93"/>
      <c r="T1945" s="93"/>
      <c r="U1945" s="93"/>
      <c r="V1945" s="93"/>
      <c r="W1945" s="93"/>
      <c r="X1945" s="93"/>
      <c r="Y1945" s="93"/>
      <c r="Z1945" s="93"/>
      <c r="AA1945" s="93"/>
      <c r="AB1945" s="93"/>
      <c r="AC1945" s="93"/>
      <c r="AD1945" s="93"/>
      <c r="AE1945" s="93"/>
      <c r="AF1945" s="93"/>
      <c r="AG1945" s="93"/>
      <c r="AH1945" s="93"/>
      <c r="AI1945" s="93"/>
      <c r="AJ1945" s="93"/>
      <c r="AK1945" s="93"/>
      <c r="AL1945" s="93"/>
      <c r="AM1945" s="93"/>
      <c r="AN1945" s="93"/>
      <c r="AO1945" s="93"/>
      <c r="AP1945" s="93"/>
      <c r="AQ1945" s="93"/>
      <c r="AR1945" s="93"/>
    </row>
    <row r="1946" spans="13:44" x14ac:dyDescent="0.2">
      <c r="M1946" s="105"/>
      <c r="O1946" s="93"/>
      <c r="P1946" s="93"/>
      <c r="Q1946" s="93"/>
      <c r="R1946" s="93"/>
      <c r="S1946" s="93"/>
      <c r="T1946" s="93"/>
      <c r="U1946" s="93"/>
      <c r="V1946" s="93"/>
      <c r="W1946" s="93"/>
      <c r="X1946" s="93"/>
      <c r="Y1946" s="93"/>
      <c r="Z1946" s="93"/>
      <c r="AA1946" s="93"/>
      <c r="AB1946" s="93"/>
      <c r="AC1946" s="93"/>
      <c r="AD1946" s="93"/>
      <c r="AE1946" s="93"/>
      <c r="AF1946" s="93"/>
      <c r="AG1946" s="93"/>
      <c r="AH1946" s="93"/>
      <c r="AI1946" s="93"/>
      <c r="AJ1946" s="93"/>
      <c r="AK1946" s="93"/>
      <c r="AL1946" s="93"/>
      <c r="AM1946" s="93"/>
      <c r="AN1946" s="93"/>
      <c r="AO1946" s="93"/>
      <c r="AP1946" s="93"/>
      <c r="AQ1946" s="93"/>
      <c r="AR1946" s="93"/>
    </row>
    <row r="1947" spans="13:44" x14ac:dyDescent="0.2">
      <c r="M1947" s="105"/>
      <c r="O1947" s="93"/>
      <c r="P1947" s="93"/>
      <c r="Q1947" s="93"/>
      <c r="R1947" s="93"/>
      <c r="S1947" s="93"/>
      <c r="T1947" s="93"/>
      <c r="U1947" s="93"/>
      <c r="V1947" s="93"/>
      <c r="W1947" s="93"/>
      <c r="X1947" s="93"/>
      <c r="Y1947" s="93"/>
      <c r="Z1947" s="93"/>
      <c r="AA1947" s="93"/>
      <c r="AB1947" s="93"/>
      <c r="AC1947" s="93"/>
      <c r="AD1947" s="93"/>
      <c r="AE1947" s="93"/>
      <c r="AF1947" s="93"/>
      <c r="AG1947" s="93"/>
      <c r="AH1947" s="93"/>
      <c r="AI1947" s="93"/>
      <c r="AJ1947" s="93"/>
      <c r="AK1947" s="93"/>
      <c r="AL1947" s="93"/>
      <c r="AM1947" s="93"/>
      <c r="AN1947" s="93"/>
      <c r="AO1947" s="93"/>
      <c r="AP1947" s="93"/>
      <c r="AQ1947" s="93"/>
      <c r="AR1947" s="93"/>
    </row>
    <row r="1948" spans="13:44" x14ac:dyDescent="0.2">
      <c r="M1948" s="105"/>
      <c r="O1948" s="93"/>
      <c r="P1948" s="93"/>
      <c r="Q1948" s="93"/>
      <c r="R1948" s="93"/>
      <c r="S1948" s="93"/>
      <c r="T1948" s="93"/>
      <c r="U1948" s="93"/>
      <c r="V1948" s="93"/>
      <c r="W1948" s="93"/>
      <c r="X1948" s="93"/>
      <c r="Y1948" s="93"/>
      <c r="Z1948" s="93"/>
      <c r="AA1948" s="93"/>
      <c r="AB1948" s="93"/>
      <c r="AC1948" s="93"/>
      <c r="AD1948" s="93"/>
      <c r="AE1948" s="93"/>
      <c r="AF1948" s="93"/>
      <c r="AG1948" s="93"/>
      <c r="AH1948" s="93"/>
      <c r="AI1948" s="93"/>
      <c r="AJ1948" s="93"/>
      <c r="AK1948" s="93"/>
      <c r="AL1948" s="93"/>
      <c r="AM1948" s="93"/>
      <c r="AN1948" s="93"/>
      <c r="AO1948" s="93"/>
      <c r="AP1948" s="93"/>
      <c r="AQ1948" s="93"/>
      <c r="AR1948" s="93"/>
    </row>
    <row r="1949" spans="13:44" x14ac:dyDescent="0.2">
      <c r="M1949" s="105"/>
      <c r="O1949" s="93"/>
      <c r="P1949" s="93"/>
      <c r="Q1949" s="93"/>
      <c r="R1949" s="93"/>
      <c r="S1949" s="93"/>
      <c r="T1949" s="93"/>
      <c r="U1949" s="93"/>
      <c r="V1949" s="93"/>
      <c r="W1949" s="93"/>
      <c r="X1949" s="93"/>
      <c r="Y1949" s="93"/>
      <c r="Z1949" s="93"/>
      <c r="AA1949" s="93"/>
      <c r="AB1949" s="93"/>
      <c r="AC1949" s="93"/>
      <c r="AD1949" s="93"/>
      <c r="AE1949" s="93"/>
      <c r="AF1949" s="93"/>
      <c r="AG1949" s="93"/>
      <c r="AH1949" s="93"/>
      <c r="AI1949" s="93"/>
      <c r="AJ1949" s="93"/>
      <c r="AK1949" s="93"/>
      <c r="AL1949" s="93"/>
      <c r="AM1949" s="93"/>
      <c r="AN1949" s="93"/>
      <c r="AO1949" s="93"/>
      <c r="AP1949" s="93"/>
      <c r="AQ1949" s="93"/>
      <c r="AR1949" s="93"/>
    </row>
    <row r="1950" spans="13:44" x14ac:dyDescent="0.2">
      <c r="M1950" s="105"/>
      <c r="O1950" s="93"/>
      <c r="P1950" s="93"/>
      <c r="Q1950" s="93"/>
      <c r="R1950" s="93"/>
      <c r="S1950" s="93"/>
      <c r="T1950" s="93"/>
      <c r="U1950" s="93"/>
      <c r="V1950" s="93"/>
      <c r="W1950" s="93"/>
      <c r="X1950" s="93"/>
      <c r="Y1950" s="93"/>
      <c r="Z1950" s="93"/>
      <c r="AA1950" s="93"/>
      <c r="AB1950" s="93"/>
      <c r="AC1950" s="93"/>
      <c r="AD1950" s="93"/>
      <c r="AE1950" s="93"/>
      <c r="AF1950" s="93"/>
      <c r="AG1950" s="93"/>
      <c r="AH1950" s="93"/>
      <c r="AI1950" s="93"/>
      <c r="AJ1950" s="93"/>
      <c r="AK1950" s="93"/>
      <c r="AL1950" s="93"/>
      <c r="AM1950" s="93"/>
      <c r="AN1950" s="93"/>
      <c r="AO1950" s="93"/>
      <c r="AP1950" s="93"/>
      <c r="AQ1950" s="93"/>
      <c r="AR1950" s="93"/>
    </row>
    <row r="1951" spans="13:44" x14ac:dyDescent="0.2">
      <c r="M1951" s="105"/>
      <c r="O1951" s="93"/>
      <c r="P1951" s="93"/>
      <c r="Q1951" s="93"/>
      <c r="R1951" s="93"/>
      <c r="S1951" s="93"/>
      <c r="T1951" s="93"/>
      <c r="U1951" s="93"/>
      <c r="V1951" s="93"/>
      <c r="W1951" s="93"/>
      <c r="X1951" s="93"/>
      <c r="Y1951" s="93"/>
      <c r="Z1951" s="93"/>
      <c r="AA1951" s="93"/>
      <c r="AB1951" s="93"/>
      <c r="AC1951" s="93"/>
      <c r="AD1951" s="93"/>
      <c r="AE1951" s="93"/>
      <c r="AF1951" s="93"/>
      <c r="AG1951" s="93"/>
      <c r="AH1951" s="93"/>
      <c r="AI1951" s="93"/>
      <c r="AJ1951" s="93"/>
      <c r="AK1951" s="93"/>
      <c r="AL1951" s="93"/>
      <c r="AM1951" s="93"/>
      <c r="AN1951" s="93"/>
      <c r="AO1951" s="93"/>
      <c r="AP1951" s="93"/>
      <c r="AQ1951" s="93"/>
      <c r="AR1951" s="93"/>
    </row>
    <row r="1952" spans="13:44" x14ac:dyDescent="0.2">
      <c r="M1952" s="105"/>
      <c r="O1952" s="93"/>
      <c r="Q1952" s="93"/>
      <c r="R1952" s="93"/>
      <c r="S1952" s="93"/>
      <c r="T1952" s="93"/>
      <c r="U1952" s="93"/>
      <c r="V1952" s="93"/>
      <c r="W1952" s="93"/>
      <c r="X1952" s="93"/>
      <c r="Y1952" s="93"/>
      <c r="Z1952" s="93"/>
      <c r="AA1952" s="93"/>
      <c r="AB1952" s="93"/>
      <c r="AC1952" s="93"/>
      <c r="AD1952" s="93"/>
      <c r="AE1952" s="93"/>
      <c r="AF1952" s="93"/>
      <c r="AG1952" s="93"/>
      <c r="AH1952" s="93"/>
      <c r="AI1952" s="93"/>
      <c r="AJ1952" s="93"/>
      <c r="AK1952" s="93"/>
      <c r="AL1952" s="93"/>
      <c r="AM1952" s="93"/>
      <c r="AN1952" s="93"/>
      <c r="AO1952" s="93"/>
      <c r="AP1952" s="93"/>
      <c r="AQ1952" s="93"/>
      <c r="AR1952" s="93"/>
    </row>
  </sheetData>
  <sheetProtection algorithmName="SHA-512" hashValue="DEGda5g+iW4jVPzgVof2WaUaKo2LaCp3DFaM5uf2sDcWGMre52Y1B5yyPyIqERR6QYaGT3419JY6qhKn2psDeA==" saltValue="1aLFI1zykDjqrRyBvy9xQw==" spinCount="100000" sheet="1" objects="1" scenarios="1"/>
  <mergeCells count="45">
    <mergeCell ref="K11:L12"/>
    <mergeCell ref="N102:N103"/>
    <mergeCell ref="D66:G66"/>
    <mergeCell ref="D88:G88"/>
    <mergeCell ref="I102:I103"/>
    <mergeCell ref="J102:J103"/>
    <mergeCell ref="K102:K103"/>
    <mergeCell ref="L102:L103"/>
    <mergeCell ref="M102:M103"/>
    <mergeCell ref="I55:J55"/>
    <mergeCell ref="K55:L55"/>
    <mergeCell ref="M55:N55"/>
    <mergeCell ref="I101:J101"/>
    <mergeCell ref="K101:L101"/>
    <mergeCell ref="M101:N101"/>
    <mergeCell ref="D62:G62"/>
    <mergeCell ref="C1:O1"/>
    <mergeCell ref="D11:H11"/>
    <mergeCell ref="N13:N14"/>
    <mergeCell ref="I56:I57"/>
    <mergeCell ref="J56:J57"/>
    <mergeCell ref="K56:K57"/>
    <mergeCell ref="L56:L57"/>
    <mergeCell ref="M56:M57"/>
    <mergeCell ref="N56:N57"/>
    <mergeCell ref="I13:I14"/>
    <mergeCell ref="J13:J14"/>
    <mergeCell ref="K13:K14"/>
    <mergeCell ref="L13:L14"/>
    <mergeCell ref="M13:M14"/>
    <mergeCell ref="M11:N12"/>
    <mergeCell ref="I11:J12"/>
    <mergeCell ref="D122:G122"/>
    <mergeCell ref="N162:N163"/>
    <mergeCell ref="D156:L156"/>
    <mergeCell ref="M156:M157"/>
    <mergeCell ref="N156:N157"/>
    <mergeCell ref="D157:L157"/>
    <mergeCell ref="D158:L158"/>
    <mergeCell ref="D159:L159"/>
    <mergeCell ref="I162:I163"/>
    <mergeCell ref="J162:J163"/>
    <mergeCell ref="K162:K163"/>
    <mergeCell ref="L162:L163"/>
    <mergeCell ref="M162:M163"/>
  </mergeCells>
  <conditionalFormatting sqref="I130">
    <cfRule type="cellIs" dxfId="436" priority="219" operator="lessThan">
      <formula>0</formula>
    </cfRule>
  </conditionalFormatting>
  <conditionalFormatting sqref="I23 I31 I67:I68 I76:I79 I88:I89">
    <cfRule type="expression" dxfId="435" priority="241">
      <formula>(I23-J23)/I23&lt;-0.1</formula>
    </cfRule>
    <cfRule type="expression" dxfId="434" priority="242">
      <formula>AND(I23=0,I23&lt;J23)</formula>
    </cfRule>
  </conditionalFormatting>
  <conditionalFormatting sqref="I25:I26">
    <cfRule type="expression" dxfId="433" priority="281">
      <formula>(I25-J25)/I25&lt;-0.1</formula>
    </cfRule>
    <cfRule type="expression" dxfId="432" priority="282">
      <formula>AND(I25=0,I25&lt;J25)</formula>
    </cfRule>
  </conditionalFormatting>
  <conditionalFormatting sqref="K31">
    <cfRule type="expression" dxfId="431" priority="271">
      <formula>(K31-L31)/K31&lt;-0.1</formula>
    </cfRule>
    <cfRule type="expression" dxfId="430" priority="272">
      <formula>AND(K31=0,K31&lt;L31)</formula>
    </cfRule>
  </conditionalFormatting>
  <conditionalFormatting sqref="I36">
    <cfRule type="expression" dxfId="429" priority="269">
      <formula>(I36-J36)/I36&lt;-0.1</formula>
    </cfRule>
    <cfRule type="expression" dxfId="428" priority="270">
      <formula>AND(I36=0,I36&lt;J36)</formula>
    </cfRule>
  </conditionalFormatting>
  <conditionalFormatting sqref="K36">
    <cfRule type="expression" dxfId="427" priority="267">
      <formula>(K36-L36)/K36&lt;-0.1</formula>
    </cfRule>
    <cfRule type="expression" dxfId="426" priority="268">
      <formula>AND(K36=0,K36&lt;L36)</formula>
    </cfRule>
  </conditionalFormatting>
  <conditionalFormatting sqref="I37:I38">
    <cfRule type="expression" dxfId="425" priority="265">
      <formula>(I37-J37)/I37&lt;-0.1</formula>
    </cfRule>
    <cfRule type="expression" dxfId="424" priority="266">
      <formula>AND(I37=0,I37&lt;J37)</formula>
    </cfRule>
  </conditionalFormatting>
  <conditionalFormatting sqref="I48:I49">
    <cfRule type="expression" dxfId="423" priority="263">
      <formula>(I48-J48)/I48&lt;-0.1</formula>
    </cfRule>
    <cfRule type="expression" dxfId="422" priority="264">
      <formula>AND(I48=0,I48&lt;J48)</formula>
    </cfRule>
  </conditionalFormatting>
  <conditionalFormatting sqref="K48:K49">
    <cfRule type="expression" dxfId="421" priority="261">
      <formula>(K48-L48)/K48&lt;-0.1</formula>
    </cfRule>
    <cfRule type="expression" dxfId="420" priority="262">
      <formula>AND(K48=0,K48&lt;L48)</formula>
    </cfRule>
  </conditionalFormatting>
  <conditionalFormatting sqref="I53:I54">
    <cfRule type="expression" dxfId="419" priority="259">
      <formula>(I53-J53)/I53&lt;-0.1</formula>
    </cfRule>
    <cfRule type="expression" dxfId="418" priority="260">
      <formula>AND(I53=0,I53&lt;J53)</formula>
    </cfRule>
  </conditionalFormatting>
  <conditionalFormatting sqref="K53:K54">
    <cfRule type="expression" dxfId="417" priority="257">
      <formula>(K53-L53)/K53&lt;-0.1</formula>
    </cfRule>
    <cfRule type="expression" dxfId="416" priority="258">
      <formula>AND(K53=0,K53&lt;L53)</formula>
    </cfRule>
  </conditionalFormatting>
  <conditionalFormatting sqref="I63:I66">
    <cfRule type="expression" dxfId="415" priority="255">
      <formula>(I63-J63)/I63&lt;-0.1</formula>
    </cfRule>
    <cfRule type="expression" dxfId="414" priority="256">
      <formula>AND(I63=0,I63&lt;J63)</formula>
    </cfRule>
  </conditionalFormatting>
  <conditionalFormatting sqref="K60 K63:K66">
    <cfRule type="expression" dxfId="413" priority="253">
      <formula>(K60-L60)/K60&lt;-0.1</formula>
    </cfRule>
    <cfRule type="expression" dxfId="412" priority="254">
      <formula>AND(K60=0,K60&lt;L60)</formula>
    </cfRule>
  </conditionalFormatting>
  <conditionalFormatting sqref="K68">
    <cfRule type="expression" dxfId="411" priority="193">
      <formula>(K68-L68)/K68&lt;-0.1</formula>
    </cfRule>
    <cfRule type="expression" dxfId="410" priority="194">
      <formula>AND(K68=0,K68&lt;L68)</formula>
    </cfRule>
  </conditionalFormatting>
  <conditionalFormatting sqref="I72:I73">
    <cfRule type="expression" dxfId="409" priority="249">
      <formula>(I72-J72)/I72&lt;-0.1</formula>
    </cfRule>
    <cfRule type="expression" dxfId="408" priority="250">
      <formula>AND(I72=0,I72&lt;J72)</formula>
    </cfRule>
  </conditionalFormatting>
  <conditionalFormatting sqref="K88:K89">
    <cfRule type="expression" dxfId="407" priority="239">
      <formula>(K88-L88)/K88&lt;-0.1</formula>
    </cfRule>
    <cfRule type="expression" dxfId="406" priority="240">
      <formula>AND(K88=0,K88&lt;L88)</formula>
    </cfRule>
  </conditionalFormatting>
  <conditionalFormatting sqref="K76:K78">
    <cfRule type="expression" dxfId="405" priority="243">
      <formula>(K76-L76)/K76&lt;-0.1</formula>
    </cfRule>
    <cfRule type="expression" dxfId="404" priority="244">
      <formula>AND(K76=0,K76&lt;L76)</formula>
    </cfRule>
  </conditionalFormatting>
  <conditionalFormatting sqref="I95:I100">
    <cfRule type="expression" dxfId="403" priority="237">
      <formula>(I95-J95)/I95&lt;-0.1</formula>
    </cfRule>
    <cfRule type="expression" dxfId="402" priority="238">
      <formula>AND(I95=0,I95&lt;J95)</formula>
    </cfRule>
  </conditionalFormatting>
  <conditionalFormatting sqref="K95 K98">
    <cfRule type="expression" dxfId="401" priority="235">
      <formula>(K95-L95)/K95&lt;-0.1</formula>
    </cfRule>
    <cfRule type="expression" dxfId="400" priority="236">
      <formula>AND(K95=0,K95&lt;L95)</formula>
    </cfRule>
  </conditionalFormatting>
  <conditionalFormatting sqref="I109:I111">
    <cfRule type="expression" dxfId="399" priority="231">
      <formula>(I109-J109)/I109&lt;-0.1</formula>
    </cfRule>
    <cfRule type="expression" dxfId="398" priority="232">
      <formula>AND(I109=0,I109&lt;J109)</formula>
    </cfRule>
  </conditionalFormatting>
  <conditionalFormatting sqref="K114">
    <cfRule type="expression" dxfId="397" priority="225">
      <formula>(K114-L114)/K114&lt;-0.1</formula>
    </cfRule>
    <cfRule type="expression" dxfId="396" priority="226">
      <formula>AND(K114=0,K114&lt;L114)</formula>
    </cfRule>
  </conditionalFormatting>
  <conditionalFormatting sqref="I114:I116">
    <cfRule type="expression" dxfId="395" priority="227">
      <formula>(I114-J114)/I114&lt;-0.1</formula>
    </cfRule>
    <cfRule type="expression" dxfId="394" priority="228">
      <formula>AND(I114=0,I114&lt;J114)</formula>
    </cfRule>
  </conditionalFormatting>
  <conditionalFormatting sqref="I130">
    <cfRule type="expression" dxfId="393" priority="221">
      <formula>(I130-J130)/I130&lt;-0.1</formula>
    </cfRule>
    <cfRule type="expression" dxfId="392" priority="222">
      <formula>AND(I130=0,I130&lt;J130)</formula>
    </cfRule>
  </conditionalFormatting>
  <conditionalFormatting sqref="I15 I19 I21">
    <cfRule type="expression" dxfId="391" priority="217">
      <formula>(I15-J15)/I15&lt;-0.1</formula>
    </cfRule>
    <cfRule type="expression" dxfId="390" priority="218">
      <formula>AND(I15=0,I15&lt;J15)</formula>
    </cfRule>
  </conditionalFormatting>
  <conditionalFormatting sqref="L25">
    <cfRule type="expression" dxfId="389" priority="215">
      <formula>(L25-M25)/L25&lt;-0.1</formula>
    </cfRule>
    <cfRule type="expression" dxfId="388" priority="216">
      <formula>AND(L25=0,L25&lt;M25)</formula>
    </cfRule>
  </conditionalFormatting>
  <conditionalFormatting sqref="K25">
    <cfRule type="expression" dxfId="387" priority="213">
      <formula>(K25-L25)/K25&lt;-0.1</formula>
    </cfRule>
    <cfRule type="expression" dxfId="386" priority="214">
      <formula>AND(K25=0,K25&lt;L25)</formula>
    </cfRule>
  </conditionalFormatting>
  <conditionalFormatting sqref="L68">
    <cfRule type="expression" dxfId="385" priority="195">
      <formula>(L68-M68)/L68&lt;-0.1</formula>
    </cfRule>
    <cfRule type="expression" dxfId="384" priority="196">
      <formula>AND(L68=0,L68&lt;M68)</formula>
    </cfRule>
  </conditionalFormatting>
  <conditionalFormatting sqref="L72">
    <cfRule type="expression" dxfId="383" priority="191">
      <formula>(L72-M72)/L72&lt;-0.1</formula>
    </cfRule>
    <cfRule type="expression" dxfId="382" priority="192">
      <formula>AND(L72=0,L72&lt;M72)</formula>
    </cfRule>
  </conditionalFormatting>
  <conditionalFormatting sqref="K72">
    <cfRule type="expression" dxfId="381" priority="189">
      <formula>(K72-L72)/K72&lt;-0.1</formula>
    </cfRule>
    <cfRule type="expression" dxfId="380" priority="190">
      <formula>AND(K72=0,K72&lt;L72)</formula>
    </cfRule>
  </conditionalFormatting>
  <conditionalFormatting sqref="L79">
    <cfRule type="expression" dxfId="379" priority="187">
      <formula>(L79-M79)/L79&lt;-0.1</formula>
    </cfRule>
    <cfRule type="expression" dxfId="378" priority="188">
      <formula>AND(L79=0,L79&lt;M79)</formula>
    </cfRule>
  </conditionalFormatting>
  <conditionalFormatting sqref="K79">
    <cfRule type="expression" dxfId="377" priority="185">
      <formula>(K79-L79)/K79&lt;-0.1</formula>
    </cfRule>
    <cfRule type="expression" dxfId="376" priority="186">
      <formula>AND(K79=0,K79&lt;L79)</formula>
    </cfRule>
  </conditionalFormatting>
  <conditionalFormatting sqref="L99">
    <cfRule type="expression" dxfId="375" priority="175">
      <formula>(L99-M99)/L99&lt;-0.1</formula>
    </cfRule>
    <cfRule type="expression" dxfId="374" priority="176">
      <formula>AND(L99=0,L99&lt;M99)</formula>
    </cfRule>
  </conditionalFormatting>
  <conditionalFormatting sqref="K99">
    <cfRule type="expression" dxfId="373" priority="173">
      <formula>(K99-L99)/K99&lt;-0.1</formula>
    </cfRule>
    <cfRule type="expression" dxfId="372" priority="174">
      <formula>AND(K99=0,K99&lt;L99)</formula>
    </cfRule>
  </conditionalFormatting>
  <conditionalFormatting sqref="L96">
    <cfRule type="expression" dxfId="371" priority="171">
      <formula>(L96-M96)/L96&lt;-0.1</formula>
    </cfRule>
    <cfRule type="expression" dxfId="370" priority="172">
      <formula>AND(L96=0,L96&lt;M96)</formula>
    </cfRule>
  </conditionalFormatting>
  <conditionalFormatting sqref="K96">
    <cfRule type="expression" dxfId="369" priority="169">
      <formula>(K96-L96)/K96&lt;-0.1</formula>
    </cfRule>
    <cfRule type="expression" dxfId="368" priority="170">
      <formula>AND(K96=0,K96&lt;L96)</formula>
    </cfRule>
  </conditionalFormatting>
  <conditionalFormatting sqref="L115">
    <cfRule type="expression" dxfId="367" priority="167">
      <formula>(L115-M115)/L115&lt;-0.1</formula>
    </cfRule>
    <cfRule type="expression" dxfId="366" priority="168">
      <formula>AND(L115=0,L115&lt;M115)</formula>
    </cfRule>
  </conditionalFormatting>
  <conditionalFormatting sqref="K115">
    <cfRule type="expression" dxfId="365" priority="165">
      <formula>(K115-L115)/K115&lt;-0.1</formula>
    </cfRule>
    <cfRule type="expression" dxfId="364" priority="166">
      <formula>AND(K115=0,K115&lt;L115)</formula>
    </cfRule>
  </conditionalFormatting>
  <conditionalFormatting sqref="L23">
    <cfRule type="expression" dxfId="363" priority="161">
      <formula>(L23-M23)/L23&lt;-0.1</formula>
    </cfRule>
    <cfRule type="expression" dxfId="362" priority="162">
      <formula>AND(L23=0,L23&lt;M23)</formula>
    </cfRule>
  </conditionalFormatting>
  <conditionalFormatting sqref="K23">
    <cfRule type="expression" dxfId="361" priority="159">
      <formula>(K23-L23)/K23&lt;-0.1</formula>
    </cfRule>
    <cfRule type="expression" dxfId="360" priority="160">
      <formula>AND(K23=0,K23&lt;L23)</formula>
    </cfRule>
  </conditionalFormatting>
  <conditionalFormatting sqref="I50">
    <cfRule type="expression" dxfId="359" priority="157">
      <formula>(I50-J50)/I50&lt;-0.1</formula>
    </cfRule>
    <cfRule type="expression" dxfId="358" priority="158">
      <formula>AND(I50=0,I50&lt;J50)</formula>
    </cfRule>
  </conditionalFormatting>
  <conditionalFormatting sqref="K50">
    <cfRule type="expression" dxfId="357" priority="155">
      <formula>(K50-L50)/K50&lt;-0.1</formula>
    </cfRule>
    <cfRule type="expression" dxfId="356" priority="156">
      <formula>AND(K50=0,K50&lt;L50)</formula>
    </cfRule>
  </conditionalFormatting>
  <conditionalFormatting sqref="I51">
    <cfRule type="expression" dxfId="355" priority="153">
      <formula>(I51-J51)/I51&lt;-0.1</formula>
    </cfRule>
    <cfRule type="expression" dxfId="354" priority="154">
      <formula>AND(I51=0,I51&lt;J51)</formula>
    </cfRule>
  </conditionalFormatting>
  <conditionalFormatting sqref="K51">
    <cfRule type="expression" dxfId="353" priority="151">
      <formula>(K51-L51)/K51&lt;-0.1</formula>
    </cfRule>
    <cfRule type="expression" dxfId="352" priority="152">
      <formula>AND(K51=0,K51&lt;L51)</formula>
    </cfRule>
  </conditionalFormatting>
  <conditionalFormatting sqref="I71">
    <cfRule type="expression" dxfId="351" priority="123">
      <formula>(I71-J71)/I71&lt;-0.1</formula>
    </cfRule>
    <cfRule type="expression" dxfId="350" priority="124">
      <formula>AND(I71=0,I71&lt;J71)</formula>
    </cfRule>
  </conditionalFormatting>
  <conditionalFormatting sqref="I84">
    <cfRule type="expression" dxfId="349" priority="111">
      <formula>(I84-J84)/I84&lt;-0.1</formula>
    </cfRule>
    <cfRule type="expression" dxfId="348" priority="112">
      <formula>AND(I84=0,I84&lt;J84)</formula>
    </cfRule>
  </conditionalFormatting>
  <conditionalFormatting sqref="I129">
    <cfRule type="expression" dxfId="347" priority="55">
      <formula>(I129-J129)/I129&lt;-0.1</formula>
    </cfRule>
    <cfRule type="expression" dxfId="346" priority="56">
      <formula>AND(I129=0,I129&lt;J129)</formula>
    </cfRule>
  </conditionalFormatting>
  <conditionalFormatting sqref="I24">
    <cfRule type="expression" dxfId="345" priority="129">
      <formula>(I24-J24)/I24&lt;-0.1</formula>
    </cfRule>
    <cfRule type="expression" dxfId="344" priority="130">
      <formula>AND(I24=0,I24&lt;J24)</formula>
    </cfRule>
  </conditionalFormatting>
  <conditionalFormatting sqref="I80">
    <cfRule type="expression" dxfId="343" priority="117">
      <formula>(I80-J80)/I80&lt;-0.1</formula>
    </cfRule>
    <cfRule type="expression" dxfId="342" priority="118">
      <formula>AND(I80=0,I80&lt;J80)</formula>
    </cfRule>
  </conditionalFormatting>
  <conditionalFormatting sqref="I90">
    <cfRule type="expression" dxfId="341" priority="105">
      <formula>(I90-J90)/I90&lt;-0.1</formula>
    </cfRule>
    <cfRule type="expression" dxfId="340" priority="106">
      <formula>AND(I90=0,I90&lt;J90)</formula>
    </cfRule>
  </conditionalFormatting>
  <conditionalFormatting sqref="I107">
    <cfRule type="expression" dxfId="339" priority="99">
      <formula>(I107-J107)/I107&lt;-0.1</formula>
    </cfRule>
    <cfRule type="expression" dxfId="338" priority="100">
      <formula>AND(I107=0,I107&lt;J107)</formula>
    </cfRule>
  </conditionalFormatting>
  <conditionalFormatting sqref="I113">
    <cfRule type="expression" dxfId="337" priority="91">
      <formula>(I113-J113)/I113&lt;-0.1</formula>
    </cfRule>
    <cfRule type="expression" dxfId="336" priority="92">
      <formula>AND(I113=0,I113&lt;J113)</formula>
    </cfRule>
  </conditionalFormatting>
  <conditionalFormatting sqref="I117">
    <cfRule type="expression" dxfId="335" priority="83">
      <formula>(I117-J117)/I117&lt;-0.1</formula>
    </cfRule>
    <cfRule type="expression" dxfId="334" priority="84">
      <formula>AND(I117=0,I117&lt;J117)</formula>
    </cfRule>
  </conditionalFormatting>
  <conditionalFormatting sqref="I119">
    <cfRule type="expression" dxfId="333" priority="79">
      <formula>(I119-J119)/I119&lt;-0.1</formula>
    </cfRule>
    <cfRule type="expression" dxfId="332" priority="80">
      <formula>AND(I119=0,I119&lt;J119)</formula>
    </cfRule>
  </conditionalFormatting>
  <conditionalFormatting sqref="I120">
    <cfRule type="expression" dxfId="331" priority="73">
      <formula>(I120-J120)/I120&lt;-0.1</formula>
    </cfRule>
    <cfRule type="expression" dxfId="330" priority="74">
      <formula>AND(I120=0,I120&lt;J120)</formula>
    </cfRule>
  </conditionalFormatting>
  <conditionalFormatting sqref="I122">
    <cfRule type="expression" dxfId="329" priority="69">
      <formula>(I122-J122)/I122&lt;-0.1</formula>
    </cfRule>
    <cfRule type="expression" dxfId="328" priority="70">
      <formula>AND(I122=0,I122&lt;J122)</formula>
    </cfRule>
  </conditionalFormatting>
  <conditionalFormatting sqref="I123">
    <cfRule type="expression" dxfId="327" priority="63">
      <formula>(I123-J123)/I123&lt;-0.1</formula>
    </cfRule>
    <cfRule type="expression" dxfId="326" priority="64">
      <formula>AND(I123=0,I123&lt;J123)</formula>
    </cfRule>
  </conditionalFormatting>
  <conditionalFormatting sqref="I137">
    <cfRule type="expression" dxfId="325" priority="47">
      <formula>(I137-J137)/I137&lt;-0.1</formula>
    </cfRule>
    <cfRule type="expression" dxfId="324" priority="48">
      <formula>AND(I137=0,I137&lt;J137)</formula>
    </cfRule>
  </conditionalFormatting>
  <conditionalFormatting sqref="K24">
    <cfRule type="expression" dxfId="323" priority="43">
      <formula>(K24-L24)/K24&lt;-0.1</formula>
    </cfRule>
    <cfRule type="expression" dxfId="322" priority="44">
      <formula>AND(K24=0,K24&lt;L24)</formula>
    </cfRule>
  </conditionalFormatting>
  <conditionalFormatting sqref="K32">
    <cfRule type="expression" dxfId="321" priority="41">
      <formula>(K32-L32)/K32&lt;-0.1</formula>
    </cfRule>
    <cfRule type="expression" dxfId="320" priority="42">
      <formula>AND(K32=0,K32&lt;L32)</formula>
    </cfRule>
  </conditionalFormatting>
  <conditionalFormatting sqref="K71">
    <cfRule type="expression" dxfId="319" priority="39">
      <formula>(K71-L71)/K71&lt;-0.1</formula>
    </cfRule>
    <cfRule type="expression" dxfId="318" priority="40">
      <formula>AND(K71=0,K71&lt;L71)</formula>
    </cfRule>
  </conditionalFormatting>
  <conditionalFormatting sqref="I69">
    <cfRule type="expression" dxfId="317" priority="37">
      <formula>(I69-J69)/I69&lt;-0.1</formula>
    </cfRule>
    <cfRule type="expression" dxfId="316" priority="38">
      <formula>AND(I69=0,I69&lt;J69)</formula>
    </cfRule>
  </conditionalFormatting>
  <conditionalFormatting sqref="K70">
    <cfRule type="expression" dxfId="315" priority="33">
      <formula>(K70-L70)/K70&lt;-0.1</formula>
    </cfRule>
    <cfRule type="expression" dxfId="314" priority="34">
      <formula>AND(K70=0,K70&lt;L70)</formula>
    </cfRule>
  </conditionalFormatting>
  <conditionalFormatting sqref="L70">
    <cfRule type="expression" dxfId="313" priority="35">
      <formula>(L70-M70)/L70&lt;-0.1</formula>
    </cfRule>
    <cfRule type="expression" dxfId="312" priority="36">
      <formula>AND(L70=0,L70&lt;M70)</formula>
    </cfRule>
  </conditionalFormatting>
  <conditionalFormatting sqref="K80">
    <cfRule type="expression" dxfId="311" priority="31">
      <formula>(K80-L80)/K80&lt;-0.1</formula>
    </cfRule>
    <cfRule type="expression" dxfId="310" priority="32">
      <formula>AND(K80=0,K80&lt;L80)</formula>
    </cfRule>
  </conditionalFormatting>
  <conditionalFormatting sqref="K84">
    <cfRule type="expression" dxfId="309" priority="29">
      <formula>(K84-L84)/K84&lt;-0.1</formula>
    </cfRule>
    <cfRule type="expression" dxfId="308" priority="30">
      <formula>AND(K84=0,K84&lt;L84)</formula>
    </cfRule>
  </conditionalFormatting>
  <conditionalFormatting sqref="K90">
    <cfRule type="expression" dxfId="307" priority="27">
      <formula>(K90-L90)/K90&lt;-0.1</formula>
    </cfRule>
    <cfRule type="expression" dxfId="306" priority="28">
      <formula>AND(K90=0,K90&lt;L90)</formula>
    </cfRule>
  </conditionalFormatting>
  <conditionalFormatting sqref="K107">
    <cfRule type="expression" dxfId="305" priority="25">
      <formula>(K107-L107)/K107&lt;-0.1</formula>
    </cfRule>
    <cfRule type="expression" dxfId="304" priority="26">
      <formula>AND(K107=0,K107&lt;L107)</formula>
    </cfRule>
  </conditionalFormatting>
  <conditionalFormatting sqref="K109:K111">
    <cfRule type="expression" dxfId="303" priority="23">
      <formula>(K109-L109)/K109&lt;-0.1</formula>
    </cfRule>
    <cfRule type="expression" dxfId="302" priority="24">
      <formula>AND(K109=0,K109&lt;L109)</formula>
    </cfRule>
  </conditionalFormatting>
  <conditionalFormatting sqref="K113">
    <cfRule type="expression" dxfId="301" priority="21">
      <formula>(K113-L113)/K113&lt;-0.1</formula>
    </cfRule>
    <cfRule type="expression" dxfId="300" priority="22">
      <formula>AND(K113=0,K113&lt;L113)</formula>
    </cfRule>
  </conditionalFormatting>
  <conditionalFormatting sqref="K112">
    <cfRule type="expression" dxfId="299" priority="19">
      <formula>(K112-L112)/K112&lt;-0.1</formula>
    </cfRule>
    <cfRule type="expression" dxfId="298" priority="20">
      <formula>AND(K112=0,K112&lt;L112)</formula>
    </cfRule>
  </conditionalFormatting>
  <conditionalFormatting sqref="K117">
    <cfRule type="expression" dxfId="297" priority="17">
      <formula>(K117-L117)/K117&lt;-0.1</formula>
    </cfRule>
    <cfRule type="expression" dxfId="296" priority="18">
      <formula>AND(K117=0,K117&lt;L117)</formula>
    </cfRule>
  </conditionalFormatting>
  <conditionalFormatting sqref="K120">
    <cfRule type="expression" dxfId="295" priority="15">
      <formula>(K120-L120)/K120&lt;-0.1</formula>
    </cfRule>
    <cfRule type="expression" dxfId="294" priority="16">
      <formula>AND(K120=0,K120&lt;L120)</formula>
    </cfRule>
  </conditionalFormatting>
  <conditionalFormatting sqref="K129">
    <cfRule type="expression" dxfId="293" priority="13">
      <formula>(K129-L129)/K129&lt;-0.1</formula>
    </cfRule>
    <cfRule type="expression" dxfId="292" priority="14">
      <formula>AND(K129=0,K129&lt;L129)</formula>
    </cfRule>
  </conditionalFormatting>
  <conditionalFormatting sqref="K123">
    <cfRule type="expression" dxfId="291" priority="11">
      <formula>(K123-L123)/K123&lt;-0.1</formula>
    </cfRule>
    <cfRule type="expression" dxfId="290" priority="12">
      <formula>AND(K123=0,K123&lt;L123)</formula>
    </cfRule>
  </conditionalFormatting>
  <conditionalFormatting sqref="I70">
    <cfRule type="expression" dxfId="289" priority="9">
      <formula>(I70-J70)/I70&lt;-0.1</formula>
    </cfRule>
    <cfRule type="expression" dxfId="288" priority="10">
      <formula>AND(I70=0,I70&lt;J70)</formula>
    </cfRule>
  </conditionalFormatting>
  <conditionalFormatting sqref="K128">
    <cfRule type="expression" dxfId="287" priority="7">
      <formula>(K128-L128)/K128&lt;-0.1</formula>
    </cfRule>
    <cfRule type="expression" dxfId="286" priority="8">
      <formula>AND(K128=0,K128&lt;L128)</formula>
    </cfRule>
  </conditionalFormatting>
  <conditionalFormatting sqref="K136">
    <cfRule type="expression" dxfId="285" priority="5">
      <formula>(K136-L136)/K136&lt;-0.1</formula>
    </cfRule>
    <cfRule type="expression" dxfId="284" priority="6">
      <formula>AND(K136=0,K136&lt;L136)</formula>
    </cfRule>
  </conditionalFormatting>
  <conditionalFormatting sqref="K118">
    <cfRule type="expression" dxfId="283" priority="3">
      <formula>(K118-L118)/K118&lt;-0.1</formula>
    </cfRule>
    <cfRule type="expression" dxfId="282" priority="4">
      <formula>AND(K118=0,K118&lt;L118)</formula>
    </cfRule>
  </conditionalFormatting>
  <conditionalFormatting sqref="K121">
    <cfRule type="expression" dxfId="281" priority="1">
      <formula>(K121-L121)/K121&lt;-0.1</formula>
    </cfRule>
    <cfRule type="expression" dxfId="280" priority="2">
      <formula>AND(K121=0,K121&lt;L121)</formula>
    </cfRule>
  </conditionalFormatting>
  <dataValidations count="1">
    <dataValidation type="textLength" operator="greaterThanOrEqual" showInputMessage="1" showErrorMessage="1" sqref="I129:M130">
      <formula1>1</formula1>
    </dataValidation>
  </dataValidations>
  <pageMargins left="0.70866141732283472" right="0.70866141732283472" top="0.74803149606299213" bottom="0.74803149606299213" header="0.31496062992125984" footer="0.31496062992125984"/>
  <pageSetup paperSize="9" scale="65" fitToHeight="0"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P185"/>
  <sheetViews>
    <sheetView topLeftCell="A76" zoomScaleNormal="100" workbookViewId="0"/>
  </sheetViews>
  <sheetFormatPr defaultColWidth="9.140625" defaultRowHeight="12.75" x14ac:dyDescent="0.2"/>
  <cols>
    <col min="1" max="1" width="9.140625" style="97"/>
    <col min="2" max="2" width="2.42578125" style="97" customWidth="1"/>
    <col min="3" max="3" width="3" style="97" customWidth="1"/>
    <col min="4" max="5" width="15.5703125" style="97" customWidth="1"/>
    <col min="6" max="6" width="6.42578125" style="97" customWidth="1"/>
    <col min="7" max="7" width="3" style="97" customWidth="1"/>
    <col min="8" max="8" width="5.42578125" style="97" customWidth="1"/>
    <col min="9" max="9" width="13.28515625" style="97" customWidth="1"/>
    <col min="10" max="10" width="11.7109375" style="97" customWidth="1"/>
    <col min="11" max="11" width="13.42578125" style="97" customWidth="1"/>
    <col min="12" max="12" width="20" style="97" customWidth="1"/>
    <col min="13" max="13" width="1.5703125" style="97" customWidth="1"/>
    <col min="14" max="14" width="2.42578125" style="97" customWidth="1"/>
    <col min="15" max="15" width="10.7109375" style="97" customWidth="1"/>
    <col min="16" max="16" width="13.28515625" style="97" customWidth="1"/>
    <col min="17" max="17" width="1.5703125" style="97" customWidth="1"/>
    <col min="18" max="18" width="2.42578125" style="97" customWidth="1"/>
    <col min="19" max="16384" width="9.140625" style="97"/>
  </cols>
  <sheetData>
    <row r="1" spans="1:16" x14ac:dyDescent="0.2">
      <c r="A1" s="93"/>
      <c r="B1" s="94"/>
      <c r="C1" s="95" t="s">
        <v>107</v>
      </c>
      <c r="D1" s="96"/>
      <c r="E1" s="96"/>
      <c r="F1" s="96"/>
      <c r="G1" s="96"/>
      <c r="H1" s="96"/>
      <c r="I1" s="96"/>
      <c r="J1" s="96"/>
      <c r="K1" s="96"/>
      <c r="L1" s="96"/>
      <c r="M1" s="96"/>
      <c r="N1" s="96"/>
    </row>
    <row r="2" spans="1:16" x14ac:dyDescent="0.2">
      <c r="A2" s="93"/>
      <c r="B2" s="94"/>
      <c r="C2" s="82"/>
      <c r="D2" s="82"/>
      <c r="E2" s="82"/>
      <c r="F2" s="82"/>
      <c r="G2" s="82"/>
      <c r="H2" s="82"/>
      <c r="I2" s="82"/>
      <c r="J2" s="82"/>
      <c r="K2" s="82"/>
      <c r="L2" s="82"/>
      <c r="M2" s="82"/>
      <c r="N2" s="101"/>
    </row>
    <row r="3" spans="1:16" x14ac:dyDescent="0.2">
      <c r="A3" s="93"/>
      <c r="B3" s="94"/>
      <c r="C3" s="82"/>
      <c r="D3" s="99"/>
      <c r="E3" s="82"/>
      <c r="F3" s="82"/>
      <c r="G3" s="82"/>
      <c r="H3" s="82"/>
      <c r="I3" s="82"/>
      <c r="J3" s="82"/>
      <c r="K3" s="82"/>
      <c r="L3" s="82"/>
      <c r="M3" s="82"/>
      <c r="N3" s="101"/>
    </row>
    <row r="4" spans="1:16" ht="12" customHeight="1" x14ac:dyDescent="0.2">
      <c r="A4" s="93"/>
      <c r="B4" s="94"/>
      <c r="C4" s="82"/>
      <c r="D4" s="82"/>
      <c r="E4" s="82"/>
      <c r="F4" s="82"/>
      <c r="G4" s="82"/>
      <c r="H4" s="82"/>
      <c r="I4" s="82"/>
      <c r="J4" s="82"/>
      <c r="K4" s="82"/>
      <c r="L4" s="82"/>
      <c r="M4" s="82"/>
      <c r="N4" s="101"/>
    </row>
    <row r="5" spans="1:16" ht="12.75" customHeight="1" x14ac:dyDescent="0.2">
      <c r="A5" s="100"/>
      <c r="B5" s="101"/>
      <c r="C5" s="101"/>
      <c r="D5" s="101"/>
      <c r="E5" s="101"/>
      <c r="F5" s="101"/>
      <c r="G5" s="101"/>
      <c r="H5" s="101"/>
      <c r="I5" s="101"/>
      <c r="J5" s="101"/>
      <c r="K5" s="101"/>
      <c r="L5" s="101"/>
      <c r="M5" s="101"/>
      <c r="N5" s="101"/>
    </row>
    <row r="6" spans="1:16" s="82" customFormat="1" ht="18" customHeight="1" x14ac:dyDescent="0.2">
      <c r="A6" s="102" t="s">
        <v>105</v>
      </c>
      <c r="B6" s="101"/>
      <c r="C6" s="40"/>
      <c r="D6" s="41" t="str">
        <f>CONCATENATE("KWARTAALSTAAT ZVW ", jaar_id)</f>
        <v>KWARTAALSTAAT ZVW 2023</v>
      </c>
      <c r="E6" s="40"/>
      <c r="F6" s="40"/>
      <c r="G6" s="40"/>
      <c r="H6" s="40"/>
      <c r="I6" s="40"/>
      <c r="J6" s="78"/>
      <c r="K6" s="78"/>
      <c r="L6" s="40"/>
      <c r="M6" s="40"/>
      <c r="N6" s="101"/>
      <c r="O6" s="97"/>
      <c r="P6" s="97"/>
    </row>
    <row r="7" spans="1:16" s="82" customFormat="1" ht="18" customHeight="1" x14ac:dyDescent="0.2">
      <c r="B7" s="101"/>
      <c r="C7" s="40"/>
      <c r="D7" s="41" t="s">
        <v>201</v>
      </c>
      <c r="E7" s="40"/>
      <c r="F7" s="40"/>
      <c r="G7" s="40"/>
      <c r="H7" s="40"/>
      <c r="I7" s="40"/>
      <c r="J7" s="78"/>
      <c r="K7" s="78"/>
      <c r="L7" s="40"/>
      <c r="M7" s="40"/>
      <c r="N7" s="101"/>
      <c r="O7" s="97"/>
      <c r="P7" s="97"/>
    </row>
    <row r="8" spans="1:16" ht="18" customHeight="1" x14ac:dyDescent="0.2">
      <c r="A8" s="93"/>
      <c r="B8" s="101"/>
      <c r="C8" s="40"/>
      <c r="D8" s="41" t="str">
        <f>IF(naw_uzovi_zorgverzekeraar&lt;&gt;"0000",CONCATENATE(UPPER(naw_naam_zorgverzekeraar),", ",UPPER(naw_plaats_zorgverzekeraar)),"")</f>
        <v/>
      </c>
      <c r="E8" s="41"/>
      <c r="F8" s="41"/>
      <c r="G8" s="41"/>
      <c r="H8" s="41"/>
      <c r="I8" s="41"/>
      <c r="J8" s="41"/>
      <c r="K8" s="41"/>
      <c r="L8" s="42" t="str">
        <f>CONCATENATE("UZOVI: ",naw_uzovi_zorgverzekeraar)</f>
        <v>UZOVI: 0000</v>
      </c>
      <c r="M8" s="41"/>
      <c r="N8" s="101"/>
    </row>
    <row r="9" spans="1:16" ht="18" customHeight="1" x14ac:dyDescent="0.2">
      <c r="A9" s="93"/>
      <c r="B9" s="101"/>
      <c r="C9" s="40"/>
      <c r="D9" s="43"/>
      <c r="E9" s="41"/>
      <c r="F9" s="41"/>
      <c r="G9" s="41"/>
      <c r="H9" s="41"/>
      <c r="I9" s="41"/>
      <c r="J9" s="41"/>
      <c r="K9" s="41"/>
      <c r="L9" s="41"/>
      <c r="M9" s="41"/>
      <c r="N9" s="101"/>
    </row>
    <row r="10" spans="1:16" s="82" customFormat="1" ht="18" customHeight="1" x14ac:dyDescent="0.2">
      <c r="B10" s="101"/>
      <c r="C10" s="78"/>
      <c r="D10" s="43" t="s">
        <v>211</v>
      </c>
      <c r="E10" s="80"/>
      <c r="F10" s="80"/>
      <c r="G10" s="80"/>
      <c r="H10" s="80"/>
      <c r="I10" s="80"/>
      <c r="J10" s="80"/>
      <c r="K10" s="80"/>
      <c r="L10" s="176"/>
      <c r="M10" s="78"/>
      <c r="N10" s="101"/>
      <c r="O10" s="97"/>
      <c r="P10" s="97"/>
    </row>
    <row r="11" spans="1:16" s="82" customFormat="1" ht="18" customHeight="1" x14ac:dyDescent="0.2">
      <c r="B11" s="101"/>
      <c r="C11" s="41"/>
      <c r="D11" s="45" t="s">
        <v>199</v>
      </c>
      <c r="E11" s="41"/>
      <c r="F11" s="41"/>
      <c r="G11" s="41"/>
      <c r="H11" s="41"/>
      <c r="I11" s="41"/>
      <c r="J11" s="77"/>
      <c r="K11" s="77"/>
      <c r="L11" s="41"/>
      <c r="M11" s="40"/>
      <c r="N11" s="101"/>
      <c r="O11" s="97"/>
      <c r="P11" s="97"/>
    </row>
    <row r="12" spans="1:16" s="82" customFormat="1" ht="24" customHeight="1" x14ac:dyDescent="0.2">
      <c r="B12" s="101"/>
      <c r="C12" s="40"/>
      <c r="D12" s="560" t="s">
        <v>200</v>
      </c>
      <c r="E12" s="561"/>
      <c r="F12" s="561"/>
      <c r="G12" s="561"/>
      <c r="H12" s="561"/>
      <c r="I12" s="561"/>
      <c r="J12" s="562"/>
      <c r="K12" s="558" t="str">
        <f>CONCATENATE("LASTEN ", jaar_id," inclusief balanspost ")</f>
        <v xml:space="preserve">LASTEN 2023 inclusief balanspost </v>
      </c>
      <c r="L12" s="40"/>
      <c r="M12" s="41"/>
      <c r="N12" s="101"/>
      <c r="O12" s="97"/>
      <c r="P12" s="97"/>
    </row>
    <row r="13" spans="1:16" s="82" customFormat="1" ht="39.950000000000003" customHeight="1" x14ac:dyDescent="0.2">
      <c r="B13" s="101"/>
      <c r="C13" s="40"/>
      <c r="D13" s="563"/>
      <c r="E13" s="564"/>
      <c r="F13" s="564"/>
      <c r="G13" s="564"/>
      <c r="H13" s="564"/>
      <c r="I13" s="564"/>
      <c r="J13" s="565"/>
      <c r="K13" s="559"/>
      <c r="L13" s="40"/>
      <c r="M13" s="41"/>
      <c r="N13" s="101"/>
      <c r="O13" s="97"/>
      <c r="P13" s="97"/>
    </row>
    <row r="14" spans="1:16" s="82" customFormat="1" ht="18" customHeight="1" x14ac:dyDescent="0.2">
      <c r="B14" s="101"/>
      <c r="C14" s="40"/>
      <c r="D14" s="566" t="s">
        <v>277</v>
      </c>
      <c r="E14" s="567"/>
      <c r="F14" s="567"/>
      <c r="G14" s="567"/>
      <c r="H14" s="567"/>
      <c r="I14" s="567"/>
      <c r="J14" s="568"/>
      <c r="K14" s="335"/>
      <c r="L14" s="40"/>
      <c r="M14" s="41"/>
      <c r="N14" s="101"/>
      <c r="O14" s="97"/>
      <c r="P14" s="97"/>
    </row>
    <row r="15" spans="1:16" s="82" customFormat="1" ht="18" customHeight="1" x14ac:dyDescent="0.2">
      <c r="B15" s="101"/>
      <c r="C15" s="40"/>
      <c r="D15" s="566" t="s">
        <v>352</v>
      </c>
      <c r="E15" s="567"/>
      <c r="F15" s="567"/>
      <c r="G15" s="567"/>
      <c r="H15" s="567"/>
      <c r="I15" s="567"/>
      <c r="J15" s="568"/>
      <c r="K15" s="336"/>
      <c r="L15" s="40"/>
      <c r="M15" s="41"/>
      <c r="N15" s="101"/>
      <c r="O15" s="97"/>
      <c r="P15" s="97"/>
    </row>
    <row r="16" spans="1:16" s="82" customFormat="1" ht="18" customHeight="1" x14ac:dyDescent="0.2">
      <c r="B16" s="101"/>
      <c r="C16" s="40"/>
      <c r="D16" s="331" t="s">
        <v>372</v>
      </c>
      <c r="E16" s="332"/>
      <c r="F16" s="332"/>
      <c r="G16" s="332"/>
      <c r="H16" s="332"/>
      <c r="I16" s="332"/>
      <c r="J16" s="332"/>
      <c r="K16" s="336"/>
      <c r="L16" s="40"/>
      <c r="M16" s="41"/>
      <c r="N16" s="101"/>
      <c r="O16" s="97"/>
      <c r="P16" s="97"/>
    </row>
    <row r="17" spans="2:16" s="82" customFormat="1" ht="18" customHeight="1" x14ac:dyDescent="0.2">
      <c r="B17" s="101"/>
      <c r="C17" s="40"/>
      <c r="D17" s="334" t="s">
        <v>287</v>
      </c>
      <c r="E17" s="333"/>
      <c r="F17" s="333"/>
      <c r="G17" s="333"/>
      <c r="H17" s="333"/>
      <c r="I17" s="333"/>
      <c r="J17" s="333"/>
      <c r="K17" s="337">
        <f>SUM(K14:K16)</f>
        <v>0</v>
      </c>
      <c r="L17" s="40"/>
      <c r="M17" s="41"/>
      <c r="N17" s="101"/>
      <c r="O17" s="97"/>
      <c r="P17" s="97"/>
    </row>
    <row r="18" spans="2:16" s="82" customFormat="1" ht="18" customHeight="1" x14ac:dyDescent="0.2">
      <c r="B18" s="101"/>
      <c r="C18" s="40"/>
      <c r="D18" s="40"/>
      <c r="E18" s="40"/>
      <c r="F18" s="40"/>
      <c r="G18" s="40"/>
      <c r="H18" s="40"/>
      <c r="I18" s="40"/>
      <c r="J18" s="78"/>
      <c r="K18" s="78"/>
      <c r="L18" s="40"/>
      <c r="M18" s="41"/>
      <c r="N18" s="101"/>
      <c r="O18" s="97"/>
      <c r="P18" s="97"/>
    </row>
    <row r="19" spans="2:16" s="82" customFormat="1" ht="18" customHeight="1" x14ac:dyDescent="0.2">
      <c r="B19" s="101"/>
      <c r="C19" s="40"/>
      <c r="D19" s="40"/>
      <c r="E19" s="40"/>
      <c r="F19" s="40"/>
      <c r="G19" s="40"/>
      <c r="H19" s="40"/>
      <c r="I19" s="40"/>
      <c r="J19" s="78"/>
      <c r="K19" s="78"/>
      <c r="L19" s="40"/>
      <c r="M19" s="41"/>
      <c r="N19" s="101"/>
      <c r="O19" s="97"/>
      <c r="P19" s="97"/>
    </row>
    <row r="20" spans="2:16" s="82" customFormat="1" ht="18" customHeight="1" x14ac:dyDescent="0.2">
      <c r="B20" s="101"/>
      <c r="C20" s="40"/>
      <c r="D20" s="40"/>
      <c r="E20" s="40"/>
      <c r="F20" s="40"/>
      <c r="G20" s="40"/>
      <c r="H20" s="40"/>
      <c r="I20" s="40"/>
      <c r="J20" s="78"/>
      <c r="K20" s="78"/>
      <c r="L20" s="40"/>
      <c r="M20" s="41"/>
      <c r="N20" s="101"/>
      <c r="O20" s="97"/>
      <c r="P20" s="97"/>
    </row>
    <row r="21" spans="2:16" s="82" customFormat="1" ht="18" customHeight="1" x14ac:dyDescent="0.2">
      <c r="B21" s="101"/>
      <c r="C21" s="40"/>
      <c r="D21" s="40"/>
      <c r="E21" s="40"/>
      <c r="F21" s="40"/>
      <c r="G21" s="40"/>
      <c r="H21" s="40"/>
      <c r="I21" s="40"/>
      <c r="J21" s="78"/>
      <c r="K21" s="78"/>
      <c r="L21" s="40"/>
      <c r="M21" s="41"/>
      <c r="N21" s="101"/>
      <c r="O21" s="97"/>
      <c r="P21" s="97"/>
    </row>
    <row r="22" spans="2:16" s="82" customFormat="1" ht="18" customHeight="1" x14ac:dyDescent="0.2">
      <c r="B22" s="101"/>
      <c r="C22" s="40"/>
      <c r="D22" s="40"/>
      <c r="E22" s="40"/>
      <c r="F22" s="40"/>
      <c r="G22" s="40"/>
      <c r="H22" s="40"/>
      <c r="I22" s="40"/>
      <c r="J22" s="78"/>
      <c r="K22" s="78"/>
      <c r="L22" s="40"/>
      <c r="M22" s="41"/>
      <c r="N22" s="101"/>
      <c r="O22" s="97"/>
      <c r="P22" s="97"/>
    </row>
    <row r="23" spans="2:16" s="82" customFormat="1" ht="18" customHeight="1" x14ac:dyDescent="0.2">
      <c r="B23" s="101"/>
      <c r="C23" s="40"/>
      <c r="D23" s="40"/>
      <c r="E23" s="40"/>
      <c r="F23" s="40"/>
      <c r="G23" s="40"/>
      <c r="H23" s="40"/>
      <c r="I23" s="40"/>
      <c r="J23" s="78"/>
      <c r="K23" s="78"/>
      <c r="L23" s="40"/>
      <c r="M23" s="41"/>
      <c r="N23" s="101"/>
      <c r="O23" s="97"/>
      <c r="P23" s="97"/>
    </row>
    <row r="24" spans="2:16" s="82" customFormat="1" ht="18" customHeight="1" x14ac:dyDescent="0.2">
      <c r="B24" s="101"/>
      <c r="C24" s="40"/>
      <c r="D24" s="40"/>
      <c r="E24" s="40"/>
      <c r="F24" s="40"/>
      <c r="G24" s="40"/>
      <c r="H24" s="40"/>
      <c r="I24" s="40"/>
      <c r="J24" s="78"/>
      <c r="K24" s="78"/>
      <c r="L24" s="40"/>
      <c r="M24" s="41"/>
      <c r="N24" s="101"/>
      <c r="O24" s="97"/>
      <c r="P24" s="97"/>
    </row>
    <row r="25" spans="2:16" s="82" customFormat="1" ht="18" customHeight="1" x14ac:dyDescent="0.2">
      <c r="B25" s="101"/>
      <c r="C25" s="40"/>
      <c r="D25" s="40"/>
      <c r="E25" s="40"/>
      <c r="F25" s="40"/>
      <c r="G25" s="40"/>
      <c r="H25" s="40"/>
      <c r="I25" s="40"/>
      <c r="J25" s="78"/>
      <c r="K25" s="78"/>
      <c r="L25" s="40"/>
      <c r="M25" s="41"/>
      <c r="N25" s="101"/>
      <c r="O25" s="97"/>
      <c r="P25" s="97"/>
    </row>
    <row r="26" spans="2:16" s="82" customFormat="1" ht="18" customHeight="1" x14ac:dyDescent="0.2">
      <c r="B26" s="101"/>
      <c r="C26" s="40"/>
      <c r="D26" s="40"/>
      <c r="E26" s="40"/>
      <c r="F26" s="40"/>
      <c r="G26" s="40"/>
      <c r="H26" s="40"/>
      <c r="I26" s="40"/>
      <c r="J26" s="78"/>
      <c r="K26" s="78"/>
      <c r="L26" s="40"/>
      <c r="M26" s="41"/>
      <c r="N26" s="101"/>
      <c r="O26" s="97"/>
      <c r="P26" s="97"/>
    </row>
    <row r="27" spans="2:16" s="82" customFormat="1" ht="18" customHeight="1" x14ac:dyDescent="0.2">
      <c r="B27" s="101"/>
      <c r="C27" s="40"/>
      <c r="D27" s="40"/>
      <c r="E27" s="40"/>
      <c r="F27" s="40"/>
      <c r="G27" s="40"/>
      <c r="H27" s="40"/>
      <c r="I27" s="40"/>
      <c r="J27" s="78"/>
      <c r="K27" s="78"/>
      <c r="L27" s="40"/>
      <c r="M27" s="41"/>
      <c r="N27" s="101"/>
      <c r="O27" s="97"/>
      <c r="P27" s="97"/>
    </row>
    <row r="28" spans="2:16" s="82" customFormat="1" ht="18" customHeight="1" x14ac:dyDescent="0.2">
      <c r="B28" s="101"/>
      <c r="C28" s="40"/>
      <c r="D28" s="40"/>
      <c r="E28" s="40"/>
      <c r="F28" s="40"/>
      <c r="G28" s="40"/>
      <c r="H28" s="40"/>
      <c r="I28" s="40"/>
      <c r="J28" s="78"/>
      <c r="K28" s="78"/>
      <c r="L28" s="40"/>
      <c r="M28" s="41"/>
      <c r="N28" s="101"/>
      <c r="O28" s="97"/>
      <c r="P28" s="97"/>
    </row>
    <row r="29" spans="2:16" s="82" customFormat="1" ht="18" customHeight="1" x14ac:dyDescent="0.2">
      <c r="B29" s="101"/>
      <c r="C29" s="40"/>
      <c r="D29" s="40"/>
      <c r="E29" s="40"/>
      <c r="F29" s="40"/>
      <c r="G29" s="40"/>
      <c r="H29" s="40"/>
      <c r="I29" s="40"/>
      <c r="J29" s="78"/>
      <c r="K29" s="78"/>
      <c r="L29" s="40"/>
      <c r="M29" s="41"/>
      <c r="N29" s="101"/>
      <c r="O29" s="97"/>
      <c r="P29" s="97"/>
    </row>
    <row r="30" spans="2:16" s="82" customFormat="1" ht="18" customHeight="1" x14ac:dyDescent="0.2">
      <c r="B30" s="101"/>
      <c r="C30" s="40"/>
      <c r="D30" s="40"/>
      <c r="E30" s="40"/>
      <c r="F30" s="40"/>
      <c r="G30" s="40"/>
      <c r="H30" s="40"/>
      <c r="I30" s="40"/>
      <c r="J30" s="78"/>
      <c r="K30" s="78"/>
      <c r="L30" s="40"/>
      <c r="M30" s="41"/>
      <c r="N30" s="101"/>
      <c r="O30" s="97"/>
    </row>
    <row r="31" spans="2:16" s="82" customFormat="1" ht="18" customHeight="1" x14ac:dyDescent="0.2">
      <c r="B31" s="101"/>
      <c r="C31" s="40"/>
      <c r="D31" s="40"/>
      <c r="E31" s="40"/>
      <c r="F31" s="40"/>
      <c r="G31" s="40"/>
      <c r="H31" s="40"/>
      <c r="I31" s="40"/>
      <c r="J31" s="78"/>
      <c r="K31" s="78"/>
      <c r="L31" s="40"/>
      <c r="M31" s="41"/>
      <c r="N31" s="101"/>
      <c r="O31" s="97"/>
    </row>
    <row r="32" spans="2:16" s="82" customFormat="1" ht="18" customHeight="1" x14ac:dyDescent="0.2">
      <c r="B32" s="101"/>
      <c r="C32" s="40"/>
      <c r="D32" s="40"/>
      <c r="E32" s="40"/>
      <c r="F32" s="40"/>
      <c r="G32" s="40"/>
      <c r="H32" s="40"/>
      <c r="I32" s="40"/>
      <c r="J32" s="78"/>
      <c r="K32" s="78"/>
      <c r="L32" s="40"/>
      <c r="M32" s="41"/>
      <c r="N32" s="101"/>
      <c r="O32" s="97"/>
    </row>
    <row r="33" spans="1:15" s="82" customFormat="1" ht="18" customHeight="1" x14ac:dyDescent="0.2">
      <c r="B33" s="101"/>
      <c r="C33" s="40"/>
      <c r="D33" s="40"/>
      <c r="E33" s="40"/>
      <c r="F33" s="40"/>
      <c r="G33" s="40"/>
      <c r="H33" s="40"/>
      <c r="I33" s="40"/>
      <c r="J33" s="78"/>
      <c r="K33" s="78"/>
      <c r="L33" s="40"/>
      <c r="M33" s="41"/>
      <c r="N33" s="101"/>
      <c r="O33" s="97"/>
    </row>
    <row r="34" spans="1:15" s="82" customFormat="1" ht="18" customHeight="1" x14ac:dyDescent="0.2">
      <c r="B34" s="101"/>
      <c r="C34" s="40"/>
      <c r="D34" s="40"/>
      <c r="E34" s="40"/>
      <c r="F34" s="40"/>
      <c r="G34" s="40"/>
      <c r="H34" s="40"/>
      <c r="I34" s="40"/>
      <c r="J34" s="78"/>
      <c r="K34" s="78"/>
      <c r="L34" s="40"/>
      <c r="M34" s="41"/>
      <c r="N34" s="101"/>
      <c r="O34" s="97"/>
    </row>
    <row r="35" spans="1:15" s="82" customFormat="1" ht="18" customHeight="1" x14ac:dyDescent="0.2">
      <c r="B35" s="101"/>
      <c r="C35" s="40"/>
      <c r="D35" s="40"/>
      <c r="E35" s="40"/>
      <c r="F35" s="40"/>
      <c r="G35" s="40"/>
      <c r="H35" s="40"/>
      <c r="I35" s="40"/>
      <c r="J35" s="78"/>
      <c r="K35" s="78"/>
      <c r="L35" s="40"/>
      <c r="M35" s="41"/>
      <c r="N35" s="101"/>
      <c r="O35" s="97"/>
    </row>
    <row r="36" spans="1:15" s="82" customFormat="1" ht="18" customHeight="1" x14ac:dyDescent="0.2">
      <c r="B36" s="101"/>
      <c r="C36" s="40"/>
      <c r="D36" s="40"/>
      <c r="E36" s="40"/>
      <c r="F36" s="40"/>
      <c r="G36" s="40"/>
      <c r="H36" s="40"/>
      <c r="I36" s="40"/>
      <c r="J36" s="78"/>
      <c r="K36" s="78"/>
      <c r="L36" s="40"/>
      <c r="M36" s="41"/>
      <c r="N36" s="101"/>
      <c r="O36" s="97"/>
    </row>
    <row r="37" spans="1:15" s="82" customFormat="1" ht="18" customHeight="1" x14ac:dyDescent="0.2">
      <c r="B37" s="101"/>
      <c r="C37" s="40"/>
      <c r="D37" s="40"/>
      <c r="E37" s="40"/>
      <c r="F37" s="40"/>
      <c r="G37" s="40"/>
      <c r="H37" s="40"/>
      <c r="I37" s="40"/>
      <c r="J37" s="78"/>
      <c r="K37" s="78"/>
      <c r="L37" s="40"/>
      <c r="M37" s="41"/>
      <c r="N37" s="101"/>
      <c r="O37" s="97"/>
    </row>
    <row r="38" spans="1:15" s="82" customFormat="1" ht="18" customHeight="1" x14ac:dyDescent="0.2">
      <c r="B38" s="101"/>
      <c r="C38" s="40"/>
      <c r="D38" s="40"/>
      <c r="E38" s="40"/>
      <c r="F38" s="40"/>
      <c r="G38" s="40"/>
      <c r="H38" s="40"/>
      <c r="I38" s="40"/>
      <c r="J38" s="78"/>
      <c r="K38" s="78"/>
      <c r="L38" s="40"/>
      <c r="M38" s="41"/>
      <c r="N38" s="101"/>
      <c r="O38" s="97"/>
    </row>
    <row r="39" spans="1:15" s="82" customFormat="1" ht="18" customHeight="1" x14ac:dyDescent="0.2">
      <c r="B39" s="101"/>
      <c r="C39" s="40"/>
      <c r="D39" s="40"/>
      <c r="E39" s="40"/>
      <c r="F39" s="40"/>
      <c r="G39" s="40"/>
      <c r="H39" s="40"/>
      <c r="I39" s="40"/>
      <c r="J39" s="78"/>
      <c r="K39" s="78"/>
      <c r="L39" s="40"/>
      <c r="M39" s="41"/>
      <c r="N39" s="101"/>
      <c r="O39" s="97"/>
    </row>
    <row r="40" spans="1:15" s="82" customFormat="1" ht="18" customHeight="1" x14ac:dyDescent="0.2">
      <c r="B40" s="101"/>
      <c r="C40" s="40"/>
      <c r="D40" s="40"/>
      <c r="E40" s="40"/>
      <c r="F40" s="40"/>
      <c r="G40" s="40"/>
      <c r="H40" s="40"/>
      <c r="I40" s="40"/>
      <c r="J40" s="78"/>
      <c r="K40" s="78"/>
      <c r="L40" s="40"/>
      <c r="M40" s="41"/>
      <c r="N40" s="101"/>
      <c r="O40" s="97"/>
    </row>
    <row r="41" spans="1:15" s="82" customFormat="1" ht="18" customHeight="1" x14ac:dyDescent="0.2">
      <c r="B41" s="101"/>
      <c r="C41" s="40"/>
      <c r="D41" s="40"/>
      <c r="E41" s="40"/>
      <c r="F41" s="40"/>
      <c r="G41" s="40"/>
      <c r="H41" s="40"/>
      <c r="I41" s="40"/>
      <c r="J41" s="78"/>
      <c r="K41" s="78"/>
      <c r="L41" s="40"/>
      <c r="M41" s="41"/>
      <c r="N41" s="101"/>
      <c r="O41" s="97"/>
    </row>
    <row r="42" spans="1:15" s="82" customFormat="1" ht="18" customHeight="1" x14ac:dyDescent="0.2">
      <c r="B42" s="101"/>
      <c r="C42" s="40"/>
      <c r="D42" s="40"/>
      <c r="E42" s="40"/>
      <c r="F42" s="40"/>
      <c r="G42" s="40"/>
      <c r="H42" s="40"/>
      <c r="I42" s="40"/>
      <c r="J42" s="78"/>
      <c r="K42" s="78"/>
      <c r="L42" s="40"/>
      <c r="M42" s="41"/>
      <c r="N42" s="101"/>
      <c r="O42" s="97"/>
    </row>
    <row r="43" spans="1:15" s="82" customFormat="1" ht="18" customHeight="1" x14ac:dyDescent="0.2">
      <c r="B43" s="101"/>
      <c r="C43" s="40"/>
      <c r="D43" s="40"/>
      <c r="E43" s="40"/>
      <c r="F43" s="40"/>
      <c r="G43" s="40"/>
      <c r="H43" s="40"/>
      <c r="I43" s="40"/>
      <c r="J43" s="78"/>
      <c r="K43" s="78"/>
      <c r="L43" s="40"/>
      <c r="M43" s="41"/>
      <c r="N43" s="101"/>
      <c r="O43" s="97"/>
    </row>
    <row r="44" spans="1:15" s="82" customFormat="1" ht="18" customHeight="1" x14ac:dyDescent="0.2">
      <c r="B44" s="101"/>
      <c r="C44" s="40"/>
      <c r="D44" s="40"/>
      <c r="E44" s="40"/>
      <c r="F44" s="40"/>
      <c r="G44" s="40"/>
      <c r="H44" s="40"/>
      <c r="I44" s="40"/>
      <c r="J44" s="78"/>
      <c r="K44" s="78"/>
      <c r="L44" s="40"/>
      <c r="M44" s="41"/>
      <c r="N44" s="101"/>
      <c r="O44" s="97"/>
    </row>
    <row r="45" spans="1:15" s="82" customFormat="1" ht="18" customHeight="1" x14ac:dyDescent="0.2">
      <c r="B45" s="101"/>
      <c r="C45" s="40"/>
      <c r="D45" s="40"/>
      <c r="E45" s="40"/>
      <c r="F45" s="40"/>
      <c r="G45" s="40"/>
      <c r="H45" s="40"/>
      <c r="I45" s="40"/>
      <c r="J45" s="78"/>
      <c r="K45" s="78"/>
      <c r="L45" s="40"/>
      <c r="M45" s="41"/>
      <c r="N45" s="101"/>
      <c r="O45" s="97"/>
    </row>
    <row r="46" spans="1:15" s="82" customFormat="1" ht="18" customHeight="1" x14ac:dyDescent="0.2">
      <c r="B46" s="101"/>
      <c r="C46" s="40"/>
      <c r="D46" s="40"/>
      <c r="E46" s="40"/>
      <c r="F46" s="40"/>
      <c r="G46" s="40"/>
      <c r="H46" s="40"/>
      <c r="I46" s="40"/>
      <c r="J46" s="78"/>
      <c r="K46" s="78"/>
      <c r="L46" s="40"/>
      <c r="M46" s="41"/>
      <c r="N46" s="101"/>
      <c r="O46" s="97"/>
    </row>
    <row r="47" spans="1:15" s="82" customFormat="1" ht="18" customHeight="1" x14ac:dyDescent="0.2">
      <c r="B47" s="101"/>
      <c r="C47" s="40"/>
      <c r="D47" s="40"/>
      <c r="E47" s="40"/>
      <c r="F47" s="40"/>
      <c r="G47" s="40"/>
      <c r="H47" s="40"/>
      <c r="I47" s="40"/>
      <c r="J47" s="78"/>
      <c r="K47" s="78"/>
      <c r="L47" s="40"/>
      <c r="M47" s="41"/>
      <c r="N47" s="101"/>
      <c r="O47" s="97"/>
    </row>
    <row r="48" spans="1:15" s="103" customFormat="1" ht="18" customHeight="1" x14ac:dyDescent="0.2">
      <c r="A48" s="82"/>
      <c r="B48" s="101"/>
      <c r="C48" s="40"/>
      <c r="D48" s="569">
        <f ca="1">NOW()</f>
        <v>45015.406624768519</v>
      </c>
      <c r="E48" s="570"/>
      <c r="F48" s="47"/>
      <c r="G48" s="47"/>
      <c r="H48" s="47"/>
      <c r="I48" s="47"/>
      <c r="J48" s="80"/>
      <c r="K48" s="80"/>
      <c r="L48" s="48" t="str">
        <f>CONCATENATE("Specifieke informatie A, ",LOWER(A6))</f>
        <v>Specifieke informatie A, pagina 1</v>
      </c>
      <c r="M48" s="41"/>
      <c r="N48" s="101"/>
      <c r="O48" s="97"/>
    </row>
    <row r="49" spans="1:15" ht="12.75" customHeight="1" x14ac:dyDescent="0.2">
      <c r="A49" s="100"/>
      <c r="B49" s="101"/>
      <c r="C49" s="104"/>
      <c r="D49" s="104"/>
      <c r="E49" s="104"/>
      <c r="F49" s="104"/>
      <c r="G49" s="104"/>
      <c r="H49" s="104"/>
      <c r="I49" s="104"/>
      <c r="J49" s="104"/>
      <c r="K49" s="104"/>
      <c r="L49" s="104"/>
      <c r="M49" s="104"/>
      <c r="N49" s="101"/>
      <c r="O49" s="98"/>
    </row>
    <row r="50" spans="1:15" s="82" customFormat="1" ht="18" customHeight="1" x14ac:dyDescent="0.2">
      <c r="A50" s="102" t="s">
        <v>108</v>
      </c>
      <c r="B50" s="101"/>
      <c r="C50" s="40"/>
      <c r="D50" s="41" t="str">
        <f>CONCATENATE("KWARTAALSTAAT ZVW ", jaar_id," ",kwartaal_id,"E KWARTAAL")</f>
        <v>KWARTAALSTAAT ZVW 2023 1E KWARTAAL</v>
      </c>
      <c r="E50" s="40"/>
      <c r="F50" s="40"/>
      <c r="G50" s="40"/>
      <c r="H50" s="40"/>
      <c r="I50" s="40"/>
      <c r="J50" s="78"/>
      <c r="K50" s="78"/>
      <c r="L50" s="40"/>
      <c r="M50" s="40"/>
      <c r="N50" s="101"/>
      <c r="O50" s="98"/>
    </row>
    <row r="51" spans="1:15" s="82" customFormat="1" ht="18" customHeight="1" x14ac:dyDescent="0.2">
      <c r="B51" s="101"/>
      <c r="C51" s="40"/>
      <c r="D51" s="41" t="s">
        <v>201</v>
      </c>
      <c r="E51" s="40"/>
      <c r="F51" s="40"/>
      <c r="G51" s="40"/>
      <c r="H51" s="40"/>
      <c r="I51" s="40"/>
      <c r="J51" s="78"/>
      <c r="K51" s="78"/>
      <c r="L51" s="40"/>
      <c r="M51" s="40"/>
      <c r="N51" s="101"/>
      <c r="O51" s="98"/>
    </row>
    <row r="52" spans="1:15" ht="18" customHeight="1" x14ac:dyDescent="0.2">
      <c r="A52" s="93"/>
      <c r="B52" s="101"/>
      <c r="C52" s="40"/>
      <c r="D52" s="41" t="str">
        <f>IF(naw_uzovi_zorgverzekeraar&lt;&gt;"0000",CONCATENATE(UPPER(naw_naam_zorgverzekeraar),", ",UPPER(naw_plaats_zorgverzekeraar)),"")</f>
        <v/>
      </c>
      <c r="E52" s="41"/>
      <c r="F52" s="41"/>
      <c r="G52" s="41"/>
      <c r="H52" s="41"/>
      <c r="I52" s="41"/>
      <c r="J52" s="41"/>
      <c r="K52" s="41"/>
      <c r="L52" s="42" t="str">
        <f>CONCATENATE("UZOVI: ",naw_uzovi_zorgverzekeraar)</f>
        <v>UZOVI: 0000</v>
      </c>
      <c r="M52" s="41"/>
      <c r="N52" s="101"/>
    </row>
    <row r="53" spans="1:15" ht="18" customHeight="1" x14ac:dyDescent="0.2">
      <c r="A53" s="93"/>
      <c r="B53" s="101"/>
      <c r="C53" s="40"/>
      <c r="D53" s="43"/>
      <c r="E53" s="41"/>
      <c r="F53" s="41"/>
      <c r="G53" s="41"/>
      <c r="H53" s="41"/>
      <c r="I53" s="41"/>
      <c r="J53" s="41"/>
      <c r="K53" s="41"/>
      <c r="L53" s="41"/>
      <c r="M53" s="41"/>
      <c r="N53" s="101"/>
      <c r="O53" s="98"/>
    </row>
    <row r="54" spans="1:15" s="82" customFormat="1" ht="18" customHeight="1" x14ac:dyDescent="0.2">
      <c r="B54" s="101"/>
      <c r="C54" s="78"/>
      <c r="D54" s="43" t="s">
        <v>211</v>
      </c>
      <c r="E54" s="80"/>
      <c r="F54" s="80"/>
      <c r="G54" s="80"/>
      <c r="H54" s="80"/>
      <c r="I54" s="80"/>
      <c r="J54" s="80"/>
      <c r="K54" s="80"/>
      <c r="L54" s="176"/>
      <c r="M54" s="78"/>
      <c r="N54" s="101"/>
      <c r="O54" s="98"/>
    </row>
    <row r="55" spans="1:15" s="82" customFormat="1" ht="18" customHeight="1" x14ac:dyDescent="0.2">
      <c r="A55" s="93"/>
      <c r="B55" s="101"/>
      <c r="C55" s="41"/>
      <c r="D55" s="40" t="s">
        <v>109</v>
      </c>
      <c r="E55" s="41"/>
      <c r="F55" s="41"/>
      <c r="G55" s="41"/>
      <c r="H55" s="41"/>
      <c r="I55" s="41"/>
      <c r="J55" s="41"/>
      <c r="K55" s="47"/>
      <c r="L55" s="48" t="s">
        <v>110</v>
      </c>
      <c r="M55" s="41"/>
      <c r="N55" s="101"/>
      <c r="O55" s="98"/>
    </row>
    <row r="56" spans="1:15" s="82" customFormat="1" ht="18" customHeight="1" x14ac:dyDescent="0.2">
      <c r="A56" s="93"/>
      <c r="B56" s="101"/>
      <c r="C56" s="41"/>
      <c r="D56" s="41"/>
      <c r="E56" s="41"/>
      <c r="F56" s="41"/>
      <c r="G56" s="41"/>
      <c r="H56" s="41"/>
      <c r="I56" s="41"/>
      <c r="J56" s="41"/>
      <c r="K56" s="47"/>
      <c r="L56" s="197" t="s">
        <v>1794</v>
      </c>
      <c r="M56" s="41"/>
      <c r="N56" s="101"/>
      <c r="O56" s="98"/>
    </row>
    <row r="57" spans="1:15" s="82" customFormat="1" ht="18" customHeight="1" x14ac:dyDescent="0.2">
      <c r="A57" s="93"/>
      <c r="B57" s="101"/>
      <c r="C57" s="40"/>
      <c r="D57" s="219"/>
      <c r="E57" s="577" t="s">
        <v>1044</v>
      </c>
      <c r="F57" s="220"/>
      <c r="G57" s="220"/>
      <c r="H57" s="221"/>
      <c r="I57" s="574" t="s">
        <v>111</v>
      </c>
      <c r="J57" s="575"/>
      <c r="K57" s="576"/>
      <c r="L57" s="572" t="s">
        <v>112</v>
      </c>
      <c r="M57" s="46"/>
      <c r="N57" s="101"/>
      <c r="O57" s="98"/>
    </row>
    <row r="58" spans="1:15" s="82" customFormat="1" ht="18" customHeight="1" x14ac:dyDescent="0.2">
      <c r="A58" s="93"/>
      <c r="B58" s="101"/>
      <c r="C58" s="40"/>
      <c r="D58" s="222"/>
      <c r="E58" s="578"/>
      <c r="F58" s="79"/>
      <c r="G58" s="79"/>
      <c r="H58" s="79"/>
      <c r="I58" s="210" t="s">
        <v>113</v>
      </c>
      <c r="J58" s="211" t="s">
        <v>114</v>
      </c>
      <c r="K58" s="211" t="s">
        <v>1043</v>
      </c>
      <c r="L58" s="573"/>
      <c r="M58" s="46"/>
      <c r="N58" s="101"/>
      <c r="O58" s="98"/>
    </row>
    <row r="59" spans="1:15" s="82" customFormat="1" ht="18" customHeight="1" x14ac:dyDescent="0.2">
      <c r="A59" s="93"/>
      <c r="B59" s="101"/>
      <c r="C59" s="40"/>
      <c r="D59" s="223" t="s">
        <v>207</v>
      </c>
      <c r="E59" s="212"/>
      <c r="F59" s="212"/>
      <c r="G59" s="212"/>
      <c r="H59" s="212"/>
      <c r="I59" s="205"/>
      <c r="J59" s="205"/>
      <c r="K59" s="205"/>
      <c r="L59" s="229">
        <f>SUM(I59:K59)</f>
        <v>0</v>
      </c>
      <c r="M59" s="46"/>
      <c r="N59" s="101"/>
      <c r="O59" s="98"/>
    </row>
    <row r="60" spans="1:15" s="82" customFormat="1" ht="18" customHeight="1" x14ac:dyDescent="0.2">
      <c r="A60" s="93"/>
      <c r="B60" s="101"/>
      <c r="C60" s="40"/>
      <c r="D60" s="223" t="s">
        <v>206</v>
      </c>
      <c r="E60" s="212"/>
      <c r="F60" s="212"/>
      <c r="G60" s="212"/>
      <c r="H60" s="212"/>
      <c r="I60" s="205"/>
      <c r="J60" s="205"/>
      <c r="K60" s="205"/>
      <c r="L60" s="229">
        <f t="shared" ref="L60:L79" si="0">SUM(I60:K60)</f>
        <v>0</v>
      </c>
      <c r="M60" s="46"/>
      <c r="N60" s="101"/>
      <c r="O60" s="98"/>
    </row>
    <row r="61" spans="1:15" s="82" customFormat="1" ht="18" customHeight="1" x14ac:dyDescent="0.2">
      <c r="A61" s="93"/>
      <c r="B61" s="101"/>
      <c r="C61" s="40"/>
      <c r="D61" s="223" t="s">
        <v>115</v>
      </c>
      <c r="E61" s="212"/>
      <c r="F61" s="212"/>
      <c r="G61" s="212"/>
      <c r="H61" s="212"/>
      <c r="I61" s="205"/>
      <c r="J61" s="205"/>
      <c r="K61" s="205"/>
      <c r="L61" s="229">
        <f t="shared" si="0"/>
        <v>0</v>
      </c>
      <c r="M61" s="46"/>
      <c r="N61" s="101"/>
      <c r="O61" s="98"/>
    </row>
    <row r="62" spans="1:15" s="82" customFormat="1" ht="18" customHeight="1" x14ac:dyDescent="0.2">
      <c r="A62" s="93"/>
      <c r="B62" s="101"/>
      <c r="C62" s="40"/>
      <c r="D62" s="223" t="s">
        <v>116</v>
      </c>
      <c r="E62" s="212"/>
      <c r="F62" s="212"/>
      <c r="G62" s="212"/>
      <c r="H62" s="212"/>
      <c r="I62" s="205"/>
      <c r="J62" s="205"/>
      <c r="K62" s="205"/>
      <c r="L62" s="229">
        <f t="shared" si="0"/>
        <v>0</v>
      </c>
      <c r="M62" s="46"/>
      <c r="N62" s="101"/>
      <c r="O62" s="98"/>
    </row>
    <row r="63" spans="1:15" s="82" customFormat="1" ht="18" customHeight="1" x14ac:dyDescent="0.2">
      <c r="A63" s="93"/>
      <c r="B63" s="101"/>
      <c r="C63" s="40"/>
      <c r="D63" s="223" t="s">
        <v>117</v>
      </c>
      <c r="E63" s="212"/>
      <c r="F63" s="212"/>
      <c r="G63" s="212"/>
      <c r="H63" s="212"/>
      <c r="I63" s="205"/>
      <c r="J63" s="205"/>
      <c r="K63" s="205"/>
      <c r="L63" s="229">
        <f t="shared" si="0"/>
        <v>0</v>
      </c>
      <c r="M63" s="46"/>
      <c r="N63" s="101"/>
      <c r="O63" s="98"/>
    </row>
    <row r="64" spans="1:15" s="82" customFormat="1" ht="18" customHeight="1" x14ac:dyDescent="0.2">
      <c r="A64" s="93"/>
      <c r="B64" s="101"/>
      <c r="C64" s="40"/>
      <c r="D64" s="223" t="s">
        <v>118</v>
      </c>
      <c r="E64" s="212"/>
      <c r="F64" s="212"/>
      <c r="G64" s="212"/>
      <c r="H64" s="212"/>
      <c r="I64" s="205"/>
      <c r="J64" s="205"/>
      <c r="K64" s="205"/>
      <c r="L64" s="229">
        <f t="shared" si="0"/>
        <v>0</v>
      </c>
      <c r="M64" s="46"/>
      <c r="N64" s="101"/>
      <c r="O64" s="98"/>
    </row>
    <row r="65" spans="1:15" s="82" customFormat="1" ht="18" customHeight="1" x14ac:dyDescent="0.2">
      <c r="A65" s="93"/>
      <c r="B65" s="101"/>
      <c r="C65" s="40"/>
      <c r="D65" s="223" t="s">
        <v>119</v>
      </c>
      <c r="E65" s="212"/>
      <c r="F65" s="212"/>
      <c r="G65" s="212"/>
      <c r="H65" s="212"/>
      <c r="I65" s="205"/>
      <c r="J65" s="205"/>
      <c r="K65" s="205"/>
      <c r="L65" s="229">
        <f t="shared" si="0"/>
        <v>0</v>
      </c>
      <c r="M65" s="46"/>
      <c r="N65" s="101"/>
      <c r="O65" s="98"/>
    </row>
    <row r="66" spans="1:15" s="82" customFormat="1" ht="18" customHeight="1" x14ac:dyDescent="0.2">
      <c r="A66" s="93"/>
      <c r="B66" s="101"/>
      <c r="C66" s="40"/>
      <c r="D66" s="223" t="s">
        <v>120</v>
      </c>
      <c r="E66" s="212"/>
      <c r="F66" s="212"/>
      <c r="G66" s="212"/>
      <c r="H66" s="212"/>
      <c r="I66" s="205"/>
      <c r="J66" s="205"/>
      <c r="K66" s="205"/>
      <c r="L66" s="229">
        <f t="shared" si="0"/>
        <v>0</v>
      </c>
      <c r="M66" s="46"/>
      <c r="N66" s="101"/>
      <c r="O66" s="98"/>
    </row>
    <row r="67" spans="1:15" s="82" customFormat="1" ht="18" customHeight="1" x14ac:dyDescent="0.2">
      <c r="A67" s="93"/>
      <c r="B67" s="101"/>
      <c r="C67" s="40"/>
      <c r="D67" s="223" t="s">
        <v>121</v>
      </c>
      <c r="E67" s="212"/>
      <c r="F67" s="212"/>
      <c r="G67" s="212"/>
      <c r="H67" s="212"/>
      <c r="I67" s="205"/>
      <c r="J67" s="205"/>
      <c r="K67" s="205"/>
      <c r="L67" s="229">
        <f t="shared" si="0"/>
        <v>0</v>
      </c>
      <c r="M67" s="46"/>
      <c r="N67" s="101"/>
      <c r="O67" s="98"/>
    </row>
    <row r="68" spans="1:15" s="82" customFormat="1" ht="18" customHeight="1" x14ac:dyDescent="0.2">
      <c r="A68" s="93"/>
      <c r="B68" s="101"/>
      <c r="C68" s="40"/>
      <c r="D68" s="223" t="s">
        <v>122</v>
      </c>
      <c r="E68" s="212"/>
      <c r="F68" s="212"/>
      <c r="G68" s="212"/>
      <c r="H68" s="212"/>
      <c r="I68" s="205"/>
      <c r="J68" s="205"/>
      <c r="K68" s="205"/>
      <c r="L68" s="229">
        <f t="shared" si="0"/>
        <v>0</v>
      </c>
      <c r="M68" s="46"/>
      <c r="N68" s="101"/>
      <c r="O68" s="98"/>
    </row>
    <row r="69" spans="1:15" s="82" customFormat="1" ht="18" customHeight="1" x14ac:dyDescent="0.2">
      <c r="A69" s="93"/>
      <c r="B69" s="101"/>
      <c r="C69" s="40"/>
      <c r="D69" s="223" t="s">
        <v>123</v>
      </c>
      <c r="E69" s="212"/>
      <c r="F69" s="212"/>
      <c r="G69" s="212"/>
      <c r="H69" s="212"/>
      <c r="I69" s="205"/>
      <c r="J69" s="205"/>
      <c r="K69" s="205"/>
      <c r="L69" s="229">
        <f t="shared" si="0"/>
        <v>0</v>
      </c>
      <c r="M69" s="46"/>
      <c r="N69" s="101"/>
      <c r="O69" s="98"/>
    </row>
    <row r="70" spans="1:15" s="82" customFormat="1" ht="18" customHeight="1" x14ac:dyDescent="0.2">
      <c r="A70" s="93"/>
      <c r="B70" s="101"/>
      <c r="C70" s="40"/>
      <c r="D70" s="223" t="s">
        <v>124</v>
      </c>
      <c r="E70" s="212"/>
      <c r="F70" s="212"/>
      <c r="G70" s="212"/>
      <c r="H70" s="212"/>
      <c r="I70" s="205"/>
      <c r="J70" s="205"/>
      <c r="K70" s="205"/>
      <c r="L70" s="229">
        <f t="shared" si="0"/>
        <v>0</v>
      </c>
      <c r="M70" s="46"/>
      <c r="N70" s="101"/>
      <c r="O70" s="98"/>
    </row>
    <row r="71" spans="1:15" s="82" customFormat="1" ht="18" customHeight="1" x14ac:dyDescent="0.2">
      <c r="A71" s="93"/>
      <c r="B71" s="101"/>
      <c r="C71" s="40"/>
      <c r="D71" s="223" t="s">
        <v>125</v>
      </c>
      <c r="E71" s="212"/>
      <c r="F71" s="212"/>
      <c r="G71" s="212"/>
      <c r="H71" s="212"/>
      <c r="I71" s="205"/>
      <c r="J71" s="205"/>
      <c r="K71" s="205"/>
      <c r="L71" s="229">
        <f t="shared" si="0"/>
        <v>0</v>
      </c>
      <c r="M71" s="46"/>
      <c r="N71" s="101"/>
      <c r="O71" s="98"/>
    </row>
    <row r="72" spans="1:15" s="82" customFormat="1" ht="18" customHeight="1" x14ac:dyDescent="0.2">
      <c r="A72" s="93"/>
      <c r="B72" s="101"/>
      <c r="C72" s="40"/>
      <c r="D72" s="223" t="s">
        <v>126</v>
      </c>
      <c r="E72" s="212"/>
      <c r="F72" s="212"/>
      <c r="G72" s="212"/>
      <c r="H72" s="212"/>
      <c r="I72" s="205"/>
      <c r="J72" s="205"/>
      <c r="K72" s="205"/>
      <c r="L72" s="229">
        <f t="shared" si="0"/>
        <v>0</v>
      </c>
      <c r="M72" s="46"/>
      <c r="N72" s="101"/>
      <c r="O72" s="98"/>
    </row>
    <row r="73" spans="1:15" s="82" customFormat="1" ht="18" customHeight="1" x14ac:dyDescent="0.2">
      <c r="A73" s="93"/>
      <c r="B73" s="101"/>
      <c r="C73" s="40"/>
      <c r="D73" s="223" t="s">
        <v>127</v>
      </c>
      <c r="E73" s="212"/>
      <c r="F73" s="212"/>
      <c r="G73" s="212"/>
      <c r="H73" s="212"/>
      <c r="I73" s="205"/>
      <c r="J73" s="205"/>
      <c r="K73" s="205"/>
      <c r="L73" s="229">
        <f t="shared" si="0"/>
        <v>0</v>
      </c>
      <c r="M73" s="46"/>
      <c r="N73" s="101"/>
      <c r="O73" s="98"/>
    </row>
    <row r="74" spans="1:15" s="82" customFormat="1" ht="18" customHeight="1" x14ac:dyDescent="0.2">
      <c r="A74" s="93"/>
      <c r="B74" s="101"/>
      <c r="C74" s="40"/>
      <c r="D74" s="223" t="s">
        <v>128</v>
      </c>
      <c r="E74" s="212"/>
      <c r="F74" s="212"/>
      <c r="G74" s="212"/>
      <c r="H74" s="212"/>
      <c r="I74" s="205"/>
      <c r="J74" s="205"/>
      <c r="K74" s="205"/>
      <c r="L74" s="229">
        <f t="shared" si="0"/>
        <v>0</v>
      </c>
      <c r="M74" s="46"/>
      <c r="N74" s="101"/>
      <c r="O74" s="98"/>
    </row>
    <row r="75" spans="1:15" s="82" customFormat="1" ht="18" customHeight="1" x14ac:dyDescent="0.2">
      <c r="A75" s="93"/>
      <c r="B75" s="101"/>
      <c r="C75" s="40"/>
      <c r="D75" s="223" t="s">
        <v>129</v>
      </c>
      <c r="E75" s="212"/>
      <c r="F75" s="212"/>
      <c r="G75" s="212"/>
      <c r="H75" s="212"/>
      <c r="I75" s="205"/>
      <c r="J75" s="205"/>
      <c r="K75" s="205"/>
      <c r="L75" s="229">
        <f t="shared" si="0"/>
        <v>0</v>
      </c>
      <c r="M75" s="46"/>
      <c r="N75" s="101"/>
      <c r="O75" s="98"/>
    </row>
    <row r="76" spans="1:15" s="82" customFormat="1" ht="18" customHeight="1" x14ac:dyDescent="0.2">
      <c r="A76" s="93"/>
      <c r="B76" s="101"/>
      <c r="C76" s="40"/>
      <c r="D76" s="223" t="s">
        <v>130</v>
      </c>
      <c r="E76" s="212"/>
      <c r="F76" s="212"/>
      <c r="G76" s="212"/>
      <c r="H76" s="212"/>
      <c r="I76" s="205"/>
      <c r="J76" s="205"/>
      <c r="K76" s="205"/>
      <c r="L76" s="229">
        <f t="shared" si="0"/>
        <v>0</v>
      </c>
      <c r="M76" s="46"/>
      <c r="N76" s="101"/>
      <c r="O76" s="98"/>
    </row>
    <row r="77" spans="1:15" s="82" customFormat="1" ht="18" customHeight="1" x14ac:dyDescent="0.2">
      <c r="A77" s="93"/>
      <c r="B77" s="101"/>
      <c r="C77" s="40"/>
      <c r="D77" s="223" t="s">
        <v>131</v>
      </c>
      <c r="E77" s="212"/>
      <c r="F77" s="212"/>
      <c r="G77" s="212"/>
      <c r="H77" s="212"/>
      <c r="I77" s="205"/>
      <c r="J77" s="205"/>
      <c r="K77" s="205"/>
      <c r="L77" s="229">
        <f t="shared" si="0"/>
        <v>0</v>
      </c>
      <c r="M77" s="46"/>
      <c r="N77" s="101"/>
      <c r="O77" s="98"/>
    </row>
    <row r="78" spans="1:15" s="82" customFormat="1" ht="18" customHeight="1" x14ac:dyDescent="0.2">
      <c r="A78" s="93"/>
      <c r="B78" s="101"/>
      <c r="C78" s="40"/>
      <c r="D78" s="223" t="s">
        <v>132</v>
      </c>
      <c r="E78" s="212"/>
      <c r="F78" s="212"/>
      <c r="G78" s="212"/>
      <c r="H78" s="212"/>
      <c r="I78" s="205"/>
      <c r="J78" s="205"/>
      <c r="K78" s="205"/>
      <c r="L78" s="229">
        <f t="shared" si="0"/>
        <v>0</v>
      </c>
      <c r="M78" s="46"/>
      <c r="N78" s="101"/>
      <c r="O78" s="98"/>
    </row>
    <row r="79" spans="1:15" s="82" customFormat="1" ht="18" customHeight="1" x14ac:dyDescent="0.2">
      <c r="A79" s="93"/>
      <c r="B79" s="101"/>
      <c r="C79" s="40"/>
      <c r="D79" s="224" t="s">
        <v>133</v>
      </c>
      <c r="E79" s="225"/>
      <c r="F79" s="225"/>
      <c r="G79" s="225"/>
      <c r="H79" s="225"/>
      <c r="I79" s="226">
        <f>SUM(I59:I78)</f>
        <v>0</v>
      </c>
      <c r="J79" s="226">
        <f>SUM(J59:J78)</f>
        <v>0</v>
      </c>
      <c r="K79" s="226">
        <f>SUM(K59:K78)</f>
        <v>0</v>
      </c>
      <c r="L79" s="230">
        <f t="shared" si="0"/>
        <v>0</v>
      </c>
      <c r="M79" s="46"/>
      <c r="N79" s="101"/>
      <c r="O79" s="98"/>
    </row>
    <row r="80" spans="1:15" s="82" customFormat="1" ht="18" customHeight="1" x14ac:dyDescent="0.2">
      <c r="A80" s="93"/>
      <c r="B80" s="101"/>
      <c r="C80" s="40"/>
      <c r="D80" s="177"/>
      <c r="E80" s="47"/>
      <c r="F80" s="47"/>
      <c r="G80" s="47"/>
      <c r="H80" s="47"/>
      <c r="I80" s="47"/>
      <c r="J80" s="178"/>
      <c r="K80" s="178"/>
      <c r="L80" s="179"/>
      <c r="M80" s="46"/>
      <c r="N80" s="101"/>
      <c r="O80" s="98"/>
    </row>
    <row r="81" spans="1:15" s="82" customFormat="1" ht="18" customHeight="1" x14ac:dyDescent="0.2">
      <c r="A81" s="93"/>
      <c r="B81" s="101"/>
      <c r="C81" s="40"/>
      <c r="D81" s="180" t="s">
        <v>134</v>
      </c>
      <c r="E81" s="47"/>
      <c r="F81" s="47"/>
      <c r="G81" s="47"/>
      <c r="H81" s="47"/>
      <c r="I81" s="47"/>
      <c r="J81" s="41"/>
      <c r="K81" s="47"/>
      <c r="L81" s="48" t="s">
        <v>110</v>
      </c>
      <c r="M81" s="46"/>
      <c r="N81" s="101"/>
      <c r="O81" s="98"/>
    </row>
    <row r="82" spans="1:15" s="82" customFormat="1" ht="18" customHeight="1" x14ac:dyDescent="0.2">
      <c r="A82" s="93"/>
      <c r="B82" s="101"/>
      <c r="C82" s="41"/>
      <c r="D82" s="41"/>
      <c r="E82" s="41"/>
      <c r="F82" s="41"/>
      <c r="G82" s="41"/>
      <c r="H82" s="41"/>
      <c r="I82" s="41"/>
      <c r="J82" s="41"/>
      <c r="K82" s="47"/>
      <c r="L82" s="197" t="s">
        <v>1795</v>
      </c>
      <c r="M82" s="41"/>
      <c r="N82" s="101"/>
      <c r="O82" s="98"/>
    </row>
    <row r="83" spans="1:15" s="82" customFormat="1" ht="18" customHeight="1" x14ac:dyDescent="0.2">
      <c r="A83" s="93"/>
      <c r="B83" s="101"/>
      <c r="C83" s="40"/>
      <c r="D83" s="209"/>
      <c r="E83" s="203"/>
      <c r="F83" s="203"/>
      <c r="G83" s="203"/>
      <c r="H83" s="203"/>
      <c r="I83" s="203"/>
      <c r="J83" s="204"/>
      <c r="K83" s="204"/>
      <c r="L83" s="213" t="s">
        <v>135</v>
      </c>
      <c r="M83" s="46"/>
      <c r="N83" s="101"/>
      <c r="O83" s="98"/>
    </row>
    <row r="84" spans="1:15" s="82" customFormat="1" ht="18" customHeight="1" x14ac:dyDescent="0.2">
      <c r="A84" s="93"/>
      <c r="B84" s="101"/>
      <c r="C84" s="40"/>
      <c r="D84" s="214" t="s">
        <v>331</v>
      </c>
      <c r="E84" s="212"/>
      <c r="F84" s="212"/>
      <c r="G84" s="212"/>
      <c r="H84" s="212"/>
      <c r="I84" s="212"/>
      <c r="J84" s="212"/>
      <c r="K84" s="212"/>
      <c r="L84" s="206"/>
      <c r="M84" s="46"/>
      <c r="N84" s="101"/>
      <c r="O84" s="98"/>
    </row>
    <row r="85" spans="1:15" s="82" customFormat="1" ht="18" customHeight="1" x14ac:dyDescent="0.2">
      <c r="A85" s="93"/>
      <c r="B85" s="101"/>
      <c r="C85" s="40"/>
      <c r="D85" s="214" t="s">
        <v>332</v>
      </c>
      <c r="E85" s="212"/>
      <c r="F85" s="212"/>
      <c r="G85" s="212"/>
      <c r="H85" s="212"/>
      <c r="I85" s="212"/>
      <c r="J85" s="212"/>
      <c r="K85" s="212"/>
      <c r="L85" s="206"/>
      <c r="M85" s="46"/>
      <c r="N85" s="101"/>
      <c r="O85" s="98"/>
    </row>
    <row r="86" spans="1:15" s="82" customFormat="1" ht="18" customHeight="1" x14ac:dyDescent="0.2">
      <c r="A86" s="93"/>
      <c r="B86" s="101"/>
      <c r="C86" s="40"/>
      <c r="D86" s="184" t="s">
        <v>133</v>
      </c>
      <c r="E86" s="181"/>
      <c r="F86" s="181"/>
      <c r="G86" s="181"/>
      <c r="H86" s="181"/>
      <c r="I86" s="181"/>
      <c r="J86" s="181"/>
      <c r="K86" s="215"/>
      <c r="L86" s="228">
        <f>SUM(L84:L85)</f>
        <v>0</v>
      </c>
      <c r="M86" s="46"/>
      <c r="N86" s="101"/>
      <c r="O86" s="98"/>
    </row>
    <row r="87" spans="1:15" s="82" customFormat="1" ht="18" customHeight="1" x14ac:dyDescent="0.2">
      <c r="A87" s="93"/>
      <c r="B87" s="101"/>
      <c r="C87" s="40"/>
      <c r="D87" s="47"/>
      <c r="E87" s="47"/>
      <c r="F87" s="47"/>
      <c r="G87" s="47"/>
      <c r="H87" s="47"/>
      <c r="I87" s="47"/>
      <c r="J87" s="571" t="str">
        <f>IF(AND(ISBLANK(K78)=FALSE,ISBLANK(L84)=FALSE),IF(L84&lt;SUM(L64:L78),"ATTENTIE: is het juist dat het aantal verzekerden 
met nominale premie kleiner is dan het totaal
aantal verzekerden van 20 jaar en ouder?",""),"")</f>
        <v/>
      </c>
      <c r="K87" s="570"/>
      <c r="L87" s="570"/>
      <c r="M87" s="46"/>
      <c r="N87" s="101"/>
      <c r="O87" s="98"/>
    </row>
    <row r="88" spans="1:15" s="82" customFormat="1" ht="18" customHeight="1" x14ac:dyDescent="0.2">
      <c r="A88" s="93"/>
      <c r="B88" s="101"/>
      <c r="C88" s="40"/>
      <c r="D88" s="47"/>
      <c r="E88" s="47"/>
      <c r="F88" s="47"/>
      <c r="G88" s="47"/>
      <c r="H88" s="47"/>
      <c r="I88" s="47"/>
      <c r="J88" s="571"/>
      <c r="K88" s="570"/>
      <c r="L88" s="570"/>
      <c r="M88" s="46"/>
      <c r="N88" s="101"/>
      <c r="O88" s="98"/>
    </row>
    <row r="89" spans="1:15" s="82" customFormat="1" ht="18" customHeight="1" x14ac:dyDescent="0.2">
      <c r="A89" s="93"/>
      <c r="B89" s="101"/>
      <c r="C89" s="40"/>
      <c r="D89" s="47"/>
      <c r="E89" s="47"/>
      <c r="F89" s="47"/>
      <c r="G89" s="47"/>
      <c r="H89" s="47"/>
      <c r="I89" s="47"/>
      <c r="J89" s="570"/>
      <c r="K89" s="570"/>
      <c r="L89" s="570"/>
      <c r="M89" s="46"/>
      <c r="N89" s="101"/>
      <c r="O89" s="98"/>
    </row>
    <row r="90" spans="1:15" s="82" customFormat="1" ht="18" customHeight="1" x14ac:dyDescent="0.2">
      <c r="A90" s="93"/>
      <c r="B90" s="101"/>
      <c r="C90" s="40"/>
      <c r="D90" s="47"/>
      <c r="E90" s="47"/>
      <c r="F90" s="47"/>
      <c r="G90" s="47"/>
      <c r="H90" s="47"/>
      <c r="I90" s="47"/>
      <c r="J90" s="47"/>
      <c r="K90" s="47"/>
      <c r="L90" s="47"/>
      <c r="M90" s="46"/>
      <c r="N90" s="101"/>
      <c r="O90" s="98"/>
    </row>
    <row r="91" spans="1:15" s="82" customFormat="1" ht="18" customHeight="1" x14ac:dyDescent="0.2">
      <c r="A91" s="93"/>
      <c r="B91" s="101"/>
      <c r="C91" s="40"/>
      <c r="D91" s="47"/>
      <c r="E91" s="47"/>
      <c r="F91" s="47"/>
      <c r="G91" s="47"/>
      <c r="H91" s="47"/>
      <c r="I91" s="47"/>
      <c r="J91" s="47"/>
      <c r="K91" s="47"/>
      <c r="L91" s="47"/>
      <c r="M91" s="46"/>
      <c r="N91" s="101"/>
      <c r="O91" s="98"/>
    </row>
    <row r="92" spans="1:15" s="82" customFormat="1" ht="18" customHeight="1" x14ac:dyDescent="0.2">
      <c r="A92" s="93"/>
      <c r="B92" s="101"/>
      <c r="C92" s="40"/>
      <c r="D92" s="47"/>
      <c r="E92" s="47"/>
      <c r="F92" s="47"/>
      <c r="G92" s="47"/>
      <c r="H92" s="47"/>
      <c r="I92" s="47"/>
      <c r="J92" s="47"/>
      <c r="K92" s="47"/>
      <c r="L92" s="47"/>
      <c r="M92" s="46"/>
      <c r="N92" s="101"/>
      <c r="O92" s="98"/>
    </row>
    <row r="93" spans="1:15" s="103" customFormat="1" ht="18" customHeight="1" x14ac:dyDescent="0.2">
      <c r="A93" s="82"/>
      <c r="B93" s="101"/>
      <c r="C93" s="40"/>
      <c r="D93" s="569">
        <f ca="1">NOW()</f>
        <v>45015.406624768519</v>
      </c>
      <c r="E93" s="570"/>
      <c r="F93" s="47"/>
      <c r="G93" s="47"/>
      <c r="H93" s="47"/>
      <c r="I93" s="47"/>
      <c r="J93" s="80"/>
      <c r="K93" s="80"/>
      <c r="L93" s="48" t="str">
        <f>CONCATENATE("Specifieke informatie A, ",LOWER(A50))</f>
        <v>Specifieke informatie A, pagina 2</v>
      </c>
      <c r="M93" s="40"/>
      <c r="N93" s="101"/>
      <c r="O93" s="98"/>
    </row>
    <row r="94" spans="1:15" ht="12.75" customHeight="1" x14ac:dyDescent="0.2">
      <c r="A94" s="100"/>
      <c r="B94" s="101"/>
      <c r="C94" s="104"/>
      <c r="D94" s="104"/>
      <c r="E94" s="104"/>
      <c r="F94" s="104"/>
      <c r="G94" s="104"/>
      <c r="H94" s="104"/>
      <c r="I94" s="104"/>
      <c r="J94" s="104"/>
      <c r="K94" s="104"/>
      <c r="L94" s="104"/>
      <c r="M94" s="104"/>
      <c r="N94" s="101"/>
      <c r="O94" s="98"/>
    </row>
    <row r="95" spans="1:15" s="82" customFormat="1" ht="18" customHeight="1" x14ac:dyDescent="0.2"/>
    <row r="96" spans="1:15" s="82" customFormat="1" ht="18" customHeight="1" x14ac:dyDescent="0.2"/>
    <row r="97" spans="1:15" ht="18" customHeight="1" x14ac:dyDescent="0.2">
      <c r="A97" s="82"/>
      <c r="B97" s="82"/>
      <c r="C97" s="82"/>
      <c r="D97" s="82"/>
      <c r="E97" s="82"/>
      <c r="F97" s="82"/>
      <c r="G97" s="82"/>
      <c r="H97" s="82"/>
      <c r="I97" s="82"/>
      <c r="J97" s="82"/>
      <c r="K97" s="82"/>
      <c r="L97" s="82"/>
      <c r="M97" s="82"/>
      <c r="N97" s="82"/>
      <c r="O97" s="82"/>
    </row>
    <row r="98" spans="1:15" ht="18" customHeight="1" x14ac:dyDescent="0.2">
      <c r="A98" s="82"/>
      <c r="B98" s="82"/>
      <c r="C98" s="82"/>
      <c r="D98" s="82"/>
      <c r="E98" s="82"/>
      <c r="F98" s="82"/>
      <c r="G98" s="82"/>
      <c r="H98" s="82"/>
      <c r="I98" s="82"/>
      <c r="J98" s="82"/>
      <c r="K98" s="82"/>
      <c r="L98" s="82"/>
      <c r="M98" s="82"/>
      <c r="N98" s="82"/>
      <c r="O98" s="82"/>
    </row>
    <row r="99" spans="1:15" s="82" customFormat="1" ht="18" customHeight="1" x14ac:dyDescent="0.2"/>
    <row r="100" spans="1:15" s="82" customFormat="1" ht="18" customHeight="1" x14ac:dyDescent="0.2"/>
    <row r="101" spans="1:15" s="82" customFormat="1" ht="18" customHeight="1" x14ac:dyDescent="0.2"/>
    <row r="102" spans="1:15" s="82" customFormat="1" ht="18" customHeight="1" x14ac:dyDescent="0.2"/>
    <row r="103" spans="1:15" s="82" customFormat="1" ht="18" customHeight="1" x14ac:dyDescent="0.2"/>
    <row r="104" spans="1:15" s="82" customFormat="1" ht="18" customHeight="1" x14ac:dyDescent="0.2"/>
    <row r="105" spans="1:15" s="82" customFormat="1" ht="18" customHeight="1" x14ac:dyDescent="0.2"/>
    <row r="106" spans="1:15" s="82" customFormat="1" ht="18" customHeight="1" x14ac:dyDescent="0.2"/>
    <row r="107" spans="1:15" s="82" customFormat="1" ht="18" customHeight="1" x14ac:dyDescent="0.2"/>
    <row r="108" spans="1:15" s="82" customFormat="1" ht="18" customHeight="1" x14ac:dyDescent="0.2"/>
    <row r="109" spans="1:15" s="82" customFormat="1" ht="18" customHeight="1" x14ac:dyDescent="0.2"/>
    <row r="110" spans="1:15" s="82" customFormat="1" ht="18" customHeight="1" x14ac:dyDescent="0.2"/>
    <row r="111" spans="1:15" s="82" customFormat="1" ht="18" customHeight="1" x14ac:dyDescent="0.2"/>
    <row r="112" spans="1:15" s="82" customFormat="1" ht="18" customHeight="1" x14ac:dyDescent="0.2"/>
    <row r="113" s="82" customFormat="1" ht="18" customHeight="1" x14ac:dyDescent="0.2"/>
    <row r="114" s="82" customFormat="1" ht="18" customHeight="1" x14ac:dyDescent="0.2"/>
    <row r="115" s="82" customFormat="1" ht="18" customHeight="1" x14ac:dyDescent="0.2"/>
    <row r="116" s="82" customFormat="1" ht="18" customHeight="1" x14ac:dyDescent="0.2"/>
    <row r="117" s="82" customFormat="1" ht="18" customHeight="1" x14ac:dyDescent="0.2"/>
    <row r="118" s="82" customFormat="1" ht="18" customHeight="1" x14ac:dyDescent="0.2"/>
    <row r="119" s="82" customFormat="1" ht="18" customHeight="1" x14ac:dyDescent="0.2"/>
    <row r="120" s="82" customFormat="1" ht="18" customHeight="1" x14ac:dyDescent="0.2"/>
    <row r="121" s="82" customFormat="1" ht="18" customHeight="1" x14ac:dyDescent="0.2"/>
    <row r="122" s="82" customFormat="1" ht="18" customHeight="1" x14ac:dyDescent="0.2"/>
    <row r="123" s="82" customFormat="1" ht="18" customHeight="1" x14ac:dyDescent="0.2"/>
    <row r="124" s="82" customFormat="1" ht="18" customHeight="1" x14ac:dyDescent="0.2"/>
    <row r="125" s="82" customFormat="1" ht="18" customHeight="1" x14ac:dyDescent="0.2"/>
    <row r="126" s="82" customFormat="1" ht="18" customHeight="1" x14ac:dyDescent="0.2"/>
    <row r="127" s="82" customFormat="1" ht="18" customHeight="1" x14ac:dyDescent="0.2"/>
    <row r="128" s="82" customFormat="1" ht="18" customHeight="1" x14ac:dyDescent="0.2"/>
    <row r="129" spans="1:15" s="82" customFormat="1" ht="18" customHeight="1" x14ac:dyDescent="0.2"/>
    <row r="130" spans="1:15" s="82" customFormat="1" ht="18" customHeight="1" x14ac:dyDescent="0.2"/>
    <row r="131" spans="1:15" s="82" customFormat="1" ht="18" customHeight="1" x14ac:dyDescent="0.2"/>
    <row r="132" spans="1:15" s="82" customFormat="1" ht="18" customHeight="1" x14ac:dyDescent="0.2"/>
    <row r="133" spans="1:15" s="82" customFormat="1" ht="18" customHeight="1" x14ac:dyDescent="0.2"/>
    <row r="134" spans="1:15" s="82" customFormat="1" ht="18" customHeight="1" x14ac:dyDescent="0.2"/>
    <row r="135" spans="1:15" s="82" customFormat="1" ht="18" customHeight="1" x14ac:dyDescent="0.2"/>
    <row r="136" spans="1:15" s="82" customFormat="1" ht="18" customHeight="1" x14ac:dyDescent="0.2"/>
    <row r="137" spans="1:15" s="82" customFormat="1" ht="18" customHeight="1" x14ac:dyDescent="0.2"/>
    <row r="138" spans="1:15" s="103" customFormat="1" ht="18" customHeight="1" x14ac:dyDescent="0.2">
      <c r="A138" s="82"/>
      <c r="B138" s="82"/>
      <c r="C138" s="82"/>
      <c r="D138" s="82"/>
      <c r="E138" s="82"/>
      <c r="F138" s="82"/>
      <c r="G138" s="82"/>
      <c r="H138" s="82"/>
      <c r="I138" s="82"/>
      <c r="J138" s="82"/>
      <c r="K138" s="82"/>
      <c r="L138" s="82"/>
      <c r="M138" s="82"/>
      <c r="N138" s="82"/>
      <c r="O138" s="82"/>
    </row>
    <row r="139" spans="1:15" ht="12.75" customHeight="1" x14ac:dyDescent="0.2">
      <c r="A139" s="82"/>
      <c r="B139" s="82"/>
      <c r="C139" s="82"/>
      <c r="D139" s="82"/>
      <c r="E139" s="82"/>
      <c r="F139" s="82"/>
      <c r="G139" s="82"/>
      <c r="H139" s="82"/>
      <c r="I139" s="82"/>
      <c r="J139" s="82"/>
      <c r="K139" s="82"/>
      <c r="L139" s="82"/>
      <c r="M139" s="82"/>
      <c r="N139" s="82"/>
      <c r="O139" s="82"/>
    </row>
    <row r="140" spans="1:15" s="82" customFormat="1" ht="18" customHeight="1" x14ac:dyDescent="0.2"/>
    <row r="141" spans="1:15" s="82" customFormat="1" ht="18" customHeight="1" x14ac:dyDescent="0.2"/>
    <row r="142" spans="1:15" ht="18" customHeight="1" x14ac:dyDescent="0.2">
      <c r="A142" s="82"/>
      <c r="B142" s="82"/>
      <c r="C142" s="82"/>
      <c r="D142" s="82"/>
      <c r="E142" s="82"/>
      <c r="F142" s="82"/>
      <c r="G142" s="82"/>
      <c r="H142" s="82"/>
      <c r="I142" s="82"/>
      <c r="J142" s="82"/>
      <c r="K142" s="82"/>
      <c r="L142" s="82"/>
      <c r="M142" s="82"/>
      <c r="N142" s="82"/>
      <c r="O142" s="82"/>
    </row>
    <row r="143" spans="1:15" ht="18" customHeight="1" x14ac:dyDescent="0.2">
      <c r="A143" s="82"/>
      <c r="B143" s="82"/>
      <c r="C143" s="82"/>
      <c r="D143" s="82"/>
      <c r="E143" s="82"/>
      <c r="F143" s="82"/>
      <c r="G143" s="82"/>
      <c r="H143" s="82"/>
      <c r="I143" s="82"/>
      <c r="J143" s="82"/>
      <c r="K143" s="82"/>
      <c r="L143" s="82"/>
      <c r="M143" s="82"/>
      <c r="N143" s="82"/>
      <c r="O143" s="82"/>
    </row>
    <row r="144" spans="1:15" s="82" customFormat="1" ht="18" customHeight="1" x14ac:dyDescent="0.2"/>
    <row r="145" s="82" customFormat="1" ht="18" customHeight="1" x14ac:dyDescent="0.2"/>
    <row r="146" s="82" customFormat="1" ht="18" customHeight="1" x14ac:dyDescent="0.2"/>
    <row r="147" s="82" customFormat="1" ht="18" customHeight="1" x14ac:dyDescent="0.2"/>
    <row r="148" s="82" customFormat="1" ht="18" customHeight="1" x14ac:dyDescent="0.2"/>
    <row r="149" s="82" customFormat="1" ht="18" customHeight="1" x14ac:dyDescent="0.2"/>
    <row r="150" s="82" customFormat="1" ht="18" customHeight="1" x14ac:dyDescent="0.2"/>
    <row r="151" s="82" customFormat="1" ht="18" customHeight="1" x14ac:dyDescent="0.2"/>
    <row r="152" s="82" customFormat="1" ht="18" customHeight="1" x14ac:dyDescent="0.2"/>
    <row r="153" s="82" customFormat="1" ht="18" customHeight="1" x14ac:dyDescent="0.2"/>
    <row r="154" s="82" customFormat="1" ht="18" customHeight="1" x14ac:dyDescent="0.2"/>
    <row r="155" s="82" customFormat="1" ht="18" customHeight="1" x14ac:dyDescent="0.2"/>
    <row r="156" s="82" customFormat="1" ht="18" customHeight="1" x14ac:dyDescent="0.2"/>
    <row r="157" s="82" customFormat="1" ht="18" customHeight="1" x14ac:dyDescent="0.2"/>
    <row r="158" s="82" customFormat="1" ht="18" customHeight="1" x14ac:dyDescent="0.2"/>
    <row r="159" s="82" customFormat="1" ht="18" customHeight="1" x14ac:dyDescent="0.2"/>
    <row r="160" s="82" customFormat="1" ht="18" customHeight="1" x14ac:dyDescent="0.2"/>
    <row r="161" s="82" customFormat="1" ht="18" customHeight="1" x14ac:dyDescent="0.2"/>
    <row r="162" s="82" customFormat="1" ht="18" customHeight="1" x14ac:dyDescent="0.2"/>
    <row r="163" s="82" customFormat="1" ht="18" customHeight="1" x14ac:dyDescent="0.2"/>
    <row r="164" s="82" customFormat="1" ht="18" customHeight="1" x14ac:dyDescent="0.2"/>
    <row r="165" s="82" customFormat="1" ht="18" customHeight="1" x14ac:dyDescent="0.2"/>
    <row r="166" s="82" customFormat="1" ht="18" customHeight="1" x14ac:dyDescent="0.2"/>
    <row r="167" s="82" customFormat="1" ht="18" customHeight="1" x14ac:dyDescent="0.2"/>
    <row r="168" s="82" customFormat="1" ht="18" customHeight="1" x14ac:dyDescent="0.2"/>
    <row r="169" s="82" customFormat="1" ht="18" customHeight="1" x14ac:dyDescent="0.2"/>
    <row r="170" s="82" customFormat="1" ht="18" customHeight="1" x14ac:dyDescent="0.2"/>
    <row r="171" s="82" customFormat="1" ht="18" customHeight="1" x14ac:dyDescent="0.2"/>
    <row r="172" s="82" customFormat="1" ht="18" customHeight="1" x14ac:dyDescent="0.2"/>
    <row r="173" s="82" customFormat="1" ht="18" customHeight="1" x14ac:dyDescent="0.2"/>
    <row r="174" s="82" customFormat="1" ht="18" customHeight="1" x14ac:dyDescent="0.2"/>
    <row r="175" s="82" customFormat="1" ht="18" customHeight="1" x14ac:dyDescent="0.2"/>
    <row r="176" s="82" customFormat="1" ht="18" customHeight="1" x14ac:dyDescent="0.2"/>
    <row r="177" spans="1:15" s="82" customFormat="1" ht="18" customHeight="1" x14ac:dyDescent="0.2"/>
    <row r="178" spans="1:15" s="82" customFormat="1" ht="18" customHeight="1" x14ac:dyDescent="0.2"/>
    <row r="179" spans="1:15" s="82" customFormat="1" ht="18" customHeight="1" x14ac:dyDescent="0.2"/>
    <row r="180" spans="1:15" s="82" customFormat="1" ht="18" customHeight="1" x14ac:dyDescent="0.2"/>
    <row r="181" spans="1:15" s="82" customFormat="1" ht="18" customHeight="1" x14ac:dyDescent="0.2"/>
    <row r="182" spans="1:15" s="82" customFormat="1" ht="18" customHeight="1" x14ac:dyDescent="0.2"/>
    <row r="183" spans="1:15" s="103" customFormat="1" ht="18" customHeight="1" x14ac:dyDescent="0.2">
      <c r="A183" s="82"/>
      <c r="B183" s="82"/>
      <c r="C183" s="82"/>
      <c r="D183" s="82"/>
      <c r="E183" s="82"/>
      <c r="F183" s="82"/>
      <c r="G183" s="82"/>
      <c r="H183" s="82"/>
      <c r="I183" s="82"/>
      <c r="J183" s="82"/>
      <c r="K183" s="82"/>
      <c r="L183" s="82"/>
      <c r="M183" s="82"/>
      <c r="N183" s="82"/>
      <c r="O183" s="82"/>
    </row>
    <row r="184" spans="1:15" ht="12.75" customHeight="1" x14ac:dyDescent="0.2">
      <c r="A184" s="82"/>
      <c r="B184" s="82"/>
      <c r="C184" s="82"/>
      <c r="D184" s="82"/>
      <c r="E184" s="82"/>
      <c r="F184" s="82"/>
      <c r="G184" s="82"/>
      <c r="H184" s="82"/>
      <c r="I184" s="82"/>
      <c r="J184" s="82"/>
      <c r="K184" s="82"/>
      <c r="L184" s="82"/>
      <c r="M184" s="82"/>
      <c r="N184" s="82"/>
      <c r="O184" s="82"/>
    </row>
    <row r="185" spans="1:15" x14ac:dyDescent="0.2">
      <c r="A185" s="82"/>
      <c r="B185" s="82"/>
      <c r="C185" s="82"/>
      <c r="D185" s="82"/>
      <c r="E185" s="82"/>
      <c r="F185" s="82"/>
      <c r="G185" s="82"/>
      <c r="H185" s="82"/>
      <c r="I185" s="82"/>
      <c r="J185" s="82"/>
      <c r="K185" s="82"/>
      <c r="L185" s="82"/>
      <c r="M185" s="82"/>
      <c r="N185" s="82"/>
      <c r="O185" s="82"/>
    </row>
  </sheetData>
  <sheetProtection algorithmName="SHA-512" hashValue="tKBfqZD1j7YI16mqMb3AfjtC+m+0WwGjku4AKNYdPDGbVyHTJXF1UGSuAdi3/6YUZKXQRlKSwVa73G6QAmkzCA==" saltValue="A7VBiMkVvF0OuxHaa1aHSQ==" spinCount="100000" sheet="1" objects="1" scenarios="1"/>
  <mergeCells count="10">
    <mergeCell ref="K12:K13"/>
    <mergeCell ref="D12:J13"/>
    <mergeCell ref="D14:J14"/>
    <mergeCell ref="D15:J15"/>
    <mergeCell ref="D93:E93"/>
    <mergeCell ref="J87:L89"/>
    <mergeCell ref="D48:E48"/>
    <mergeCell ref="L57:L58"/>
    <mergeCell ref="I57:K57"/>
    <mergeCell ref="E57:E58"/>
  </mergeCells>
  <phoneticPr fontId="5" type="noConversion"/>
  <conditionalFormatting sqref="K15">
    <cfRule type="expression" dxfId="279" priority="3">
      <formula>(K15-L15)/K15&lt;-0.1</formula>
    </cfRule>
    <cfRule type="expression" dxfId="278" priority="4">
      <formula>AND(K15=0,K15&lt;L15)</formula>
    </cfRule>
  </conditionalFormatting>
  <conditionalFormatting sqref="K16">
    <cfRule type="expression" dxfId="277" priority="1">
      <formula>(K16-L16)/K16&lt;-0.1</formula>
    </cfRule>
    <cfRule type="expression" dxfId="276" priority="2">
      <formula>AND(K16=0,K16&lt;L16)</formula>
    </cfRule>
  </conditionalFormatting>
  <dataValidations count="1">
    <dataValidation type="textLength" operator="greaterThanOrEqual" showInputMessage="1" showErrorMessage="1" sqref="K14:L16">
      <formula1>1</formula1>
    </dataValidation>
  </dataValidations>
  <pageMargins left="0" right="0" top="0.16" bottom="0" header="0" footer="0"/>
  <pageSetup paperSize="9" scale="97" orientation="portrait" blackAndWhite="1" r:id="rId1"/>
  <headerFooter alignWithMargins="0"/>
  <rowBreaks count="2" manualBreakCount="2">
    <brk id="48" max="16383" man="1"/>
    <brk id="93" min="2"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P123"/>
  <sheetViews>
    <sheetView zoomScaleNormal="100" workbookViewId="0"/>
  </sheetViews>
  <sheetFormatPr defaultColWidth="9.140625" defaultRowHeight="12.75" x14ac:dyDescent="0.2"/>
  <cols>
    <col min="1" max="1" width="9.140625" style="97"/>
    <col min="2" max="3" width="2.42578125" style="97" customWidth="1"/>
    <col min="4" max="5" width="15.5703125" style="97" customWidth="1"/>
    <col min="6" max="6" width="8.7109375" style="97" customWidth="1"/>
    <col min="7" max="7" width="7.5703125" style="97" customWidth="1"/>
    <col min="8" max="8" width="9.140625" style="97"/>
    <col min="9" max="12" width="13.7109375" style="97" customWidth="1"/>
    <col min="13" max="13" width="13.7109375" style="105" customWidth="1"/>
    <col min="14" max="14" width="13.7109375" style="97" customWidth="1"/>
    <col min="15" max="15" width="3" style="97" customWidth="1"/>
    <col min="16" max="16" width="2.42578125" style="97" customWidth="1"/>
    <col min="17" max="16384" width="9.140625" style="97"/>
  </cols>
  <sheetData>
    <row r="1" spans="1:16" ht="15" customHeight="1" x14ac:dyDescent="0.2">
      <c r="A1" s="93"/>
      <c r="B1" s="94"/>
      <c r="C1" s="95" t="s">
        <v>1544</v>
      </c>
      <c r="D1" s="96"/>
      <c r="E1" s="96"/>
      <c r="F1" s="96"/>
      <c r="G1" s="96"/>
      <c r="H1" s="96"/>
      <c r="I1" s="96"/>
      <c r="J1" s="96"/>
      <c r="K1" s="96"/>
      <c r="L1" s="96"/>
      <c r="M1" s="96"/>
      <c r="N1" s="96"/>
      <c r="O1" s="96"/>
      <c r="P1" s="96"/>
    </row>
    <row r="2" spans="1:16" ht="15" customHeight="1" x14ac:dyDescent="0.2">
      <c r="A2" s="93"/>
      <c r="B2" s="94"/>
      <c r="C2" s="82"/>
      <c r="D2" s="82"/>
      <c r="E2" s="82"/>
      <c r="F2" s="82"/>
      <c r="G2" s="82"/>
      <c r="H2" s="82"/>
      <c r="I2" s="82"/>
      <c r="J2" s="82"/>
      <c r="K2" s="82"/>
      <c r="L2" s="82"/>
      <c r="M2" s="82"/>
      <c r="N2" s="82"/>
      <c r="O2" s="98"/>
      <c r="P2" s="96"/>
    </row>
    <row r="3" spans="1:16" ht="15" customHeight="1" x14ac:dyDescent="0.2">
      <c r="A3" s="93"/>
      <c r="B3" s="94"/>
      <c r="C3" s="82"/>
      <c r="D3" s="99"/>
      <c r="E3" s="82"/>
      <c r="F3" s="82"/>
      <c r="G3" s="82"/>
      <c r="H3" s="82"/>
      <c r="I3" s="82"/>
      <c r="J3" s="82"/>
      <c r="K3" s="82"/>
      <c r="L3" s="82"/>
      <c r="M3" s="82"/>
      <c r="N3" s="82"/>
      <c r="O3" s="98"/>
      <c r="P3" s="96"/>
    </row>
    <row r="4" spans="1:16" ht="15" customHeight="1" x14ac:dyDescent="0.2">
      <c r="A4" s="93"/>
      <c r="B4" s="94"/>
      <c r="C4" s="82"/>
      <c r="D4" s="82"/>
      <c r="E4" s="82"/>
      <c r="F4" s="82"/>
      <c r="G4" s="82"/>
      <c r="H4" s="82"/>
      <c r="I4" s="82"/>
      <c r="J4" s="82"/>
      <c r="K4" s="82"/>
      <c r="L4" s="82"/>
      <c r="M4" s="82"/>
      <c r="N4" s="82"/>
      <c r="O4" s="98"/>
      <c r="P4" s="96"/>
    </row>
    <row r="5" spans="1:16" x14ac:dyDescent="0.2">
      <c r="A5" s="100"/>
      <c r="B5" s="101"/>
      <c r="C5" s="101"/>
      <c r="D5" s="101"/>
      <c r="E5" s="101"/>
      <c r="F5" s="101"/>
      <c r="G5" s="101"/>
      <c r="H5" s="101"/>
      <c r="I5" s="101"/>
      <c r="J5" s="101"/>
      <c r="K5" s="101"/>
      <c r="L5" s="101"/>
      <c r="M5" s="101"/>
      <c r="N5" s="101"/>
      <c r="O5" s="101"/>
      <c r="P5" s="101"/>
    </row>
    <row r="6" spans="1:16" ht="18" customHeight="1" x14ac:dyDescent="0.2">
      <c r="A6" s="246" t="s">
        <v>105</v>
      </c>
      <c r="B6" s="245"/>
      <c r="C6" s="247"/>
      <c r="D6" s="248" t="str">
        <f>CONCATENATE("KWARTAALSTAAT ZVW ", jaar_id)</f>
        <v>KWARTAALSTAAT ZVW 2023</v>
      </c>
      <c r="E6" s="247"/>
      <c r="F6" s="247"/>
      <c r="G6" s="247"/>
      <c r="H6" s="247"/>
      <c r="I6" s="247"/>
      <c r="J6" s="247"/>
      <c r="K6" s="247"/>
      <c r="L6" s="247"/>
      <c r="M6" s="247"/>
      <c r="N6" s="247"/>
      <c r="O6" s="248"/>
      <c r="P6" s="245"/>
    </row>
    <row r="7" spans="1:16" ht="18" customHeight="1" x14ac:dyDescent="0.2">
      <c r="A7" s="249"/>
      <c r="B7" s="245"/>
      <c r="C7" s="247"/>
      <c r="D7" s="248" t="s">
        <v>1545</v>
      </c>
      <c r="E7" s="247"/>
      <c r="F7" s="247"/>
      <c r="G7" s="247"/>
      <c r="H7" s="247"/>
      <c r="I7" s="247"/>
      <c r="J7" s="247"/>
      <c r="K7" s="247"/>
      <c r="L7" s="247"/>
      <c r="M7" s="247"/>
      <c r="N7" s="247"/>
      <c r="O7" s="247"/>
      <c r="P7" s="245"/>
    </row>
    <row r="8" spans="1:16" ht="18" customHeight="1" x14ac:dyDescent="0.2">
      <c r="A8" s="250"/>
      <c r="B8" s="245"/>
      <c r="C8" s="247"/>
      <c r="D8" s="248" t="str">
        <f>IF(naw_uzovi_zorgverzekeraar&lt;&gt;"0000",CONCATENATE(UPPER(naw_naam_zorgverzekeraar),", ",UPPER(naw_plaats_zorgverzekeraar)),"")</f>
        <v/>
      </c>
      <c r="E8" s="248"/>
      <c r="F8" s="248"/>
      <c r="G8" s="248"/>
      <c r="H8" s="248"/>
      <c r="I8" s="248"/>
      <c r="J8" s="248"/>
      <c r="K8" s="248"/>
      <c r="L8" s="248"/>
      <c r="M8" s="248"/>
      <c r="N8" s="251" t="str">
        <f>CONCATENATE("UZOVI: ",naw_uzovi_zorgverzekeraar)</f>
        <v>UZOVI: 0000</v>
      </c>
      <c r="O8" s="248"/>
      <c r="P8" s="245"/>
    </row>
    <row r="9" spans="1:16" ht="18" customHeight="1" x14ac:dyDescent="0.2">
      <c r="A9" s="249"/>
      <c r="B9" s="245"/>
      <c r="C9" s="247"/>
      <c r="D9" s="252" t="s">
        <v>211</v>
      </c>
      <c r="E9" s="248"/>
      <c r="F9" s="248"/>
      <c r="G9" s="248"/>
      <c r="H9" s="248"/>
      <c r="I9" s="248"/>
      <c r="J9" s="248"/>
      <c r="K9" s="248"/>
      <c r="L9" s="253"/>
      <c r="M9" s="253"/>
      <c r="N9" s="253"/>
      <c r="O9" s="247"/>
      <c r="P9" s="245"/>
    </row>
    <row r="10" spans="1:16" ht="18" customHeight="1" x14ac:dyDescent="0.2">
      <c r="A10" s="250"/>
      <c r="B10" s="245"/>
      <c r="C10" s="247"/>
      <c r="D10" s="254" t="s">
        <v>1546</v>
      </c>
      <c r="E10" s="248"/>
      <c r="F10" s="248"/>
      <c r="G10" s="248"/>
      <c r="H10" s="248"/>
      <c r="I10" s="248"/>
      <c r="J10" s="248"/>
      <c r="K10" s="248"/>
      <c r="L10" s="248"/>
      <c r="M10" s="248"/>
      <c r="N10" s="248"/>
      <c r="O10" s="248"/>
      <c r="P10" s="245"/>
    </row>
    <row r="11" spans="1:16" ht="18" customHeight="1" x14ac:dyDescent="0.2">
      <c r="A11" s="250"/>
      <c r="B11" s="245"/>
      <c r="C11" s="247"/>
      <c r="D11" s="399"/>
      <c r="E11" s="391"/>
      <c r="F11" s="391"/>
      <c r="G11" s="391"/>
      <c r="H11" s="391"/>
      <c r="I11" s="611" t="s">
        <v>1547</v>
      </c>
      <c r="J11" s="612"/>
      <c r="K11" s="612"/>
      <c r="L11" s="612"/>
      <c r="M11" s="612"/>
      <c r="N11" s="613"/>
      <c r="O11" s="257"/>
      <c r="P11" s="245"/>
    </row>
    <row r="12" spans="1:16" ht="30" customHeight="1" x14ac:dyDescent="0.2">
      <c r="A12" s="250"/>
      <c r="B12" s="245"/>
      <c r="C12" s="247"/>
      <c r="D12" s="358"/>
      <c r="E12" s="359"/>
      <c r="F12" s="359"/>
      <c r="G12" s="359"/>
      <c r="H12" s="603" t="s">
        <v>284</v>
      </c>
      <c r="I12" s="546" t="s">
        <v>1192</v>
      </c>
      <c r="J12" s="546" t="s">
        <v>1386</v>
      </c>
      <c r="K12" s="546" t="s">
        <v>1548</v>
      </c>
      <c r="L12" s="599" t="s">
        <v>1193</v>
      </c>
      <c r="M12" s="599" t="s">
        <v>1549</v>
      </c>
      <c r="N12" s="544" t="s">
        <v>1550</v>
      </c>
      <c r="O12" s="257"/>
      <c r="P12" s="245"/>
    </row>
    <row r="13" spans="1:16" ht="30" customHeight="1" x14ac:dyDescent="0.2">
      <c r="A13" s="250"/>
      <c r="B13" s="245"/>
      <c r="C13" s="247"/>
      <c r="D13" s="358" t="s">
        <v>140</v>
      </c>
      <c r="E13" s="363"/>
      <c r="F13" s="363"/>
      <c r="G13" s="363"/>
      <c r="H13" s="604"/>
      <c r="I13" s="547"/>
      <c r="J13" s="547"/>
      <c r="K13" s="547"/>
      <c r="L13" s="600"/>
      <c r="M13" s="600"/>
      <c r="N13" s="545"/>
      <c r="O13" s="257"/>
      <c r="P13" s="245"/>
    </row>
    <row r="14" spans="1:16" ht="18" customHeight="1" x14ac:dyDescent="0.2">
      <c r="A14" s="250"/>
      <c r="B14" s="245"/>
      <c r="C14" s="247"/>
      <c r="D14" s="586" t="s">
        <v>318</v>
      </c>
      <c r="E14" s="587"/>
      <c r="F14" s="587"/>
      <c r="G14" s="587"/>
      <c r="H14" s="610"/>
      <c r="I14" s="267"/>
      <c r="J14" s="267"/>
      <c r="K14" s="267"/>
      <c r="L14" s="392"/>
      <c r="M14" s="392"/>
      <c r="N14" s="268"/>
      <c r="O14" s="257"/>
      <c r="P14" s="245"/>
    </row>
    <row r="15" spans="1:16" ht="18" customHeight="1" x14ac:dyDescent="0.2">
      <c r="A15" s="250"/>
      <c r="B15" s="245"/>
      <c r="C15" s="247"/>
      <c r="D15" s="605" t="s">
        <v>142</v>
      </c>
      <c r="E15" s="606"/>
      <c r="F15" s="606"/>
      <c r="G15" s="606"/>
      <c r="H15" s="269" t="s">
        <v>218</v>
      </c>
      <c r="I15" s="270"/>
      <c r="J15" s="288"/>
      <c r="K15" s="270"/>
      <c r="L15" s="393"/>
      <c r="M15" s="392">
        <f t="shared" ref="M15:N20" si="0">I15+K15</f>
        <v>0</v>
      </c>
      <c r="N15" s="268">
        <f t="shared" si="0"/>
        <v>0</v>
      </c>
      <c r="O15" s="257"/>
      <c r="P15" s="245"/>
    </row>
    <row r="16" spans="1:16" ht="18" customHeight="1" x14ac:dyDescent="0.2">
      <c r="A16" s="250"/>
      <c r="B16" s="245"/>
      <c r="C16" s="247"/>
      <c r="D16" s="605" t="s">
        <v>144</v>
      </c>
      <c r="E16" s="606"/>
      <c r="F16" s="606"/>
      <c r="G16" s="606"/>
      <c r="H16" s="269" t="s">
        <v>220</v>
      </c>
      <c r="I16" s="270"/>
      <c r="J16" s="288"/>
      <c r="K16" s="270"/>
      <c r="L16" s="393"/>
      <c r="M16" s="392">
        <f t="shared" si="0"/>
        <v>0</v>
      </c>
      <c r="N16" s="268">
        <f t="shared" si="0"/>
        <v>0</v>
      </c>
      <c r="O16" s="257"/>
      <c r="P16" s="245"/>
    </row>
    <row r="17" spans="1:16" ht="18" customHeight="1" x14ac:dyDescent="0.2">
      <c r="A17" s="250"/>
      <c r="B17" s="245"/>
      <c r="C17" s="247"/>
      <c r="D17" s="605" t="s">
        <v>307</v>
      </c>
      <c r="E17" s="606"/>
      <c r="F17" s="606"/>
      <c r="G17" s="606"/>
      <c r="H17" s="269" t="s">
        <v>305</v>
      </c>
      <c r="I17" s="270"/>
      <c r="J17" s="288"/>
      <c r="K17" s="270"/>
      <c r="L17" s="393"/>
      <c r="M17" s="392">
        <f t="shared" si="0"/>
        <v>0</v>
      </c>
      <c r="N17" s="268">
        <f t="shared" si="0"/>
        <v>0</v>
      </c>
      <c r="O17" s="257"/>
      <c r="P17" s="245"/>
    </row>
    <row r="18" spans="1:16" ht="18" customHeight="1" x14ac:dyDescent="0.2">
      <c r="A18" s="250"/>
      <c r="B18" s="245"/>
      <c r="C18" s="247"/>
      <c r="D18" s="605" t="s">
        <v>309</v>
      </c>
      <c r="E18" s="606"/>
      <c r="F18" s="606"/>
      <c r="G18" s="606"/>
      <c r="H18" s="269" t="s">
        <v>310</v>
      </c>
      <c r="I18" s="270"/>
      <c r="J18" s="288"/>
      <c r="K18" s="270"/>
      <c r="L18" s="393"/>
      <c r="M18" s="392">
        <f t="shared" si="0"/>
        <v>0</v>
      </c>
      <c r="N18" s="268">
        <f t="shared" si="0"/>
        <v>0</v>
      </c>
      <c r="O18" s="257"/>
      <c r="P18" s="245"/>
    </row>
    <row r="19" spans="1:16" ht="18" customHeight="1" x14ac:dyDescent="0.2">
      <c r="A19" s="250"/>
      <c r="B19" s="245"/>
      <c r="C19" s="247"/>
      <c r="D19" s="582" t="s">
        <v>1538</v>
      </c>
      <c r="E19" s="583"/>
      <c r="F19" s="583"/>
      <c r="G19" s="583"/>
      <c r="H19" s="276" t="s">
        <v>1194</v>
      </c>
      <c r="I19" s="270"/>
      <c r="J19" s="288"/>
      <c r="K19" s="270"/>
      <c r="L19" s="393"/>
      <c r="M19" s="392">
        <f t="shared" si="0"/>
        <v>0</v>
      </c>
      <c r="N19" s="268">
        <f t="shared" si="0"/>
        <v>0</v>
      </c>
      <c r="O19" s="257"/>
      <c r="P19" s="245"/>
    </row>
    <row r="20" spans="1:16" ht="18" customHeight="1" x14ac:dyDescent="0.2">
      <c r="A20" s="250"/>
      <c r="B20" s="245"/>
      <c r="C20" s="247"/>
      <c r="D20" s="582" t="s">
        <v>1551</v>
      </c>
      <c r="E20" s="583"/>
      <c r="F20" s="583"/>
      <c r="G20" s="583"/>
      <c r="H20" s="276" t="s">
        <v>1195</v>
      </c>
      <c r="I20" s="393"/>
      <c r="J20" s="393"/>
      <c r="K20" s="393"/>
      <c r="L20" s="393"/>
      <c r="M20" s="392">
        <f t="shared" si="0"/>
        <v>0</v>
      </c>
      <c r="N20" s="268">
        <f t="shared" si="0"/>
        <v>0</v>
      </c>
      <c r="O20" s="257"/>
      <c r="P20" s="245"/>
    </row>
    <row r="21" spans="1:16" ht="18" customHeight="1" x14ac:dyDescent="0.2">
      <c r="A21" s="250"/>
      <c r="B21" s="245"/>
      <c r="C21" s="247"/>
      <c r="D21" s="607" t="s">
        <v>145</v>
      </c>
      <c r="E21" s="608"/>
      <c r="F21" s="608"/>
      <c r="G21" s="608"/>
      <c r="H21" s="609"/>
      <c r="I21" s="283">
        <f t="shared" ref="I21:N21" si="1">SUM(I15:I20)</f>
        <v>0</v>
      </c>
      <c r="J21" s="283">
        <f t="shared" si="1"/>
        <v>0</v>
      </c>
      <c r="K21" s="283">
        <f t="shared" si="1"/>
        <v>0</v>
      </c>
      <c r="L21" s="283">
        <f t="shared" si="1"/>
        <v>0</v>
      </c>
      <c r="M21" s="283">
        <f t="shared" si="1"/>
        <v>0</v>
      </c>
      <c r="N21" s="284">
        <f t="shared" si="1"/>
        <v>0</v>
      </c>
      <c r="O21" s="257"/>
      <c r="P21" s="245"/>
    </row>
    <row r="22" spans="1:16" ht="18" customHeight="1" x14ac:dyDescent="0.2">
      <c r="A22" s="250"/>
      <c r="B22" s="245"/>
      <c r="C22" s="247"/>
      <c r="D22" s="586" t="s">
        <v>256</v>
      </c>
      <c r="E22" s="587"/>
      <c r="F22" s="587"/>
      <c r="G22" s="587"/>
      <c r="H22" s="610"/>
      <c r="I22" s="267"/>
      <c r="J22" s="267"/>
      <c r="K22" s="267"/>
      <c r="L22" s="392"/>
      <c r="M22" s="392"/>
      <c r="N22" s="268"/>
      <c r="O22" s="257"/>
      <c r="P22" s="245"/>
    </row>
    <row r="23" spans="1:16" ht="18" customHeight="1" x14ac:dyDescent="0.2">
      <c r="A23" s="250"/>
      <c r="B23" s="245"/>
      <c r="C23" s="247"/>
      <c r="D23" s="582" t="s">
        <v>1538</v>
      </c>
      <c r="E23" s="583"/>
      <c r="F23" s="583"/>
      <c r="G23" s="583"/>
      <c r="H23" s="276" t="s">
        <v>1197</v>
      </c>
      <c r="I23" s="277"/>
      <c r="J23" s="277"/>
      <c r="K23" s="270"/>
      <c r="L23" s="393"/>
      <c r="M23" s="392">
        <f>I23+K23</f>
        <v>0</v>
      </c>
      <c r="N23" s="268">
        <f>J23+L23</f>
        <v>0</v>
      </c>
      <c r="O23" s="257"/>
      <c r="P23" s="245"/>
    </row>
    <row r="24" spans="1:16" ht="18" customHeight="1" x14ac:dyDescent="0.2">
      <c r="A24" s="250"/>
      <c r="B24" s="245"/>
      <c r="C24" s="247"/>
      <c r="D24" s="607" t="s">
        <v>146</v>
      </c>
      <c r="E24" s="608"/>
      <c r="F24" s="608"/>
      <c r="G24" s="608"/>
      <c r="H24" s="269"/>
      <c r="I24" s="283">
        <f t="shared" ref="I24:N24" si="2">SUM(I23:I23)</f>
        <v>0</v>
      </c>
      <c r="J24" s="283">
        <f t="shared" si="2"/>
        <v>0</v>
      </c>
      <c r="K24" s="283">
        <f t="shared" si="2"/>
        <v>0</v>
      </c>
      <c r="L24" s="283">
        <f t="shared" si="2"/>
        <v>0</v>
      </c>
      <c r="M24" s="283">
        <f t="shared" si="2"/>
        <v>0</v>
      </c>
      <c r="N24" s="284">
        <f t="shared" si="2"/>
        <v>0</v>
      </c>
      <c r="O24" s="257"/>
      <c r="P24" s="245"/>
    </row>
    <row r="25" spans="1:16" ht="18" customHeight="1" x14ac:dyDescent="0.2">
      <c r="A25" s="250"/>
      <c r="B25" s="245"/>
      <c r="C25" s="247"/>
      <c r="D25" s="586" t="s">
        <v>314</v>
      </c>
      <c r="E25" s="587"/>
      <c r="F25" s="587"/>
      <c r="G25" s="587"/>
      <c r="H25" s="610"/>
      <c r="I25" s="267"/>
      <c r="J25" s="267"/>
      <c r="K25" s="267"/>
      <c r="L25" s="394"/>
      <c r="M25" s="394"/>
      <c r="N25" s="289"/>
      <c r="O25" s="257"/>
      <c r="P25" s="245"/>
    </row>
    <row r="26" spans="1:16" ht="18" customHeight="1" x14ac:dyDescent="0.2">
      <c r="A26" s="250"/>
      <c r="B26" s="245"/>
      <c r="C26" s="247"/>
      <c r="D26" s="605" t="s">
        <v>315</v>
      </c>
      <c r="E26" s="606"/>
      <c r="F26" s="606"/>
      <c r="G26" s="606"/>
      <c r="H26" s="269" t="s">
        <v>313</v>
      </c>
      <c r="I26" s="270"/>
      <c r="J26" s="288"/>
      <c r="K26" s="270"/>
      <c r="L26" s="393"/>
      <c r="M26" s="392">
        <f>I26+K26</f>
        <v>0</v>
      </c>
      <c r="N26" s="268">
        <f>J26+L26</f>
        <v>0</v>
      </c>
      <c r="O26" s="257"/>
      <c r="P26" s="245"/>
    </row>
    <row r="27" spans="1:16" ht="18" customHeight="1" x14ac:dyDescent="0.2">
      <c r="A27" s="250"/>
      <c r="B27" s="245"/>
      <c r="C27" s="247"/>
      <c r="D27" s="582" t="s">
        <v>1538</v>
      </c>
      <c r="E27" s="583"/>
      <c r="F27" s="583"/>
      <c r="G27" s="583"/>
      <c r="H27" s="276" t="s">
        <v>1199</v>
      </c>
      <c r="I27" s="270"/>
      <c r="J27" s="288"/>
      <c r="K27" s="270"/>
      <c r="L27" s="393"/>
      <c r="M27" s="392">
        <f>I27+K27</f>
        <v>0</v>
      </c>
      <c r="N27" s="268">
        <f>J27+L27</f>
        <v>0</v>
      </c>
      <c r="O27" s="257"/>
      <c r="P27" s="245"/>
    </row>
    <row r="28" spans="1:16" ht="18" customHeight="1" x14ac:dyDescent="0.2">
      <c r="A28" s="250"/>
      <c r="B28" s="245"/>
      <c r="C28" s="247"/>
      <c r="D28" s="607" t="s">
        <v>377</v>
      </c>
      <c r="E28" s="608"/>
      <c r="F28" s="608"/>
      <c r="G28" s="608"/>
      <c r="H28" s="609"/>
      <c r="I28" s="283">
        <f t="shared" ref="I28:N28" si="3">SUM(I26:I27)</f>
        <v>0</v>
      </c>
      <c r="J28" s="283">
        <f t="shared" si="3"/>
        <v>0</v>
      </c>
      <c r="K28" s="283">
        <f t="shared" si="3"/>
        <v>0</v>
      </c>
      <c r="L28" s="283">
        <f t="shared" si="3"/>
        <v>0</v>
      </c>
      <c r="M28" s="283">
        <f t="shared" si="3"/>
        <v>0</v>
      </c>
      <c r="N28" s="284">
        <f t="shared" si="3"/>
        <v>0</v>
      </c>
      <c r="O28" s="257"/>
      <c r="P28" s="245"/>
    </row>
    <row r="29" spans="1:16" ht="18" customHeight="1" x14ac:dyDescent="0.2">
      <c r="A29" s="250"/>
      <c r="B29" s="245"/>
      <c r="C29" s="247"/>
      <c r="D29" s="586" t="s">
        <v>147</v>
      </c>
      <c r="E29" s="587"/>
      <c r="F29" s="587"/>
      <c r="G29" s="587"/>
      <c r="H29" s="610"/>
      <c r="I29" s="267"/>
      <c r="J29" s="267"/>
      <c r="K29" s="267"/>
      <c r="L29" s="392"/>
      <c r="M29" s="392"/>
      <c r="N29" s="268"/>
      <c r="O29" s="257"/>
      <c r="P29" s="245"/>
    </row>
    <row r="30" spans="1:16" ht="18" customHeight="1" x14ac:dyDescent="0.2">
      <c r="A30" s="250"/>
      <c r="B30" s="245"/>
      <c r="C30" s="247"/>
      <c r="D30" s="582" t="s">
        <v>1538</v>
      </c>
      <c r="E30" s="583"/>
      <c r="F30" s="583"/>
      <c r="G30" s="583"/>
      <c r="H30" s="276" t="s">
        <v>1201</v>
      </c>
      <c r="I30" s="277"/>
      <c r="J30" s="277"/>
      <c r="K30" s="270"/>
      <c r="L30" s="393"/>
      <c r="M30" s="392">
        <f>K30</f>
        <v>0</v>
      </c>
      <c r="N30" s="268">
        <f>L30</f>
        <v>0</v>
      </c>
      <c r="O30" s="257"/>
      <c r="P30" s="245"/>
    </row>
    <row r="31" spans="1:16" ht="18" customHeight="1" x14ac:dyDescent="0.2">
      <c r="A31" s="250"/>
      <c r="B31" s="245"/>
      <c r="C31" s="247"/>
      <c r="D31" s="582" t="s">
        <v>1551</v>
      </c>
      <c r="E31" s="583"/>
      <c r="F31" s="583"/>
      <c r="G31" s="583"/>
      <c r="H31" s="276" t="s">
        <v>1202</v>
      </c>
      <c r="I31" s="376"/>
      <c r="J31" s="376"/>
      <c r="K31" s="393"/>
      <c r="L31" s="393"/>
      <c r="M31" s="392">
        <f>K31</f>
        <v>0</v>
      </c>
      <c r="N31" s="268">
        <f>L31</f>
        <v>0</v>
      </c>
      <c r="O31" s="257"/>
      <c r="P31" s="245"/>
    </row>
    <row r="32" spans="1:16" ht="18" customHeight="1" x14ac:dyDescent="0.2">
      <c r="A32" s="250"/>
      <c r="B32" s="245"/>
      <c r="C32" s="247"/>
      <c r="D32" s="607" t="s">
        <v>150</v>
      </c>
      <c r="E32" s="608"/>
      <c r="F32" s="608"/>
      <c r="G32" s="608"/>
      <c r="H32" s="609"/>
      <c r="I32" s="283">
        <f t="shared" ref="I32:N32" si="4">SUM(I30:I31)</f>
        <v>0</v>
      </c>
      <c r="J32" s="283">
        <f t="shared" si="4"/>
        <v>0</v>
      </c>
      <c r="K32" s="283">
        <f t="shared" si="4"/>
        <v>0</v>
      </c>
      <c r="L32" s="283">
        <f t="shared" si="4"/>
        <v>0</v>
      </c>
      <c r="M32" s="283">
        <f t="shared" si="4"/>
        <v>0</v>
      </c>
      <c r="N32" s="284">
        <f t="shared" si="4"/>
        <v>0</v>
      </c>
      <c r="O32" s="257"/>
      <c r="P32" s="245"/>
    </row>
    <row r="33" spans="1:16" ht="18" customHeight="1" x14ac:dyDescent="0.2">
      <c r="A33" s="250"/>
      <c r="B33" s="245"/>
      <c r="C33" s="247"/>
      <c r="D33" s="586" t="s">
        <v>258</v>
      </c>
      <c r="E33" s="587"/>
      <c r="F33" s="587"/>
      <c r="G33" s="587"/>
      <c r="H33" s="610"/>
      <c r="I33" s="267"/>
      <c r="J33" s="267"/>
      <c r="K33" s="267"/>
      <c r="L33" s="392"/>
      <c r="M33" s="392"/>
      <c r="N33" s="268"/>
      <c r="O33" s="257"/>
      <c r="P33" s="245"/>
    </row>
    <row r="34" spans="1:16" ht="18" customHeight="1" x14ac:dyDescent="0.2">
      <c r="A34" s="250"/>
      <c r="B34" s="245"/>
      <c r="C34" s="247"/>
      <c r="D34" s="582" t="s">
        <v>1538</v>
      </c>
      <c r="E34" s="583"/>
      <c r="F34" s="583"/>
      <c r="G34" s="583"/>
      <c r="H34" s="276" t="s">
        <v>1204</v>
      </c>
      <c r="I34" s="277"/>
      <c r="J34" s="277"/>
      <c r="K34" s="270"/>
      <c r="L34" s="393"/>
      <c r="M34" s="392">
        <f>K34</f>
        <v>0</v>
      </c>
      <c r="N34" s="268">
        <f>L34</f>
        <v>0</v>
      </c>
      <c r="O34" s="257"/>
      <c r="P34" s="245"/>
    </row>
    <row r="35" spans="1:16" ht="18" customHeight="1" x14ac:dyDescent="0.2">
      <c r="A35" s="250"/>
      <c r="B35" s="245"/>
      <c r="C35" s="247"/>
      <c r="D35" s="588" t="s">
        <v>151</v>
      </c>
      <c r="E35" s="589"/>
      <c r="F35" s="589"/>
      <c r="G35" s="589"/>
      <c r="H35" s="616"/>
      <c r="I35" s="293">
        <f t="shared" ref="I35:N35" si="5">SUM(I34:I34)</f>
        <v>0</v>
      </c>
      <c r="J35" s="293">
        <f t="shared" si="5"/>
        <v>0</v>
      </c>
      <c r="K35" s="293">
        <f t="shared" si="5"/>
        <v>0</v>
      </c>
      <c r="L35" s="293">
        <f t="shared" si="5"/>
        <v>0</v>
      </c>
      <c r="M35" s="293">
        <f t="shared" si="5"/>
        <v>0</v>
      </c>
      <c r="N35" s="294">
        <f t="shared" si="5"/>
        <v>0</v>
      </c>
      <c r="O35" s="257"/>
      <c r="P35" s="245"/>
    </row>
    <row r="36" spans="1:16" ht="15" customHeight="1" x14ac:dyDescent="0.2">
      <c r="A36" s="250"/>
      <c r="B36" s="245"/>
      <c r="C36" s="247"/>
      <c r="D36" s="247"/>
      <c r="E36" s="247"/>
      <c r="F36" s="247"/>
      <c r="G36" s="247"/>
      <c r="H36" s="247"/>
      <c r="I36" s="247"/>
      <c r="J36" s="247"/>
      <c r="K36" s="247"/>
      <c r="L36" s="247"/>
      <c r="M36" s="247"/>
      <c r="N36" s="247"/>
      <c r="O36" s="257"/>
      <c r="P36" s="245"/>
    </row>
    <row r="37" spans="1:16" ht="15" customHeight="1" x14ac:dyDescent="0.2">
      <c r="A37" s="249"/>
      <c r="B37" s="245"/>
      <c r="C37" s="247"/>
      <c r="D37" s="581">
        <f ca="1">NOW()</f>
        <v>45015.406624768519</v>
      </c>
      <c r="E37" s="581"/>
      <c r="F37" s="248"/>
      <c r="G37" s="248"/>
      <c r="H37" s="248"/>
      <c r="I37" s="248"/>
      <c r="J37" s="248"/>
      <c r="K37" s="248"/>
      <c r="M37" s="296" t="str">
        <f>CONCATENATE("Specifieke informatie B, ",LOWER(A6))</f>
        <v>Specifieke informatie B, pagina 1</v>
      </c>
      <c r="N37" s="296"/>
      <c r="O37" s="247"/>
      <c r="P37" s="245"/>
    </row>
    <row r="38" spans="1:16" x14ac:dyDescent="0.2">
      <c r="A38" s="244"/>
      <c r="B38" s="245"/>
      <c r="C38" s="245"/>
      <c r="D38" s="245"/>
      <c r="E38" s="245"/>
      <c r="F38" s="245"/>
      <c r="G38" s="245"/>
      <c r="H38" s="245"/>
      <c r="I38" s="245"/>
      <c r="J38" s="245"/>
      <c r="K38" s="245"/>
      <c r="L38" s="245"/>
      <c r="M38" s="245"/>
      <c r="N38" s="245"/>
      <c r="O38" s="245"/>
      <c r="P38" s="245"/>
    </row>
    <row r="39" spans="1:16" ht="18" customHeight="1" x14ac:dyDescent="0.2">
      <c r="A39" s="246" t="s">
        <v>108</v>
      </c>
      <c r="B39" s="245"/>
      <c r="C39" s="297"/>
      <c r="D39" s="248" t="str">
        <f>D6</f>
        <v>KWARTAALSTAAT ZVW 2023</v>
      </c>
      <c r="E39" s="247"/>
      <c r="F39" s="247"/>
      <c r="G39" s="247"/>
      <c r="H39" s="247"/>
      <c r="I39" s="247"/>
      <c r="J39" s="247"/>
      <c r="K39" s="247"/>
      <c r="L39" s="247"/>
      <c r="M39" s="247"/>
      <c r="N39" s="247"/>
      <c r="O39" s="248"/>
      <c r="P39" s="245"/>
    </row>
    <row r="40" spans="1:16" ht="18" customHeight="1" x14ac:dyDescent="0.2">
      <c r="A40" s="249"/>
      <c r="B40" s="245"/>
      <c r="C40" s="247"/>
      <c r="D40" s="248" t="s">
        <v>1545</v>
      </c>
      <c r="E40" s="247"/>
      <c r="F40" s="247"/>
      <c r="G40" s="247"/>
      <c r="H40" s="247"/>
      <c r="I40" s="247"/>
      <c r="J40" s="247"/>
      <c r="K40" s="247"/>
      <c r="L40" s="247"/>
      <c r="M40" s="247"/>
      <c r="N40" s="247"/>
      <c r="O40" s="247"/>
      <c r="P40" s="245"/>
    </row>
    <row r="41" spans="1:16" ht="18" customHeight="1" x14ac:dyDescent="0.2">
      <c r="A41" s="250"/>
      <c r="B41" s="245"/>
      <c r="C41" s="247"/>
      <c r="D41" s="248" t="str">
        <f>IF(naw_uzovi_zorgverzekeraar&lt;&gt;"0000",CONCATENATE(UPPER(naw_naam_zorgverzekeraar),", ",UPPER(naw_plaats_zorgverzekeraar)),"")</f>
        <v/>
      </c>
      <c r="E41" s="248"/>
      <c r="F41" s="248"/>
      <c r="G41" s="248"/>
      <c r="H41" s="248"/>
      <c r="I41" s="248"/>
      <c r="J41" s="248"/>
      <c r="K41" s="248"/>
      <c r="L41" s="248"/>
      <c r="M41" s="248"/>
      <c r="N41" s="251" t="str">
        <f>CONCATENATE("UZOVI: ",naw_uzovi_zorgverzekeraar)</f>
        <v>UZOVI: 0000</v>
      </c>
      <c r="O41" s="248"/>
      <c r="P41" s="245"/>
    </row>
    <row r="42" spans="1:16" ht="18" customHeight="1" x14ac:dyDescent="0.2">
      <c r="A42" s="249"/>
      <c r="B42" s="245"/>
      <c r="C42" s="247"/>
      <c r="D42" s="252" t="s">
        <v>211</v>
      </c>
      <c r="E42" s="248"/>
      <c r="F42" s="248"/>
      <c r="G42" s="248"/>
      <c r="H42" s="248"/>
      <c r="I42" s="248"/>
      <c r="J42" s="248"/>
      <c r="K42" s="248"/>
      <c r="L42" s="253"/>
      <c r="M42" s="253"/>
      <c r="N42" s="253"/>
      <c r="O42" s="247"/>
      <c r="P42" s="245"/>
    </row>
    <row r="43" spans="1:16" ht="18" customHeight="1" x14ac:dyDescent="0.2">
      <c r="A43" s="250"/>
      <c r="B43" s="245"/>
      <c r="C43" s="297"/>
      <c r="D43" s="254" t="s">
        <v>1552</v>
      </c>
      <c r="E43" s="248"/>
      <c r="F43" s="248"/>
      <c r="G43" s="248"/>
      <c r="H43" s="248"/>
      <c r="I43" s="248"/>
      <c r="J43" s="248"/>
      <c r="K43" s="248"/>
      <c r="L43" s="296"/>
      <c r="M43" s="296"/>
      <c r="N43" s="296"/>
      <c r="O43" s="248"/>
      <c r="P43" s="245"/>
    </row>
    <row r="44" spans="1:16" ht="18" customHeight="1" x14ac:dyDescent="0.2">
      <c r="A44" s="250"/>
      <c r="B44" s="245"/>
      <c r="C44" s="247"/>
      <c r="D44" s="399"/>
      <c r="E44" s="391"/>
      <c r="F44" s="391"/>
      <c r="G44" s="391"/>
      <c r="H44" s="391"/>
      <c r="I44" s="593" t="s">
        <v>1547</v>
      </c>
      <c r="J44" s="594"/>
      <c r="K44" s="594"/>
      <c r="L44" s="594"/>
      <c r="M44" s="594"/>
      <c r="N44" s="595"/>
      <c r="O44" s="257"/>
      <c r="P44" s="245"/>
    </row>
    <row r="45" spans="1:16" ht="30" customHeight="1" x14ac:dyDescent="0.2">
      <c r="A45" s="250"/>
      <c r="B45" s="245"/>
      <c r="C45" s="247"/>
      <c r="D45" s="358"/>
      <c r="E45" s="359"/>
      <c r="F45" s="359"/>
      <c r="G45" s="359"/>
      <c r="H45" s="603" t="s">
        <v>284</v>
      </c>
      <c r="I45" s="546" t="s">
        <v>1192</v>
      </c>
      <c r="J45" s="546" t="s">
        <v>1386</v>
      </c>
      <c r="K45" s="546" t="s">
        <v>1548</v>
      </c>
      <c r="L45" s="599" t="s">
        <v>1193</v>
      </c>
      <c r="M45" s="599" t="s">
        <v>1549</v>
      </c>
      <c r="N45" s="544" t="s">
        <v>1550</v>
      </c>
      <c r="O45" s="257"/>
      <c r="P45" s="245"/>
    </row>
    <row r="46" spans="1:16" ht="30" customHeight="1" x14ac:dyDescent="0.2">
      <c r="A46" s="250"/>
      <c r="B46" s="245"/>
      <c r="C46" s="247"/>
      <c r="D46" s="358" t="s">
        <v>140</v>
      </c>
      <c r="E46" s="363"/>
      <c r="F46" s="363"/>
      <c r="G46" s="363"/>
      <c r="H46" s="604"/>
      <c r="I46" s="547"/>
      <c r="J46" s="547"/>
      <c r="K46" s="547"/>
      <c r="L46" s="600"/>
      <c r="M46" s="600"/>
      <c r="N46" s="545"/>
      <c r="O46" s="257"/>
      <c r="P46" s="245"/>
    </row>
    <row r="47" spans="1:16" ht="18" customHeight="1" x14ac:dyDescent="0.2">
      <c r="A47" s="250"/>
      <c r="B47" s="245"/>
      <c r="C47" s="297"/>
      <c r="D47" s="586" t="s">
        <v>253</v>
      </c>
      <c r="E47" s="587"/>
      <c r="F47" s="587"/>
      <c r="G47" s="587"/>
      <c r="H47" s="610"/>
      <c r="I47" s="267"/>
      <c r="J47" s="267"/>
      <c r="K47" s="267"/>
      <c r="L47" s="392"/>
      <c r="M47" s="392"/>
      <c r="N47" s="268"/>
      <c r="O47" s="257"/>
      <c r="P47" s="245"/>
    </row>
    <row r="48" spans="1:16" ht="18" customHeight="1" x14ac:dyDescent="0.2">
      <c r="A48" s="250"/>
      <c r="B48" s="245"/>
      <c r="C48" s="297"/>
      <c r="D48" s="614" t="s">
        <v>394</v>
      </c>
      <c r="E48" s="615"/>
      <c r="F48" s="615"/>
      <c r="G48" s="615"/>
      <c r="H48" s="298" t="s">
        <v>391</v>
      </c>
      <c r="I48" s="270"/>
      <c r="J48" s="288"/>
      <c r="K48" s="270"/>
      <c r="L48" s="393"/>
      <c r="M48" s="392">
        <f t="shared" ref="M48:N50" si="6">I48+K48</f>
        <v>0</v>
      </c>
      <c r="N48" s="268">
        <f t="shared" si="6"/>
        <v>0</v>
      </c>
      <c r="O48" s="257"/>
      <c r="P48" s="245"/>
    </row>
    <row r="49" spans="1:16" ht="18" customHeight="1" x14ac:dyDescent="0.2">
      <c r="A49" s="250"/>
      <c r="B49" s="245"/>
      <c r="C49" s="247"/>
      <c r="D49" s="614" t="s">
        <v>41</v>
      </c>
      <c r="E49" s="615"/>
      <c r="F49" s="615"/>
      <c r="G49" s="615"/>
      <c r="H49" s="298" t="s">
        <v>1206</v>
      </c>
      <c r="I49" s="270"/>
      <c r="J49" s="288"/>
      <c r="K49" s="270"/>
      <c r="L49" s="393"/>
      <c r="M49" s="392">
        <f t="shared" si="6"/>
        <v>0</v>
      </c>
      <c r="N49" s="268">
        <f t="shared" si="6"/>
        <v>0</v>
      </c>
      <c r="O49" s="257"/>
      <c r="P49" s="245"/>
    </row>
    <row r="50" spans="1:16" ht="18" customHeight="1" x14ac:dyDescent="0.2">
      <c r="A50" s="250"/>
      <c r="B50" s="245"/>
      <c r="C50" s="247"/>
      <c r="D50" s="614" t="s">
        <v>42</v>
      </c>
      <c r="E50" s="615"/>
      <c r="F50" s="615"/>
      <c r="G50" s="615"/>
      <c r="H50" s="298" t="s">
        <v>1207</v>
      </c>
      <c r="I50" s="270"/>
      <c r="J50" s="288"/>
      <c r="K50" s="270"/>
      <c r="L50" s="393"/>
      <c r="M50" s="392">
        <f t="shared" si="6"/>
        <v>0</v>
      </c>
      <c r="N50" s="268">
        <f t="shared" si="6"/>
        <v>0</v>
      </c>
      <c r="O50" s="257"/>
      <c r="P50" s="245"/>
    </row>
    <row r="51" spans="1:16" ht="18" customHeight="1" x14ac:dyDescent="0.2">
      <c r="A51" s="250"/>
      <c r="B51" s="245"/>
      <c r="C51" s="247"/>
      <c r="D51" s="582" t="s">
        <v>1538</v>
      </c>
      <c r="E51" s="583"/>
      <c r="F51" s="583"/>
      <c r="G51" s="583"/>
      <c r="H51" s="276" t="s">
        <v>1208</v>
      </c>
      <c r="I51" s="270"/>
      <c r="J51" s="288"/>
      <c r="K51" s="270"/>
      <c r="L51" s="393"/>
      <c r="M51" s="392">
        <f>I51+K51</f>
        <v>0</v>
      </c>
      <c r="N51" s="268">
        <f>J51+L51</f>
        <v>0</v>
      </c>
      <c r="O51" s="257"/>
      <c r="P51" s="245"/>
    </row>
    <row r="52" spans="1:16" ht="18" customHeight="1" x14ac:dyDescent="0.2">
      <c r="A52" s="250"/>
      <c r="B52" s="245"/>
      <c r="C52" s="247"/>
      <c r="D52" s="582" t="s">
        <v>1551</v>
      </c>
      <c r="E52" s="583"/>
      <c r="F52" s="583"/>
      <c r="G52" s="583"/>
      <c r="H52" s="276" t="s">
        <v>1209</v>
      </c>
      <c r="I52" s="270"/>
      <c r="J52" s="288"/>
      <c r="K52" s="277"/>
      <c r="L52" s="277"/>
      <c r="M52" s="392">
        <f>I52</f>
        <v>0</v>
      </c>
      <c r="N52" s="268">
        <f>J52</f>
        <v>0</v>
      </c>
      <c r="O52" s="257"/>
      <c r="P52" s="245"/>
    </row>
    <row r="53" spans="1:16" ht="18" customHeight="1" x14ac:dyDescent="0.2">
      <c r="A53" s="250"/>
      <c r="B53" s="245"/>
      <c r="C53" s="247"/>
      <c r="D53" s="361" t="s">
        <v>153</v>
      </c>
      <c r="E53" s="359"/>
      <c r="F53" s="359"/>
      <c r="G53" s="359"/>
      <c r="H53" s="299"/>
      <c r="I53" s="300">
        <f t="shared" ref="I53:N53" si="7">SUM(I48:I52)</f>
        <v>0</v>
      </c>
      <c r="J53" s="300">
        <f t="shared" si="7"/>
        <v>0</v>
      </c>
      <c r="K53" s="300">
        <f t="shared" si="7"/>
        <v>0</v>
      </c>
      <c r="L53" s="300">
        <f t="shared" si="7"/>
        <v>0</v>
      </c>
      <c r="M53" s="300">
        <f t="shared" si="7"/>
        <v>0</v>
      </c>
      <c r="N53" s="318">
        <f t="shared" si="7"/>
        <v>0</v>
      </c>
      <c r="O53" s="257"/>
      <c r="P53" s="245"/>
    </row>
    <row r="54" spans="1:16" ht="18" customHeight="1" x14ac:dyDescent="0.2">
      <c r="A54" s="250"/>
      <c r="B54" s="245"/>
      <c r="C54" s="247"/>
      <c r="D54" s="360" t="s">
        <v>255</v>
      </c>
      <c r="E54" s="301"/>
      <c r="F54" s="301"/>
      <c r="G54" s="301"/>
      <c r="H54" s="302"/>
      <c r="I54" s="303"/>
      <c r="J54" s="267"/>
      <c r="K54" s="303"/>
      <c r="L54" s="392"/>
      <c r="M54" s="392"/>
      <c r="N54" s="268"/>
      <c r="O54" s="257"/>
      <c r="P54" s="245"/>
    </row>
    <row r="55" spans="1:16" ht="18" customHeight="1" x14ac:dyDescent="0.2">
      <c r="A55" s="250"/>
      <c r="B55" s="245"/>
      <c r="C55" s="247"/>
      <c r="D55" s="614" t="s">
        <v>242</v>
      </c>
      <c r="E55" s="615"/>
      <c r="F55" s="615"/>
      <c r="G55" s="615"/>
      <c r="H55" s="298" t="s">
        <v>226</v>
      </c>
      <c r="I55" s="270"/>
      <c r="J55" s="288"/>
      <c r="K55" s="270"/>
      <c r="L55" s="393"/>
      <c r="M55" s="392">
        <f t="shared" ref="M55:N59" si="8">I55+K55</f>
        <v>0</v>
      </c>
      <c r="N55" s="268">
        <f t="shared" si="8"/>
        <v>0</v>
      </c>
      <c r="O55" s="257"/>
      <c r="P55" s="245"/>
    </row>
    <row r="56" spans="1:16" ht="18" customHeight="1" x14ac:dyDescent="0.2">
      <c r="A56" s="250"/>
      <c r="B56" s="245"/>
      <c r="C56" s="247"/>
      <c r="D56" s="614" t="s">
        <v>243</v>
      </c>
      <c r="E56" s="615"/>
      <c r="F56" s="615"/>
      <c r="G56" s="615"/>
      <c r="H56" s="298" t="s">
        <v>227</v>
      </c>
      <c r="I56" s="270"/>
      <c r="J56" s="288"/>
      <c r="K56" s="270"/>
      <c r="L56" s="393"/>
      <c r="M56" s="392">
        <f t="shared" si="8"/>
        <v>0</v>
      </c>
      <c r="N56" s="268">
        <f t="shared" si="8"/>
        <v>0</v>
      </c>
      <c r="O56" s="257"/>
      <c r="P56" s="245"/>
    </row>
    <row r="57" spans="1:16" ht="18" customHeight="1" x14ac:dyDescent="0.2">
      <c r="A57" s="250"/>
      <c r="B57" s="245"/>
      <c r="C57" s="247"/>
      <c r="D57" s="614" t="s">
        <v>244</v>
      </c>
      <c r="E57" s="615"/>
      <c r="F57" s="615"/>
      <c r="G57" s="615"/>
      <c r="H57" s="298" t="s">
        <v>228</v>
      </c>
      <c r="I57" s="270"/>
      <c r="J57" s="288"/>
      <c r="K57" s="270"/>
      <c r="L57" s="393"/>
      <c r="M57" s="392">
        <f t="shared" si="8"/>
        <v>0</v>
      </c>
      <c r="N57" s="268">
        <f t="shared" si="8"/>
        <v>0</v>
      </c>
      <c r="O57" s="257"/>
      <c r="P57" s="245"/>
    </row>
    <row r="58" spans="1:16" ht="18" customHeight="1" x14ac:dyDescent="0.2">
      <c r="A58" s="250"/>
      <c r="B58" s="245"/>
      <c r="C58" s="247"/>
      <c r="D58" s="614" t="s">
        <v>245</v>
      </c>
      <c r="E58" s="615"/>
      <c r="F58" s="615"/>
      <c r="G58" s="615"/>
      <c r="H58" s="298" t="s">
        <v>229</v>
      </c>
      <c r="I58" s="270"/>
      <c r="J58" s="288"/>
      <c r="K58" s="270"/>
      <c r="L58" s="393"/>
      <c r="M58" s="392">
        <f t="shared" si="8"/>
        <v>0</v>
      </c>
      <c r="N58" s="268">
        <f t="shared" si="8"/>
        <v>0</v>
      </c>
      <c r="O58" s="247"/>
      <c r="P58" s="245"/>
    </row>
    <row r="59" spans="1:16" ht="18" customHeight="1" x14ac:dyDescent="0.2">
      <c r="A59" s="250"/>
      <c r="B59" s="245"/>
      <c r="C59" s="247"/>
      <c r="D59" s="614" t="s">
        <v>246</v>
      </c>
      <c r="E59" s="615"/>
      <c r="F59" s="615"/>
      <c r="G59" s="615"/>
      <c r="H59" s="298" t="s">
        <v>230</v>
      </c>
      <c r="I59" s="270"/>
      <c r="J59" s="288"/>
      <c r="K59" s="270"/>
      <c r="L59" s="393"/>
      <c r="M59" s="392">
        <f t="shared" si="8"/>
        <v>0</v>
      </c>
      <c r="N59" s="268">
        <f t="shared" si="8"/>
        <v>0</v>
      </c>
      <c r="O59" s="247"/>
      <c r="P59" s="245"/>
    </row>
    <row r="60" spans="1:16" ht="18" customHeight="1" x14ac:dyDescent="0.2">
      <c r="A60" s="250"/>
      <c r="B60" s="245"/>
      <c r="C60" s="247"/>
      <c r="D60" s="582" t="s">
        <v>1538</v>
      </c>
      <c r="E60" s="583"/>
      <c r="F60" s="583"/>
      <c r="G60" s="583"/>
      <c r="H60" s="276" t="s">
        <v>1211</v>
      </c>
      <c r="I60" s="277"/>
      <c r="J60" s="277"/>
      <c r="K60" s="288"/>
      <c r="L60" s="394"/>
      <c r="M60" s="392">
        <f>K60</f>
        <v>0</v>
      </c>
      <c r="N60" s="268">
        <f>L60</f>
        <v>0</v>
      </c>
      <c r="O60" s="247"/>
      <c r="P60" s="245"/>
    </row>
    <row r="61" spans="1:16" ht="18" customHeight="1" x14ac:dyDescent="0.2">
      <c r="A61" s="250"/>
      <c r="B61" s="245"/>
      <c r="C61" s="247"/>
      <c r="D61" s="584" t="s">
        <v>154</v>
      </c>
      <c r="E61" s="585"/>
      <c r="F61" s="585"/>
      <c r="G61" s="585"/>
      <c r="H61" s="585"/>
      <c r="I61" s="283">
        <f t="shared" ref="I61:N61" si="9">SUM(I55:I60)</f>
        <v>0</v>
      </c>
      <c r="J61" s="283">
        <f t="shared" si="9"/>
        <v>0</v>
      </c>
      <c r="K61" s="283">
        <f t="shared" si="9"/>
        <v>0</v>
      </c>
      <c r="L61" s="283">
        <f t="shared" si="9"/>
        <v>0</v>
      </c>
      <c r="M61" s="283">
        <f t="shared" si="9"/>
        <v>0</v>
      </c>
      <c r="N61" s="284">
        <f t="shared" si="9"/>
        <v>0</v>
      </c>
      <c r="O61" s="247"/>
      <c r="P61" s="245"/>
    </row>
    <row r="62" spans="1:16" ht="18" customHeight="1" x14ac:dyDescent="0.2">
      <c r="A62" s="250"/>
      <c r="B62" s="245"/>
      <c r="C62" s="247"/>
      <c r="D62" s="586" t="s">
        <v>257</v>
      </c>
      <c r="E62" s="587"/>
      <c r="F62" s="587"/>
      <c r="G62" s="587"/>
      <c r="H62" s="587"/>
      <c r="I62" s="267"/>
      <c r="J62" s="267"/>
      <c r="K62" s="267"/>
      <c r="L62" s="392"/>
      <c r="M62" s="392"/>
      <c r="N62" s="268"/>
      <c r="O62" s="247"/>
      <c r="P62" s="245"/>
    </row>
    <row r="63" spans="1:16" ht="18" customHeight="1" x14ac:dyDescent="0.2">
      <c r="A63" s="250"/>
      <c r="B63" s="245"/>
      <c r="C63" s="247"/>
      <c r="D63" s="582" t="s">
        <v>1538</v>
      </c>
      <c r="E63" s="583"/>
      <c r="F63" s="583"/>
      <c r="G63" s="583"/>
      <c r="H63" s="276" t="s">
        <v>1213</v>
      </c>
      <c r="I63" s="270"/>
      <c r="J63" s="288"/>
      <c r="K63" s="270"/>
      <c r="L63" s="393"/>
      <c r="M63" s="392">
        <f>I63+K63</f>
        <v>0</v>
      </c>
      <c r="N63" s="268">
        <f>J63+L63</f>
        <v>0</v>
      </c>
      <c r="O63" s="247"/>
      <c r="P63" s="245"/>
    </row>
    <row r="64" spans="1:16" ht="18" customHeight="1" x14ac:dyDescent="0.2">
      <c r="A64" s="250"/>
      <c r="B64" s="245"/>
      <c r="C64" s="247"/>
      <c r="D64" s="584" t="s">
        <v>155</v>
      </c>
      <c r="E64" s="585"/>
      <c r="F64" s="585"/>
      <c r="G64" s="585"/>
      <c r="H64" s="585"/>
      <c r="I64" s="283">
        <f t="shared" ref="I64:N64" si="10">SUM(I63:I63)</f>
        <v>0</v>
      </c>
      <c r="J64" s="283">
        <f t="shared" si="10"/>
        <v>0</v>
      </c>
      <c r="K64" s="283">
        <f t="shared" si="10"/>
        <v>0</v>
      </c>
      <c r="L64" s="283">
        <f t="shared" si="10"/>
        <v>0</v>
      </c>
      <c r="M64" s="283">
        <f t="shared" si="10"/>
        <v>0</v>
      </c>
      <c r="N64" s="284">
        <f t="shared" si="10"/>
        <v>0</v>
      </c>
      <c r="O64" s="247"/>
      <c r="P64" s="245"/>
    </row>
    <row r="65" spans="1:16" ht="18" customHeight="1" x14ac:dyDescent="0.2">
      <c r="A65" s="250"/>
      <c r="B65" s="245"/>
      <c r="C65" s="247"/>
      <c r="D65" s="586" t="s">
        <v>156</v>
      </c>
      <c r="E65" s="587"/>
      <c r="F65" s="587"/>
      <c r="G65" s="587"/>
      <c r="H65" s="587"/>
      <c r="I65" s="267"/>
      <c r="J65" s="267"/>
      <c r="K65" s="267"/>
      <c r="L65" s="392"/>
      <c r="M65" s="392"/>
      <c r="N65" s="268"/>
      <c r="O65" s="247"/>
      <c r="P65" s="245"/>
    </row>
    <row r="66" spans="1:16" ht="18" customHeight="1" x14ac:dyDescent="0.2">
      <c r="A66" s="250"/>
      <c r="B66" s="245"/>
      <c r="C66" s="247"/>
      <c r="D66" s="584" t="s">
        <v>247</v>
      </c>
      <c r="E66" s="585"/>
      <c r="F66" s="585"/>
      <c r="G66" s="585"/>
      <c r="H66" s="304" t="s">
        <v>232</v>
      </c>
      <c r="I66" s="270"/>
      <c r="J66" s="288"/>
      <c r="K66" s="270"/>
      <c r="L66" s="393"/>
      <c r="M66" s="392">
        <f>I66+K66</f>
        <v>0</v>
      </c>
      <c r="N66" s="268">
        <f>J66+L66</f>
        <v>0</v>
      </c>
      <c r="O66" s="247"/>
      <c r="P66" s="245"/>
    </row>
    <row r="67" spans="1:16" ht="18" customHeight="1" x14ac:dyDescent="0.2">
      <c r="A67" s="250"/>
      <c r="B67" s="245"/>
      <c r="C67" s="247"/>
      <c r="D67" s="582" t="s">
        <v>1538</v>
      </c>
      <c r="E67" s="583"/>
      <c r="F67" s="583"/>
      <c r="G67" s="583"/>
      <c r="H67" s="276" t="s">
        <v>1215</v>
      </c>
      <c r="I67" s="270"/>
      <c r="J67" s="288"/>
      <c r="K67" s="270"/>
      <c r="L67" s="393"/>
      <c r="M67" s="392">
        <f>I67+K67</f>
        <v>0</v>
      </c>
      <c r="N67" s="268">
        <f>J67+L67</f>
        <v>0</v>
      </c>
      <c r="O67" s="247"/>
      <c r="P67" s="245"/>
    </row>
    <row r="68" spans="1:16" ht="18" customHeight="1" x14ac:dyDescent="0.2">
      <c r="A68" s="250"/>
      <c r="B68" s="245"/>
      <c r="C68" s="247"/>
      <c r="D68" s="579" t="s">
        <v>157</v>
      </c>
      <c r="E68" s="580"/>
      <c r="F68" s="580"/>
      <c r="G68" s="580"/>
      <c r="H68" s="395"/>
      <c r="I68" s="293">
        <f t="shared" ref="I68:N68" si="11">SUM(I66:I67)</f>
        <v>0</v>
      </c>
      <c r="J68" s="293">
        <f t="shared" si="11"/>
        <v>0</v>
      </c>
      <c r="K68" s="293">
        <f t="shared" si="11"/>
        <v>0</v>
      </c>
      <c r="L68" s="293">
        <f t="shared" si="11"/>
        <v>0</v>
      </c>
      <c r="M68" s="293">
        <f t="shared" si="11"/>
        <v>0</v>
      </c>
      <c r="N68" s="294">
        <f t="shared" si="11"/>
        <v>0</v>
      </c>
      <c r="O68" s="247"/>
      <c r="P68" s="245"/>
    </row>
    <row r="69" spans="1:16" ht="15" customHeight="1" x14ac:dyDescent="0.2">
      <c r="A69" s="250"/>
      <c r="B69" s="245"/>
      <c r="C69" s="247"/>
      <c r="D69" s="247"/>
      <c r="E69" s="247"/>
      <c r="F69" s="247"/>
      <c r="G69" s="247"/>
      <c r="H69" s="247"/>
      <c r="I69" s="247"/>
      <c r="J69" s="247"/>
      <c r="K69" s="247"/>
      <c r="L69" s="247"/>
      <c r="M69" s="247"/>
      <c r="N69" s="247"/>
      <c r="O69" s="247"/>
      <c r="P69" s="245"/>
    </row>
    <row r="70" spans="1:16" ht="15" customHeight="1" x14ac:dyDescent="0.2">
      <c r="A70" s="249"/>
      <c r="B70" s="245"/>
      <c r="C70" s="247"/>
      <c r="D70" s="581">
        <f ca="1">NOW()</f>
        <v>45015.406624768519</v>
      </c>
      <c r="E70" s="581"/>
      <c r="F70" s="248"/>
      <c r="G70" s="248"/>
      <c r="H70" s="248"/>
      <c r="I70" s="248"/>
      <c r="J70" s="248"/>
      <c r="K70" s="248"/>
      <c r="L70" s="296"/>
      <c r="M70" s="296" t="str">
        <f>CONCATENATE("Specifieke informatie B, ",LOWER(A39))</f>
        <v>Specifieke informatie B, pagina 2</v>
      </c>
      <c r="N70" s="296"/>
      <c r="O70" s="247"/>
      <c r="P70" s="245"/>
    </row>
    <row r="71" spans="1:16" x14ac:dyDescent="0.2">
      <c r="A71" s="244"/>
      <c r="B71" s="245"/>
      <c r="C71" s="245"/>
      <c r="D71" s="245"/>
      <c r="E71" s="245"/>
      <c r="F71" s="245"/>
      <c r="G71" s="245"/>
      <c r="H71" s="245"/>
      <c r="I71" s="245"/>
      <c r="J71" s="245"/>
      <c r="K71" s="245"/>
      <c r="L71" s="245"/>
      <c r="M71" s="245"/>
      <c r="N71" s="245"/>
      <c r="O71" s="245"/>
      <c r="P71" s="245"/>
    </row>
    <row r="72" spans="1:16" ht="18" customHeight="1" x14ac:dyDescent="0.2">
      <c r="A72" s="246" t="s">
        <v>136</v>
      </c>
      <c r="B72" s="245"/>
      <c r="C72" s="297"/>
      <c r="D72" s="248" t="str">
        <f>D39</f>
        <v>KWARTAALSTAAT ZVW 2023</v>
      </c>
      <c r="E72" s="247"/>
      <c r="F72" s="247"/>
      <c r="G72" s="247"/>
      <c r="H72" s="247"/>
      <c r="I72" s="247"/>
      <c r="J72" s="247"/>
      <c r="K72" s="247"/>
      <c r="L72" s="247"/>
      <c r="M72" s="247"/>
      <c r="N72" s="247"/>
      <c r="O72" s="248"/>
      <c r="P72" s="245"/>
    </row>
    <row r="73" spans="1:16" ht="18" customHeight="1" x14ac:dyDescent="0.2">
      <c r="A73" s="249"/>
      <c r="B73" s="245"/>
      <c r="C73" s="247"/>
      <c r="D73" s="248" t="s">
        <v>1545</v>
      </c>
      <c r="E73" s="247"/>
      <c r="F73" s="247"/>
      <c r="G73" s="247"/>
      <c r="H73" s="247"/>
      <c r="I73" s="247"/>
      <c r="J73" s="247"/>
      <c r="K73" s="247"/>
      <c r="L73" s="247"/>
      <c r="M73" s="247"/>
      <c r="N73" s="247"/>
      <c r="O73" s="247"/>
      <c r="P73" s="245"/>
    </row>
    <row r="74" spans="1:16" ht="18" customHeight="1" x14ac:dyDescent="0.2">
      <c r="A74" s="250"/>
      <c r="B74" s="245"/>
      <c r="C74" s="247"/>
      <c r="D74" s="248" t="str">
        <f>IF(naw_uzovi_zorgverzekeraar&lt;&gt;"0000",CONCATENATE(UPPER(naw_naam_zorgverzekeraar),", ",UPPER(naw_plaats_zorgverzekeraar)),"")</f>
        <v/>
      </c>
      <c r="E74" s="248"/>
      <c r="F74" s="248"/>
      <c r="G74" s="248"/>
      <c r="H74" s="248"/>
      <c r="I74" s="248"/>
      <c r="J74" s="248"/>
      <c r="K74" s="248"/>
      <c r="L74" s="248"/>
      <c r="M74" s="248"/>
      <c r="N74" s="251" t="str">
        <f>CONCATENATE("UZOVI: ",naw_uzovi_zorgverzekeraar)</f>
        <v>UZOVI: 0000</v>
      </c>
      <c r="O74" s="248"/>
      <c r="P74" s="245"/>
    </row>
    <row r="75" spans="1:16" ht="18" customHeight="1" x14ac:dyDescent="0.2">
      <c r="A75" s="249"/>
      <c r="B75" s="245"/>
      <c r="C75" s="247"/>
      <c r="D75" s="252" t="s">
        <v>211</v>
      </c>
      <c r="E75" s="248"/>
      <c r="F75" s="248"/>
      <c r="G75" s="248"/>
      <c r="H75" s="248"/>
      <c r="I75" s="248"/>
      <c r="J75" s="248"/>
      <c r="K75" s="248"/>
      <c r="L75" s="253"/>
      <c r="M75" s="253"/>
      <c r="N75" s="253"/>
      <c r="O75" s="247"/>
      <c r="P75" s="245"/>
    </row>
    <row r="76" spans="1:16" ht="18" customHeight="1" x14ac:dyDescent="0.2">
      <c r="A76" s="250"/>
      <c r="B76" s="245"/>
      <c r="C76" s="297"/>
      <c r="D76" s="254" t="s">
        <v>1552</v>
      </c>
      <c r="E76" s="248"/>
      <c r="F76" s="248"/>
      <c r="G76" s="248"/>
      <c r="H76" s="248"/>
      <c r="I76" s="248"/>
      <c r="J76" s="248"/>
      <c r="K76" s="248"/>
      <c r="L76" s="296"/>
      <c r="M76" s="296"/>
      <c r="N76" s="296"/>
      <c r="O76" s="248"/>
      <c r="P76" s="245"/>
    </row>
    <row r="77" spans="1:16" ht="18" customHeight="1" x14ac:dyDescent="0.2">
      <c r="A77" s="250"/>
      <c r="B77" s="245"/>
      <c r="C77" s="247"/>
      <c r="D77" s="399"/>
      <c r="E77" s="391"/>
      <c r="F77" s="391"/>
      <c r="G77" s="391"/>
      <c r="H77" s="391"/>
      <c r="I77" s="593" t="s">
        <v>1547</v>
      </c>
      <c r="J77" s="594"/>
      <c r="K77" s="594"/>
      <c r="L77" s="594"/>
      <c r="M77" s="594"/>
      <c r="N77" s="595"/>
      <c r="O77" s="257"/>
      <c r="P77" s="245"/>
    </row>
    <row r="78" spans="1:16" ht="30" customHeight="1" x14ac:dyDescent="0.2">
      <c r="A78" s="250"/>
      <c r="B78" s="245"/>
      <c r="C78" s="247"/>
      <c r="D78" s="358"/>
      <c r="E78" s="359"/>
      <c r="F78" s="359"/>
      <c r="G78" s="359"/>
      <c r="H78" s="603" t="s">
        <v>284</v>
      </c>
      <c r="I78" s="546" t="s">
        <v>1192</v>
      </c>
      <c r="J78" s="546" t="s">
        <v>1386</v>
      </c>
      <c r="K78" s="546" t="s">
        <v>1548</v>
      </c>
      <c r="L78" s="599" t="s">
        <v>1193</v>
      </c>
      <c r="M78" s="599" t="s">
        <v>1549</v>
      </c>
      <c r="N78" s="544" t="s">
        <v>1550</v>
      </c>
      <c r="O78" s="257"/>
      <c r="P78" s="245"/>
    </row>
    <row r="79" spans="1:16" ht="30" customHeight="1" x14ac:dyDescent="0.2">
      <c r="A79" s="250"/>
      <c r="B79" s="245"/>
      <c r="C79" s="247"/>
      <c r="D79" s="358" t="s">
        <v>140</v>
      </c>
      <c r="E79" s="363"/>
      <c r="F79" s="363"/>
      <c r="G79" s="363"/>
      <c r="H79" s="604"/>
      <c r="I79" s="547"/>
      <c r="J79" s="547"/>
      <c r="K79" s="547"/>
      <c r="L79" s="600"/>
      <c r="M79" s="600"/>
      <c r="N79" s="545"/>
      <c r="O79" s="257"/>
      <c r="P79" s="245"/>
    </row>
    <row r="80" spans="1:16" ht="18" customHeight="1" x14ac:dyDescent="0.2">
      <c r="A80" s="250"/>
      <c r="B80" s="245"/>
      <c r="C80" s="297"/>
      <c r="D80" s="586" t="s">
        <v>333</v>
      </c>
      <c r="E80" s="587"/>
      <c r="F80" s="587"/>
      <c r="G80" s="587"/>
      <c r="H80" s="610"/>
      <c r="I80" s="267"/>
      <c r="J80" s="267"/>
      <c r="K80" s="267"/>
      <c r="L80" s="392"/>
      <c r="M80" s="392"/>
      <c r="N80" s="268"/>
      <c r="O80" s="257"/>
      <c r="P80" s="245"/>
    </row>
    <row r="81" spans="1:16" ht="18" customHeight="1" x14ac:dyDescent="0.2">
      <c r="A81" s="250"/>
      <c r="B81" s="245"/>
      <c r="C81" s="297"/>
      <c r="D81" s="582" t="s">
        <v>1538</v>
      </c>
      <c r="E81" s="583"/>
      <c r="F81" s="583"/>
      <c r="G81" s="583"/>
      <c r="H81" s="276" t="s">
        <v>1219</v>
      </c>
      <c r="I81" s="270"/>
      <c r="J81" s="288"/>
      <c r="K81" s="270"/>
      <c r="L81" s="393"/>
      <c r="M81" s="392">
        <f>I81+K81</f>
        <v>0</v>
      </c>
      <c r="N81" s="268">
        <f>J81+L81</f>
        <v>0</v>
      </c>
      <c r="O81" s="257"/>
      <c r="P81" s="245"/>
    </row>
    <row r="82" spans="1:16" ht="18" customHeight="1" x14ac:dyDescent="0.2">
      <c r="A82" s="250"/>
      <c r="B82" s="245"/>
      <c r="C82" s="297"/>
      <c r="D82" s="584" t="s">
        <v>238</v>
      </c>
      <c r="E82" s="585"/>
      <c r="F82" s="585"/>
      <c r="G82" s="585"/>
      <c r="H82" s="585"/>
      <c r="I82" s="300">
        <f t="shared" ref="I82:N82" si="12">SUM(I81:I81)</f>
        <v>0</v>
      </c>
      <c r="J82" s="300">
        <f t="shared" si="12"/>
        <v>0</v>
      </c>
      <c r="K82" s="300">
        <f t="shared" si="12"/>
        <v>0</v>
      </c>
      <c r="L82" s="300">
        <f t="shared" si="12"/>
        <v>0</v>
      </c>
      <c r="M82" s="300">
        <f t="shared" si="12"/>
        <v>0</v>
      </c>
      <c r="N82" s="318">
        <f t="shared" si="12"/>
        <v>0</v>
      </c>
      <c r="O82" s="257"/>
      <c r="P82" s="245"/>
    </row>
    <row r="83" spans="1:16" ht="18" customHeight="1" x14ac:dyDescent="0.2">
      <c r="A83" s="250"/>
      <c r="B83" s="245"/>
      <c r="C83" s="297"/>
      <c r="D83" s="586" t="s">
        <v>409</v>
      </c>
      <c r="E83" s="587"/>
      <c r="F83" s="587"/>
      <c r="G83" s="587"/>
      <c r="H83" s="587"/>
      <c r="I83" s="267"/>
      <c r="J83" s="267"/>
      <c r="K83" s="267"/>
      <c r="L83" s="392"/>
      <c r="M83" s="392"/>
      <c r="N83" s="268"/>
      <c r="O83" s="257"/>
      <c r="P83" s="245"/>
    </row>
    <row r="84" spans="1:16" ht="18" customHeight="1" x14ac:dyDescent="0.2">
      <c r="A84" s="250"/>
      <c r="B84" s="245"/>
      <c r="C84" s="297"/>
      <c r="D84" s="605" t="s">
        <v>411</v>
      </c>
      <c r="E84" s="606"/>
      <c r="F84" s="606"/>
      <c r="G84" s="606"/>
      <c r="H84" s="285" t="s">
        <v>39</v>
      </c>
      <c r="I84" s="270"/>
      <c r="J84" s="288"/>
      <c r="K84" s="270"/>
      <c r="L84" s="393"/>
      <c r="M84" s="392">
        <f t="shared" ref="M84:N86" si="13">I84+K84</f>
        <v>0</v>
      </c>
      <c r="N84" s="268">
        <f t="shared" si="13"/>
        <v>0</v>
      </c>
      <c r="O84" s="257"/>
      <c r="P84" s="245"/>
    </row>
    <row r="85" spans="1:16" ht="18" customHeight="1" x14ac:dyDescent="0.2">
      <c r="A85" s="250"/>
      <c r="B85" s="245"/>
      <c r="C85" s="297"/>
      <c r="D85" s="584" t="s">
        <v>410</v>
      </c>
      <c r="E85" s="585"/>
      <c r="F85" s="585"/>
      <c r="G85" s="585"/>
      <c r="H85" s="285" t="s">
        <v>366</v>
      </c>
      <c r="I85" s="270"/>
      <c r="J85" s="288"/>
      <c r="K85" s="270"/>
      <c r="L85" s="393"/>
      <c r="M85" s="392">
        <f t="shared" si="13"/>
        <v>0</v>
      </c>
      <c r="N85" s="268">
        <f t="shared" si="13"/>
        <v>0</v>
      </c>
      <c r="O85" s="257"/>
      <c r="P85" s="245"/>
    </row>
    <row r="86" spans="1:16" ht="18" customHeight="1" x14ac:dyDescent="0.2">
      <c r="A86" s="250"/>
      <c r="B86" s="245"/>
      <c r="C86" s="297"/>
      <c r="D86" s="582" t="s">
        <v>1760</v>
      </c>
      <c r="E86" s="583"/>
      <c r="F86" s="583"/>
      <c r="G86" s="583"/>
      <c r="H86" s="285" t="s">
        <v>1762</v>
      </c>
      <c r="I86" s="270"/>
      <c r="J86" s="288"/>
      <c r="K86" s="270"/>
      <c r="L86" s="393"/>
      <c r="M86" s="392">
        <f t="shared" si="13"/>
        <v>0</v>
      </c>
      <c r="N86" s="268">
        <f t="shared" si="13"/>
        <v>0</v>
      </c>
      <c r="O86" s="257"/>
      <c r="P86" s="245"/>
    </row>
    <row r="87" spans="1:16" ht="18" customHeight="1" x14ac:dyDescent="0.2">
      <c r="A87" s="250"/>
      <c r="B87" s="245"/>
      <c r="C87" s="297"/>
      <c r="D87" s="582" t="s">
        <v>1761</v>
      </c>
      <c r="E87" s="583"/>
      <c r="F87" s="583"/>
      <c r="G87" s="583"/>
      <c r="H87" s="285" t="s">
        <v>1221</v>
      </c>
      <c r="I87" s="270"/>
      <c r="J87" s="288"/>
      <c r="K87" s="270"/>
      <c r="L87" s="393"/>
      <c r="M87" s="392">
        <f>I87+K87</f>
        <v>0</v>
      </c>
      <c r="N87" s="268">
        <f>J87+L87</f>
        <v>0</v>
      </c>
      <c r="O87" s="257"/>
      <c r="P87" s="245"/>
    </row>
    <row r="88" spans="1:16" ht="18" customHeight="1" x14ac:dyDescent="0.2">
      <c r="A88" s="250"/>
      <c r="B88" s="245"/>
      <c r="C88" s="297"/>
      <c r="D88" s="582" t="s">
        <v>2138</v>
      </c>
      <c r="E88" s="583"/>
      <c r="F88" s="583"/>
      <c r="G88" s="583"/>
      <c r="H88" s="285" t="s">
        <v>2137</v>
      </c>
      <c r="I88" s="270"/>
      <c r="J88" s="288"/>
      <c r="K88" s="270"/>
      <c r="L88" s="393"/>
      <c r="M88" s="392">
        <f>I88+K88</f>
        <v>0</v>
      </c>
      <c r="N88" s="268">
        <f>J88+L88</f>
        <v>0</v>
      </c>
      <c r="O88" s="257"/>
      <c r="P88" s="245"/>
    </row>
    <row r="89" spans="1:16" ht="18" customHeight="1" x14ac:dyDescent="0.2">
      <c r="A89" s="250"/>
      <c r="B89" s="245"/>
      <c r="C89" s="297"/>
      <c r="D89" s="584" t="s">
        <v>40</v>
      </c>
      <c r="E89" s="585"/>
      <c r="F89" s="585"/>
      <c r="G89" s="585"/>
      <c r="H89" s="585"/>
      <c r="I89" s="300">
        <f>SUM(I84:I88)</f>
        <v>0</v>
      </c>
      <c r="J89" s="300">
        <f t="shared" ref="J89:N89" si="14">SUM(J84:J88)</f>
        <v>0</v>
      </c>
      <c r="K89" s="300">
        <f t="shared" si="14"/>
        <v>0</v>
      </c>
      <c r="L89" s="300">
        <f t="shared" si="14"/>
        <v>0</v>
      </c>
      <c r="M89" s="300">
        <f t="shared" si="14"/>
        <v>0</v>
      </c>
      <c r="N89" s="318">
        <f t="shared" si="14"/>
        <v>0</v>
      </c>
      <c r="O89" s="257"/>
      <c r="P89" s="245"/>
    </row>
    <row r="90" spans="1:16" ht="18" customHeight="1" x14ac:dyDescent="0.2">
      <c r="A90" s="250"/>
      <c r="B90" s="245"/>
      <c r="C90" s="297"/>
      <c r="D90" s="586" t="s">
        <v>158</v>
      </c>
      <c r="E90" s="587"/>
      <c r="F90" s="587"/>
      <c r="G90" s="587"/>
      <c r="H90" s="587"/>
      <c r="I90" s="267"/>
      <c r="J90" s="267"/>
      <c r="K90" s="267"/>
      <c r="L90" s="392"/>
      <c r="M90" s="392"/>
      <c r="N90" s="268"/>
      <c r="O90" s="257"/>
      <c r="P90" s="245"/>
    </row>
    <row r="91" spans="1:16" ht="18" customHeight="1" x14ac:dyDescent="0.2">
      <c r="A91" s="250"/>
      <c r="B91" s="245"/>
      <c r="C91" s="297"/>
      <c r="D91" s="582" t="s">
        <v>1538</v>
      </c>
      <c r="E91" s="583"/>
      <c r="F91" s="583"/>
      <c r="G91" s="583"/>
      <c r="H91" s="285" t="s">
        <v>1222</v>
      </c>
      <c r="I91" s="277"/>
      <c r="J91" s="277"/>
      <c r="K91" s="270"/>
      <c r="L91" s="393"/>
      <c r="M91" s="392">
        <f>K91</f>
        <v>0</v>
      </c>
      <c r="N91" s="268">
        <f>L91</f>
        <v>0</v>
      </c>
      <c r="O91" s="257"/>
      <c r="P91" s="245"/>
    </row>
    <row r="92" spans="1:16" ht="18" customHeight="1" x14ac:dyDescent="0.2">
      <c r="A92" s="250"/>
      <c r="B92" s="245"/>
      <c r="C92" s="297"/>
      <c r="D92" s="584" t="s">
        <v>159</v>
      </c>
      <c r="E92" s="585"/>
      <c r="F92" s="585"/>
      <c r="G92" s="585"/>
      <c r="H92" s="585"/>
      <c r="I92" s="300">
        <f t="shared" ref="I92:N92" si="15">SUM(I91:I91)</f>
        <v>0</v>
      </c>
      <c r="J92" s="300">
        <f t="shared" si="15"/>
        <v>0</v>
      </c>
      <c r="K92" s="300">
        <f t="shared" si="15"/>
        <v>0</v>
      </c>
      <c r="L92" s="300">
        <f t="shared" si="15"/>
        <v>0</v>
      </c>
      <c r="M92" s="300">
        <f t="shared" si="15"/>
        <v>0</v>
      </c>
      <c r="N92" s="318">
        <f t="shared" si="15"/>
        <v>0</v>
      </c>
      <c r="O92" s="257"/>
      <c r="P92" s="245"/>
    </row>
    <row r="93" spans="1:16" ht="18" customHeight="1" x14ac:dyDescent="0.2">
      <c r="A93" s="250"/>
      <c r="B93" s="245"/>
      <c r="C93" s="297"/>
      <c r="D93" s="586" t="s">
        <v>351</v>
      </c>
      <c r="E93" s="587"/>
      <c r="F93" s="587"/>
      <c r="G93" s="587"/>
      <c r="H93" s="587"/>
      <c r="I93" s="267"/>
      <c r="J93" s="267"/>
      <c r="K93" s="267"/>
      <c r="L93" s="392"/>
      <c r="M93" s="392"/>
      <c r="N93" s="268"/>
      <c r="O93" s="257"/>
      <c r="P93" s="245"/>
    </row>
    <row r="94" spans="1:16" ht="18" customHeight="1" x14ac:dyDescent="0.2">
      <c r="A94" s="250"/>
      <c r="B94" s="245"/>
      <c r="C94" s="297"/>
      <c r="D94" s="582" t="s">
        <v>1538</v>
      </c>
      <c r="E94" s="583"/>
      <c r="F94" s="583"/>
      <c r="G94" s="583"/>
      <c r="H94" s="285" t="s">
        <v>1226</v>
      </c>
      <c r="I94" s="277"/>
      <c r="J94" s="277"/>
      <c r="K94" s="270"/>
      <c r="L94" s="393"/>
      <c r="M94" s="392">
        <f>K94</f>
        <v>0</v>
      </c>
      <c r="N94" s="268">
        <f>L94</f>
        <v>0</v>
      </c>
      <c r="O94" s="257"/>
      <c r="P94" s="245"/>
    </row>
    <row r="95" spans="1:16" ht="18" customHeight="1" x14ac:dyDescent="0.2">
      <c r="A95" s="250"/>
      <c r="B95" s="245"/>
      <c r="C95" s="297"/>
      <c r="D95" s="579" t="s">
        <v>45</v>
      </c>
      <c r="E95" s="580"/>
      <c r="F95" s="580"/>
      <c r="G95" s="580"/>
      <c r="H95" s="580"/>
      <c r="I95" s="403">
        <f t="shared" ref="I95:N95" si="16">SUM(I94:I94)</f>
        <v>0</v>
      </c>
      <c r="J95" s="403">
        <f t="shared" si="16"/>
        <v>0</v>
      </c>
      <c r="K95" s="403">
        <f t="shared" si="16"/>
        <v>0</v>
      </c>
      <c r="L95" s="403">
        <f t="shared" si="16"/>
        <v>0</v>
      </c>
      <c r="M95" s="403">
        <f t="shared" si="16"/>
        <v>0</v>
      </c>
      <c r="N95" s="404">
        <f t="shared" si="16"/>
        <v>0</v>
      </c>
      <c r="O95" s="257"/>
      <c r="P95" s="245"/>
    </row>
    <row r="96" spans="1:16" ht="18" customHeight="1" x14ac:dyDescent="0.2">
      <c r="A96" s="250"/>
      <c r="B96" s="245"/>
      <c r="C96" s="297"/>
      <c r="D96" s="401"/>
      <c r="E96" s="396"/>
      <c r="F96" s="396"/>
      <c r="G96" s="396"/>
      <c r="H96" s="396"/>
      <c r="I96" s="402"/>
      <c r="J96" s="402"/>
      <c r="K96" s="402"/>
      <c r="L96" s="402"/>
      <c r="M96" s="402"/>
      <c r="N96" s="402"/>
      <c r="O96" s="257"/>
      <c r="P96" s="245"/>
    </row>
    <row r="97" spans="1:16" ht="24" customHeight="1" x14ac:dyDescent="0.2">
      <c r="A97" s="250"/>
      <c r="B97" s="245"/>
      <c r="C97" s="297"/>
      <c r="D97" s="590" t="s">
        <v>1553</v>
      </c>
      <c r="E97" s="591"/>
      <c r="F97" s="591"/>
      <c r="G97" s="591"/>
      <c r="H97" s="592"/>
      <c r="I97" s="397">
        <f>SUM(I15:I18,I26,I48:I50,I55:I59,I66:I66,I84,I85)</f>
        <v>0</v>
      </c>
      <c r="J97" s="397">
        <f t="shared" ref="J97:M97" si="17">SUM(J15:J18,J26,J48:J50,J55:J59,J66:J66,J84,J85)</f>
        <v>0</v>
      </c>
      <c r="K97" s="397">
        <f t="shared" si="17"/>
        <v>0</v>
      </c>
      <c r="L97" s="397">
        <f t="shared" si="17"/>
        <v>0</v>
      </c>
      <c r="M97" s="397">
        <f t="shared" si="17"/>
        <v>0</v>
      </c>
      <c r="N97" s="398">
        <f>SUM(N15:N18,N26,N48:N50,N55:N59,N66:N66,N84,N85)</f>
        <v>0</v>
      </c>
      <c r="O97" s="257"/>
      <c r="P97" s="245"/>
    </row>
    <row r="98" spans="1:16" ht="18" customHeight="1" x14ac:dyDescent="0.2">
      <c r="A98" s="250"/>
      <c r="B98" s="245"/>
      <c r="C98" s="297"/>
      <c r="D98" s="361" t="s">
        <v>1554</v>
      </c>
      <c r="E98" s="362"/>
      <c r="F98" s="362"/>
      <c r="G98" s="362"/>
      <c r="H98" s="362"/>
      <c r="I98" s="309">
        <f>SUM(I19,I23,I27,I30,I34,I51,I60,I63,I67,I81,I86,I87,I88,I91,I94)</f>
        <v>0</v>
      </c>
      <c r="J98" s="309">
        <f t="shared" ref="J98:N98" si="18">SUM(J19,J23,J27,J30,J34,J51,J60,J63,J67,J81,J86,J87,J88,J91,J94)</f>
        <v>0</v>
      </c>
      <c r="K98" s="309">
        <f t="shared" si="18"/>
        <v>0</v>
      </c>
      <c r="L98" s="309">
        <f t="shared" si="18"/>
        <v>0</v>
      </c>
      <c r="M98" s="309">
        <f t="shared" si="18"/>
        <v>0</v>
      </c>
      <c r="N98" s="310">
        <f t="shared" si="18"/>
        <v>0</v>
      </c>
      <c r="O98" s="257"/>
      <c r="P98" s="245"/>
    </row>
    <row r="99" spans="1:16" ht="18" customHeight="1" x14ac:dyDescent="0.2">
      <c r="A99" s="250"/>
      <c r="B99" s="245"/>
      <c r="C99" s="297"/>
      <c r="D99" s="361" t="s">
        <v>1555</v>
      </c>
      <c r="E99" s="362"/>
      <c r="F99" s="362"/>
      <c r="G99" s="362"/>
      <c r="H99" s="362"/>
      <c r="I99" s="309">
        <f>SUM(I20,I31,I52)</f>
        <v>0</v>
      </c>
      <c r="J99" s="309">
        <f t="shared" ref="J99:N99" si="19">SUM(J20,J31,J52)</f>
        <v>0</v>
      </c>
      <c r="K99" s="309">
        <f t="shared" si="19"/>
        <v>0</v>
      </c>
      <c r="L99" s="309">
        <f t="shared" si="19"/>
        <v>0</v>
      </c>
      <c r="M99" s="309">
        <f t="shared" si="19"/>
        <v>0</v>
      </c>
      <c r="N99" s="310">
        <f t="shared" si="19"/>
        <v>0</v>
      </c>
      <c r="O99" s="257"/>
      <c r="P99" s="245"/>
    </row>
    <row r="100" spans="1:16" ht="18" customHeight="1" x14ac:dyDescent="0.2">
      <c r="A100" s="250"/>
      <c r="B100" s="245"/>
      <c r="C100" s="297"/>
      <c r="D100" s="588" t="s">
        <v>286</v>
      </c>
      <c r="E100" s="589"/>
      <c r="F100" s="589"/>
      <c r="G100" s="589"/>
      <c r="H100" s="589"/>
      <c r="I100" s="293">
        <f>SUM(I21,I24,I28,I32,I35,I53,I61,I64,I68,I82,I89,I92,I95)</f>
        <v>0</v>
      </c>
      <c r="J100" s="293">
        <f t="shared" ref="J100:N100" si="20">SUM(J21,J24,J28,J32,J35,J53,J61,J64,J68,J82,J89,J92,J95)</f>
        <v>0</v>
      </c>
      <c r="K100" s="293">
        <f t="shared" si="20"/>
        <v>0</v>
      </c>
      <c r="L100" s="293">
        <f t="shared" si="20"/>
        <v>0</v>
      </c>
      <c r="M100" s="293">
        <f t="shared" si="20"/>
        <v>0</v>
      </c>
      <c r="N100" s="294">
        <f t="shared" si="20"/>
        <v>0</v>
      </c>
      <c r="O100" s="257"/>
      <c r="P100" s="245"/>
    </row>
    <row r="101" spans="1:16" ht="18" customHeight="1" x14ac:dyDescent="0.2">
      <c r="A101" s="250"/>
      <c r="B101" s="245"/>
      <c r="C101" s="297"/>
      <c r="D101" s="297"/>
      <c r="E101" s="297"/>
      <c r="F101" s="297"/>
      <c r="G101" s="297"/>
      <c r="H101" s="297"/>
      <c r="I101" s="297"/>
      <c r="J101" s="297"/>
      <c r="K101" s="297"/>
      <c r="L101" s="297"/>
      <c r="M101" s="297"/>
      <c r="N101" s="297"/>
      <c r="O101" s="257"/>
      <c r="P101" s="245"/>
    </row>
    <row r="102" spans="1:16" ht="18" customHeight="1" x14ac:dyDescent="0.2">
      <c r="A102" s="249"/>
      <c r="B102" s="245"/>
      <c r="C102" s="247"/>
      <c r="D102" s="581">
        <f ca="1">NOW()</f>
        <v>45015.406624768519</v>
      </c>
      <c r="E102" s="581"/>
      <c r="F102" s="248"/>
      <c r="G102" s="248"/>
      <c r="H102" s="248"/>
      <c r="I102" s="248"/>
      <c r="J102" s="248"/>
      <c r="K102" s="248"/>
      <c r="L102" s="296"/>
      <c r="M102" s="296" t="str">
        <f>CONCATENATE("Specifieke informatie B, ",LOWER(A72))</f>
        <v>Specifieke informatie B, pagina 3</v>
      </c>
      <c r="N102" s="296"/>
      <c r="O102" s="247"/>
      <c r="P102" s="245"/>
    </row>
    <row r="103" spans="1:16" x14ac:dyDescent="0.2">
      <c r="A103" s="244"/>
      <c r="B103" s="245"/>
      <c r="C103" s="245"/>
      <c r="D103" s="245"/>
      <c r="E103" s="245"/>
      <c r="F103" s="245"/>
      <c r="G103" s="245"/>
      <c r="H103" s="245"/>
      <c r="I103" s="245"/>
      <c r="J103" s="245"/>
      <c r="K103" s="245"/>
      <c r="L103" s="245"/>
      <c r="M103" s="245"/>
      <c r="N103" s="245"/>
      <c r="O103" s="245"/>
      <c r="P103" s="245"/>
    </row>
    <row r="104" spans="1:16" ht="18" customHeight="1" x14ac:dyDescent="0.2">
      <c r="A104" s="246" t="s">
        <v>137</v>
      </c>
      <c r="B104" s="245"/>
      <c r="C104" s="297"/>
      <c r="D104" s="248" t="str">
        <f>D72</f>
        <v>KWARTAALSTAAT ZVW 2023</v>
      </c>
      <c r="E104" s="247"/>
      <c r="F104" s="247"/>
      <c r="G104" s="247"/>
      <c r="H104" s="247"/>
      <c r="I104" s="247"/>
      <c r="J104" s="247"/>
      <c r="K104" s="247"/>
      <c r="L104" s="247"/>
      <c r="M104" s="247"/>
      <c r="N104" s="247"/>
      <c r="O104" s="248"/>
      <c r="P104" s="245"/>
    </row>
    <row r="105" spans="1:16" ht="18" customHeight="1" x14ac:dyDescent="0.2">
      <c r="A105" s="249"/>
      <c r="B105" s="245"/>
      <c r="C105" s="247"/>
      <c r="D105" s="248" t="s">
        <v>1545</v>
      </c>
      <c r="E105" s="247"/>
      <c r="F105" s="247"/>
      <c r="G105" s="247"/>
      <c r="H105" s="247"/>
      <c r="I105" s="247"/>
      <c r="J105" s="247"/>
      <c r="K105" s="247"/>
      <c r="L105" s="247"/>
      <c r="M105" s="247"/>
      <c r="N105" s="247"/>
      <c r="O105" s="247"/>
      <c r="P105" s="245"/>
    </row>
    <row r="106" spans="1:16" ht="18" customHeight="1" x14ac:dyDescent="0.2">
      <c r="A106" s="250"/>
      <c r="B106" s="245"/>
      <c r="C106" s="247"/>
      <c r="D106" s="248" t="str">
        <f>IF(naw_uzovi_zorgverzekeraar&lt;&gt;"0000",CONCATENATE(UPPER(naw_naam_zorgverzekeraar),", ",UPPER(naw_plaats_zorgverzekeraar)),"")</f>
        <v/>
      </c>
      <c r="E106" s="248"/>
      <c r="F106" s="248"/>
      <c r="G106" s="248"/>
      <c r="H106" s="248"/>
      <c r="I106" s="248"/>
      <c r="J106" s="248"/>
      <c r="K106" s="248"/>
      <c r="L106" s="248"/>
      <c r="M106" s="248"/>
      <c r="N106" s="251" t="str">
        <f>CONCATENATE("UZOVI: ",naw_uzovi_zorgverzekeraar)</f>
        <v>UZOVI: 0000</v>
      </c>
      <c r="O106" s="248"/>
      <c r="P106" s="245"/>
    </row>
    <row r="107" spans="1:16" ht="18" customHeight="1" x14ac:dyDescent="0.2">
      <c r="A107" s="249"/>
      <c r="B107" s="245"/>
      <c r="C107" s="247"/>
      <c r="D107" s="252" t="s">
        <v>211</v>
      </c>
      <c r="E107" s="248"/>
      <c r="F107" s="248"/>
      <c r="G107" s="248"/>
      <c r="H107" s="248"/>
      <c r="I107" s="248"/>
      <c r="J107" s="248"/>
      <c r="K107" s="248"/>
      <c r="L107" s="253"/>
      <c r="M107" s="253"/>
      <c r="N107" s="253"/>
      <c r="O107" s="247"/>
      <c r="P107" s="245"/>
    </row>
    <row r="108" spans="1:16" ht="18" customHeight="1" x14ac:dyDescent="0.2">
      <c r="A108" s="250"/>
      <c r="B108" s="245"/>
      <c r="C108" s="297"/>
      <c r="D108" s="254" t="s">
        <v>1552</v>
      </c>
      <c r="E108" s="248"/>
      <c r="F108" s="248"/>
      <c r="G108" s="248"/>
      <c r="H108" s="248"/>
      <c r="I108" s="248"/>
      <c r="J108" s="248"/>
      <c r="K108" s="248"/>
      <c r="L108" s="296"/>
      <c r="M108" s="296"/>
      <c r="N108" s="296"/>
      <c r="O108" s="248"/>
      <c r="P108" s="245"/>
    </row>
    <row r="109" spans="1:16" ht="18" customHeight="1" x14ac:dyDescent="0.2">
      <c r="A109" s="250"/>
      <c r="B109" s="245"/>
      <c r="C109" s="247"/>
      <c r="D109" s="399"/>
      <c r="E109" s="391"/>
      <c r="F109" s="391"/>
      <c r="G109" s="391"/>
      <c r="H109" s="391"/>
      <c r="I109" s="593" t="s">
        <v>1333</v>
      </c>
      <c r="J109" s="594"/>
      <c r="K109" s="594"/>
      <c r="L109" s="594"/>
      <c r="M109" s="594"/>
      <c r="N109" s="595"/>
      <c r="O109" s="257"/>
      <c r="P109" s="245"/>
    </row>
    <row r="110" spans="1:16" ht="30" customHeight="1" x14ac:dyDescent="0.2">
      <c r="A110" s="250"/>
      <c r="B110" s="245"/>
      <c r="C110" s="297"/>
      <c r="D110" s="596"/>
      <c r="E110" s="597"/>
      <c r="F110" s="597"/>
      <c r="G110" s="597"/>
      <c r="H110" s="598"/>
      <c r="I110" s="546" t="s">
        <v>1230</v>
      </c>
      <c r="J110" s="546" t="s">
        <v>1556</v>
      </c>
      <c r="K110" s="546" t="s">
        <v>401</v>
      </c>
      <c r="L110" s="599" t="s">
        <v>1557</v>
      </c>
      <c r="M110" s="546" t="s">
        <v>1558</v>
      </c>
      <c r="N110" s="544" t="s">
        <v>1559</v>
      </c>
      <c r="O110" s="257"/>
      <c r="P110" s="245"/>
    </row>
    <row r="111" spans="1:16" ht="30" customHeight="1" x14ac:dyDescent="0.2">
      <c r="A111" s="250"/>
      <c r="B111" s="245"/>
      <c r="C111" s="297"/>
      <c r="D111" s="601" t="s">
        <v>383</v>
      </c>
      <c r="E111" s="602"/>
      <c r="F111" s="602"/>
      <c r="G111" s="602"/>
      <c r="H111" s="400" t="s">
        <v>285</v>
      </c>
      <c r="I111" s="547"/>
      <c r="J111" s="547"/>
      <c r="K111" s="547"/>
      <c r="L111" s="600"/>
      <c r="M111" s="547"/>
      <c r="N111" s="545"/>
      <c r="O111" s="257"/>
      <c r="P111" s="245"/>
    </row>
    <row r="112" spans="1:16" ht="18" customHeight="1" x14ac:dyDescent="0.2">
      <c r="A112" s="250"/>
      <c r="B112" s="245"/>
      <c r="C112" s="297"/>
      <c r="D112" s="579" t="s">
        <v>37</v>
      </c>
      <c r="E112" s="580"/>
      <c r="F112" s="580"/>
      <c r="G112" s="580"/>
      <c r="H112" s="405" t="s">
        <v>261</v>
      </c>
      <c r="I112" s="316"/>
      <c r="J112" s="316"/>
      <c r="K112" s="406"/>
      <c r="L112" s="407"/>
      <c r="M112" s="408">
        <f>I112+K112</f>
        <v>0</v>
      </c>
      <c r="N112" s="409">
        <f>J112+L112</f>
        <v>0</v>
      </c>
      <c r="O112" s="247"/>
      <c r="P112" s="245"/>
    </row>
    <row r="113" spans="1:16" ht="18" customHeight="1" x14ac:dyDescent="0.2">
      <c r="A113" s="250"/>
      <c r="B113" s="245"/>
      <c r="C113" s="247"/>
      <c r="D113" s="247"/>
      <c r="E113" s="247"/>
      <c r="F113" s="247"/>
      <c r="G113" s="247"/>
      <c r="H113" s="247"/>
      <c r="I113" s="247"/>
      <c r="J113" s="247"/>
      <c r="K113" s="247"/>
      <c r="L113" s="247"/>
      <c r="M113" s="247"/>
      <c r="N113" s="247"/>
      <c r="O113" s="247"/>
      <c r="P113" s="245"/>
    </row>
    <row r="114" spans="1:16" ht="18" customHeight="1" x14ac:dyDescent="0.2">
      <c r="A114" s="250"/>
      <c r="B114" s="245"/>
      <c r="C114" s="247"/>
      <c r="D114" s="247"/>
      <c r="E114" s="247"/>
      <c r="F114" s="247"/>
      <c r="G114" s="247"/>
      <c r="H114" s="247"/>
      <c r="I114" s="247"/>
      <c r="J114" s="247"/>
      <c r="K114" s="247"/>
      <c r="L114" s="247"/>
      <c r="M114" s="247"/>
      <c r="N114" s="247"/>
      <c r="O114" s="247"/>
      <c r="P114" s="245"/>
    </row>
    <row r="115" spans="1:16" ht="18" customHeight="1" x14ac:dyDescent="0.2">
      <c r="A115" s="250"/>
      <c r="B115" s="245"/>
      <c r="C115" s="247"/>
      <c r="D115" s="247"/>
      <c r="E115" s="247"/>
      <c r="F115" s="247"/>
      <c r="G115" s="247"/>
      <c r="H115" s="247"/>
      <c r="I115" s="247"/>
      <c r="J115" s="247"/>
      <c r="K115" s="247"/>
      <c r="L115" s="247"/>
      <c r="M115" s="247"/>
      <c r="N115" s="247"/>
      <c r="O115" s="247"/>
      <c r="P115" s="245"/>
    </row>
    <row r="116" spans="1:16" ht="18" customHeight="1" x14ac:dyDescent="0.2">
      <c r="A116" s="250"/>
      <c r="B116" s="245"/>
      <c r="C116" s="247"/>
      <c r="D116" s="247"/>
      <c r="E116" s="247"/>
      <c r="F116" s="247"/>
      <c r="G116" s="247"/>
      <c r="H116" s="247"/>
      <c r="I116" s="247"/>
      <c r="J116" s="247"/>
      <c r="K116" s="247"/>
      <c r="L116" s="247"/>
      <c r="M116" s="247"/>
      <c r="N116" s="247"/>
      <c r="O116" s="247"/>
      <c r="P116" s="245"/>
    </row>
    <row r="117" spans="1:16" ht="18" customHeight="1" x14ac:dyDescent="0.2">
      <c r="A117" s="250"/>
      <c r="B117" s="245"/>
      <c r="C117" s="247"/>
      <c r="D117" s="247"/>
      <c r="E117" s="247"/>
      <c r="F117" s="247"/>
      <c r="G117" s="247"/>
      <c r="H117" s="247"/>
      <c r="I117" s="247"/>
      <c r="J117" s="247"/>
      <c r="K117" s="247"/>
      <c r="L117" s="247"/>
      <c r="M117" s="247"/>
      <c r="N117" s="247"/>
      <c r="O117" s="247"/>
      <c r="P117" s="245"/>
    </row>
    <row r="118" spans="1:16" ht="18" customHeight="1" x14ac:dyDescent="0.2">
      <c r="A118" s="250"/>
      <c r="B118" s="245"/>
      <c r="C118" s="247"/>
      <c r="D118" s="247"/>
      <c r="E118" s="247"/>
      <c r="F118" s="247"/>
      <c r="G118" s="247"/>
      <c r="H118" s="247"/>
      <c r="I118" s="247"/>
      <c r="J118" s="247"/>
      <c r="K118" s="247"/>
      <c r="L118" s="247"/>
      <c r="M118" s="247"/>
      <c r="N118" s="247"/>
      <c r="O118" s="247"/>
      <c r="P118" s="245"/>
    </row>
    <row r="119" spans="1:16" ht="18" customHeight="1" x14ac:dyDescent="0.2">
      <c r="A119" s="250"/>
      <c r="B119" s="245"/>
      <c r="C119" s="247"/>
      <c r="D119" s="247"/>
      <c r="E119" s="247"/>
      <c r="F119" s="247"/>
      <c r="G119" s="247"/>
      <c r="H119" s="247"/>
      <c r="I119" s="247"/>
      <c r="J119" s="247"/>
      <c r="K119" s="247"/>
      <c r="L119" s="247"/>
      <c r="M119" s="247"/>
      <c r="N119" s="247"/>
      <c r="O119" s="247"/>
      <c r="P119" s="245"/>
    </row>
    <row r="120" spans="1:16" ht="18" customHeight="1" x14ac:dyDescent="0.2">
      <c r="A120" s="250"/>
      <c r="B120" s="245"/>
      <c r="C120" s="247"/>
      <c r="D120" s="247"/>
      <c r="E120" s="247"/>
      <c r="F120" s="247"/>
      <c r="G120" s="247"/>
      <c r="H120" s="247"/>
      <c r="I120" s="247"/>
      <c r="J120" s="247"/>
      <c r="K120" s="247"/>
      <c r="L120" s="247"/>
      <c r="M120" s="247"/>
      <c r="N120" s="247"/>
      <c r="O120" s="247"/>
      <c r="P120" s="245"/>
    </row>
    <row r="121" spans="1:16" ht="18" customHeight="1" x14ac:dyDescent="0.2">
      <c r="A121" s="250"/>
      <c r="B121" s="245"/>
      <c r="C121" s="247"/>
      <c r="D121" s="247"/>
      <c r="E121" s="247"/>
      <c r="F121" s="247"/>
      <c r="G121" s="247"/>
      <c r="H121" s="247"/>
      <c r="I121" s="247"/>
      <c r="J121" s="247"/>
      <c r="K121" s="247"/>
      <c r="L121" s="247"/>
      <c r="M121" s="247"/>
      <c r="N121" s="247"/>
      <c r="O121" s="247"/>
      <c r="P121" s="245"/>
    </row>
    <row r="122" spans="1:16" x14ac:dyDescent="0.2">
      <c r="A122" s="249"/>
      <c r="B122" s="245"/>
      <c r="C122" s="247"/>
      <c r="D122" s="581">
        <f ca="1">NOW()</f>
        <v>45015.406624768519</v>
      </c>
      <c r="E122" s="581"/>
      <c r="F122" s="248"/>
      <c r="G122" s="248"/>
      <c r="H122" s="248"/>
      <c r="I122" s="248"/>
      <c r="J122" s="248"/>
      <c r="K122" s="248"/>
      <c r="L122" s="296"/>
      <c r="M122" s="296" t="str">
        <f>CONCATENATE("Specifieke informatie B, ",LOWER(A104))</f>
        <v>Specifieke informatie B, pagina 4</v>
      </c>
      <c r="N122" s="296"/>
      <c r="O122" s="247"/>
      <c r="P122" s="245"/>
    </row>
    <row r="123" spans="1:16" x14ac:dyDescent="0.2">
      <c r="A123" s="244"/>
      <c r="B123" s="245"/>
      <c r="C123" s="245"/>
      <c r="D123" s="245"/>
      <c r="E123" s="245"/>
      <c r="F123" s="245"/>
      <c r="G123" s="245"/>
      <c r="H123" s="245"/>
      <c r="I123" s="245"/>
      <c r="J123" s="245"/>
      <c r="K123" s="245"/>
      <c r="L123" s="245"/>
      <c r="M123" s="245"/>
      <c r="N123" s="245"/>
      <c r="O123" s="245"/>
      <c r="P123" s="245"/>
    </row>
  </sheetData>
  <sheetProtection algorithmName="SHA-512" hashValue="y4tl2/M0wk+U4DxHbZ4AvGnmtGpvKbogFy4hZQZQhg/2EGTaHiBYmGpZ21siexaQKVV9Qn9ZuYG/0rAvJD6xMw==" saltValue="ri7hcc5Fp9cptlEEurkj5g==" spinCount="100000" sheet="1" objects="1" scenarios="1"/>
  <mergeCells count="98">
    <mergeCell ref="D90:H90"/>
    <mergeCell ref="D80:H80"/>
    <mergeCell ref="D82:H82"/>
    <mergeCell ref="D83:H83"/>
    <mergeCell ref="D89:H89"/>
    <mergeCell ref="D87:G87"/>
    <mergeCell ref="D88:G88"/>
    <mergeCell ref="D61:H61"/>
    <mergeCell ref="D62:H62"/>
    <mergeCell ref="D63:G63"/>
    <mergeCell ref="D64:H64"/>
    <mergeCell ref="D86:G86"/>
    <mergeCell ref="D68:G68"/>
    <mergeCell ref="D81:G81"/>
    <mergeCell ref="D65:H65"/>
    <mergeCell ref="D84:G84"/>
    <mergeCell ref="D85:G85"/>
    <mergeCell ref="D66:G66"/>
    <mergeCell ref="D67:G67"/>
    <mergeCell ref="D70:E70"/>
    <mergeCell ref="D51:G51"/>
    <mergeCell ref="D52:G52"/>
    <mergeCell ref="D21:H21"/>
    <mergeCell ref="D22:H22"/>
    <mergeCell ref="D25:H25"/>
    <mergeCell ref="D26:G26"/>
    <mergeCell ref="D35:H35"/>
    <mergeCell ref="D37:E37"/>
    <mergeCell ref="D49:G49"/>
    <mergeCell ref="D50:G50"/>
    <mergeCell ref="D47:H47"/>
    <mergeCell ref="D48:G48"/>
    <mergeCell ref="D24:G24"/>
    <mergeCell ref="D34:G34"/>
    <mergeCell ref="D31:G31"/>
    <mergeCell ref="D33:H33"/>
    <mergeCell ref="D55:G55"/>
    <mergeCell ref="D56:G56"/>
    <mergeCell ref="D57:G57"/>
    <mergeCell ref="D58:G58"/>
    <mergeCell ref="D59:G59"/>
    <mergeCell ref="D60:G60"/>
    <mergeCell ref="D20:G20"/>
    <mergeCell ref="D23:G23"/>
    <mergeCell ref="I11:N11"/>
    <mergeCell ref="K12:K13"/>
    <mergeCell ref="L12:L13"/>
    <mergeCell ref="M12:M13"/>
    <mergeCell ref="N12:N13"/>
    <mergeCell ref="H12:H13"/>
    <mergeCell ref="D19:G19"/>
    <mergeCell ref="J12:J13"/>
    <mergeCell ref="I12:I13"/>
    <mergeCell ref="D17:G17"/>
    <mergeCell ref="D16:G16"/>
    <mergeCell ref="D18:G18"/>
    <mergeCell ref="D14:H14"/>
    <mergeCell ref="D15:G15"/>
    <mergeCell ref="I44:N44"/>
    <mergeCell ref="H45:H46"/>
    <mergeCell ref="I45:I46"/>
    <mergeCell ref="J45:J46"/>
    <mergeCell ref="K45:K46"/>
    <mergeCell ref="L45:L46"/>
    <mergeCell ref="M45:M46"/>
    <mergeCell ref="N45:N46"/>
    <mergeCell ref="D30:G30"/>
    <mergeCell ref="D27:G27"/>
    <mergeCell ref="D28:H28"/>
    <mergeCell ref="D29:H29"/>
    <mergeCell ref="D32:H32"/>
    <mergeCell ref="I77:N77"/>
    <mergeCell ref="H78:H79"/>
    <mergeCell ref="I78:I79"/>
    <mergeCell ref="J78:J79"/>
    <mergeCell ref="K78:K79"/>
    <mergeCell ref="L78:L79"/>
    <mergeCell ref="M78:M79"/>
    <mergeCell ref="N78:N79"/>
    <mergeCell ref="I109:N109"/>
    <mergeCell ref="D110:H110"/>
    <mergeCell ref="I110:I111"/>
    <mergeCell ref="J110:J111"/>
    <mergeCell ref="K110:K111"/>
    <mergeCell ref="L110:L111"/>
    <mergeCell ref="M110:M111"/>
    <mergeCell ref="N110:N111"/>
    <mergeCell ref="D111:G111"/>
    <mergeCell ref="D112:G112"/>
    <mergeCell ref="D122:E122"/>
    <mergeCell ref="D91:G91"/>
    <mergeCell ref="D92:H92"/>
    <mergeCell ref="D93:H93"/>
    <mergeCell ref="D95:H95"/>
    <mergeCell ref="D100:H100"/>
    <mergeCell ref="D102:E102"/>
    <mergeCell ref="D94:G94"/>
    <mergeCell ref="D97:H97"/>
  </mergeCells>
  <phoneticPr fontId="13" type="noConversion"/>
  <conditionalFormatting sqref="O34 O23 K16:K17 O15:O18 O81:O82 O67 O63 O60:O61">
    <cfRule type="expression" dxfId="275" priority="100">
      <formula>(K15-L15)/K15&lt;-0.1</formula>
    </cfRule>
    <cfRule type="expression" dxfId="274" priority="101">
      <formula>AND(K15=0,K15&lt;L15)</formula>
    </cfRule>
  </conditionalFormatting>
  <conditionalFormatting sqref="O20">
    <cfRule type="expression" dxfId="273" priority="98">
      <formula>(O20-P20)/O20&lt;-0.1</formula>
    </cfRule>
    <cfRule type="expression" dxfId="272" priority="99">
      <formula>AND(O20=0,O20&lt;P20)</formula>
    </cfRule>
  </conditionalFormatting>
  <conditionalFormatting sqref="O22">
    <cfRule type="expression" dxfId="271" priority="96">
      <formula>(O22-P22)/O22&lt;-0.1</formula>
    </cfRule>
    <cfRule type="expression" dxfId="270" priority="97">
      <formula>AND(O22=0,O22&lt;P22)</formula>
    </cfRule>
  </conditionalFormatting>
  <conditionalFormatting sqref="O26">
    <cfRule type="expression" dxfId="269" priority="94">
      <formula>(O26-P26)/O26&lt;-0.1</formula>
    </cfRule>
    <cfRule type="expression" dxfId="268" priority="95">
      <formula>AND(O26=0,O26&lt;P26)</formula>
    </cfRule>
  </conditionalFormatting>
  <conditionalFormatting sqref="O37:O39">
    <cfRule type="expression" dxfId="267" priority="92">
      <formula>(O37-P37)/O37&lt;-0.1</formula>
    </cfRule>
    <cfRule type="expression" dxfId="266" priority="93">
      <formula>AND(O37=0,O37&lt;P37)</formula>
    </cfRule>
  </conditionalFormatting>
  <conditionalFormatting sqref="O42:O46">
    <cfRule type="expression" dxfId="265" priority="90">
      <formula>(O42-P42)/O42&lt;-0.1</formula>
    </cfRule>
    <cfRule type="expression" dxfId="264" priority="91">
      <formula>AND(O42=0,O42&lt;P42)</formula>
    </cfRule>
  </conditionalFormatting>
  <conditionalFormatting sqref="O48:O50">
    <cfRule type="expression" dxfId="263" priority="88">
      <formula>(O48-P48)/O48&lt;-0.1</formula>
    </cfRule>
    <cfRule type="expression" dxfId="262" priority="89">
      <formula>AND(O48=0,O48&lt;P48)</formula>
    </cfRule>
  </conditionalFormatting>
  <conditionalFormatting sqref="O66">
    <cfRule type="expression" dxfId="261" priority="86">
      <formula>(O66-P66)/O66&lt;-0.1</formula>
    </cfRule>
    <cfRule type="expression" dxfId="260" priority="87">
      <formula>AND(O66=0,O66&lt;P66)</formula>
    </cfRule>
  </conditionalFormatting>
  <conditionalFormatting sqref="O70:O71">
    <cfRule type="expression" dxfId="259" priority="84">
      <formula>(O70-P70)/O70&lt;-0.1</formula>
    </cfRule>
    <cfRule type="expression" dxfId="258" priority="85">
      <formula>AND(O70=0,O70&lt;P70)</formula>
    </cfRule>
  </conditionalFormatting>
  <conditionalFormatting sqref="O74">
    <cfRule type="expression" dxfId="257" priority="82">
      <formula>(O74-P74)/O74&lt;-0.1</formula>
    </cfRule>
    <cfRule type="expression" dxfId="256" priority="83">
      <formula>AND(O74=0,O74&lt;P74)</formula>
    </cfRule>
  </conditionalFormatting>
  <conditionalFormatting sqref="O81:O82">
    <cfRule type="cellIs" dxfId="255" priority="81" operator="lessThan">
      <formula>0</formula>
    </cfRule>
  </conditionalFormatting>
  <conditionalFormatting sqref="I15">
    <cfRule type="expression" dxfId="254" priority="79">
      <formula>(I15-J15)/I15&lt;-0.1</formula>
    </cfRule>
    <cfRule type="expression" dxfId="253" priority="80">
      <formula>AND(I15=0,I15&lt;J15)</formula>
    </cfRule>
  </conditionalFormatting>
  <conditionalFormatting sqref="I16:I17">
    <cfRule type="expression" dxfId="252" priority="77">
      <formula>(I16-J16)/I16&lt;-0.1</formula>
    </cfRule>
    <cfRule type="expression" dxfId="251" priority="78">
      <formula>AND(I16=0,I16&lt;J16)</formula>
    </cfRule>
  </conditionalFormatting>
  <conditionalFormatting sqref="I18">
    <cfRule type="expression" dxfId="250" priority="75">
      <formula>(I18-J18)/I18&lt;-0.1</formula>
    </cfRule>
    <cfRule type="expression" dxfId="249" priority="76">
      <formula>AND(I18=0,I18&lt;J18)</formula>
    </cfRule>
  </conditionalFormatting>
  <conditionalFormatting sqref="I19">
    <cfRule type="expression" dxfId="248" priority="73">
      <formula>(I19-J19)/I19&lt;-0.1</formula>
    </cfRule>
    <cfRule type="expression" dxfId="247" priority="74">
      <formula>AND(I19=0,I19&lt;J19)</formula>
    </cfRule>
  </conditionalFormatting>
  <conditionalFormatting sqref="I26:I27">
    <cfRule type="expression" dxfId="246" priority="71">
      <formula>(I26-J26)/I26&lt;-0.1</formula>
    </cfRule>
    <cfRule type="expression" dxfId="245" priority="72">
      <formula>AND(I26=0,I26&lt;J26)</formula>
    </cfRule>
  </conditionalFormatting>
  <conditionalFormatting sqref="I48:I50">
    <cfRule type="expression" dxfId="244" priority="69">
      <formula>(I48-J48)/I48&lt;-0.1</formula>
    </cfRule>
    <cfRule type="expression" dxfId="243" priority="70">
      <formula>AND(I48=0,I48&lt;J48)</formula>
    </cfRule>
  </conditionalFormatting>
  <conditionalFormatting sqref="I51">
    <cfRule type="expression" dxfId="242" priority="67">
      <formula>(I51-J51)/I51&lt;-0.1</formula>
    </cfRule>
    <cfRule type="expression" dxfId="241" priority="68">
      <formula>AND(I51=0,I51&lt;J51)</formula>
    </cfRule>
  </conditionalFormatting>
  <conditionalFormatting sqref="I55:I59">
    <cfRule type="expression" dxfId="240" priority="65">
      <formula>(I55-J55)/I55&lt;-0.1</formula>
    </cfRule>
    <cfRule type="expression" dxfId="239" priority="66">
      <formula>AND(I55=0,I55&lt;J55)</formula>
    </cfRule>
  </conditionalFormatting>
  <conditionalFormatting sqref="I63">
    <cfRule type="expression" dxfId="238" priority="63">
      <formula>(I63-J63)/I63&lt;-0.1</formula>
    </cfRule>
    <cfRule type="expression" dxfId="237" priority="64">
      <formula>AND(I63=0,I63&lt;J63)</formula>
    </cfRule>
  </conditionalFormatting>
  <conditionalFormatting sqref="I67">
    <cfRule type="expression" dxfId="236" priority="61">
      <formula>(I67-J67)/I67&lt;-0.1</formula>
    </cfRule>
    <cfRule type="expression" dxfId="235" priority="62">
      <formula>AND(I67=0,I67&lt;J67)</formula>
    </cfRule>
  </conditionalFormatting>
  <conditionalFormatting sqref="I81">
    <cfRule type="expression" dxfId="234" priority="59">
      <formula>(I81-J81)/I81&lt;-0.1</formula>
    </cfRule>
    <cfRule type="expression" dxfId="233" priority="60">
      <formula>AND(I81=0,I81&lt;J81)</formula>
    </cfRule>
  </conditionalFormatting>
  <conditionalFormatting sqref="I84">
    <cfRule type="expression" dxfId="232" priority="57">
      <formula>(I84-J84)/I84&lt;-0.1</formula>
    </cfRule>
    <cfRule type="expression" dxfId="231" priority="58">
      <formula>AND(I84=0,I84&lt;J84)</formula>
    </cfRule>
  </conditionalFormatting>
  <conditionalFormatting sqref="I85">
    <cfRule type="expression" dxfId="230" priority="55">
      <formula>(I85-J85)/I85&lt;-0.1</formula>
    </cfRule>
    <cfRule type="expression" dxfId="229" priority="56">
      <formula>AND(I85=0,I85&lt;J85)</formula>
    </cfRule>
  </conditionalFormatting>
  <conditionalFormatting sqref="I86">
    <cfRule type="expression" dxfId="228" priority="53">
      <formula>(I86-J86)/I86&lt;-0.1</formula>
    </cfRule>
    <cfRule type="expression" dxfId="227" priority="54">
      <formula>AND(I86=0,I86&lt;J86)</formula>
    </cfRule>
  </conditionalFormatting>
  <conditionalFormatting sqref="I87">
    <cfRule type="expression" dxfId="226" priority="51">
      <formula>(I87-J87)/I87&lt;-0.1</formula>
    </cfRule>
    <cfRule type="expression" dxfId="225" priority="52">
      <formula>AND(I87=0,I87&lt;J87)</formula>
    </cfRule>
  </conditionalFormatting>
  <conditionalFormatting sqref="I112">
    <cfRule type="expression" dxfId="224" priority="49">
      <formula>(I112-J112)/I112&lt;-0.1</formula>
    </cfRule>
    <cfRule type="expression" dxfId="223" priority="50">
      <formula>AND(I112=0,I112&lt;J112)</formula>
    </cfRule>
  </conditionalFormatting>
  <conditionalFormatting sqref="I66">
    <cfRule type="expression" dxfId="222" priority="47">
      <formula>(I66-J66)/I66&lt;-0.1</formula>
    </cfRule>
    <cfRule type="expression" dxfId="221" priority="48">
      <formula>AND(I66=0,I66&lt;J66)</formula>
    </cfRule>
  </conditionalFormatting>
  <conditionalFormatting sqref="K15">
    <cfRule type="expression" dxfId="220" priority="45">
      <formula>(K15-L15)/K15&lt;-0.1</formula>
    </cfRule>
    <cfRule type="expression" dxfId="219" priority="46">
      <formula>AND(K15=0,K15&lt;L15)</formula>
    </cfRule>
  </conditionalFormatting>
  <conditionalFormatting sqref="K18">
    <cfRule type="expression" dxfId="218" priority="43">
      <formula>(K18-L18)/K18&lt;-0.1</formula>
    </cfRule>
    <cfRule type="expression" dxfId="217" priority="44">
      <formula>AND(K18=0,K18&lt;L18)</formula>
    </cfRule>
  </conditionalFormatting>
  <conditionalFormatting sqref="K19">
    <cfRule type="expression" dxfId="216" priority="41">
      <formula>(K19-L19)/K19&lt;-0.1</formula>
    </cfRule>
    <cfRule type="expression" dxfId="215" priority="42">
      <formula>AND(K19=0,K19&lt;L19)</formula>
    </cfRule>
  </conditionalFormatting>
  <conditionalFormatting sqref="K23">
    <cfRule type="expression" dxfId="214" priority="39">
      <formula>(K23-L23)/K23&lt;-0.1</formula>
    </cfRule>
    <cfRule type="expression" dxfId="213" priority="40">
      <formula>AND(K23=0,K23&lt;L23)</formula>
    </cfRule>
  </conditionalFormatting>
  <conditionalFormatting sqref="K26:K27">
    <cfRule type="expression" dxfId="212" priority="37">
      <formula>(K26-L26)/K26&lt;-0.1</formula>
    </cfRule>
    <cfRule type="expression" dxfId="211" priority="38">
      <formula>AND(K26=0,K26&lt;L26)</formula>
    </cfRule>
  </conditionalFormatting>
  <conditionalFormatting sqref="K30">
    <cfRule type="expression" dxfId="210" priority="35">
      <formula>(K30-L30)/K30&lt;-0.1</formula>
    </cfRule>
    <cfRule type="expression" dxfId="209" priority="36">
      <formula>AND(K30=0,K30&lt;L30)</formula>
    </cfRule>
  </conditionalFormatting>
  <conditionalFormatting sqref="K34">
    <cfRule type="expression" dxfId="208" priority="33">
      <formula>(K34-L34)/K34&lt;-0.1</formula>
    </cfRule>
    <cfRule type="expression" dxfId="207" priority="34">
      <formula>AND(K34=0,K34&lt;L34)</formula>
    </cfRule>
  </conditionalFormatting>
  <conditionalFormatting sqref="K48:K50">
    <cfRule type="expression" dxfId="206" priority="31">
      <formula>(K48-L48)/K48&lt;-0.1</formula>
    </cfRule>
    <cfRule type="expression" dxfId="205" priority="32">
      <formula>AND(K48=0,K48&lt;L48)</formula>
    </cfRule>
  </conditionalFormatting>
  <conditionalFormatting sqref="K51">
    <cfRule type="expression" dxfId="204" priority="29">
      <formula>(K51-L51)/K51&lt;-0.1</formula>
    </cfRule>
    <cfRule type="expression" dxfId="203" priority="30">
      <formula>AND(K51=0,K51&lt;L51)</formula>
    </cfRule>
  </conditionalFormatting>
  <conditionalFormatting sqref="K55:K59">
    <cfRule type="expression" dxfId="202" priority="27">
      <formula>(K55-L55)/K55&lt;-0.1</formula>
    </cfRule>
    <cfRule type="expression" dxfId="201" priority="28">
      <formula>AND(K55=0,K55&lt;L55)</formula>
    </cfRule>
  </conditionalFormatting>
  <conditionalFormatting sqref="K63">
    <cfRule type="expression" dxfId="200" priority="25">
      <formula>(K63-L63)/K63&lt;-0.1</formula>
    </cfRule>
    <cfRule type="expression" dxfId="199" priority="26">
      <formula>AND(K63=0,K63&lt;L63)</formula>
    </cfRule>
  </conditionalFormatting>
  <conditionalFormatting sqref="K67">
    <cfRule type="expression" dxfId="198" priority="23">
      <formula>(K67-L67)/K67&lt;-0.1</formula>
    </cfRule>
    <cfRule type="expression" dxfId="197" priority="24">
      <formula>AND(K67=0,K67&lt;L67)</formula>
    </cfRule>
  </conditionalFormatting>
  <conditionalFormatting sqref="K66">
    <cfRule type="expression" dxfId="196" priority="21">
      <formula>(K66-L66)/K66&lt;-0.1</formula>
    </cfRule>
    <cfRule type="expression" dxfId="195" priority="22">
      <formula>AND(K66=0,K66&lt;L66)</formula>
    </cfRule>
  </conditionalFormatting>
  <conditionalFormatting sqref="K81">
    <cfRule type="expression" dxfId="194" priority="19">
      <formula>(K81-L81)/K81&lt;-0.1</formula>
    </cfRule>
    <cfRule type="expression" dxfId="193" priority="20">
      <formula>AND(K81=0,K81&lt;L81)</formula>
    </cfRule>
  </conditionalFormatting>
  <conditionalFormatting sqref="K84">
    <cfRule type="expression" dxfId="192" priority="17">
      <formula>(K84-L84)/K84&lt;-0.1</formula>
    </cfRule>
    <cfRule type="expression" dxfId="191" priority="18">
      <formula>AND(K84=0,K84&lt;L84)</formula>
    </cfRule>
  </conditionalFormatting>
  <conditionalFormatting sqref="K85">
    <cfRule type="expression" dxfId="190" priority="15">
      <formula>(K85-L85)/K85&lt;-0.1</formula>
    </cfRule>
    <cfRule type="expression" dxfId="189" priority="16">
      <formula>AND(K85=0,K85&lt;L85)</formula>
    </cfRule>
  </conditionalFormatting>
  <conditionalFormatting sqref="K86">
    <cfRule type="expression" dxfId="188" priority="13">
      <formula>(K86-L86)/K86&lt;-0.1</formula>
    </cfRule>
    <cfRule type="expression" dxfId="187" priority="14">
      <formula>AND(K86=0,K86&lt;L86)</formula>
    </cfRule>
  </conditionalFormatting>
  <conditionalFormatting sqref="K87">
    <cfRule type="expression" dxfId="186" priority="11">
      <formula>(K87-L87)/K87&lt;-0.1</formula>
    </cfRule>
    <cfRule type="expression" dxfId="185" priority="12">
      <formula>AND(K87=0,K87&lt;L87)</formula>
    </cfRule>
  </conditionalFormatting>
  <conditionalFormatting sqref="K91">
    <cfRule type="expression" dxfId="184" priority="9">
      <formula>(K91-L91)/K91&lt;-0.1</formula>
    </cfRule>
    <cfRule type="expression" dxfId="183" priority="10">
      <formula>AND(K91=0,K91&lt;L91)</formula>
    </cfRule>
  </conditionalFormatting>
  <conditionalFormatting sqref="K94">
    <cfRule type="expression" dxfId="182" priority="7">
      <formula>(K94-L94)/K94&lt;-0.1</formula>
    </cfRule>
    <cfRule type="expression" dxfId="181" priority="8">
      <formula>AND(K94=0,K94&lt;L94)</formula>
    </cfRule>
  </conditionalFormatting>
  <conditionalFormatting sqref="I52">
    <cfRule type="expression" dxfId="180" priority="5">
      <formula>(I52-J52)/I52&lt;-0.1</formula>
    </cfRule>
    <cfRule type="expression" dxfId="179" priority="6">
      <formula>AND(I52=0,I52&lt;J52)</formula>
    </cfRule>
  </conditionalFormatting>
  <conditionalFormatting sqref="I88">
    <cfRule type="expression" dxfId="178" priority="3">
      <formula>(I88-J88)/I88&lt;-0.1</formula>
    </cfRule>
    <cfRule type="expression" dxfId="177" priority="4">
      <formula>AND(I88=0,I88&lt;J88)</formula>
    </cfRule>
  </conditionalFormatting>
  <conditionalFormatting sqref="K88">
    <cfRule type="expression" dxfId="176" priority="1">
      <formula>(K88-L88)/K88&lt;-0.1</formula>
    </cfRule>
    <cfRule type="expression" dxfId="175" priority="2">
      <formula>AND(K88=0,K88&lt;L88)</formula>
    </cfRule>
  </conditionalFormatting>
  <pageMargins left="0.17" right="0" top="0.16" bottom="0" header="0" footer="0"/>
  <pageSetup paperSize="9" scale="91" orientation="landscape"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S100"/>
  <sheetViews>
    <sheetView zoomScaleNormal="100" workbookViewId="0"/>
  </sheetViews>
  <sheetFormatPr defaultColWidth="9.140625" defaultRowHeight="12.75" x14ac:dyDescent="0.2"/>
  <cols>
    <col min="1" max="1" width="9" style="97" customWidth="1"/>
    <col min="2" max="2" width="2.42578125" style="97" customWidth="1"/>
    <col min="3" max="3" width="3" style="97" customWidth="1"/>
    <col min="4" max="5" width="15.5703125" style="97" customWidth="1"/>
    <col min="6" max="6" width="6.42578125" style="97" customWidth="1"/>
    <col min="7" max="10" width="13.28515625" style="97" customWidth="1"/>
    <col min="11" max="12" width="15.7109375" style="97" customWidth="1"/>
    <col min="13" max="13" width="3" style="97" customWidth="1"/>
    <col min="14" max="14" width="2.42578125" style="97" customWidth="1"/>
    <col min="15" max="16384" width="9.140625" style="97"/>
  </cols>
  <sheetData>
    <row r="1" spans="1:19" x14ac:dyDescent="0.2">
      <c r="A1" s="93" t="s">
        <v>65</v>
      </c>
      <c r="B1" s="94"/>
      <c r="C1" s="96" t="s">
        <v>138</v>
      </c>
      <c r="D1" s="96"/>
      <c r="E1" s="96"/>
      <c r="F1" s="96"/>
      <c r="G1" s="96"/>
      <c r="H1" s="96"/>
      <c r="I1" s="96"/>
      <c r="J1" s="96"/>
      <c r="K1" s="96"/>
      <c r="L1" s="96"/>
      <c r="M1" s="96"/>
      <c r="N1" s="94"/>
    </row>
    <row r="2" spans="1:19" x14ac:dyDescent="0.2">
      <c r="A2" s="93"/>
      <c r="B2" s="94"/>
      <c r="C2" s="82"/>
      <c r="D2" s="82"/>
      <c r="E2" s="82"/>
      <c r="F2" s="82"/>
      <c r="G2" s="82"/>
      <c r="H2" s="82"/>
      <c r="I2" s="82"/>
      <c r="J2" s="82"/>
      <c r="K2" s="82"/>
      <c r="L2" s="82"/>
      <c r="M2" s="82"/>
      <c r="N2" s="94"/>
    </row>
    <row r="3" spans="1:19" x14ac:dyDescent="0.2">
      <c r="A3" s="93"/>
      <c r="B3" s="94"/>
      <c r="C3" s="82"/>
      <c r="D3" s="99"/>
      <c r="E3" s="82"/>
      <c r="F3" s="82"/>
      <c r="G3" s="82"/>
      <c r="H3" s="82"/>
      <c r="I3" s="82"/>
      <c r="J3" s="82"/>
      <c r="K3" s="82"/>
      <c r="L3" s="82"/>
      <c r="M3" s="82"/>
      <c r="N3" s="94"/>
    </row>
    <row r="4" spans="1:19" ht="12" customHeight="1" x14ac:dyDescent="0.2">
      <c r="A4" s="93"/>
      <c r="B4" s="94"/>
      <c r="C4" s="82"/>
      <c r="D4" s="82"/>
      <c r="E4" s="82"/>
      <c r="F4" s="82"/>
      <c r="G4" s="82"/>
      <c r="H4" s="82"/>
      <c r="I4" s="82"/>
      <c r="J4" s="82"/>
      <c r="K4" s="82"/>
      <c r="L4" s="82"/>
      <c r="M4" s="82"/>
      <c r="N4" s="94"/>
    </row>
    <row r="5" spans="1:19" ht="12.75" customHeight="1" x14ac:dyDescent="0.2">
      <c r="A5" s="100"/>
      <c r="B5" s="192"/>
      <c r="C5" s="192"/>
      <c r="D5" s="192"/>
      <c r="E5" s="192"/>
      <c r="F5" s="192"/>
      <c r="G5" s="192"/>
      <c r="H5" s="192"/>
      <c r="I5" s="192"/>
      <c r="J5" s="192"/>
      <c r="K5" s="192"/>
      <c r="L5" s="192"/>
      <c r="M5" s="192"/>
      <c r="N5" s="192"/>
    </row>
    <row r="6" spans="1:19" s="106" customFormat="1" ht="18" customHeight="1" x14ac:dyDescent="0.2">
      <c r="A6" s="195" t="s">
        <v>105</v>
      </c>
      <c r="B6" s="194"/>
      <c r="C6" s="421"/>
      <c r="D6" s="422" t="str">
        <f>CONCATENATE("KWARTAALSTAAT ZVW ", jaar_id)</f>
        <v>KWARTAALSTAAT ZVW 2023</v>
      </c>
      <c r="E6" s="423"/>
      <c r="F6" s="423"/>
      <c r="G6" s="423"/>
      <c r="H6" s="423"/>
      <c r="I6" s="423"/>
      <c r="J6" s="423"/>
      <c r="K6" s="423"/>
      <c r="L6" s="423"/>
      <c r="M6" s="424"/>
      <c r="N6" s="194"/>
    </row>
    <row r="7" spans="1:19" s="106" customFormat="1" ht="18" customHeight="1" x14ac:dyDescent="0.2">
      <c r="A7" s="196"/>
      <c r="B7" s="194"/>
      <c r="C7" s="425"/>
      <c r="D7" s="422" t="s">
        <v>349</v>
      </c>
      <c r="E7" s="422"/>
      <c r="F7" s="422"/>
      <c r="G7" s="422"/>
      <c r="H7" s="422"/>
      <c r="I7" s="422"/>
      <c r="J7" s="422"/>
      <c r="K7" s="422"/>
      <c r="L7" s="422"/>
      <c r="M7" s="424"/>
      <c r="N7" s="194"/>
    </row>
    <row r="8" spans="1:19" ht="18" customHeight="1" x14ac:dyDescent="0.2">
      <c r="A8" s="82"/>
      <c r="B8" s="192"/>
      <c r="C8" s="426"/>
      <c r="D8" s="422" t="str">
        <f>IF(naw_uzovi_zorgverzekeraar&lt;&gt;"0000",CONCATENATE(UPPER(naw_naam_zorgverzekeraar),", ",UPPER(naw_plaats_zorgverzekeraar)),"")</f>
        <v/>
      </c>
      <c r="E8" s="422"/>
      <c r="F8" s="422"/>
      <c r="G8" s="422"/>
      <c r="H8" s="422"/>
      <c r="I8" s="422"/>
      <c r="J8" s="422"/>
      <c r="K8" s="422"/>
      <c r="L8" s="427" t="str">
        <f>CONCATENATE("UZOVI: ",naw_uzovi_zorgverzekeraar)</f>
        <v>UZOVI: 0000</v>
      </c>
      <c r="M8" s="422"/>
      <c r="N8" s="192"/>
      <c r="O8" s="106"/>
    </row>
    <row r="9" spans="1:19" ht="18" customHeight="1" x14ac:dyDescent="0.2">
      <c r="A9" s="82"/>
      <c r="B9" s="192"/>
      <c r="C9" s="426"/>
      <c r="D9" s="428" t="s">
        <v>205</v>
      </c>
      <c r="E9" s="422"/>
      <c r="F9" s="423"/>
      <c r="G9" s="423"/>
      <c r="H9" s="422"/>
      <c r="I9" s="422"/>
      <c r="J9" s="422"/>
      <c r="K9" s="429"/>
      <c r="L9" s="430"/>
      <c r="M9" s="422"/>
      <c r="N9" s="192"/>
      <c r="O9" s="106"/>
    </row>
    <row r="10" spans="1:19" s="106" customFormat="1" ht="9.9499999999999993" customHeight="1" x14ac:dyDescent="0.2">
      <c r="A10" s="107"/>
      <c r="B10" s="194"/>
      <c r="C10" s="421"/>
      <c r="D10" s="421"/>
      <c r="E10" s="421"/>
      <c r="F10" s="421"/>
      <c r="G10" s="421"/>
      <c r="H10" s="421"/>
      <c r="I10" s="421"/>
      <c r="J10" s="421"/>
      <c r="K10" s="421"/>
      <c r="L10" s="421"/>
      <c r="M10" s="431"/>
      <c r="N10" s="194"/>
    </row>
    <row r="11" spans="1:19" ht="18" customHeight="1" x14ac:dyDescent="0.2">
      <c r="A11" s="93"/>
      <c r="B11" s="192"/>
      <c r="C11" s="426"/>
      <c r="D11" s="432" t="s">
        <v>254</v>
      </c>
      <c r="E11" s="422"/>
      <c r="F11" s="422"/>
      <c r="G11" s="422"/>
      <c r="H11" s="422"/>
      <c r="I11" s="422"/>
      <c r="J11" s="422"/>
      <c r="K11" s="429"/>
      <c r="L11" s="430"/>
      <c r="M11" s="422"/>
      <c r="N11" s="192"/>
      <c r="O11" s="106"/>
    </row>
    <row r="12" spans="1:19" ht="18" customHeight="1" x14ac:dyDescent="0.2">
      <c r="A12" s="82"/>
      <c r="B12" s="192"/>
      <c r="C12" s="426"/>
      <c r="D12" s="627" t="s">
        <v>63</v>
      </c>
      <c r="E12" s="628"/>
      <c r="F12" s="629"/>
      <c r="G12" s="621" t="str">
        <f>CONCATENATE("LASTEN ", jaar_id)</f>
        <v>LASTEN 2023</v>
      </c>
      <c r="H12" s="622"/>
      <c r="I12" s="621" t="str">
        <f>CONCATENATE("LASTEN ", jaar_id-1)</f>
        <v>LASTEN 2022</v>
      </c>
      <c r="J12" s="622"/>
      <c r="K12" s="623" t="str">
        <f>CONCATENATE("LASTEN ", jaar_id-2)</f>
        <v>LASTEN 2021</v>
      </c>
      <c r="L12" s="624"/>
      <c r="M12" s="422"/>
      <c r="N12" s="192"/>
      <c r="O12" s="106"/>
      <c r="S12" s="447"/>
    </row>
    <row r="13" spans="1:19" ht="27.95" customHeight="1" x14ac:dyDescent="0.2">
      <c r="A13" s="82"/>
      <c r="B13" s="192"/>
      <c r="C13" s="426"/>
      <c r="D13" s="630"/>
      <c r="E13" s="631"/>
      <c r="F13" s="632"/>
      <c r="G13" s="617" t="str">
        <f>CONCATENATE("LASTEN ", jaar_id," inclusief balanspost ")</f>
        <v xml:space="preserve">LASTEN 2023 inclusief balanspost </v>
      </c>
      <c r="H13" s="617" t="str">
        <f>CONCATENATE("Ontvangen en geaccepteerde declaraties m.b.t. ", jaar_id)</f>
        <v>Ontvangen en geaccepteerde declaraties m.b.t. 2023</v>
      </c>
      <c r="I13" s="617" t="str">
        <f>CONCATENATE("LASTEN ", jaar_id-1," inclusief balanspost ")</f>
        <v xml:space="preserve">LASTEN 2022 inclusief balanspost </v>
      </c>
      <c r="J13" s="617" t="str">
        <f>CONCATENATE("Ontvangen en geaccepteerde declaraties m.b.t. ", jaar_id-1)</f>
        <v>Ontvangen en geaccepteerde declaraties m.b.t. 2022</v>
      </c>
      <c r="K13" s="617" t="str">
        <f>CONCATENATE("LASTEN ", " inclusief balanspost m.b.t. ",jaar_id-2, " en ouder")</f>
        <v>LASTEN  inclusief balanspost m.b.t. 2021 en ouder</v>
      </c>
      <c r="L13" s="619" t="str">
        <f>CONCATENATE("Ontvangen en geaccepteerde declaraties m.b.t. ", jaar_id-2, " en ouder")</f>
        <v>Ontvangen en geaccepteerde declaraties m.b.t. 2021 en ouder</v>
      </c>
      <c r="M13" s="422"/>
      <c r="N13" s="192"/>
      <c r="O13" s="106"/>
    </row>
    <row r="14" spans="1:19" ht="27.95" customHeight="1" x14ac:dyDescent="0.2">
      <c r="A14" s="82"/>
      <c r="B14" s="192"/>
      <c r="C14" s="426"/>
      <c r="D14" s="633"/>
      <c r="E14" s="634"/>
      <c r="F14" s="635"/>
      <c r="G14" s="618"/>
      <c r="H14" s="618"/>
      <c r="I14" s="618"/>
      <c r="J14" s="618"/>
      <c r="K14" s="618"/>
      <c r="L14" s="620"/>
      <c r="M14" s="422"/>
      <c r="N14" s="192"/>
      <c r="O14" s="106"/>
    </row>
    <row r="15" spans="1:19" ht="44.1" customHeight="1" x14ac:dyDescent="0.2">
      <c r="A15" s="82"/>
      <c r="B15" s="192"/>
      <c r="C15" s="426"/>
      <c r="D15" s="636" t="s">
        <v>62</v>
      </c>
      <c r="E15" s="637"/>
      <c r="F15" s="638"/>
      <c r="G15" s="433"/>
      <c r="H15" s="434"/>
      <c r="I15" s="435"/>
      <c r="J15" s="436"/>
      <c r="K15" s="435"/>
      <c r="L15" s="437"/>
      <c r="M15" s="422"/>
      <c r="N15" s="192"/>
      <c r="O15" s="106"/>
    </row>
    <row r="16" spans="1:19" ht="15.95" customHeight="1" x14ac:dyDescent="0.2">
      <c r="A16" s="82"/>
      <c r="B16" s="192"/>
      <c r="C16" s="426"/>
      <c r="D16" s="636" t="s">
        <v>275</v>
      </c>
      <c r="E16" s="637"/>
      <c r="F16" s="638"/>
      <c r="G16" s="433"/>
      <c r="H16" s="434"/>
      <c r="I16" s="435"/>
      <c r="J16" s="436"/>
      <c r="K16" s="435"/>
      <c r="L16" s="437"/>
      <c r="M16" s="422"/>
      <c r="N16" s="192"/>
      <c r="O16" s="106"/>
    </row>
    <row r="17" spans="1:15" ht="15.95" customHeight="1" x14ac:dyDescent="0.2">
      <c r="A17" s="82"/>
      <c r="B17" s="192"/>
      <c r="C17" s="426"/>
      <c r="D17" s="636" t="s">
        <v>274</v>
      </c>
      <c r="E17" s="637"/>
      <c r="F17" s="638"/>
      <c r="G17" s="433"/>
      <c r="H17" s="434"/>
      <c r="I17" s="435"/>
      <c r="J17" s="436"/>
      <c r="K17" s="435"/>
      <c r="L17" s="437"/>
      <c r="M17" s="422"/>
      <c r="N17" s="192"/>
      <c r="O17" s="106"/>
    </row>
    <row r="18" spans="1:15" ht="18" customHeight="1" x14ac:dyDescent="0.2">
      <c r="A18" s="82"/>
      <c r="B18" s="192"/>
      <c r="C18" s="426"/>
      <c r="D18" s="639" t="s">
        <v>165</v>
      </c>
      <c r="E18" s="640"/>
      <c r="F18" s="641"/>
      <c r="G18" s="438">
        <f t="shared" ref="G18:L18" si="0">SUM(G15:G17)</f>
        <v>0</v>
      </c>
      <c r="H18" s="438">
        <f t="shared" si="0"/>
        <v>0</v>
      </c>
      <c r="I18" s="438">
        <f t="shared" si="0"/>
        <v>0</v>
      </c>
      <c r="J18" s="438">
        <f t="shared" si="0"/>
        <v>0</v>
      </c>
      <c r="K18" s="438">
        <f t="shared" si="0"/>
        <v>0</v>
      </c>
      <c r="L18" s="439">
        <f t="shared" si="0"/>
        <v>0</v>
      </c>
      <c r="M18" s="422"/>
      <c r="N18" s="192"/>
      <c r="O18" s="106"/>
    </row>
    <row r="19" spans="1:15" ht="15" customHeight="1" x14ac:dyDescent="0.2">
      <c r="A19" s="82"/>
      <c r="B19" s="192"/>
      <c r="C19" s="426"/>
      <c r="D19" s="430"/>
      <c r="E19" s="430"/>
      <c r="F19" s="430"/>
      <c r="G19" s="430"/>
      <c r="H19" s="430"/>
      <c r="I19" s="430"/>
      <c r="J19" s="430"/>
      <c r="K19" s="430"/>
      <c r="L19" s="430"/>
      <c r="M19" s="422"/>
      <c r="N19" s="192"/>
      <c r="O19" s="106"/>
    </row>
    <row r="20" spans="1:15" ht="15" customHeight="1" x14ac:dyDescent="0.2">
      <c r="A20" s="82"/>
      <c r="B20" s="192"/>
      <c r="C20" s="426"/>
      <c r="D20" s="430"/>
      <c r="E20" s="430"/>
      <c r="F20" s="430"/>
      <c r="G20" s="430"/>
      <c r="H20" s="430"/>
      <c r="I20" s="430"/>
      <c r="J20" s="430"/>
      <c r="K20" s="430"/>
      <c r="L20" s="430"/>
      <c r="M20" s="422"/>
      <c r="N20" s="192"/>
      <c r="O20" s="106"/>
    </row>
    <row r="21" spans="1:15" ht="18" customHeight="1" x14ac:dyDescent="0.2">
      <c r="A21" s="82"/>
      <c r="B21" s="192"/>
      <c r="C21" s="426"/>
      <c r="D21" s="627" t="s">
        <v>3215</v>
      </c>
      <c r="E21" s="628"/>
      <c r="F21" s="629"/>
      <c r="G21" s="621" t="str">
        <f>CONCATENATE("LASTEN ", jaar_id)</f>
        <v>LASTEN 2023</v>
      </c>
      <c r="H21" s="622"/>
      <c r="I21" s="621" t="str">
        <f>CONCATENATE("LASTEN ", jaar_id-1)</f>
        <v>LASTEN 2022</v>
      </c>
      <c r="J21" s="622"/>
      <c r="K21" s="623" t="str">
        <f>CONCATENATE("LASTEN ", jaar_id-2)</f>
        <v>LASTEN 2021</v>
      </c>
      <c r="L21" s="624"/>
      <c r="M21" s="422"/>
      <c r="N21" s="192"/>
      <c r="O21" s="106"/>
    </row>
    <row r="22" spans="1:15" ht="27.95" customHeight="1" x14ac:dyDescent="0.2">
      <c r="A22" s="82"/>
      <c r="B22" s="192"/>
      <c r="C22" s="426"/>
      <c r="D22" s="630"/>
      <c r="E22" s="631"/>
      <c r="F22" s="632"/>
      <c r="G22" s="617" t="str">
        <f>CONCATENATE("LASTEN ", jaar_id," inclusief balanspost ")</f>
        <v xml:space="preserve">LASTEN 2023 inclusief balanspost </v>
      </c>
      <c r="H22" s="617" t="str">
        <f>CONCATENATE("Ontvangen en geaccepteerde declaraties m.b.t. ", jaar_id)</f>
        <v>Ontvangen en geaccepteerde declaraties m.b.t. 2023</v>
      </c>
      <c r="I22" s="617" t="str">
        <f>CONCATENATE("LASTEN ", jaar_id-1," inclusief balanspost ")</f>
        <v xml:space="preserve">LASTEN 2022 inclusief balanspost </v>
      </c>
      <c r="J22" s="617" t="str">
        <f>CONCATENATE("Ontvangen en geaccepteerde declaraties m.b.t. ", jaar_id-1)</f>
        <v>Ontvangen en geaccepteerde declaraties m.b.t. 2022</v>
      </c>
      <c r="K22" s="617" t="str">
        <f>CONCATENATE("LASTEN ", " inclusief balanspost m.b.t. ",jaar_id-2, " en ouder")</f>
        <v>LASTEN  inclusief balanspost m.b.t. 2021 en ouder</v>
      </c>
      <c r="L22" s="619" t="str">
        <f>CONCATENATE("Ontvangen en geaccepteerde declaraties m.b.t. ", jaar_id-2, " en ouder")</f>
        <v>Ontvangen en geaccepteerde declaraties m.b.t. 2021 en ouder</v>
      </c>
      <c r="M22" s="422"/>
      <c r="N22" s="192"/>
      <c r="O22" s="106"/>
    </row>
    <row r="23" spans="1:15" ht="27.95" customHeight="1" x14ac:dyDescent="0.2">
      <c r="A23" s="82"/>
      <c r="B23" s="192"/>
      <c r="C23" s="426"/>
      <c r="D23" s="633"/>
      <c r="E23" s="634"/>
      <c r="F23" s="635"/>
      <c r="G23" s="618"/>
      <c r="H23" s="618"/>
      <c r="I23" s="618"/>
      <c r="J23" s="618"/>
      <c r="K23" s="618"/>
      <c r="L23" s="620"/>
      <c r="M23" s="422"/>
      <c r="N23" s="192"/>
      <c r="O23" s="106"/>
    </row>
    <row r="24" spans="1:15" ht="44.1" customHeight="1" x14ac:dyDescent="0.2">
      <c r="A24" s="82"/>
      <c r="B24" s="192"/>
      <c r="C24" s="426"/>
      <c r="D24" s="642" t="s">
        <v>1793</v>
      </c>
      <c r="E24" s="637"/>
      <c r="F24" s="638"/>
      <c r="G24" s="435"/>
      <c r="H24" s="436"/>
      <c r="I24" s="433"/>
      <c r="J24" s="434"/>
      <c r="K24" s="433"/>
      <c r="L24" s="434"/>
      <c r="M24" s="422"/>
      <c r="N24" s="192"/>
      <c r="O24" s="106"/>
    </row>
    <row r="25" spans="1:15" ht="15.95" customHeight="1" x14ac:dyDescent="0.2">
      <c r="A25" s="82"/>
      <c r="B25" s="192"/>
      <c r="C25" s="426"/>
      <c r="D25" s="642" t="s">
        <v>1792</v>
      </c>
      <c r="E25" s="637"/>
      <c r="F25" s="638"/>
      <c r="G25" s="435"/>
      <c r="H25" s="436"/>
      <c r="I25" s="433"/>
      <c r="J25" s="434"/>
      <c r="K25" s="433"/>
      <c r="L25" s="434"/>
      <c r="M25" s="422"/>
      <c r="N25" s="192"/>
      <c r="O25" s="106"/>
    </row>
    <row r="26" spans="1:15" ht="18" customHeight="1" x14ac:dyDescent="0.2">
      <c r="A26" s="82"/>
      <c r="B26" s="192"/>
      <c r="C26" s="426"/>
      <c r="D26" s="639" t="s">
        <v>3214</v>
      </c>
      <c r="E26" s="640"/>
      <c r="F26" s="641"/>
      <c r="G26" s="438">
        <f t="shared" ref="G26:L26" si="1">SUM(G24:G24)</f>
        <v>0</v>
      </c>
      <c r="H26" s="438">
        <f t="shared" si="1"/>
        <v>0</v>
      </c>
      <c r="I26" s="438">
        <f t="shared" si="1"/>
        <v>0</v>
      </c>
      <c r="J26" s="438">
        <f t="shared" si="1"/>
        <v>0</v>
      </c>
      <c r="K26" s="438">
        <f t="shared" si="1"/>
        <v>0</v>
      </c>
      <c r="L26" s="439">
        <f t="shared" si="1"/>
        <v>0</v>
      </c>
      <c r="M26" s="422"/>
      <c r="N26" s="192"/>
      <c r="O26" s="106"/>
    </row>
    <row r="27" spans="1:15" ht="15" customHeight="1" x14ac:dyDescent="0.2">
      <c r="A27" s="82"/>
      <c r="B27" s="192"/>
      <c r="C27" s="426"/>
      <c r="D27" s="430"/>
      <c r="E27" s="430"/>
      <c r="F27" s="430"/>
      <c r="G27" s="430"/>
      <c r="H27" s="430"/>
      <c r="I27" s="430"/>
      <c r="J27" s="430"/>
      <c r="K27" s="430"/>
      <c r="L27" s="430"/>
      <c r="M27" s="422"/>
      <c r="N27" s="192"/>
      <c r="O27" s="106"/>
    </row>
    <row r="28" spans="1:15" ht="18" customHeight="1" x14ac:dyDescent="0.2">
      <c r="A28" s="93"/>
      <c r="B28" s="192"/>
      <c r="C28" s="426"/>
      <c r="D28" s="627" t="s">
        <v>1534</v>
      </c>
      <c r="E28" s="628"/>
      <c r="F28" s="629"/>
      <c r="G28" s="625" t="str">
        <f>G12</f>
        <v>LASTEN 2023</v>
      </c>
      <c r="H28" s="626"/>
      <c r="I28" s="625" t="str">
        <f>I12</f>
        <v>LASTEN 2022</v>
      </c>
      <c r="J28" s="626"/>
      <c r="K28" s="643" t="str">
        <f>K12</f>
        <v>LASTEN 2021</v>
      </c>
      <c r="L28" s="644"/>
      <c r="M28" s="422"/>
      <c r="N28" s="192"/>
      <c r="O28" s="106"/>
    </row>
    <row r="29" spans="1:15" ht="27.95" customHeight="1" x14ac:dyDescent="0.2">
      <c r="A29" s="93"/>
      <c r="B29" s="192"/>
      <c r="C29" s="426"/>
      <c r="D29" s="630"/>
      <c r="E29" s="631"/>
      <c r="F29" s="632"/>
      <c r="G29" s="617" t="str">
        <f>G13</f>
        <v xml:space="preserve">LASTEN 2023 inclusief balanspost </v>
      </c>
      <c r="H29" s="617" t="str">
        <f>H13</f>
        <v>Ontvangen en geaccepteerde declaraties m.b.t. 2023</v>
      </c>
      <c r="I29" s="617" t="str">
        <f>I13</f>
        <v xml:space="preserve">LASTEN 2022 inclusief balanspost </v>
      </c>
      <c r="J29" s="617" t="str">
        <f>J13</f>
        <v>Ontvangen en geaccepteerde declaraties m.b.t. 2022</v>
      </c>
      <c r="K29" s="617" t="str">
        <f>K13</f>
        <v>LASTEN  inclusief balanspost m.b.t. 2021 en ouder</v>
      </c>
      <c r="L29" s="619" t="str">
        <f>L13</f>
        <v>Ontvangen en geaccepteerde declaraties m.b.t. 2021 en ouder</v>
      </c>
      <c r="M29" s="429"/>
      <c r="N29" s="192"/>
      <c r="O29" s="106"/>
    </row>
    <row r="30" spans="1:15" ht="27.95" customHeight="1" x14ac:dyDescent="0.2">
      <c r="A30" s="93"/>
      <c r="B30" s="192"/>
      <c r="C30" s="426"/>
      <c r="D30" s="633"/>
      <c r="E30" s="634"/>
      <c r="F30" s="635"/>
      <c r="G30" s="618"/>
      <c r="H30" s="618"/>
      <c r="I30" s="618" t="s">
        <v>341</v>
      </c>
      <c r="J30" s="618" t="s">
        <v>341</v>
      </c>
      <c r="K30" s="618" t="s">
        <v>341</v>
      </c>
      <c r="L30" s="620" t="s">
        <v>341</v>
      </c>
      <c r="M30" s="429"/>
      <c r="N30" s="192"/>
      <c r="O30" s="106"/>
    </row>
    <row r="31" spans="1:15" ht="15.95" customHeight="1" x14ac:dyDescent="0.2">
      <c r="A31" s="82"/>
      <c r="B31" s="192"/>
      <c r="C31" s="426"/>
      <c r="D31" s="636" t="s">
        <v>163</v>
      </c>
      <c r="E31" s="637"/>
      <c r="F31" s="638"/>
      <c r="G31" s="440"/>
      <c r="H31" s="440"/>
      <c r="I31" s="435"/>
      <c r="J31" s="436"/>
      <c r="K31" s="435"/>
      <c r="L31" s="437"/>
      <c r="M31" s="422"/>
      <c r="N31" s="192"/>
      <c r="O31" s="106"/>
    </row>
    <row r="32" spans="1:15" ht="15.95" customHeight="1" x14ac:dyDescent="0.2">
      <c r="A32" s="82"/>
      <c r="B32" s="192"/>
      <c r="C32" s="426"/>
      <c r="D32" s="636" t="s">
        <v>212</v>
      </c>
      <c r="E32" s="637"/>
      <c r="F32" s="638"/>
      <c r="G32" s="440"/>
      <c r="H32" s="440"/>
      <c r="I32" s="435"/>
      <c r="J32" s="436"/>
      <c r="K32" s="435"/>
      <c r="L32" s="437"/>
      <c r="M32" s="422"/>
      <c r="N32" s="192"/>
      <c r="O32" s="106"/>
    </row>
    <row r="33" spans="1:15" ht="15.95" customHeight="1" x14ac:dyDescent="0.2">
      <c r="A33" s="82"/>
      <c r="B33" s="192"/>
      <c r="C33" s="426"/>
      <c r="D33" s="636" t="s">
        <v>164</v>
      </c>
      <c r="E33" s="637"/>
      <c r="F33" s="638"/>
      <c r="G33" s="440"/>
      <c r="H33" s="440"/>
      <c r="I33" s="435"/>
      <c r="J33" s="436"/>
      <c r="K33" s="435"/>
      <c r="L33" s="437"/>
      <c r="M33" s="422"/>
      <c r="N33" s="192"/>
      <c r="O33" s="106"/>
    </row>
    <row r="34" spans="1:15" ht="15.95" customHeight="1" x14ac:dyDescent="0.2">
      <c r="A34" s="82"/>
      <c r="B34" s="192"/>
      <c r="C34" s="426"/>
      <c r="D34" s="636" t="s">
        <v>276</v>
      </c>
      <c r="E34" s="637"/>
      <c r="F34" s="638"/>
      <c r="G34" s="440"/>
      <c r="H34" s="440"/>
      <c r="I34" s="435"/>
      <c r="J34" s="436"/>
      <c r="K34" s="435"/>
      <c r="L34" s="437"/>
      <c r="M34" s="422"/>
      <c r="N34" s="192"/>
      <c r="O34" s="106"/>
    </row>
    <row r="35" spans="1:15" ht="18" customHeight="1" x14ac:dyDescent="0.2">
      <c r="A35" s="82"/>
      <c r="B35" s="192"/>
      <c r="C35" s="426"/>
      <c r="D35" s="639" t="s">
        <v>47</v>
      </c>
      <c r="E35" s="640"/>
      <c r="F35" s="641"/>
      <c r="G35" s="438">
        <f t="shared" ref="G35:L35" si="2">SUM(G31:G34)</f>
        <v>0</v>
      </c>
      <c r="H35" s="438">
        <f t="shared" si="2"/>
        <v>0</v>
      </c>
      <c r="I35" s="438">
        <f t="shared" si="2"/>
        <v>0</v>
      </c>
      <c r="J35" s="438">
        <f t="shared" si="2"/>
        <v>0</v>
      </c>
      <c r="K35" s="438">
        <f t="shared" si="2"/>
        <v>0</v>
      </c>
      <c r="L35" s="439">
        <f t="shared" si="2"/>
        <v>0</v>
      </c>
      <c r="M35" s="422"/>
      <c r="N35" s="192"/>
      <c r="O35" s="106"/>
    </row>
    <row r="36" spans="1:15" ht="15" customHeight="1" x14ac:dyDescent="0.2">
      <c r="A36" s="82"/>
      <c r="B36" s="192"/>
      <c r="C36" s="426"/>
      <c r="D36" s="430"/>
      <c r="E36" s="430"/>
      <c r="F36" s="430"/>
      <c r="G36" s="430"/>
      <c r="H36" s="430"/>
      <c r="I36" s="430"/>
      <c r="J36" s="430"/>
      <c r="K36" s="430"/>
      <c r="L36" s="430"/>
      <c r="M36" s="422"/>
      <c r="N36" s="192"/>
      <c r="O36" s="106"/>
    </row>
    <row r="37" spans="1:15" ht="18" customHeight="1" x14ac:dyDescent="0.2">
      <c r="A37" s="82"/>
      <c r="B37" s="192"/>
      <c r="C37" s="426"/>
      <c r="D37" s="651" t="s">
        <v>389</v>
      </c>
      <c r="E37" s="628"/>
      <c r="F37" s="652"/>
      <c r="G37" s="625" t="str">
        <f>G12</f>
        <v>LASTEN 2023</v>
      </c>
      <c r="H37" s="626"/>
      <c r="I37" s="625" t="str">
        <f>I28</f>
        <v>LASTEN 2022</v>
      </c>
      <c r="J37" s="626"/>
      <c r="K37" s="643" t="str">
        <f>K28</f>
        <v>LASTEN 2021</v>
      </c>
      <c r="L37" s="644"/>
      <c r="M37" s="422"/>
      <c r="N37" s="192"/>
      <c r="O37" s="106"/>
    </row>
    <row r="38" spans="1:15" ht="27.95" customHeight="1" x14ac:dyDescent="0.2">
      <c r="A38" s="82"/>
      <c r="B38" s="192"/>
      <c r="C38" s="426"/>
      <c r="D38" s="630"/>
      <c r="E38" s="653"/>
      <c r="F38" s="632"/>
      <c r="G38" s="617" t="str">
        <f>G29</f>
        <v xml:space="preserve">LASTEN 2023 inclusief balanspost </v>
      </c>
      <c r="H38" s="617" t="str">
        <f>H29</f>
        <v>Ontvangen en geaccepteerde declaraties m.b.t. 2023</v>
      </c>
      <c r="I38" s="617" t="str">
        <f>I29</f>
        <v xml:space="preserve">LASTEN 2022 inclusief balanspost </v>
      </c>
      <c r="J38" s="617" t="str">
        <f>J29</f>
        <v>Ontvangen en geaccepteerde declaraties m.b.t. 2022</v>
      </c>
      <c r="K38" s="617" t="str">
        <f>K29</f>
        <v>LASTEN  inclusief balanspost m.b.t. 2021 en ouder</v>
      </c>
      <c r="L38" s="619" t="str">
        <f>L29</f>
        <v>Ontvangen en geaccepteerde declaraties m.b.t. 2021 en ouder</v>
      </c>
      <c r="M38" s="422"/>
      <c r="N38" s="192"/>
      <c r="O38" s="106"/>
    </row>
    <row r="39" spans="1:15" ht="27.95" customHeight="1" x14ac:dyDescent="0.2">
      <c r="A39" s="82"/>
      <c r="B39" s="192"/>
      <c r="C39" s="426"/>
      <c r="D39" s="633"/>
      <c r="E39" s="634"/>
      <c r="F39" s="635"/>
      <c r="G39" s="618"/>
      <c r="H39" s="618"/>
      <c r="I39" s="618" t="s">
        <v>341</v>
      </c>
      <c r="J39" s="618" t="s">
        <v>341</v>
      </c>
      <c r="K39" s="618" t="s">
        <v>341</v>
      </c>
      <c r="L39" s="620" t="s">
        <v>341</v>
      </c>
      <c r="M39" s="422"/>
      <c r="N39" s="192"/>
      <c r="O39" s="106"/>
    </row>
    <row r="40" spans="1:15" ht="18" customHeight="1" x14ac:dyDescent="0.2">
      <c r="A40" s="82"/>
      <c r="B40" s="192"/>
      <c r="C40" s="426"/>
      <c r="D40" s="636" t="s">
        <v>163</v>
      </c>
      <c r="E40" s="637"/>
      <c r="F40" s="638"/>
      <c r="G40" s="440"/>
      <c r="H40" s="440"/>
      <c r="I40" s="435"/>
      <c r="J40" s="436"/>
      <c r="K40" s="435"/>
      <c r="L40" s="437"/>
      <c r="M40" s="422"/>
      <c r="N40" s="192"/>
      <c r="O40" s="106"/>
    </row>
    <row r="41" spans="1:15" ht="18" customHeight="1" x14ac:dyDescent="0.2">
      <c r="A41" s="82"/>
      <c r="B41" s="192"/>
      <c r="C41" s="426"/>
      <c r="D41" s="636" t="s">
        <v>212</v>
      </c>
      <c r="E41" s="637"/>
      <c r="F41" s="638"/>
      <c r="G41" s="440"/>
      <c r="H41" s="440"/>
      <c r="I41" s="435"/>
      <c r="J41" s="436"/>
      <c r="K41" s="435"/>
      <c r="L41" s="437"/>
      <c r="M41" s="422"/>
      <c r="N41" s="192"/>
      <c r="O41" s="106"/>
    </row>
    <row r="42" spans="1:15" ht="18" customHeight="1" x14ac:dyDescent="0.2">
      <c r="A42" s="82"/>
      <c r="B42" s="192"/>
      <c r="C42" s="426"/>
      <c r="D42" s="636" t="s">
        <v>164</v>
      </c>
      <c r="E42" s="637"/>
      <c r="F42" s="638"/>
      <c r="G42" s="440"/>
      <c r="H42" s="440"/>
      <c r="I42" s="435"/>
      <c r="J42" s="436"/>
      <c r="K42" s="435"/>
      <c r="L42" s="437"/>
      <c r="M42" s="422"/>
      <c r="N42" s="192"/>
      <c r="O42" s="106"/>
    </row>
    <row r="43" spans="1:15" ht="18" customHeight="1" x14ac:dyDescent="0.2">
      <c r="A43" s="82"/>
      <c r="B43" s="192"/>
      <c r="C43" s="426"/>
      <c r="D43" s="636" t="s">
        <v>276</v>
      </c>
      <c r="E43" s="637"/>
      <c r="F43" s="638"/>
      <c r="G43" s="440"/>
      <c r="H43" s="440"/>
      <c r="I43" s="435"/>
      <c r="J43" s="436"/>
      <c r="K43" s="435"/>
      <c r="L43" s="437"/>
      <c r="M43" s="422"/>
      <c r="N43" s="192"/>
      <c r="O43" s="106"/>
    </row>
    <row r="44" spans="1:15" ht="18" customHeight="1" x14ac:dyDescent="0.2">
      <c r="A44" s="82"/>
      <c r="B44" s="192"/>
      <c r="C44" s="426"/>
      <c r="D44" s="639" t="s">
        <v>387</v>
      </c>
      <c r="E44" s="640"/>
      <c r="F44" s="641"/>
      <c r="G44" s="438">
        <f t="shared" ref="G44:L44" si="3">SUM(G40:G43)</f>
        <v>0</v>
      </c>
      <c r="H44" s="438">
        <f>SUM(H40:H43)</f>
        <v>0</v>
      </c>
      <c r="I44" s="438">
        <f t="shared" si="3"/>
        <v>0</v>
      </c>
      <c r="J44" s="438">
        <f t="shared" si="3"/>
        <v>0</v>
      </c>
      <c r="K44" s="438">
        <f t="shared" si="3"/>
        <v>0</v>
      </c>
      <c r="L44" s="439">
        <f t="shared" si="3"/>
        <v>0</v>
      </c>
      <c r="M44" s="422"/>
      <c r="N44" s="192"/>
      <c r="O44" s="106"/>
    </row>
    <row r="45" spans="1:15" ht="15" customHeight="1" x14ac:dyDescent="0.2">
      <c r="A45" s="82"/>
      <c r="B45" s="192"/>
      <c r="C45" s="426"/>
      <c r="D45" s="430"/>
      <c r="E45" s="430"/>
      <c r="F45" s="430"/>
      <c r="G45" s="430"/>
      <c r="H45" s="430"/>
      <c r="I45" s="430"/>
      <c r="J45" s="430"/>
      <c r="K45" s="430"/>
      <c r="L45" s="430"/>
      <c r="M45" s="422"/>
      <c r="N45" s="192"/>
      <c r="O45" s="106"/>
    </row>
    <row r="46" spans="1:15" ht="18" customHeight="1" x14ac:dyDescent="0.2">
      <c r="A46" s="82"/>
      <c r="B46" s="192"/>
      <c r="C46" s="426"/>
      <c r="D46" s="430"/>
      <c r="E46" s="430"/>
      <c r="F46" s="430"/>
      <c r="G46" s="430"/>
      <c r="H46" s="430"/>
      <c r="I46" s="430"/>
      <c r="J46" s="430"/>
      <c r="K46" s="430"/>
      <c r="L46" s="430"/>
      <c r="M46" s="422"/>
      <c r="N46" s="192"/>
      <c r="O46" s="106"/>
    </row>
    <row r="47" spans="1:15" ht="9.9499999999999993" customHeight="1" x14ac:dyDescent="0.2">
      <c r="A47" s="93"/>
      <c r="B47" s="192"/>
      <c r="C47" s="426"/>
      <c r="D47" s="660">
        <f ca="1">NOW()</f>
        <v>45015.406624768519</v>
      </c>
      <c r="E47" s="661"/>
      <c r="F47" s="426"/>
      <c r="G47" s="426"/>
      <c r="H47" s="426"/>
      <c r="I47" s="426"/>
      <c r="J47" s="426"/>
      <c r="K47" s="426"/>
      <c r="L47" s="441" t="str">
        <f>CONCATENATE("Specifieke informatie C, ",LOWER(A6))</f>
        <v>Specifieke informatie C, pagina 1</v>
      </c>
      <c r="M47" s="429"/>
      <c r="N47" s="192"/>
      <c r="O47" s="106"/>
    </row>
    <row r="48" spans="1:15" ht="12.75" customHeight="1" x14ac:dyDescent="0.2">
      <c r="A48" s="100"/>
      <c r="B48" s="192"/>
      <c r="C48" s="442"/>
      <c r="D48" s="442"/>
      <c r="E48" s="442"/>
      <c r="F48" s="442"/>
      <c r="G48" s="442"/>
      <c r="H48" s="442"/>
      <c r="I48" s="442"/>
      <c r="J48" s="442"/>
      <c r="K48" s="442"/>
      <c r="L48" s="442"/>
      <c r="M48" s="442"/>
      <c r="N48" s="192"/>
      <c r="O48" s="106"/>
    </row>
    <row r="49" spans="1:15" s="106" customFormat="1" ht="18" customHeight="1" x14ac:dyDescent="0.2">
      <c r="A49" s="195" t="s">
        <v>108</v>
      </c>
      <c r="B49" s="194"/>
      <c r="C49" s="421"/>
      <c r="D49" s="422" t="str">
        <f>CONCATENATE("KWARTAALSTAAT ZVW ", jaar_id," ",kwartaal_id,"E KWARTAAL")</f>
        <v>KWARTAALSTAAT ZVW 2023 1E KWARTAAL</v>
      </c>
      <c r="E49" s="423"/>
      <c r="F49" s="423"/>
      <c r="G49" s="423"/>
      <c r="H49" s="423"/>
      <c r="I49" s="423"/>
      <c r="J49" s="423"/>
      <c r="K49" s="423"/>
      <c r="L49" s="423"/>
      <c r="M49" s="424"/>
      <c r="N49" s="194"/>
    </row>
    <row r="50" spans="1:15" s="106" customFormat="1" ht="18" customHeight="1" x14ac:dyDescent="0.2">
      <c r="A50" s="196"/>
      <c r="B50" s="194"/>
      <c r="C50" s="425"/>
      <c r="D50" s="422" t="s">
        <v>349</v>
      </c>
      <c r="E50" s="422"/>
      <c r="F50" s="422"/>
      <c r="G50" s="422"/>
      <c r="H50" s="422"/>
      <c r="I50" s="422"/>
      <c r="J50" s="422"/>
      <c r="K50" s="422"/>
      <c r="L50" s="422"/>
      <c r="M50" s="424"/>
      <c r="N50" s="194"/>
    </row>
    <row r="51" spans="1:15" ht="18" customHeight="1" x14ac:dyDescent="0.2">
      <c r="A51" s="82"/>
      <c r="B51" s="192"/>
      <c r="C51" s="426"/>
      <c r="D51" s="422" t="str">
        <f>IF(naw_uzovi_zorgverzekeraar&lt;&gt;"0000",CONCATENATE(UPPER(naw_naam_zorgverzekeraar),", ",UPPER(naw_plaats_zorgverzekeraar)),"")</f>
        <v/>
      </c>
      <c r="E51" s="422"/>
      <c r="F51" s="422"/>
      <c r="G51" s="422"/>
      <c r="H51" s="422"/>
      <c r="I51" s="422"/>
      <c r="J51" s="422"/>
      <c r="K51" s="422"/>
      <c r="L51" s="427" t="str">
        <f>CONCATENATE("UZOVI: ",naw_uzovi_zorgverzekeraar)</f>
        <v>UZOVI: 0000</v>
      </c>
      <c r="M51" s="422"/>
      <c r="N51" s="192"/>
      <c r="O51" s="106"/>
    </row>
    <row r="52" spans="1:15" ht="14.1" customHeight="1" x14ac:dyDescent="0.2">
      <c r="A52" s="82"/>
      <c r="B52" s="192"/>
      <c r="C52" s="426"/>
      <c r="D52" s="428" t="s">
        <v>205</v>
      </c>
      <c r="E52" s="422"/>
      <c r="F52" s="423"/>
      <c r="G52" s="423"/>
      <c r="H52" s="422"/>
      <c r="I52" s="422"/>
      <c r="J52" s="422"/>
      <c r="K52" s="429"/>
      <c r="L52" s="430"/>
      <c r="M52" s="422"/>
      <c r="N52" s="192"/>
      <c r="O52" s="106"/>
    </row>
    <row r="53" spans="1:15" ht="14.1" customHeight="1" x14ac:dyDescent="0.2">
      <c r="A53" s="82"/>
      <c r="B53" s="192"/>
      <c r="C53" s="426"/>
      <c r="D53" s="432" t="s">
        <v>340</v>
      </c>
      <c r="E53" s="422"/>
      <c r="F53" s="423"/>
      <c r="G53" s="423"/>
      <c r="H53" s="422"/>
      <c r="I53" s="422"/>
      <c r="J53" s="422"/>
      <c r="K53" s="429"/>
      <c r="L53" s="430"/>
      <c r="M53" s="422"/>
      <c r="N53" s="192"/>
      <c r="O53" s="106"/>
    </row>
    <row r="54" spans="1:15" ht="18" customHeight="1" x14ac:dyDescent="0.2">
      <c r="A54" s="82"/>
      <c r="B54" s="192"/>
      <c r="C54" s="426"/>
      <c r="D54" s="651" t="s">
        <v>388</v>
      </c>
      <c r="E54" s="628"/>
      <c r="F54" s="652"/>
      <c r="G54" s="625" t="str">
        <f>G37</f>
        <v>LASTEN 2023</v>
      </c>
      <c r="H54" s="626"/>
      <c r="I54" s="625" t="str">
        <f>I37</f>
        <v>LASTEN 2022</v>
      </c>
      <c r="J54" s="626"/>
      <c r="K54" s="643" t="str">
        <f>K37</f>
        <v>LASTEN 2021</v>
      </c>
      <c r="L54" s="644"/>
      <c r="M54" s="422"/>
      <c r="N54" s="192"/>
      <c r="O54" s="106"/>
    </row>
    <row r="55" spans="1:15" ht="27.95" customHeight="1" x14ac:dyDescent="0.2">
      <c r="A55" s="82"/>
      <c r="B55" s="192"/>
      <c r="C55" s="426"/>
      <c r="D55" s="630"/>
      <c r="E55" s="653"/>
      <c r="F55" s="632"/>
      <c r="G55" s="617" t="str">
        <f>G38</f>
        <v xml:space="preserve">LASTEN 2023 inclusief balanspost </v>
      </c>
      <c r="H55" s="617" t="str">
        <f>H38</f>
        <v>Ontvangen en geaccepteerde declaraties m.b.t. 2023</v>
      </c>
      <c r="I55" s="617" t="str">
        <f>I38</f>
        <v xml:space="preserve">LASTEN 2022 inclusief balanspost </v>
      </c>
      <c r="J55" s="617" t="str">
        <f>J38</f>
        <v>Ontvangen en geaccepteerde declaraties m.b.t. 2022</v>
      </c>
      <c r="K55" s="617" t="str">
        <f>K38</f>
        <v>LASTEN  inclusief balanspost m.b.t. 2021 en ouder</v>
      </c>
      <c r="L55" s="619" t="str">
        <f>L38</f>
        <v>Ontvangen en geaccepteerde declaraties m.b.t. 2021 en ouder</v>
      </c>
      <c r="M55" s="422"/>
      <c r="N55" s="192"/>
      <c r="O55" s="106"/>
    </row>
    <row r="56" spans="1:15" ht="27.95" customHeight="1" x14ac:dyDescent="0.2">
      <c r="A56" s="82"/>
      <c r="B56" s="192"/>
      <c r="C56" s="426"/>
      <c r="D56" s="633"/>
      <c r="E56" s="634"/>
      <c r="F56" s="635"/>
      <c r="G56" s="618"/>
      <c r="H56" s="618"/>
      <c r="I56" s="618" t="s">
        <v>341</v>
      </c>
      <c r="J56" s="618" t="s">
        <v>341</v>
      </c>
      <c r="K56" s="618" t="s">
        <v>341</v>
      </c>
      <c r="L56" s="620" t="s">
        <v>341</v>
      </c>
      <c r="M56" s="422"/>
      <c r="N56" s="192"/>
      <c r="O56" s="106"/>
    </row>
    <row r="57" spans="1:15" ht="18" customHeight="1" x14ac:dyDescent="0.2">
      <c r="A57" s="82"/>
      <c r="B57" s="192"/>
      <c r="C57" s="426"/>
      <c r="D57" s="636" t="s">
        <v>163</v>
      </c>
      <c r="E57" s="637"/>
      <c r="F57" s="638"/>
      <c r="G57" s="440"/>
      <c r="H57" s="440"/>
      <c r="I57" s="435"/>
      <c r="J57" s="436"/>
      <c r="K57" s="435"/>
      <c r="L57" s="437"/>
      <c r="M57" s="422"/>
      <c r="N57" s="192"/>
      <c r="O57" s="106"/>
    </row>
    <row r="58" spans="1:15" ht="18" customHeight="1" x14ac:dyDescent="0.2">
      <c r="A58" s="82"/>
      <c r="B58" s="192"/>
      <c r="C58" s="426"/>
      <c r="D58" s="636" t="s">
        <v>212</v>
      </c>
      <c r="E58" s="637"/>
      <c r="F58" s="638"/>
      <c r="G58" s="440"/>
      <c r="H58" s="440"/>
      <c r="I58" s="435"/>
      <c r="J58" s="436"/>
      <c r="K58" s="435"/>
      <c r="L58" s="437"/>
      <c r="M58" s="422"/>
      <c r="N58" s="192"/>
      <c r="O58" s="106"/>
    </row>
    <row r="59" spans="1:15" ht="18" customHeight="1" x14ac:dyDescent="0.2">
      <c r="A59" s="82"/>
      <c r="B59" s="192"/>
      <c r="C59" s="426"/>
      <c r="D59" s="636" t="s">
        <v>164</v>
      </c>
      <c r="E59" s="637"/>
      <c r="F59" s="638"/>
      <c r="G59" s="440"/>
      <c r="H59" s="440"/>
      <c r="I59" s="435"/>
      <c r="J59" s="436"/>
      <c r="K59" s="435"/>
      <c r="L59" s="437"/>
      <c r="M59" s="422"/>
      <c r="N59" s="192"/>
      <c r="O59" s="106"/>
    </row>
    <row r="60" spans="1:15" ht="18" customHeight="1" x14ac:dyDescent="0.2">
      <c r="A60" s="82"/>
      <c r="B60" s="192"/>
      <c r="C60" s="426"/>
      <c r="D60" s="636" t="s">
        <v>276</v>
      </c>
      <c r="E60" s="637"/>
      <c r="F60" s="638"/>
      <c r="G60" s="440"/>
      <c r="H60" s="440"/>
      <c r="I60" s="435"/>
      <c r="J60" s="436"/>
      <c r="K60" s="435"/>
      <c r="L60" s="437"/>
      <c r="M60" s="422"/>
      <c r="N60" s="192"/>
      <c r="O60" s="106"/>
    </row>
    <row r="61" spans="1:15" ht="18" customHeight="1" x14ac:dyDescent="0.2">
      <c r="A61" s="82"/>
      <c r="B61" s="192"/>
      <c r="C61" s="426"/>
      <c r="D61" s="639" t="s">
        <v>390</v>
      </c>
      <c r="E61" s="640"/>
      <c r="F61" s="641"/>
      <c r="G61" s="438">
        <f t="shared" ref="G61:L61" si="4">SUM(G57:G60)</f>
        <v>0</v>
      </c>
      <c r="H61" s="438">
        <f>SUM(H57:H60)</f>
        <v>0</v>
      </c>
      <c r="I61" s="438">
        <f t="shared" si="4"/>
        <v>0</v>
      </c>
      <c r="J61" s="438">
        <f t="shared" si="4"/>
        <v>0</v>
      </c>
      <c r="K61" s="438">
        <f t="shared" si="4"/>
        <v>0</v>
      </c>
      <c r="L61" s="439">
        <f t="shared" si="4"/>
        <v>0</v>
      </c>
      <c r="M61" s="422"/>
      <c r="N61" s="192"/>
      <c r="O61" s="106"/>
    </row>
    <row r="62" spans="1:15" ht="15" customHeight="1" x14ac:dyDescent="0.2">
      <c r="A62" s="82"/>
      <c r="B62" s="192"/>
      <c r="C62" s="426"/>
      <c r="D62" s="430"/>
      <c r="E62" s="430"/>
      <c r="F62" s="430"/>
      <c r="G62" s="430"/>
      <c r="H62" s="430"/>
      <c r="I62" s="430"/>
      <c r="J62" s="430"/>
      <c r="K62" s="430"/>
      <c r="L62" s="430"/>
      <c r="M62" s="422"/>
      <c r="N62" s="192"/>
      <c r="O62" s="106"/>
    </row>
    <row r="63" spans="1:15" ht="18" customHeight="1" x14ac:dyDescent="0.2">
      <c r="A63" s="82"/>
      <c r="B63" s="192"/>
      <c r="C63" s="426"/>
      <c r="D63" s="651" t="s">
        <v>397</v>
      </c>
      <c r="E63" s="628"/>
      <c r="F63" s="652"/>
      <c r="G63" s="625" t="str">
        <f>G54</f>
        <v>LASTEN 2023</v>
      </c>
      <c r="H63" s="626"/>
      <c r="I63" s="625" t="str">
        <f>I54</f>
        <v>LASTEN 2022</v>
      </c>
      <c r="J63" s="626"/>
      <c r="K63" s="643" t="str">
        <f>K54</f>
        <v>LASTEN 2021</v>
      </c>
      <c r="L63" s="644"/>
      <c r="M63" s="422"/>
      <c r="N63" s="192"/>
      <c r="O63" s="106"/>
    </row>
    <row r="64" spans="1:15" ht="27.95" customHeight="1" x14ac:dyDescent="0.2">
      <c r="A64" s="82"/>
      <c r="B64" s="192"/>
      <c r="C64" s="426"/>
      <c r="D64" s="630"/>
      <c r="E64" s="653"/>
      <c r="F64" s="632"/>
      <c r="G64" s="617" t="str">
        <f>G55</f>
        <v xml:space="preserve">LASTEN 2023 inclusief balanspost </v>
      </c>
      <c r="H64" s="617" t="str">
        <f>H55</f>
        <v>Ontvangen en geaccepteerde declaraties m.b.t. 2023</v>
      </c>
      <c r="I64" s="617" t="str">
        <f>I55</f>
        <v xml:space="preserve">LASTEN 2022 inclusief balanspost </v>
      </c>
      <c r="J64" s="617" t="str">
        <f>J55</f>
        <v>Ontvangen en geaccepteerde declaraties m.b.t. 2022</v>
      </c>
      <c r="K64" s="617" t="str">
        <f>K55</f>
        <v>LASTEN  inclusief balanspost m.b.t. 2021 en ouder</v>
      </c>
      <c r="L64" s="619" t="str">
        <f>L55</f>
        <v>Ontvangen en geaccepteerde declaraties m.b.t. 2021 en ouder</v>
      </c>
      <c r="M64" s="422"/>
      <c r="N64" s="192"/>
      <c r="O64" s="106"/>
    </row>
    <row r="65" spans="1:15" ht="27.95" customHeight="1" x14ac:dyDescent="0.2">
      <c r="A65" s="82"/>
      <c r="B65" s="192"/>
      <c r="C65" s="426"/>
      <c r="D65" s="633"/>
      <c r="E65" s="634"/>
      <c r="F65" s="635" t="s">
        <v>285</v>
      </c>
      <c r="G65" s="618"/>
      <c r="H65" s="618"/>
      <c r="I65" s="618"/>
      <c r="J65" s="618"/>
      <c r="K65" s="618"/>
      <c r="L65" s="620"/>
      <c r="M65" s="422"/>
      <c r="N65" s="192"/>
      <c r="O65" s="106"/>
    </row>
    <row r="66" spans="1:15" ht="18" customHeight="1" x14ac:dyDescent="0.2">
      <c r="A66" s="82"/>
      <c r="B66" s="192"/>
      <c r="C66" s="426"/>
      <c r="D66" s="636" t="s">
        <v>163</v>
      </c>
      <c r="E66" s="637"/>
      <c r="F66" s="638"/>
      <c r="G66" s="440"/>
      <c r="H66" s="440"/>
      <c r="I66" s="435"/>
      <c r="J66" s="436"/>
      <c r="K66" s="435"/>
      <c r="L66" s="437"/>
      <c r="M66" s="422"/>
      <c r="N66" s="192"/>
      <c r="O66" s="106"/>
    </row>
    <row r="67" spans="1:15" ht="18" customHeight="1" x14ac:dyDescent="0.2">
      <c r="A67" s="82"/>
      <c r="B67" s="192"/>
      <c r="C67" s="426"/>
      <c r="D67" s="636" t="s">
        <v>212</v>
      </c>
      <c r="E67" s="637"/>
      <c r="F67" s="638"/>
      <c r="G67" s="440"/>
      <c r="H67" s="440"/>
      <c r="I67" s="435"/>
      <c r="J67" s="436"/>
      <c r="K67" s="435"/>
      <c r="L67" s="437"/>
      <c r="M67" s="422"/>
      <c r="N67" s="192"/>
      <c r="O67" s="106"/>
    </row>
    <row r="68" spans="1:15" ht="18" customHeight="1" x14ac:dyDescent="0.2">
      <c r="A68" s="82"/>
      <c r="B68" s="192"/>
      <c r="C68" s="426"/>
      <c r="D68" s="636" t="s">
        <v>164</v>
      </c>
      <c r="E68" s="637"/>
      <c r="F68" s="638"/>
      <c r="G68" s="440"/>
      <c r="H68" s="440"/>
      <c r="I68" s="435"/>
      <c r="J68" s="436"/>
      <c r="K68" s="435"/>
      <c r="L68" s="437"/>
      <c r="M68" s="422"/>
      <c r="N68" s="192"/>
      <c r="O68" s="106"/>
    </row>
    <row r="69" spans="1:15" ht="18" customHeight="1" x14ac:dyDescent="0.2">
      <c r="A69" s="82"/>
      <c r="B69" s="192"/>
      <c r="C69" s="426"/>
      <c r="D69" s="636" t="s">
        <v>276</v>
      </c>
      <c r="E69" s="637"/>
      <c r="F69" s="638"/>
      <c r="G69" s="440"/>
      <c r="H69" s="440"/>
      <c r="I69" s="435"/>
      <c r="J69" s="436"/>
      <c r="K69" s="435"/>
      <c r="L69" s="437"/>
      <c r="M69" s="422"/>
      <c r="N69" s="192"/>
      <c r="O69" s="106"/>
    </row>
    <row r="70" spans="1:15" ht="18" customHeight="1" x14ac:dyDescent="0.2">
      <c r="A70" s="82"/>
      <c r="B70" s="192"/>
      <c r="C70" s="426"/>
      <c r="D70" s="639" t="s">
        <v>319</v>
      </c>
      <c r="E70" s="640"/>
      <c r="F70" s="641"/>
      <c r="G70" s="438">
        <f>SUM(G66:G69)</f>
        <v>0</v>
      </c>
      <c r="H70" s="438">
        <f>SUM(H66:H69)</f>
        <v>0</v>
      </c>
      <c r="I70" s="438">
        <f t="shared" ref="I70:L70" si="5">SUM(I66:I69)</f>
        <v>0</v>
      </c>
      <c r="J70" s="438">
        <f t="shared" si="5"/>
        <v>0</v>
      </c>
      <c r="K70" s="438">
        <f t="shared" si="5"/>
        <v>0</v>
      </c>
      <c r="L70" s="439">
        <f t="shared" si="5"/>
        <v>0</v>
      </c>
      <c r="M70" s="422"/>
      <c r="N70" s="192"/>
      <c r="O70" s="106"/>
    </row>
    <row r="71" spans="1:15" ht="15" customHeight="1" x14ac:dyDescent="0.2">
      <c r="A71" s="82"/>
      <c r="B71" s="192"/>
      <c r="C71" s="426"/>
      <c r="D71" s="432"/>
      <c r="E71" s="422"/>
      <c r="F71" s="423"/>
      <c r="G71" s="423"/>
      <c r="H71" s="422"/>
      <c r="I71" s="422"/>
      <c r="J71" s="422"/>
      <c r="K71" s="429"/>
      <c r="L71" s="430"/>
      <c r="M71" s="422"/>
      <c r="N71" s="192"/>
      <c r="O71" s="106"/>
    </row>
    <row r="72" spans="1:15" ht="18" customHeight="1" x14ac:dyDescent="0.2">
      <c r="A72" s="82"/>
      <c r="B72" s="192"/>
      <c r="C72" s="426"/>
      <c r="D72" s="651" t="s">
        <v>398</v>
      </c>
      <c r="E72" s="628"/>
      <c r="F72" s="652"/>
      <c r="G72" s="625" t="str">
        <f>G63</f>
        <v>LASTEN 2023</v>
      </c>
      <c r="H72" s="626"/>
      <c r="I72" s="625" t="str">
        <f>I63</f>
        <v>LASTEN 2022</v>
      </c>
      <c r="J72" s="626"/>
      <c r="K72" s="643" t="str">
        <f>K63</f>
        <v>LASTEN 2021</v>
      </c>
      <c r="L72" s="644"/>
      <c r="M72" s="422"/>
      <c r="N72" s="192"/>
      <c r="O72" s="106"/>
    </row>
    <row r="73" spans="1:15" ht="27.95" customHeight="1" x14ac:dyDescent="0.2">
      <c r="A73" s="82"/>
      <c r="B73" s="192"/>
      <c r="C73" s="426"/>
      <c r="D73" s="630"/>
      <c r="E73" s="653"/>
      <c r="F73" s="632"/>
      <c r="G73" s="617" t="str">
        <f>G64</f>
        <v xml:space="preserve">LASTEN 2023 inclusief balanspost </v>
      </c>
      <c r="H73" s="617" t="str">
        <f t="shared" ref="H73:L73" si="6">H64</f>
        <v>Ontvangen en geaccepteerde declaraties m.b.t. 2023</v>
      </c>
      <c r="I73" s="617" t="str">
        <f t="shared" si="6"/>
        <v xml:space="preserve">LASTEN 2022 inclusief balanspost </v>
      </c>
      <c r="J73" s="617" t="str">
        <f t="shared" si="6"/>
        <v>Ontvangen en geaccepteerde declaraties m.b.t. 2022</v>
      </c>
      <c r="K73" s="617" t="str">
        <f t="shared" si="6"/>
        <v>LASTEN  inclusief balanspost m.b.t. 2021 en ouder</v>
      </c>
      <c r="L73" s="619" t="str">
        <f t="shared" si="6"/>
        <v>Ontvangen en geaccepteerde declaraties m.b.t. 2021 en ouder</v>
      </c>
      <c r="M73" s="422"/>
      <c r="N73" s="192"/>
      <c r="O73" s="106"/>
    </row>
    <row r="74" spans="1:15" ht="27.95" customHeight="1" x14ac:dyDescent="0.2">
      <c r="A74" s="82"/>
      <c r="B74" s="192"/>
      <c r="C74" s="426"/>
      <c r="D74" s="633"/>
      <c r="E74" s="634"/>
      <c r="F74" s="635" t="s">
        <v>285</v>
      </c>
      <c r="G74" s="618"/>
      <c r="H74" s="618"/>
      <c r="I74" s="618"/>
      <c r="J74" s="618"/>
      <c r="K74" s="618"/>
      <c r="L74" s="620"/>
      <c r="M74" s="422"/>
      <c r="N74" s="192"/>
      <c r="O74" s="106"/>
    </row>
    <row r="75" spans="1:15" ht="18" customHeight="1" x14ac:dyDescent="0.2">
      <c r="A75" s="82"/>
      <c r="B75" s="192"/>
      <c r="C75" s="426"/>
      <c r="D75" s="636" t="s">
        <v>163</v>
      </c>
      <c r="E75" s="637"/>
      <c r="F75" s="638"/>
      <c r="G75" s="440"/>
      <c r="H75" s="440"/>
      <c r="I75" s="435"/>
      <c r="J75" s="436"/>
      <c r="K75" s="435"/>
      <c r="L75" s="437"/>
      <c r="M75" s="422"/>
      <c r="N75" s="192"/>
      <c r="O75" s="106"/>
    </row>
    <row r="76" spans="1:15" ht="18" customHeight="1" x14ac:dyDescent="0.2">
      <c r="A76" s="82"/>
      <c r="B76" s="192"/>
      <c r="C76" s="426"/>
      <c r="D76" s="636" t="s">
        <v>212</v>
      </c>
      <c r="E76" s="637"/>
      <c r="F76" s="638"/>
      <c r="G76" s="440"/>
      <c r="H76" s="440"/>
      <c r="I76" s="435"/>
      <c r="J76" s="436"/>
      <c r="K76" s="435"/>
      <c r="L76" s="437"/>
      <c r="M76" s="422"/>
      <c r="N76" s="192"/>
      <c r="O76" s="106"/>
    </row>
    <row r="77" spans="1:15" ht="18" customHeight="1" x14ac:dyDescent="0.2">
      <c r="A77" s="82"/>
      <c r="B77" s="192"/>
      <c r="C77" s="426"/>
      <c r="D77" s="636" t="s">
        <v>164</v>
      </c>
      <c r="E77" s="637"/>
      <c r="F77" s="638"/>
      <c r="G77" s="440"/>
      <c r="H77" s="440"/>
      <c r="I77" s="435"/>
      <c r="J77" s="436"/>
      <c r="K77" s="435"/>
      <c r="L77" s="437"/>
      <c r="M77" s="422"/>
      <c r="N77" s="192"/>
      <c r="O77" s="106"/>
    </row>
    <row r="78" spans="1:15" ht="18" customHeight="1" x14ac:dyDescent="0.2">
      <c r="A78" s="82"/>
      <c r="B78" s="192"/>
      <c r="C78" s="426"/>
      <c r="D78" s="636" t="s">
        <v>276</v>
      </c>
      <c r="E78" s="637"/>
      <c r="F78" s="638"/>
      <c r="G78" s="440"/>
      <c r="H78" s="440"/>
      <c r="I78" s="435"/>
      <c r="J78" s="436"/>
      <c r="K78" s="435"/>
      <c r="L78" s="437"/>
      <c r="M78" s="422"/>
      <c r="N78" s="192"/>
      <c r="O78" s="106"/>
    </row>
    <row r="79" spans="1:15" ht="18" customHeight="1" x14ac:dyDescent="0.2">
      <c r="A79" s="82"/>
      <c r="B79" s="192"/>
      <c r="C79" s="426"/>
      <c r="D79" s="639" t="s">
        <v>320</v>
      </c>
      <c r="E79" s="640"/>
      <c r="F79" s="641"/>
      <c r="G79" s="438">
        <f t="shared" ref="G79:L79" si="7">SUM(G75:G78)</f>
        <v>0</v>
      </c>
      <c r="H79" s="438">
        <f t="shared" si="7"/>
        <v>0</v>
      </c>
      <c r="I79" s="438">
        <f t="shared" si="7"/>
        <v>0</v>
      </c>
      <c r="J79" s="438">
        <f t="shared" si="7"/>
        <v>0</v>
      </c>
      <c r="K79" s="438">
        <f t="shared" si="7"/>
        <v>0</v>
      </c>
      <c r="L79" s="439">
        <f t="shared" si="7"/>
        <v>0</v>
      </c>
      <c r="M79" s="422"/>
      <c r="N79" s="192"/>
      <c r="O79" s="106"/>
    </row>
    <row r="80" spans="1:15" ht="18" customHeight="1" x14ac:dyDescent="0.2">
      <c r="A80" s="82"/>
      <c r="B80" s="192"/>
      <c r="C80" s="426"/>
      <c r="D80" s="432"/>
      <c r="E80" s="422"/>
      <c r="F80" s="423"/>
      <c r="G80" s="423"/>
      <c r="H80" s="422"/>
      <c r="I80" s="422"/>
      <c r="J80" s="422"/>
      <c r="K80" s="429"/>
      <c r="L80" s="430"/>
      <c r="M80" s="422"/>
      <c r="N80" s="192"/>
      <c r="O80" s="106"/>
    </row>
    <row r="81" spans="2:15" s="82" customFormat="1" ht="27.95" customHeight="1" x14ac:dyDescent="0.2">
      <c r="B81" s="192"/>
      <c r="C81" s="423"/>
      <c r="D81" s="654" t="s">
        <v>295</v>
      </c>
      <c r="E81" s="655"/>
      <c r="F81" s="655"/>
      <c r="G81" s="655"/>
      <c r="H81" s="655"/>
      <c r="I81" s="655"/>
      <c r="J81" s="655"/>
      <c r="K81" s="656"/>
      <c r="L81" s="662" t="s">
        <v>1764</v>
      </c>
      <c r="M81" s="423"/>
      <c r="N81" s="192"/>
      <c r="O81" s="106"/>
    </row>
    <row r="82" spans="2:15" s="82" customFormat="1" ht="27.95" customHeight="1" x14ac:dyDescent="0.2">
      <c r="B82" s="192"/>
      <c r="C82" s="423"/>
      <c r="D82" s="657"/>
      <c r="E82" s="658"/>
      <c r="F82" s="658"/>
      <c r="G82" s="658"/>
      <c r="H82" s="658"/>
      <c r="I82" s="658"/>
      <c r="J82" s="658"/>
      <c r="K82" s="659"/>
      <c r="L82" s="663" t="s">
        <v>341</v>
      </c>
      <c r="M82" s="423"/>
      <c r="N82" s="192"/>
      <c r="O82" s="106"/>
    </row>
    <row r="83" spans="2:15" s="82" customFormat="1" ht="18" customHeight="1" x14ac:dyDescent="0.2">
      <c r="B83" s="192"/>
      <c r="C83" s="423"/>
      <c r="D83" s="645" t="s">
        <v>302</v>
      </c>
      <c r="E83" s="646"/>
      <c r="F83" s="646"/>
      <c r="G83" s="646"/>
      <c r="H83" s="646"/>
      <c r="I83" s="646"/>
      <c r="J83" s="646"/>
      <c r="K83" s="647"/>
      <c r="L83" s="443"/>
      <c r="M83" s="423"/>
      <c r="N83" s="192"/>
      <c r="O83" s="106"/>
    </row>
    <row r="84" spans="2:15" s="82" customFormat="1" ht="18" customHeight="1" x14ac:dyDescent="0.2">
      <c r="B84" s="192"/>
      <c r="C84" s="423"/>
      <c r="D84" s="645" t="s">
        <v>303</v>
      </c>
      <c r="E84" s="646"/>
      <c r="F84" s="646"/>
      <c r="G84" s="646"/>
      <c r="H84" s="646"/>
      <c r="I84" s="646"/>
      <c r="J84" s="646"/>
      <c r="K84" s="647"/>
      <c r="L84" s="443"/>
      <c r="M84" s="423"/>
      <c r="N84" s="192"/>
      <c r="O84" s="106"/>
    </row>
    <row r="85" spans="2:15" s="82" customFormat="1" ht="18" customHeight="1" x14ac:dyDescent="0.2">
      <c r="B85" s="192"/>
      <c r="C85" s="423"/>
      <c r="D85" s="645" t="s">
        <v>304</v>
      </c>
      <c r="E85" s="646"/>
      <c r="F85" s="646"/>
      <c r="G85" s="646"/>
      <c r="H85" s="646"/>
      <c r="I85" s="646"/>
      <c r="J85" s="646"/>
      <c r="K85" s="647"/>
      <c r="L85" s="443"/>
      <c r="M85" s="423"/>
      <c r="N85" s="192"/>
      <c r="O85" s="106"/>
    </row>
    <row r="86" spans="2:15" s="82" customFormat="1" ht="18" customHeight="1" x14ac:dyDescent="0.2">
      <c r="B86" s="192"/>
      <c r="C86" s="423"/>
      <c r="D86" s="645" t="s">
        <v>296</v>
      </c>
      <c r="E86" s="646"/>
      <c r="F86" s="646"/>
      <c r="G86" s="646"/>
      <c r="H86" s="646"/>
      <c r="I86" s="646"/>
      <c r="J86" s="646"/>
      <c r="K86" s="647"/>
      <c r="L86" s="443"/>
      <c r="M86" s="423"/>
      <c r="N86" s="192"/>
      <c r="O86" s="106"/>
    </row>
    <row r="87" spans="2:15" s="82" customFormat="1" ht="18" customHeight="1" x14ac:dyDescent="0.2">
      <c r="B87" s="192"/>
      <c r="C87" s="423"/>
      <c r="D87" s="645" t="s">
        <v>297</v>
      </c>
      <c r="E87" s="646"/>
      <c r="F87" s="646"/>
      <c r="G87" s="646"/>
      <c r="H87" s="646"/>
      <c r="I87" s="646"/>
      <c r="J87" s="646"/>
      <c r="K87" s="647"/>
      <c r="L87" s="443"/>
      <c r="M87" s="423"/>
      <c r="N87" s="192"/>
      <c r="O87" s="106"/>
    </row>
    <row r="88" spans="2:15" s="82" customFormat="1" ht="18" customHeight="1" x14ac:dyDescent="0.2">
      <c r="B88" s="192"/>
      <c r="C88" s="423"/>
      <c r="D88" s="645" t="s">
        <v>298</v>
      </c>
      <c r="E88" s="646"/>
      <c r="F88" s="646"/>
      <c r="G88" s="646"/>
      <c r="H88" s="646"/>
      <c r="I88" s="646"/>
      <c r="J88" s="646"/>
      <c r="K88" s="647"/>
      <c r="L88" s="443"/>
      <c r="M88" s="423"/>
      <c r="N88" s="192"/>
      <c r="O88" s="106"/>
    </row>
    <row r="89" spans="2:15" s="82" customFormat="1" ht="18" customHeight="1" x14ac:dyDescent="0.2">
      <c r="B89" s="192"/>
      <c r="C89" s="423"/>
      <c r="D89" s="645" t="s">
        <v>1763</v>
      </c>
      <c r="E89" s="646"/>
      <c r="F89" s="646"/>
      <c r="G89" s="646"/>
      <c r="H89" s="646"/>
      <c r="I89" s="646"/>
      <c r="J89" s="646"/>
      <c r="K89" s="647"/>
      <c r="L89" s="443"/>
      <c r="M89" s="423"/>
      <c r="N89" s="192"/>
      <c r="O89" s="106"/>
    </row>
    <row r="90" spans="2:15" s="82" customFormat="1" ht="18" customHeight="1" x14ac:dyDescent="0.2">
      <c r="B90" s="192"/>
      <c r="C90" s="423"/>
      <c r="D90" s="648" t="s">
        <v>299</v>
      </c>
      <c r="E90" s="649"/>
      <c r="F90" s="649"/>
      <c r="G90" s="649"/>
      <c r="H90" s="649"/>
      <c r="I90" s="649"/>
      <c r="J90" s="649"/>
      <c r="K90" s="650"/>
      <c r="L90" s="444">
        <f>SUM(L83:L88)</f>
        <v>0</v>
      </c>
      <c r="M90" s="423"/>
      <c r="N90" s="192"/>
      <c r="O90" s="106"/>
    </row>
    <row r="91" spans="2:15" s="82" customFormat="1" ht="18" customHeight="1" x14ac:dyDescent="0.2">
      <c r="B91" s="192"/>
      <c r="C91" s="423"/>
      <c r="D91" s="445"/>
      <c r="E91" s="429"/>
      <c r="F91" s="429"/>
      <c r="G91" s="429"/>
      <c r="H91" s="429"/>
      <c r="I91" s="429"/>
      <c r="J91" s="446"/>
      <c r="K91" s="446"/>
      <c r="L91" s="430"/>
      <c r="M91" s="423"/>
      <c r="N91" s="192"/>
      <c r="O91" s="106"/>
    </row>
    <row r="92" spans="2:15" s="82" customFormat="1" ht="27.95" customHeight="1" x14ac:dyDescent="0.2">
      <c r="B92" s="192"/>
      <c r="C92" s="423"/>
      <c r="D92" s="654" t="s">
        <v>300</v>
      </c>
      <c r="E92" s="655"/>
      <c r="F92" s="655"/>
      <c r="G92" s="655"/>
      <c r="H92" s="655"/>
      <c r="I92" s="655"/>
      <c r="J92" s="655"/>
      <c r="K92" s="656"/>
      <c r="L92" s="662" t="str">
        <f>L81</f>
        <v>Ontvangen en geaccepteerde declaraties m.b.t. 2023</v>
      </c>
      <c r="M92" s="423"/>
      <c r="N92" s="192"/>
      <c r="O92" s="106"/>
    </row>
    <row r="93" spans="2:15" s="82" customFormat="1" ht="27.95" customHeight="1" x14ac:dyDescent="0.2">
      <c r="B93" s="192"/>
      <c r="C93" s="423"/>
      <c r="D93" s="657"/>
      <c r="E93" s="658"/>
      <c r="F93" s="658"/>
      <c r="G93" s="658"/>
      <c r="H93" s="658"/>
      <c r="I93" s="658"/>
      <c r="J93" s="658"/>
      <c r="K93" s="659"/>
      <c r="L93" s="663" t="s">
        <v>341</v>
      </c>
      <c r="M93" s="423"/>
      <c r="N93" s="192"/>
      <c r="O93" s="106"/>
    </row>
    <row r="94" spans="2:15" s="82" customFormat="1" ht="18" customHeight="1" x14ac:dyDescent="0.2">
      <c r="B94" s="192"/>
      <c r="C94" s="423"/>
      <c r="D94" s="645" t="s">
        <v>407</v>
      </c>
      <c r="E94" s="646"/>
      <c r="F94" s="646"/>
      <c r="G94" s="646"/>
      <c r="H94" s="646"/>
      <c r="I94" s="646"/>
      <c r="J94" s="646"/>
      <c r="K94" s="647"/>
      <c r="L94" s="443"/>
      <c r="M94" s="423"/>
      <c r="N94" s="192"/>
      <c r="O94" s="106"/>
    </row>
    <row r="95" spans="2:15" s="82" customFormat="1" ht="18" customHeight="1" x14ac:dyDescent="0.2">
      <c r="B95" s="192"/>
      <c r="C95" s="423"/>
      <c r="D95" s="645" t="s">
        <v>408</v>
      </c>
      <c r="E95" s="646"/>
      <c r="F95" s="646"/>
      <c r="G95" s="646"/>
      <c r="H95" s="646"/>
      <c r="I95" s="646"/>
      <c r="J95" s="646"/>
      <c r="K95" s="647"/>
      <c r="L95" s="443"/>
      <c r="M95" s="423"/>
      <c r="N95" s="192"/>
      <c r="O95" s="106"/>
    </row>
    <row r="96" spans="2:15" s="82" customFormat="1" ht="20.100000000000001" customHeight="1" x14ac:dyDescent="0.2">
      <c r="B96" s="192"/>
      <c r="C96" s="423"/>
      <c r="D96" s="648" t="s">
        <v>301</v>
      </c>
      <c r="E96" s="649"/>
      <c r="F96" s="649"/>
      <c r="G96" s="649"/>
      <c r="H96" s="649"/>
      <c r="I96" s="649"/>
      <c r="J96" s="649"/>
      <c r="K96" s="650"/>
      <c r="L96" s="444">
        <f>SUM(L94:L95)</f>
        <v>0</v>
      </c>
      <c r="M96" s="423"/>
      <c r="N96" s="192"/>
      <c r="O96" s="106"/>
    </row>
    <row r="97" spans="1:15" ht="18" customHeight="1" x14ac:dyDescent="0.2">
      <c r="A97" s="93"/>
      <c r="B97" s="192"/>
      <c r="C97" s="426"/>
      <c r="D97" s="426"/>
      <c r="E97" s="426"/>
      <c r="F97" s="426"/>
      <c r="G97" s="426"/>
      <c r="H97" s="426"/>
      <c r="I97" s="426"/>
      <c r="J97" s="426"/>
      <c r="K97" s="426"/>
      <c r="L97" s="426"/>
      <c r="M97" s="429"/>
      <c r="N97" s="192"/>
      <c r="O97" s="106"/>
    </row>
    <row r="98" spans="1:15" ht="18" customHeight="1" x14ac:dyDescent="0.2">
      <c r="A98" s="93"/>
      <c r="B98" s="192"/>
      <c r="C98" s="426"/>
      <c r="D98" s="426"/>
      <c r="E98" s="426"/>
      <c r="F98" s="426"/>
      <c r="G98" s="426"/>
      <c r="H98" s="426"/>
      <c r="I98" s="426"/>
      <c r="J98" s="426"/>
      <c r="K98" s="426"/>
      <c r="L98" s="426"/>
      <c r="M98" s="429"/>
      <c r="N98" s="192"/>
      <c r="O98" s="106"/>
    </row>
    <row r="99" spans="1:15" s="82" customFormat="1" ht="9.9499999999999993" customHeight="1" x14ac:dyDescent="0.2">
      <c r="B99" s="192"/>
      <c r="C99" s="423"/>
      <c r="D99" s="664">
        <f ca="1">NOW()</f>
        <v>45015.406624768519</v>
      </c>
      <c r="E99" s="665"/>
      <c r="F99" s="429"/>
      <c r="G99" s="429"/>
      <c r="H99" s="429"/>
      <c r="I99" s="429"/>
      <c r="J99" s="446"/>
      <c r="K99" s="446"/>
      <c r="L99" s="430" t="str">
        <f>CONCATENATE("Specifieke informatie C, ",LOWER(A49))</f>
        <v>Specifieke informatie C, pagina 2</v>
      </c>
      <c r="M99" s="423"/>
      <c r="N99" s="192"/>
      <c r="O99" s="106"/>
    </row>
    <row r="100" spans="1:15" ht="12.75" customHeight="1" x14ac:dyDescent="0.2">
      <c r="A100" s="100"/>
      <c r="B100" s="192"/>
      <c r="C100" s="193"/>
      <c r="D100" s="193"/>
      <c r="E100" s="193"/>
      <c r="F100" s="193"/>
      <c r="G100" s="193"/>
      <c r="H100" s="193"/>
      <c r="I100" s="193"/>
      <c r="J100" s="193"/>
      <c r="K100" s="193"/>
      <c r="L100" s="193"/>
      <c r="M100" s="193"/>
      <c r="N100" s="192"/>
    </row>
  </sheetData>
  <sheetProtection algorithmName="SHA-512" hashValue="J/nDMZNYhYzVKPjvm+mM7f4cN7aUjth9ywxdXOVqKl1LMVKsCxsTSMKfcr1aUxXSSTmp6ezsv2ZWD009wKeZ0g==" saltValue="X4Wsh84ZJFJ8lshc5I1NtA==" spinCount="100000" sheet="1" objects="1" scenarios="1"/>
  <mergeCells count="119">
    <mergeCell ref="L92:L93"/>
    <mergeCell ref="L81:L82"/>
    <mergeCell ref="D99:E99"/>
    <mergeCell ref="D69:F69"/>
    <mergeCell ref="J73:J74"/>
    <mergeCell ref="K72:L72"/>
    <mergeCell ref="L73:L74"/>
    <mergeCell ref="D77:F77"/>
    <mergeCell ref="D78:F78"/>
    <mergeCell ref="D79:F79"/>
    <mergeCell ref="G72:H72"/>
    <mergeCell ref="D72:F74"/>
    <mergeCell ref="D75:F75"/>
    <mergeCell ref="D76:F76"/>
    <mergeCell ref="D70:F70"/>
    <mergeCell ref="K73:K74"/>
    <mergeCell ref="G73:G74"/>
    <mergeCell ref="I73:I74"/>
    <mergeCell ref="I72:J72"/>
    <mergeCell ref="H73:H74"/>
    <mergeCell ref="D92:K93"/>
    <mergeCell ref="D84:K84"/>
    <mergeCell ref="D83:K83"/>
    <mergeCell ref="D94:K94"/>
    <mergeCell ref="D95:K95"/>
    <mergeCell ref="D96:K96"/>
    <mergeCell ref="D85:K85"/>
    <mergeCell ref="D86:K86"/>
    <mergeCell ref="D89:K89"/>
    <mergeCell ref="D31:F31"/>
    <mergeCell ref="D32:F32"/>
    <mergeCell ref="D33:F33"/>
    <mergeCell ref="D34:F34"/>
    <mergeCell ref="D42:F42"/>
    <mergeCell ref="D43:F43"/>
    <mergeCell ref="D58:F58"/>
    <mergeCell ref="D59:F59"/>
    <mergeCell ref="D60:F60"/>
    <mergeCell ref="D61:F61"/>
    <mergeCell ref="D57:F57"/>
    <mergeCell ref="D40:F40"/>
    <mergeCell ref="D44:F44"/>
    <mergeCell ref="D37:F39"/>
    <mergeCell ref="K29:K30"/>
    <mergeCell ref="G54:H54"/>
    <mergeCell ref="D87:K87"/>
    <mergeCell ref="D88:K88"/>
    <mergeCell ref="D90:K90"/>
    <mergeCell ref="D68:F68"/>
    <mergeCell ref="D54:F56"/>
    <mergeCell ref="D81:K82"/>
    <mergeCell ref="L38:L39"/>
    <mergeCell ref="L64:L65"/>
    <mergeCell ref="D47:E47"/>
    <mergeCell ref="D63:F65"/>
    <mergeCell ref="G63:H63"/>
    <mergeCell ref="I63:J63"/>
    <mergeCell ref="K63:L63"/>
    <mergeCell ref="G64:G65"/>
    <mergeCell ref="H64:H65"/>
    <mergeCell ref="I64:I65"/>
    <mergeCell ref="J64:J65"/>
    <mergeCell ref="K64:K65"/>
    <mergeCell ref="L55:L56"/>
    <mergeCell ref="D67:F67"/>
    <mergeCell ref="D35:F35"/>
    <mergeCell ref="D41:F41"/>
    <mergeCell ref="L29:L30"/>
    <mergeCell ref="H29:H30"/>
    <mergeCell ref="G29:G30"/>
    <mergeCell ref="D17:F17"/>
    <mergeCell ref="H13:H14"/>
    <mergeCell ref="K28:L28"/>
    <mergeCell ref="D66:F66"/>
    <mergeCell ref="I54:J54"/>
    <mergeCell ref="K54:L54"/>
    <mergeCell ref="G37:H37"/>
    <mergeCell ref="I37:J37"/>
    <mergeCell ref="K37:L37"/>
    <mergeCell ref="G38:G39"/>
    <mergeCell ref="H38:H39"/>
    <mergeCell ref="I38:I39"/>
    <mergeCell ref="J38:J39"/>
    <mergeCell ref="K38:K39"/>
    <mergeCell ref="G55:G56"/>
    <mergeCell ref="H55:H56"/>
    <mergeCell ref="I55:I56"/>
    <mergeCell ref="J55:J56"/>
    <mergeCell ref="K55:K56"/>
    <mergeCell ref="H22:H23"/>
    <mergeCell ref="I22:I23"/>
    <mergeCell ref="I28:J28"/>
    <mergeCell ref="D28:F30"/>
    <mergeCell ref="G28:H28"/>
    <mergeCell ref="J29:J30"/>
    <mergeCell ref="D12:F14"/>
    <mergeCell ref="D16:F16"/>
    <mergeCell ref="D15:F15"/>
    <mergeCell ref="G12:H12"/>
    <mergeCell ref="D18:F18"/>
    <mergeCell ref="I29:I30"/>
    <mergeCell ref="D24:F24"/>
    <mergeCell ref="D26:F26"/>
    <mergeCell ref="D25:F25"/>
    <mergeCell ref="D21:F23"/>
    <mergeCell ref="G21:H21"/>
    <mergeCell ref="G22:G23"/>
    <mergeCell ref="J22:J23"/>
    <mergeCell ref="K22:K23"/>
    <mergeCell ref="L22:L23"/>
    <mergeCell ref="I21:J21"/>
    <mergeCell ref="I12:J12"/>
    <mergeCell ref="G13:G14"/>
    <mergeCell ref="J13:J14"/>
    <mergeCell ref="K12:L12"/>
    <mergeCell ref="K13:K14"/>
    <mergeCell ref="I13:I14"/>
    <mergeCell ref="L13:L14"/>
    <mergeCell ref="K21:L21"/>
  </mergeCells>
  <phoneticPr fontId="5" type="noConversion"/>
  <conditionalFormatting sqref="I18 L83:L88">
    <cfRule type="expression" dxfId="174" priority="49">
      <formula>(I18-J18)/I18&lt;-0.1</formula>
    </cfRule>
    <cfRule type="expression" dxfId="173" priority="50">
      <formula>AND(I18=0,I18&lt;J18)</formula>
    </cfRule>
  </conditionalFormatting>
  <conditionalFormatting sqref="G35">
    <cfRule type="expression" dxfId="172" priority="47">
      <formula>(G35-H35)/G35&lt;-0.1</formula>
    </cfRule>
    <cfRule type="expression" dxfId="171" priority="48">
      <formula>AND(G35=0,G35&lt;H35)</formula>
    </cfRule>
  </conditionalFormatting>
  <conditionalFormatting sqref="J35">
    <cfRule type="expression" dxfId="170" priority="45">
      <formula>(J35-K35)/J35&lt;-0.1</formula>
    </cfRule>
    <cfRule type="expression" dxfId="169" priority="46">
      <formula>AND(J35=0,J35&lt;K35)</formula>
    </cfRule>
  </conditionalFormatting>
  <conditionalFormatting sqref="I35">
    <cfRule type="expression" dxfId="168" priority="43">
      <formula>(I35-J35)/I35&lt;-0.1</formula>
    </cfRule>
    <cfRule type="expression" dxfId="167" priority="44">
      <formula>AND(I35=0,I35&lt;J35)</formula>
    </cfRule>
  </conditionalFormatting>
  <conditionalFormatting sqref="G44">
    <cfRule type="expression" dxfId="166" priority="41">
      <formula>(G44-H44)/G44&lt;-0.1</formula>
    </cfRule>
    <cfRule type="expression" dxfId="165" priority="42">
      <formula>AND(G44=0,G44&lt;H44)</formula>
    </cfRule>
  </conditionalFormatting>
  <conditionalFormatting sqref="J44">
    <cfRule type="expression" dxfId="164" priority="39">
      <formula>(J44-K44)/J44&lt;-0.1</formula>
    </cfRule>
    <cfRule type="expression" dxfId="163" priority="40">
      <formula>AND(J44=0,J44&lt;K44)</formula>
    </cfRule>
  </conditionalFormatting>
  <conditionalFormatting sqref="G18">
    <cfRule type="expression" dxfId="162" priority="53">
      <formula>(G18-H18)/G18&lt;-0.1</formula>
    </cfRule>
    <cfRule type="expression" dxfId="161" priority="54">
      <formula>AND(G18=0,G18&lt;H18)</formula>
    </cfRule>
  </conditionalFormatting>
  <conditionalFormatting sqref="J18">
    <cfRule type="expression" dxfId="160" priority="51">
      <formula>(J18-K18)/J18&lt;-0.1</formula>
    </cfRule>
    <cfRule type="expression" dxfId="159" priority="52">
      <formula>AND(J18=0,J18&lt;K18)</formula>
    </cfRule>
  </conditionalFormatting>
  <conditionalFormatting sqref="I44">
    <cfRule type="expression" dxfId="158" priority="37">
      <formula>(I44-J44)/I44&lt;-0.1</formula>
    </cfRule>
    <cfRule type="expression" dxfId="157" priority="38">
      <formula>AND(I44=0,I44&lt;J44)</formula>
    </cfRule>
  </conditionalFormatting>
  <conditionalFormatting sqref="G61">
    <cfRule type="expression" dxfId="156" priority="35">
      <formula>(G61-H61)/G61&lt;-0.1</formula>
    </cfRule>
    <cfRule type="expression" dxfId="155" priority="36">
      <formula>AND(G61=0,G61&lt;H61)</formula>
    </cfRule>
  </conditionalFormatting>
  <conditionalFormatting sqref="J61">
    <cfRule type="expression" dxfId="154" priority="33">
      <formula>(J61-K61)/J61&lt;-0.1</formula>
    </cfRule>
    <cfRule type="expression" dxfId="153" priority="34">
      <formula>AND(J61=0,J61&lt;K61)</formula>
    </cfRule>
  </conditionalFormatting>
  <conditionalFormatting sqref="I61">
    <cfRule type="expression" dxfId="152" priority="31">
      <formula>(I61-J61)/I61&lt;-0.1</formula>
    </cfRule>
    <cfRule type="expression" dxfId="151" priority="32">
      <formula>AND(I61=0,I61&lt;J61)</formula>
    </cfRule>
  </conditionalFormatting>
  <conditionalFormatting sqref="G70">
    <cfRule type="expression" dxfId="150" priority="29">
      <formula>(G70-H70)/G70&lt;-0.1</formula>
    </cfRule>
    <cfRule type="expression" dxfId="149" priority="30">
      <formula>AND(G70=0,G70&lt;H70)</formula>
    </cfRule>
  </conditionalFormatting>
  <conditionalFormatting sqref="J70">
    <cfRule type="expression" dxfId="148" priority="27">
      <formula>(J70-K70)/J70&lt;-0.1</formula>
    </cfRule>
    <cfRule type="expression" dxfId="147" priority="28">
      <formula>AND(J70=0,J70&lt;K70)</formula>
    </cfRule>
  </conditionalFormatting>
  <conditionalFormatting sqref="I70">
    <cfRule type="expression" dxfId="146" priority="25">
      <formula>(I70-J70)/I70&lt;-0.1</formula>
    </cfRule>
    <cfRule type="expression" dxfId="145" priority="26">
      <formula>AND(I70=0,I70&lt;J70)</formula>
    </cfRule>
  </conditionalFormatting>
  <conditionalFormatting sqref="G79">
    <cfRule type="expression" dxfId="144" priority="23">
      <formula>(G79-H79)/G79&lt;-0.1</formula>
    </cfRule>
    <cfRule type="expression" dxfId="143" priority="24">
      <formula>AND(G79=0,G79&lt;H79)</formula>
    </cfRule>
  </conditionalFormatting>
  <conditionalFormatting sqref="J79">
    <cfRule type="expression" dxfId="142" priority="21">
      <formula>(J79-K79)/J79&lt;-0.1</formula>
    </cfRule>
    <cfRule type="expression" dxfId="141" priority="22">
      <formula>AND(J79=0,J79&lt;K79)</formula>
    </cfRule>
  </conditionalFormatting>
  <conditionalFormatting sqref="I79">
    <cfRule type="expression" dxfId="140" priority="19">
      <formula>(I79-J79)/I79&lt;-0.1</formula>
    </cfRule>
    <cfRule type="expression" dxfId="139" priority="20">
      <formula>AND(I79=0,I79&lt;J79)</formula>
    </cfRule>
  </conditionalFormatting>
  <conditionalFormatting sqref="L94:L95">
    <cfRule type="expression" dxfId="138" priority="15">
      <formula>(L94-M94)/L94&lt;-0.1</formula>
    </cfRule>
    <cfRule type="expression" dxfId="137" priority="16">
      <formula>AND(L94=0,L94&lt;M94)</formula>
    </cfRule>
  </conditionalFormatting>
  <conditionalFormatting sqref="L89">
    <cfRule type="expression" dxfId="136" priority="13">
      <formula>(L89-M89)/L89&lt;-0.1</formula>
    </cfRule>
    <cfRule type="expression" dxfId="135" priority="14">
      <formula>AND(L89=0,L89&lt;M89)</formula>
    </cfRule>
  </conditionalFormatting>
  <conditionalFormatting sqref="I26">
    <cfRule type="expression" dxfId="134" priority="1">
      <formula>(I26-J26)/I26&lt;-0.1</formula>
    </cfRule>
    <cfRule type="expression" dxfId="133" priority="2">
      <formula>AND(I26=0,I26&lt;J26)</formula>
    </cfRule>
  </conditionalFormatting>
  <conditionalFormatting sqref="G26:H26">
    <cfRule type="expression" dxfId="132" priority="5">
      <formula>(G26-H26)/G26&lt;-0.1</formula>
    </cfRule>
    <cfRule type="expression" dxfId="131" priority="6">
      <formula>AND(G26=0,G26&lt;H26)</formula>
    </cfRule>
  </conditionalFormatting>
  <conditionalFormatting sqref="J26">
    <cfRule type="expression" dxfId="130" priority="3">
      <formula>(J26-K26)/J26&lt;-0.1</formula>
    </cfRule>
    <cfRule type="expression" dxfId="129" priority="4">
      <formula>AND(J26=0,J26&lt;K26)</formula>
    </cfRule>
  </conditionalFormatting>
  <dataValidations xWindow="480" yWindow="436" count="1">
    <dataValidation type="textLength" operator="greaterThanOrEqual" showInputMessage="1" showErrorMessage="1" sqref="I63:L63 G63 I12:L12 G12 I72:L72 G72 I37:L37 G37 I54:L54 G54 I28:L28 G28 I21:L21 G21">
      <formula1>1</formula1>
    </dataValidation>
  </dataValidations>
  <pageMargins left="0" right="0" top="0.15748031496062992" bottom="0" header="0" footer="0"/>
  <pageSetup paperSize="9" scale="83"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14</vt:i4>
      </vt:variant>
      <vt:variant>
        <vt:lpstr>Benoemde bereiken</vt:lpstr>
      </vt:variant>
      <vt:variant>
        <vt:i4>50</vt:i4>
      </vt:variant>
    </vt:vector>
  </HeadingPairs>
  <TitlesOfParts>
    <vt:vector size="64" baseType="lpstr">
      <vt:lpstr>Hoofdmenu</vt:lpstr>
      <vt:lpstr>Toelichting</vt:lpstr>
      <vt:lpstr>Voorblad</vt:lpstr>
      <vt:lpstr>Mededelingen</vt:lpstr>
      <vt:lpstr>NAW_gegevens</vt:lpstr>
      <vt:lpstr>Kostenverzamelstaat</vt:lpstr>
      <vt:lpstr>Specifieke informatie A</vt:lpstr>
      <vt:lpstr>Specifieke informatie B</vt:lpstr>
      <vt:lpstr>Specifieke informatie C</vt:lpstr>
      <vt:lpstr>Contractinformatie</vt:lpstr>
      <vt:lpstr>Wanbetalers</vt:lpstr>
      <vt:lpstr>Controleoverzicht</vt:lpstr>
      <vt:lpstr>Blad1</vt:lpstr>
      <vt:lpstr>Parameters</vt:lpstr>
      <vt:lpstr>a1_controle_overzicht</vt:lpstr>
      <vt:lpstr>a1_hoofdmenu</vt:lpstr>
      <vt:lpstr>a1_kostenverzamelstaat2020</vt:lpstr>
      <vt:lpstr>a1_mededelingen</vt:lpstr>
      <vt:lpstr>a1_naw</vt:lpstr>
      <vt:lpstr>a1_spec_informatie_a</vt:lpstr>
      <vt:lpstr>a1_spec_informatie_c</vt:lpstr>
      <vt:lpstr>a1_toelichting</vt:lpstr>
      <vt:lpstr>a1_voorblad</vt:lpstr>
      <vt:lpstr>a1_wanbetalers</vt:lpstr>
      <vt:lpstr>Contractinformatie!Afdrukbereik</vt:lpstr>
      <vt:lpstr>Controleoverzicht!Afdrukbereik</vt:lpstr>
      <vt:lpstr>Hoofdmenu!Afdrukbereik</vt:lpstr>
      <vt:lpstr>Kostenverzamelstaat!Afdrukbereik</vt:lpstr>
      <vt:lpstr>Mededelingen!Afdrukbereik</vt:lpstr>
      <vt:lpstr>NAW_gegevens!Afdrukbereik</vt:lpstr>
      <vt:lpstr>'Specifieke informatie A'!Afdrukbereik</vt:lpstr>
      <vt:lpstr>Toelichting!Afdrukbereik</vt:lpstr>
      <vt:lpstr>Voorblad!Afdrukbereik</vt:lpstr>
      <vt:lpstr>Wanbetalers!Afdrukbereik</vt:lpstr>
      <vt:lpstr>Afdrukbereik</vt:lpstr>
      <vt:lpstr>document_id</vt:lpstr>
      <vt:lpstr>jaar_id</vt:lpstr>
      <vt:lpstr>keuze_lijst_uzovi_nummer</vt:lpstr>
      <vt:lpstr>keuze_uzovi_nummer</vt:lpstr>
      <vt:lpstr>kwartaal_id</vt:lpstr>
      <vt:lpstr>naw_email_adres</vt:lpstr>
      <vt:lpstr>naw_naam_contactpersoon</vt:lpstr>
      <vt:lpstr>naw_naam_zorgverzekeraar</vt:lpstr>
      <vt:lpstr>naw_plaats_zorgverzekeraar</vt:lpstr>
      <vt:lpstr>naw_telefoon_nummer</vt:lpstr>
      <vt:lpstr>naw_uzovi_zorgverzekeraar</vt:lpstr>
      <vt:lpstr>pagina_controle_overzicht_1</vt:lpstr>
      <vt:lpstr>pagina_controle_overzicht_2</vt:lpstr>
      <vt:lpstr>pagina_controle_overzicht_3</vt:lpstr>
      <vt:lpstr>pagina_hoofdmenu</vt:lpstr>
      <vt:lpstr>pagina_mededelingen_1</vt:lpstr>
      <vt:lpstr>pagina_naw</vt:lpstr>
      <vt:lpstr>pagina_spec_informatie_a_1</vt:lpstr>
      <vt:lpstr>pagina_spec_informatie_a_2</vt:lpstr>
      <vt:lpstr>pagina_spec_informatie_c_3</vt:lpstr>
      <vt:lpstr>pagina_spec_informatie_c_4</vt:lpstr>
      <vt:lpstr>pagina_spec_informatie_c_5</vt:lpstr>
      <vt:lpstr>pagina_toelichting</vt:lpstr>
      <vt:lpstr>pagina_voorblad</vt:lpstr>
      <vt:lpstr>pagina_wanbetalers</vt:lpstr>
      <vt:lpstr>revisie_datum</vt:lpstr>
      <vt:lpstr>revisie_id</vt:lpstr>
      <vt:lpstr>versie_id</vt:lpstr>
      <vt:lpstr>wet_id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Evers, H.</dc:creator>
  <cp:lastModifiedBy>Evers, H.</cp:lastModifiedBy>
  <cp:lastPrinted>2021-03-22T10:24:04Z</cp:lastPrinted>
  <dcterms:created xsi:type="dcterms:W3CDTF">2006-02-14T11:54:50Z</dcterms:created>
  <dcterms:modified xsi:type="dcterms:W3CDTF">2023-03-30T07:46:30Z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DOCS AutoSave">
    <vt:lpwstr/>
  </property>
</Properties>
</file>