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G:\verwerk\vsd_prod\formats\kwartaalstaat\ZVW\2020\"/>
    </mc:Choice>
  </mc:AlternateContent>
  <workbookProtection workbookAlgorithmName="SHA-512" workbookHashValue="0eUWf4VzRMgnHS5I0QRXtpxhwoKdzYHfpSUzxa//q+v7slebuyoDZCCzjIAUfXscppCpoUe+8SKLJZzhs/CDUA==" workbookSaltValue="cpwFD1PKPpO42QTU9nw1CQ==" workbookSpinCount="100000" lockStructure="1"/>
  <bookViews>
    <workbookView xWindow="-15" yWindow="-15" windowWidth="14160" windowHeight="11220"/>
  </bookViews>
  <sheets>
    <sheet name="Hoofdmenu" sheetId="5" r:id="rId1"/>
    <sheet name="Toelichting" sheetId="6" r:id="rId2"/>
    <sheet name="Voorblad" sheetId="8" r:id="rId3"/>
    <sheet name="Mededelingen" sheetId="17" r:id="rId4"/>
    <sheet name="NAW_gegevens" sheetId="7" r:id="rId5"/>
    <sheet name="Kostenverzamelstaat" sheetId="14" r:id="rId6"/>
    <sheet name="Specifieke informatie A" sheetId="9" r:id="rId7"/>
    <sheet name="Specifieke informatie C" sheetId="10" r:id="rId8"/>
    <sheet name="Contractinformatie" sheetId="18" r:id="rId9"/>
    <sheet name="Wanbetalers" sheetId="16" r:id="rId10"/>
    <sheet name="Controleoverzicht" sheetId="12" r:id="rId11"/>
    <sheet name="Blad1" sheetId="15" state="hidden" r:id="rId12"/>
    <sheet name="Parameters" sheetId="13" state="hidden" r:id="rId13"/>
  </sheets>
  <definedNames>
    <definedName name="_AMO_ContentDefinition_394894800" hidden="1">"'Partitions:301'"</definedName>
    <definedName name="_AMO_ContentDefinition_394894800.0" hidden="1">"'&lt;ContentDefinition name=""Admin_Include_xls_autoexec (2)"" rsid=""394894800"" type=""SasProgram"" format=""ReportXml"" imgfmt=""ActiveX"" created=""12/12/2019 11:08:10"" modifed=""02/13/2020 13:42:41"" user=""Evers, H."" apply=""False"" css=""C:\Progr'"</definedName>
    <definedName name="_AMO_ContentDefinition_394894800.1" hidden="1">"'am Files (x86)\SASHome\x86\SASAddinforMicrosoftOffice\7.1\Styles\AMODefault.css"" range=""Admin_Include_xls_autoexec__2_"" auto=""False"" xTime=""00:00:02.1937248"" rTime=""00:00:00.9184305"" bgnew=""False"" nFmt=""False"" grphSet=""True"" imgY=""0'"</definedName>
    <definedName name="_AMO_ContentDefinition_394894800.10" hidden="1">"' Physical Name(2): T:\produkt\kosta_sas\ksa_monitoring_wrk&amp;#xD;&amp;#xA;n NOTE: Libref KSADSTG was successfully assigned as follows: &amp;#xD;&amp;#xA;n       Levels:           2&amp;#xD;&amp;#xA;n       Engine(1):        V9 &amp;#xD;&amp;#xA;n       Physical Name(1): T:\produkt'"</definedName>
    <definedName name="_AMO_ContentDefinition_394894800.100" hidden="1">"'that are stored as GRSEG catalog entries.&amp;#xD;&amp;#xA;d  GWINDOW           Displays SAS/GRAPH output in the GRAPH window.&amp;#xD;&amp;#xA;d  HADOOPPLATFORM=MAPRED&amp;#xD;&amp;#xA;d                    Specifies the execution platform for the SAS In-Database Code Accele'"</definedName>
    <definedName name="_AMO_ContentDefinition_394894800.101" hidden="1">"'rator for Hadoop.&amp;#xD;&amp;#xA;d  HELPADDR=         Specifies the address of the remote Help system.&amp;#xD;&amp;#xA;d  HELPBROWSER=SAS   Specifies the browser to use for SAS Help and ODS output.&amp;#xD;&amp;#xA;d  HELPENCMD         Uses the English version of the keyw'"</definedName>
    <definedName name="_AMO_ContentDefinition_394894800.102" hidden="1">"'ord list for the command-line Help.&amp;#xD;&amp;#xA;d  HELPHOST=         Specifies the name of the computer where the remote browser is to send Help and ODS output.&amp;#xD;&amp;#xA;d  HELPINDEX=(/help/common.hlp/index.txt /help/common.hlp/keywords.htm common.hhk)&amp;#'"</definedName>
    <definedName name="_AMO_ContentDefinition_394894800.103" hidden="1">"'xD;&amp;#xA;d                    Specifies one or more index files for SAS Help and Documentation.&amp;#xD;&amp;#xA;d  HELPPORT=0        Specifies the port number for the remote browser client.&amp;#xD;&amp;#xA;d  HELPTOC=(/help/helpnav.hlp/navigation.xml /help/common.hl'"</definedName>
    <definedName name="_AMO_ContentDefinition_394894800.104" hidden="1">"'p/toc.htm common.hhc)&amp;#xD;&amp;#xA;d                    Specifies the table of contents files for the online SAS Help and Documentation.&amp;#xD;&amp;#xA;d  HOSTINFOLONG      Print operating environment information in the SAS log when SAS starts.&amp;#xD;&amp;#xA;t17    '"</definedName>
    <definedName name="_AMO_ContentDefinition_394894800.105" hidden="1">"'                                                      The SAS System                          13:42 Thursday, February 13, 2020&amp;#xD;&amp;#xA;t &amp;#xD;&amp;#xA;d  HPRUSERFILES      Allow HPRISK users to copy files to TKGrid cluster&amp;#xD;&amp;#xA;d  HTTPSERVERPORTMAX='"</definedName>
    <definedName name="_AMO_ContentDefinition_394894800.106" hidden="1">"'0&amp;#xD;&amp;#xA;d                    Specifies the highest port number that can be used by the SAS HTTP server for remote browsing.&amp;#xD;&amp;#xA;d  HTTPSERVERPORTMIN=0&amp;#xD;&amp;#xA;d                    Specifies the lowest port number that can be used by the SAS H'"</definedName>
    <definedName name="_AMO_ContentDefinition_394894800.107" hidden="1">"'TTP server for remote browsing.&amp;#xD;&amp;#xA;d  IBUFNO=10         Specifies the number of extra buffers to be allocated for navigating an index file.&amp;#xD;&amp;#xA;d  IBUFSIZE=32767    Specifies the buffer page size for an index file.&amp;#xD;&amp;#xA;d  IMLPACKAGEPRI'"</definedName>
    <definedName name="_AMO_ContentDefinition_394894800.108" hidden="1">"'VATE=&amp;#xD;&amp;#xA;d                    Specifies the location for SAS/IML packages in the private collection.&amp;#xD;&amp;#xA;d  IMLPACKAGEPUBLIC= Specifies the location for SAS/IML packages in the public collection.&amp;#xD;&amp;#xA;d  IMLPACKAGESYSTEM= Specifies the '"</definedName>
    <definedName name="_AMO_ContentDefinition_394894800.109" hidden="1">"'location for SAS/IML packages in the system collection.&amp;#xD;&amp;#xA;d  NOIMPLMAC         Does not check for statement-style macros.&amp;#xD;&amp;#xA;d  INITCMD=          Specifies commands to open applications, or windows and text editor commands, after SAS exec'"</definedName>
    <definedName name="_AMO_ContentDefinition_394894800.11" hidden="1">"'\kosta_sas\ksa_data_stagein_sgn&amp;#xD;&amp;#xA;n       Engine(2):        V9 &amp;#xD;&amp;#xA;n       Physical Name(2): T:\produkt\kosta_sas\ksa_data_stagein_wrk&amp;#xD;&amp;#xA;n NOTE: Libref KSADBNK was successfully assigned as follows: &amp;#xD;&amp;#xA;n       Engine:        '"</definedName>
    <definedName name="_AMO_ContentDefinition_394894800.110" hidden="1">"'utes the AUTOEXEC= &amp;#xD;&amp;#xA;d                    file and the INITSTMT= value.&amp;#xD;&amp;#xA;d  INITSTMT=         Specifies SAS statements to execute after any statements in the AUTOEXEC= file and before any statements from &amp;#xD;&amp;#xA;d                    '"</definedName>
    <definedName name="_AMO_ContentDefinition_394894800.111" hidden="1">"'the SYSIN= file.&amp;#xD;&amp;#xA;d  INSERT=           Specifies an option=value pair to insert the value at the beginning of the existing option value.&amp;#xD;&amp;#xA;d  INTERVALDS=       Specifies interval=library pairs.  Library is a SAS data set that contains a'"</definedName>
    <definedName name="_AMO_ContentDefinition_394894800.112" hidden="1">"' custom interval data set; interval &amp;#xD;&amp;#xA;d                    can be used in the INTNX and INTCK functions.&amp;#xD;&amp;#xA;d  INVALIDDATA=.     Specifies the value that SAS assigns to a variable when invalid numeric data is encountered.&amp;#xD;&amp;#xA;d  NOI'"</definedName>
    <definedName name="_AMO_ContentDefinition_394894800.113" hidden="1">"'PADDRESS       Disables the IP address to appear in SAS/CONNECT messages when using TCP/IP.&amp;#xD;&amp;#xA;d  JPEGQUALITY=75    Specifies the JPEG quality factor that determines the ratio of image quality to the level of compression for &amp;#xD;&amp;#xA;d         '"</definedName>
    <definedName name="_AMO_ContentDefinition_394894800.114" hidden="1">"'           JPEG files produced by the JPEG device driver.&amp;#xD;&amp;#xA;d  LABEL             Enables procedures to use labels with variables.&amp;#xD;&amp;#xA;d  NOLABELCHKPT      For batch programs, disables the recording of checkpoint-restart data for labeled co'"</definedName>
    <definedName name="_AMO_ContentDefinition_394894800.115" hidden="1">"'de sections.&amp;#xD;&amp;#xA;d  LABELCHKPTLIB=WORK&amp;#xD;&amp;#xA;d                    Specifies the libref of the library where the checkpoint-restart data is saved for labeled code sections.&amp;#xD;&amp;#xA;d  NOLABELRESTART    Disables restart mode, which executes bat'"</definedName>
    <definedName name="_AMO_ContentDefinition_394894800.116" hidden="1">"'ch programs using checkpoint-restart data collected at labeled code &amp;#xD;&amp;#xA;d                    sections.&amp;#xD;&amp;#xA;d  LEFTMARGIN=0.000 IN&amp;#xD;&amp;#xA;d                    Specifies the print margin for the left side of the page.&amp;#xD;&amp;#xA;d  LINESIZE=1'"</definedName>
    <definedName name="_AMO_ContentDefinition_394894800.117" hidden="1">"'32      Specifies the line size for the SAS log and for SAS procedure output for the LISTING destination.&amp;#xD;&amp;#xA;d  LOCALEDATA=SASLOCALE&amp;#xD;&amp;#xA;d                    Specifies the location of the locale database.&amp;#xD;&amp;#xA;d  NOLOCKDOWN        Speci'"</definedName>
    <definedName name="_AMO_ContentDefinition_394894800.118" hidden="1">"'fies that access to files and certain SAS features will not be restricted. This feature is only applicable &amp;#xD;&amp;#xA;d                    for a SAS session executing in a batch or server processing mode.&amp;#xD;&amp;#xA;d  LOGAPPLNAME=      Specifies a SAS s'"</definedName>
    <definedName name="_AMO_ContentDefinition_394894800.119" hidden="1">"'ession name for SAS logging.&amp;#xD;&amp;#xA;d  LOGCONFIGLOC=D:\SAS\Config\Lev1\SASApp\WorkspaceServer\logconfig.xml&amp;#xD;&amp;#xA;d                    Specifies the name of the XML configuration file or a basic logging configuration that is used to initialize th'"</definedName>
    <definedName name="_AMO_ContentDefinition_394894800.12" hidden="1">"'V9 &amp;#xD;&amp;#xA;n       Physical Name: T:\produkt\kosta_sas\ksa_data_zrgbank&amp;#xD;&amp;#xA;n NOTE: Libref KSADXRQ was successfully assigned as follows: &amp;#xD;&amp;#xA;n       Engine:        V9 &amp;#xD;&amp;#xA;n       Physical Name: T:\produkt\kosta_sas\ksa_data_request&amp;'"</definedName>
    <definedName name="_AMO_ContentDefinition_394894800.120" hidden="1">"'e &amp;#xD;&amp;#xA;d                    SAS logging facility.&amp;#xD;&amp;#xA;d  NOLOGLANGCHG      Disables changing the language of the SAS log when the LOCALE= option is changed.&amp;#xD;&amp;#xA;d  NOLOGLANGENG      Write SAS log messages based on the values of the LOGL'"</definedName>
    <definedName name="_AMO_ContentDefinition_394894800.121" hidden="1">"'ANGCHG, LSWLANG=, and LOCALE= options when SAS started.&amp;#xD;&amp;#xA;d  LOGPARM=WRITE=BUFFERED ROLLOVER=NONE OPEN=REPLACE&amp;#xD;&amp;#xA;d                    Specifies when SAS log files are opened, closed, and according to the LOG= system option, how they are '"</definedName>
    <definedName name="_AMO_ContentDefinition_394894800.122" hidden="1">"'named.&amp;#xD;&amp;#xA;d  LRECL=32767       Specifies the default logical record length to use for reading and writing external files.&amp;#xD;&amp;#xA;d  LSWLANG=LOCALE    Specifies the language for SAS log and ODS messages when the LOCALE= option is set after SAS '"</definedName>
    <definedName name="_AMO_ContentDefinition_394894800.123" hidden="1">"'starts.&amp;#xD;&amp;#xA;d  MACRO             Enables the macro facility.&amp;#xD;&amp;#xA;d  MAPEBCDICTOASCII= Specifies the transcoding table that is used to convert characters from ASCII to EBCDIC and EBCDIC to ASCII.&amp;#xD;&amp;#xA;d  MAPS=!SASROOT\maps&amp;#xD;&amp;#xA;d     '"</definedName>
    <definedName name="_AMO_ContentDefinition_394894800.124" hidden="1">"'               Specifies the location of SAS/GRAPH map data sets.&amp;#xD;&amp;#xA;d  MAPSGFK=!SASROOT\mapsgfk&amp;#xD;&amp;#xA;d                    Specifies the location of GfK maps.&amp;#xD;&amp;#xA;d  MAPSSAS=!SASROOT\maps&amp;#xD;&amp;#xA;d                    Specifies the loca'"</definedName>
    <definedName name="_AMO_ContentDefinition_394894800.125" hidden="1">"'tion of SAS map data sets.&amp;#xD;&amp;#xA;d  NOMAUTOCOMPLOC    Does not display the autocall macro source location in the SAS log when the autocall macro is compiled.&amp;#xD;&amp;#xA;d  NOMAUTOLOCDISPLAY Disables the macro facility from displaying the autocall mac'"</definedName>
    <definedName name="_AMO_ContentDefinition_394894800.126" hidden="1">"'ro source location in the log.&amp;#xD;&amp;#xA;d  NOMAUTOLOCINDES   Does not prepend the full pathname of the autocall macro source file to the autocall macro catalog entry &amp;#xD;&amp;#xA;d                    description field in the WORK.SASMACR catalog.&amp;#xD;&amp;#x'"</definedName>
    <definedName name="_AMO_ContentDefinition_394894800.127" hidden="1">"'A;t18                                                          The SAS System                          13:42 Thursday, February 13, 2020&amp;#xD;&amp;#xA;t &amp;#xD;&amp;#xA;d  MAUTOSOURCE       Enables the macro autocall feature.&amp;#xD;&amp;#xA;d  MAXSEGRATIO=75    Specif'"</definedName>
    <definedName name="_AMO_ContentDefinition_394894800.128" hidden="1">"'ies the upper limit for the percentage of index segments that the SPD Engine identifies as containing the &amp;#xD;&amp;#xA;d                    value referenced in the WHERE expression.&amp;#xD;&amp;#xA;d  MCOMPILE          Allows new macro definitions.&amp;#xD;&amp;#xA;d  '"</definedName>
    <definedName name="_AMO_ContentDefinition_394894800.129" hidden="1">"'MCOMPILENOTE=NONE Specifies what to write to the SAS log when a macro compiles successfully.&amp;#xD;&amp;#xA;d  NOMCOVERAGE       Disables the generation of coverage analysis data for SAS macros.&amp;#xD;&amp;#xA;d  MCOVERAGELOC=     Specifies the location of the ma'"</definedName>
    <definedName name="_AMO_ContentDefinition_394894800.13" hidden="1">"'#xD;&amp;#xA;n NOTE: Libref KSAXRCV was successfully assigned as follows: &amp;#xD;&amp;#xA;n       Engine:        V9 &amp;#xD;&amp;#xA;n       Physical Name: T:\produkt\kosta_sas\data_raw_xlsxrcv&amp;#xD;&amp;#xA;n NOTE: Libref O01_FNDS was successfully assigned as follows: &amp;#x'"</definedName>
    <definedName name="_AMO_ContentDefinition_394894800.130" hidden="1">"'cro coverage analysis data file.&amp;#xD;&amp;#xA;d  MERGENOBY=NOWARN  Specifies the type of message that is issued when MERGE processing occurs without an associated BY statement.&amp;#xD;&amp;#xA;d  MERROR            Issues a warning message for an unresolved macro'"</definedName>
    <definedName name="_AMO_ContentDefinition_394894800.131" hidden="1">"' reference.&amp;#xD;&amp;#xA;d  METAAUTORESOURCES=SASApp&amp;#xD;&amp;#xA;d                    Specifies the metadata resources that are assigned when SAS starts.&amp;#xD;&amp;#xA;d  METACONNECT=      Specifies the profile from the metadata user connection profiles that is u'"</definedName>
    <definedName name="_AMO_ContentDefinition_394894800.132" hidden="1">"'sed to connect to the SAS Metadata &amp;#xD;&amp;#xA;d                    Server.&amp;#xD;&amp;#xA;d  METAENCRYPTALG=SASPROPRIETARY&amp;#xD;&amp;#xA;d                    Specifies the type of encryption to use to communicate with the SAS Metadata Server.&amp;#xD;&amp;#xA;d  METAENCR'"</definedName>
    <definedName name="_AMO_ContentDefinition_394894800.133" hidden="1">"'YPTLEVEL=CREDENTIALS&amp;#xD;&amp;#xA;d                    Specifies the level of encryption that is used to communicate with the SAS Metadata Server.&amp;#xD;&amp;#xA;d  METAID=           Specifies the ID of the SAS Metadata Server.&amp;#xD;&amp;#xA;d  METAPASS=XXXXXXXX Spe'"</definedName>
    <definedName name="_AMO_ContentDefinition_394894800.134" hidden="1">"'cifies the SAS Metadata Server password.&amp;#xD;&amp;#xA;d  METAPORT=8561     Specifies the TCP port for the SAS Metadata Server.&amp;#xD;&amp;#xA;d  METAPROFILE=D:\SAS\Config\Lev1\metadataConfig.xml&amp;#xD;&amp;#xA;d                    Specifies the XML document that cont'"</definedName>
    <definedName name="_AMO_ContentDefinition_394894800.135" hidden="1">"'ains SAS Metadata Server user connection profiles.&amp;#xD;&amp;#xA;d  METAPROTOCOL=BRIDGE&amp;#xD;&amp;#xA;d                    Specifies the network profile to use to connect to the SAS Metadata Server.&amp;#xD;&amp;#xA;d  METAREPOSITORY=Foundation&amp;#xD;&amp;#xA;d              '"</definedName>
    <definedName name="_AMO_ContentDefinition_394894800.136" hidden="1">"'      Specifies the name of the SAS Metadata Server Repository.&amp;#xD;&amp;#xA;d  METASERVER=sasbimeta.intern.zinl.nl&amp;#xD;&amp;#xA;d                    Specifies the host name or address of the SAS Metadata Server.&amp;#xD;&amp;#xA;d  METASPN=          Specifies the se'"</definedName>
    <definedName name="_AMO_ContentDefinition_394894800.137" hidden="1">"'rvice principal name (SPN) for the SAS Metadata Server.&amp;#xD;&amp;#xA;d  METAUSER=         Specifies the user ID that is used to connect to the SAS Metadata Server.&amp;#xD;&amp;#xA;d  NOMEXECNOTE       Does not display the macro execution information in the SAS l'"</definedName>
    <definedName name="_AMO_ContentDefinition_394894800.138" hidden="1">"'og when the macro is invoked.&amp;#xD;&amp;#xA;d  MEXECSIZE=65536   Specifies the maximum macro size that can be executed in memory.&amp;#xD;&amp;#xA;d  NOMFILE           Does not write MPRINT output to an external file.&amp;#xD;&amp;#xA;d  MINDELIMITER=     Specifies the ch'"</definedName>
    <definedName name="_AMO_ContentDefinition_394894800.139" hidden="1">"'aracter delimiter for the macro IN operator.&amp;#xD;&amp;#xA;d  NOMINOPERATOR     Disables IN logical operators in expressions.&amp;#xD;&amp;#xA;d  MINPARTSIZE=16777216&amp;#xD;&amp;#xA;d                    Specifies the minimum size of the data component partitions for SPD'"</definedName>
    <definedName name="_AMO_ContentDefinition_394894800.14" hidden="1">"'D;&amp;#xA;n       Engine:        V9 &amp;#xD;&amp;#xA;n       Physical Name: T:\produkt\kosta_sas\o01_delivery_fnds&amp;#xD;&amp;#xA;d    -- Sasautos information&amp;#xD;&amp;#xA;d       SASAUTOS&amp;#xD;&amp;#xA;d       SASAUTOS=(sas_mcro sasautos)&amp;#xD;&amp;#xA;d      &amp;#xD;&amp;#xA;d       T:'"</definedName>
    <definedName name="_AMO_ContentDefinition_394894800.140" hidden="1">"' Engine data sets.&amp;#xD;&amp;#xA;d  MISSING=.         Specifies the character to print for missing numeric values.&amp;#xD;&amp;#xA;d  NOMLOGIC          Does not trace macro execution or write the results to the SAS log.&amp;#xD;&amp;#xA;d  NOMLOGICNEST      Does not disp'"</definedName>
    <definedName name="_AMO_ContentDefinition_394894800.141" hidden="1">"'lay the macro nesting information in the SAS log for MLOGIC output.&amp;#xD;&amp;#xA;d  NOMPRINT          Does not display the SAS statements that are generated by macro execution.&amp;#xD;&amp;#xA;d  NOMPRINTNEST      Does not display the macro nesting information f'"</definedName>
    <definedName name="_AMO_ContentDefinition_394894800.142" hidden="1">"'rom the MPRINT output in the SAS log.&amp;#xD;&amp;#xA;d  NOMRECALL         Searches the autocall libraries only once for a requested macro.&amp;#xD;&amp;#xA;d  MREPLACE          Enables updates to macro definitions in the Work library.&amp;#xD;&amp;#xA;d  MSGLEVEL=N        '"</definedName>
    <definedName name="_AMO_ContentDefinition_394894800.143" hidden="1">"'Specifies the level of detail in SAS log messages.&amp;#xD;&amp;#xA;d  NOMSTORED         Does not search for stored compiled macros.&amp;#xD;&amp;#xA;d  MSYMTABMAX=4194304&amp;#xD;&amp;#xA;d                    Specifies the maximum amount of memory available to the macro var'"</definedName>
    <definedName name="_AMO_ContentDefinition_394894800.144" hidden="1">"'iable symbol table or tables.&amp;#xD;&amp;#xA;d  NOMULTENVAPPL     List only operating environment fonts in the font selector window of a SAS application.&amp;#xD;&amp;#xA;d  MVARSIZE=65534    Specifies the maximum size for a macro variable that is stored in memory.'"</definedName>
    <definedName name="_AMO_ContentDefinition_394894800.145" hidden="1">"'&amp;#xD;&amp;#xA;d  NONETENCRYPT      Does not require encryption for client/server data transfers.&amp;#xD;&amp;#xA;d  NETENCRYPTALGORITHM=SASPROPRIETARY&amp;#xD;&amp;#xA;d                    Specifies one or more algorithms to use for encrypted client/server data transfer'"</definedName>
    <definedName name="_AMO_ContentDefinition_394894800.146" hidden="1">"'s.&amp;#xD;&amp;#xA;d  NETENCRYPTKEYLEN=0&amp;#xD;&amp;#xA;d                    Specifies the key length that is used by the encryption algorithm for encrypted client/server data transfers.&amp;#xD;&amp;#xA;d  NEWS=             Specifies the location of the news file that is'"</definedName>
    <definedName name="_AMO_ContentDefinition_394894800.147" hidden="1">"' to be written to the SAS log immediately after the header.&amp;#xD;&amp;#xA;d  NONLDECSEPARATOR  Disables formatting of numeric output using the decimal separator for the locale.&amp;#xD;&amp;#xA;d  NOTES             SAS writes notes to the SAS log.&amp;#xD;&amp;#xA;t19    '"</definedName>
    <definedName name="_AMO_ContentDefinition_394894800.148" hidden="1">"'                                                      The SAS System                          13:42 Thursday, February 13, 2020&amp;#xD;&amp;#xA;t &amp;#xD;&amp;#xA;d  NUMBER            Prints the page number on the first title line of each page of SAS output.&amp;#xD;&amp;#'"</definedName>
    <definedName name="_AMO_ContentDefinition_394894800.149" hidden="1">"'xA;d  OBJECTSERVER      Enables SAS to run as an Integrated Object Model (IOM) server.&amp;#xD;&amp;#xA;d  OBS=9223372036854775807&amp;#xD;&amp;#xA;d                    Specifies the observation that is used to determine the last observation to process, or specifies '"</definedName>
    <definedName name="_AMO_ContentDefinition_394894800.15" hidden="1">"'\produkt\kosta_sas\data_raw_xlsxrcv&amp;#xD;&amp;#xA;n NOTE: Libref KSAX2018 was successfully assigned as follows: &amp;#xD;&amp;#xA;n       Engine:        V9 &amp;#xD;&amp;#xA;n       Physical Name: T:\produkt\kosta_sas\data_raw_xlsxrcv\2018&amp;#xD;&amp;#xA;n NOTE: Libref KSAX2019'"</definedName>
    <definedName name="_AMO_ContentDefinition_394894800.150" hidden="1">"'the last &amp;#xD;&amp;#xA;d                    record to process.&amp;#xD;&amp;#xA;d  ODSDEST=AUTO      Specifies the default ODS destination.&amp;#xD;&amp;#xA;d  ODSGRAPHICS=AUTO  Specifies the setting for ODS graphics.&amp;#xD;&amp;#xA;d  NOODSLANGCHG      Disables changing the l'"</definedName>
    <definedName name="_AMO_ContentDefinition_394894800.151" hidden="1">"'anguage of the SAS message text in ODS output when the LOCALE option is set after start &amp;#xD;&amp;#xA;d                    up.&amp;#xD;&amp;#xA;d  ODSSTYLE=AUTO     Specifies the ODS HTML default style.&amp;#xD;&amp;#xA;d  OLAPCONFIG=       Specifies the name of the XML '"</definedName>
    <definedName name="_AMO_ContentDefinition_394894800.152" hidden="1">"'configuration file that is used to initialize an OLAP server.&amp;#xD;&amp;#xA;d  ORIENTATION=PORTRAIT&amp;#xD;&amp;#xA;d                    Specifies the paper orientation to use when printing to a printer.&amp;#xD;&amp;#xA;d  NOOVP             Disables overprinting of erro'"</definedName>
    <definedName name="_AMO_ContentDefinition_394894800.153" hidden="1">"'r messages to make them bold.&amp;#xD;&amp;#xA;d  NOPAGEBREAKINITIAL&amp;#xD;&amp;#xA;d                    Does not begin SAS log and procedure output for the LISTING destination on a new page.&amp;#xD;&amp;#xA;d  PAGENO=1          Resets the SAS output page number.&amp;#xD;&amp;#xA'"</definedName>
    <definedName name="_AMO_ContentDefinition_394894800.154" hidden="1">"';d  PAGESIZE=60       Specifies the number of lines that compose a page of the SAS log and SAS output.&amp;#xD;&amp;#xA;d  PAPERDEST=        Specifies the name of the output bin to receive printed output.&amp;#xD;&amp;#xA;d  PAPERSIZE=A4      Specifies the paper size'"</definedName>
    <definedName name="_AMO_ContentDefinition_394894800.155" hidden="1">"' to use for printing.&amp;#xD;&amp;#xA;d  PAPERSOURCE=      Specifies the name of the paper bin to use for printing.&amp;#xD;&amp;#xA;d  PAPERTYPE=PLAIN   Specifies the type of paper to use for printing.&amp;#xD;&amp;#xA;d  PARM=             Specifies a parameter string that'"</definedName>
    <definedName name="_AMO_ContentDefinition_394894800.156" hidden="1">"' is passed to an external program.&amp;#xD;&amp;#xA;d  PARMCARDS=FT15F001&amp;#xD;&amp;#xA;d                    Specifies the file reference to open when SAS encounters the PARMCARDS statement in a procedure.&amp;#xD;&amp;#xA;d  PDFACCESS         Enables screen readers to re'"</definedName>
    <definedName name="_AMO_ContentDefinition_394894800.157" hidden="1">"'ad PDF text and graphics.&amp;#xD;&amp;#xA;d  NOPDFASSEMBLY     Disables assembly of PDF documents.&amp;#xD;&amp;#xA;d  NOPDFCOMMENT      Disables comments in PDF documents from being modified.&amp;#xD;&amp;#xA;d  NOPDFCONTENT      Disables modification of PDF document conte'"</definedName>
    <definedName name="_AMO_ContentDefinition_394894800.158" hidden="1">"'nt.&amp;#xD;&amp;#xA;d  PDFCOPY           Enables PDF document text and graphics to be copied.&amp;#xD;&amp;#xA;d  PDFFILLIN         Enables PDF forms to be filled in.&amp;#xD;&amp;#xA;d  PDFPAGELAYOUT=DEFAULT&amp;#xD;&amp;#xA;d                    Specifies the page layout for PDF d'"</definedName>
    <definedName name="_AMO_ContentDefinition_394894800.159" hidden="1">"'ocuments.&amp;#xD;&amp;#xA;d  PDFPAGEVIEW=DEFAULT&amp;#xD;&amp;#xA;d                    Specifies the page viewing mode for PDF documents.&amp;#xD;&amp;#xA;d  PDFPASSWORD=XXXXXXXX&amp;#xD;&amp;#xA;d                    Specifies the password to use to open a PDF document and the pass'"</definedName>
    <definedName name="_AMO_ContentDefinition_394894800.16" hidden="1">"' was successfully assigned as follows: &amp;#xD;&amp;#xA;t12                                                          The SAS System                          13:42 Thursday, February 13, 2020&amp;#xD;&amp;#xA;t &amp;#xD;&amp;#xA;n       Engine:        V9 &amp;#xD;&amp;#xA;n       Ph'"</definedName>
    <definedName name="_AMO_ContentDefinition_394894800.160" hidden="1">"'word used by a PDF document owner.&amp;#xD;&amp;#xA;d  PDFPRINT=HRES     Specifies the resolution to print PDF documents.&amp;#xD;&amp;#xA;d  PDFSECURITY=NONE  Specifies the level of encryption to use for PDF documents.&amp;#xD;&amp;#xA;d  NOPRESENV         Specifies that co'"</definedName>
    <definedName name="_AMO_ContentDefinition_394894800.161" hidden="1">"'llecting data for the preservation of the SAS environment is disabled.&amp;#xD;&amp;#xA;d  PRIMARYPROVIDERDOMAIN=&amp;#xD;&amp;#xA;d                    Specifies the domain name of the primary authentication provider.&amp;#xD;&amp;#xA;d  PRINTERPATH=      Specifies the name '"</definedName>
    <definedName name="_AMO_ContentDefinition_394894800.162" hidden="1">"'of a registered printer to use for Universal Printing.&amp;#xD;&amp;#xA;d  NOPRINTINIT       Preserves the procedure output file for the LISTING destination if no new output is created.&amp;#xD;&amp;#xA;d  PRINTMSGLIST      Specifies to print the entire list of messa'"</definedName>
    <definedName name="_AMO_ContentDefinition_394894800.163" hidden="1">"'ges to the SAS log.&amp;#xD;&amp;#xA;d  PROTOLIBS=NONE    Specifies the paths that PROC PROTO can use to find and register load modules.&amp;#xD;&amp;#xA;d  QUOTELENMAX       Writes a warning message to the SAS log if a quoted string exceeds the maximum length allowe'"</definedName>
    <definedName name="_AMO_ContentDefinition_394894800.164" hidden="1">"'d.&amp;#xD;&amp;#xA;d  REPLACE           Enables replacement of permanent SAS data sets.&amp;#xD;&amp;#xA;d  REUSE=NO          Specifies whether SAS reuses space when observations are added to a compressed SAS data set.&amp;#xD;&amp;#xA;d  RIGHTMARGIN=0.000 IN&amp;#xD;&amp;#xA;d    '"</definedName>
    <definedName name="_AMO_ContentDefinition_394894800.165" hidden="1">"'                Specifies the print margin for the right side of the page.&amp;#xD;&amp;#xA;d  NORLANG           Disables SAS from executing R language statements.&amp;#xD;&amp;#xA;d  RSASIOTRANSERROR  Displays a transcoding error when illegal values are read from a '"</definedName>
    <definedName name="_AMO_ContentDefinition_394894800.166" hidden="1">"'remote application.&amp;#xD;&amp;#xA;d  RSASUSER          Opens the Sasuser library in Read-Only mode.&amp;#xD;&amp;#xA;d  S=0               Specifies the length of statements on each line of a source statement, and the length of data on lines that &amp;#xD;&amp;#xA;d       '"</definedName>
    <definedName name="_AMO_ContentDefinition_394894800.167" hidden="1">"'             follow a DATALINES statement.&amp;#xD;&amp;#xA;d  S2=0              Specifies the length of statements of each line of a source statement from an %INCLUDE statement, an AUTOEXEC= &amp;#xD;&amp;#xA;d                    file, or an autocall macro file.&amp;#xD'"</definedName>
    <definedName name="_AMO_ContentDefinition_394894800.168" hidden="1">"';&amp;#xA;t110                                                         The SAS System                          13:42 Thursday, February 13, 2020&amp;#xD;&amp;#xA;t &amp;#xD;&amp;#xA;d  S2V=0             Specifies the column to begin reading a file with variable length re'"</definedName>
    <definedName name="_AMO_ContentDefinition_394894800.169" hidden="1">"'cords that is specified in an %INCLUDE &amp;#xD;&amp;#xA;d                    statement, an autoexec file, or an autocall macro.&amp;#xD;&amp;#xA;d  SASAUTOS=(sas_mcro sasautos)&amp;#xD;&amp;#xA;d                    Specifies the location of one or more autocall libraries.&amp;#'"</definedName>
    <definedName name="_AMO_ContentDefinition_394894800.17" hidden="1">"'ysical Name: T:\produkt\kosta_sas\data_raw_xlsxrcv\2019&amp;#xD;&amp;#xA;n NOTE: Libref KSAX2020 was successfully assigned as follows: &amp;#xD;&amp;#xA;n       Engine:        V9 &amp;#xD;&amp;#xA;n       Physical Name: T:\produkt\kosta_sas\data_raw_xlsxrcv\2020&amp;#xD;&amp;#xA;d G'"</definedName>
    <definedName name="_AMO_ContentDefinition_394894800.170" hidden="1">"'xD;&amp;#xA;d  SASCMD=           Specifies the command that starts a server session on a symmetric multiprocessing (SMP) computer.&amp;#xD;&amp;#xA;d  SASFRSCR=         A read-only option that contains the fileref, generated by the SASSCRIPT option,  for SAS/CONN'"</definedName>
    <definedName name="_AMO_ContentDefinition_394894800.171" hidden="1">"'ECT server sign-on &amp;#xD;&amp;#xA;d                    script files.&amp;#xD;&amp;#xA;d  SASHELP=(            &amp;quot;!SASCFG\SASCFG&amp;quot;          &amp;quot;!SASROOT\core\sashelp&amp;quot;          &amp;quot;!SASROOT\aacomp\sashelp&amp;quot;          &amp;#xD;&amp;#xA;d &amp;quot;!SASROOT\cas'"</definedName>
    <definedName name="_AMO_ContentDefinition_394894800.172" hidden="1">"'\sashelp&amp;quot;          &amp;quot;!SASROOT\cmp\sashelp&amp;quot;          &amp;quot;!SASROOT\graph\sashelp&amp;quot;          &amp;quot;!SASROOT\inttech\sashelp&amp;quot;        &amp;#xD;&amp;#xA;d   &amp;quot;!SASROOT\mlearning\sashelp&amp;quot;          &amp;quot;!SASROOT\spdsclient\sashelp&amp;q'"</definedName>
    <definedName name="_AMO_ContentDefinition_394894800.173" hidden="1">"'uot;          &amp;quot;!SASROOT\stat\sashelp&amp;quot;          )&amp;#xD;&amp;#xA;d                    Specifies the location of the Sashelp library.&amp;#xD;&amp;#xA;d  SASMSTORE=        Specifies the libref of a SAS catalog for stored compiled SAS macros.&amp;#xD;&amp;#xA;d  SAS'"</definedName>
    <definedName name="_AMO_ContentDefinition_394894800.174" hidden="1">"'SCRIPT=        Specifies one or more locations of SAS/CONNECT server sign-on script files.&amp;#xD;&amp;#xA;d  SASUSER=C:\Users\HES\Documents\My SAS Files\9.4&amp;#xD;&amp;#xA;d                    Specifies a libref or a path that identifies a library for the user's '"</definedName>
    <definedName name="_AMO_ContentDefinition_394894800.175" hidden="1">"'profile catalog.&amp;#xD;&amp;#xA;d  SECPACKAGE=Negotiate&amp;#xD;&amp;#xA;d                    Specifies the security package that the IOM server uses to authenticate incoming client connections.&amp;#xD;&amp;#xA;d  SECPACKAGELIST=Kerberos,NTLM&amp;#xD;&amp;#xA;d                   '"</definedName>
    <definedName name="_AMO_ContentDefinition_394894800.176" hidden="1">"' Specifies the security authentication packages that are used by the server.&amp;#xD;&amp;#xA;d  SEQ=8             Specifies the length of the numeric portion of the sequence field in input source lines or data lines.&amp;#xD;&amp;#xA;d  SERROR            Issues a wa'"</definedName>
    <definedName name="_AMO_ContentDefinition_394894800.177" hidden="1">"'rning message when a macro variable reference does not match a macro variable.&amp;#xD;&amp;#xA;d  SERVICESBASEURL=  Specifies the URL for services.&amp;#xD;&amp;#xA;d  SESSREF=CASAUTO   Identify the name to associate with a generated CAS session.&amp;#xD;&amp;#xA;d  NOSETIN'"</definedName>
    <definedName name="_AMO_ContentDefinition_394894800.178" hidden="1">"'IT         Disables PROC SETINIT to prevent updating site licensing information.&amp;#xD;&amp;#xA;d  SHARESESSIONCNTL=SERVER&amp;#xD;&amp;#xA;d                    Specifies whether the SAS/SHARE server has one or multiple connections to clients.&amp;#xD;&amp;#xA;d  SIGNONWAI'"</definedName>
    <definedName name="_AMO_ContentDefinition_394894800.179" hidden="1">"'T        Executes the SIGNON statement synchronously, signing on clients to the server one at a time.&amp;#xD;&amp;#xA;d  SKIP=0            Specifies the number of lines to skip at the top of each page of SAS output for the LISTING destination.&amp;#xD;&amp;#xA;d  SO'"</definedName>
    <definedName name="_AMO_ContentDefinition_394894800.18" hidden="1">"'LOBAL KSA_APPL T:\produkt\kosta_sas\&amp;#xD;&amp;#xA;d GLOBAL KSA_DATA T:\produkt\kosta_sas\&amp;#xD;&amp;#xA;d GLOBAL KSA_IBHR T:\produkt\kosta_sas\&amp;#xD;&amp;#xA;d GLOBAL SASWORKLOCATION &amp;quot;F:\WORK\_TD2272_DC1SRVSAS01P_\Prc2/&amp;quot;&amp;#xD;&amp;#xA;d GLOBAL WPATH F:\WORK\_T'"</definedName>
    <definedName name="_AMO_ContentDefinition_394894800.180" hidden="1">"'LUTIONS         Displays the Solutions menu in SAS windows.&amp;#xD;&amp;#xA;d  SORTDUP=PHYSICAL  Specifies whether PROC SORT removes duplicate variables based on the DROP and KEEP options or on all data set &amp;#xD;&amp;#xA;d                    variables.&amp;#xD;&amp;#xA;'"</definedName>
    <definedName name="_AMO_ContentDefinition_394894800.181" hidden="1">"'d  SORTEQUALS        PROC SORT maintains the relative position in the output data set for observations with identical BY-variable &amp;#xD;&amp;#xA;d                    values.&amp;#xD;&amp;#xA;d  SORTSEQ=          Specifies a language-specific collating sequence for'"</definedName>
    <definedName name="_AMO_ContentDefinition_394894800.182" hidden="1">"' the SORT and SQL procedures.&amp;#xD;&amp;#xA;d  SORTSIZE=68719476736&amp;#xD;&amp;#xA;d                    Specifies the amount of memory that is available to the SORT procedure.&amp;#xD;&amp;#xA;d  NOSORTVALIDATE    SORT does not verify whether a data set is sorted accord'"</definedName>
    <definedName name="_AMO_ContentDefinition_394894800.183" hidden="1">"'ing to the variables in the BY statement.&amp;#xD;&amp;#xA;d  SOURCE            Writes program source statements to the SAS log.&amp;#xD;&amp;#xA;d  NOSOURCE2         Does not write secondary source statements from included files to the SAS log.&amp;#xD;&amp;#xA;d  NOSPDEFIL'"</definedName>
    <definedName name="_AMO_ContentDefinition_394894800.184" hidden="1">"'ECACHE   Disables caching of opened SPD Engine files.&amp;#xD;&amp;#xA;d  SPDEINDEXSORTSIZE=33554432&amp;#xD;&amp;#xA;d                    Specifies the memory size for sorting index values.&amp;#xD;&amp;#xA;d  SPDEMAXTHREADS=0  Specifies the maximum number of threads that t'"</definedName>
    <definedName name="_AMO_ContentDefinition_394894800.185" hidden="1">"'he SPD Engine can spawn for I/O processing.&amp;#xD;&amp;#xA;d  SPDEPARALLELREAD=NO&amp;#xD;&amp;#xA;d                    Enables or disables SPD Engine parallel reads when no WHERE clause is in effect.&amp;#xD;&amp;#xA;d  SPDESORTSIZE=33554432&amp;#xD;&amp;#xA;d                    '"</definedName>
    <definedName name="_AMO_ContentDefinition_394894800.186" hidden="1">"'Specifies the memory size that is used for sorting by the SPD Engine.&amp;#xD;&amp;#xA;d  SPDEUTILLOC=      Specifies one or more locations where the SPD Engine can temporarily store utility files.&amp;#xD;&amp;#xA;d  SPDEWHEVAL=COST   Specifies the WHERE statement e'"</definedName>
    <definedName name="_AMO_ContentDefinition_394894800.187" hidden="1">"'valuation process for the SPD Engine.&amp;#xD;&amp;#xA;d  NOSPOOL           Does not write SAS statements to a utility data set in the Work library.&amp;#xD;&amp;#xA;d  SQLCONSTDATETIME  PROC SQL replaces references to the DATE, TIME, DATETIME, and TODAY functions wi'"</definedName>
    <definedName name="_AMO_ContentDefinition_394894800.188" hidden="1">"'th their equivalent constant &amp;#xD;&amp;#xA;d                    values before a query executes.&amp;#xD;&amp;#xA;d  SQLGENERATION=(NONE DBMS='TERADATA DB2 ORACLE NETEZZA ASTER GREENPLM HADOOP SAPHANA IMPALA HAWQ POSTGRES REDSHIFT SQLSVR VERTICA')&amp;#xD;&amp;#xA;d      '"</definedName>
    <definedName name="_AMO_ContentDefinition_394894800.189" hidden="1">"'              Specifies whether and when SAS procedures generate SQL for in-database processing of source data.&amp;#xD;&amp;#xA;d  NOSQLIPONEATTEMPT Allows an SQL query to continue processing when an implicit pass-through request fails.&amp;#xD;&amp;#xA;d  SQLMAPPUT'"</definedName>
    <definedName name="_AMO_ContentDefinition_394894800.19" hidden="1">"'D2272_DC1SRVSAS01P_\Prc2&amp;#xD;&amp;#xA;d GLOBAL _CLIENTAPP 'SAS Add-In for Microsoft Office'&amp;#xD;&amp;#xA;d GLOBAL _CLIENTAPPABBREV AMO&amp;#xD;&amp;#xA;d GLOBAL _CLIENTMACHINE 'BASISVM-335'&amp;#xD;&amp;#xA;d GLOBAL _CLIENTUSERID 'HES'&amp;#xD;&amp;#xA;d GLOBAL _CLIENTUSERNAME 'Ever'"</definedName>
    <definedName name="_AMO_ContentDefinition_394894800.190" hidden="1">"'TO=SAS_PUT&amp;#xD;&amp;#xA;d                    Specifies the PUT function mapping to SQL.&amp;#xD;&amp;#xA;d  SQLREDUCEPUT=DBMS For PROC SQL, specifies the engine type to use to optimize a PUT function in a query.&amp;#xD;&amp;#xA;t111                                      '"</definedName>
    <definedName name="_AMO_ContentDefinition_394894800.191" hidden="1">"'                   The SAS System                          13:42 Thursday, February 13, 2020&amp;#xD;&amp;#xA;t &amp;#xD;&amp;#xA;d  SQLREDUCEPUTOBS=0 For PROC SQL, specifies the minimum number of observations that must be in a table for PROC SQL to optimize the &amp;#xD'"</definedName>
    <definedName name="_AMO_ContentDefinition_394894800.192" hidden="1">"';&amp;#xA;d                    PUT function in a query.&amp;#xD;&amp;#xA;d  SQLREDUCEPUTVALUES=0&amp;#xD;&amp;#xA;d                    For PROC SQL, specifies the maximum number of SAS format values that can exist in a PUT function expression to &amp;#xD;&amp;#xA;d              '"</definedName>
    <definedName name="_AMO_ContentDefinition_394894800.193" hidden="1">"'      optimize the PUT function in a query.&amp;#xD;&amp;#xA;d  SQLREMERGE        PROC SQL processes queries that use remerged data.&amp;#xD;&amp;#xA;d  SQLUNDOPOLICY=REQUIRED&amp;#xD;&amp;#xA;d                    Specifies how PROC SQL handles updated data if errors occur w'"</definedName>
    <definedName name="_AMO_ContentDefinition_394894800.194" hidden="1">"'hile you are updating data.&amp;#xD;&amp;#xA;d  NOSSLCLIENTAUTH   Does not require the server to perform client authentication for a server connection.&amp;#xD;&amp;#xA;d  NOSSLCRLCHECK     Does not check the Certificate Revocation List (CRL) when a digital certifica'"</definedName>
    <definedName name="_AMO_ContentDefinition_394894800.195" hidden="1">"'te is validated.&amp;#xD;&amp;#xA;d  SSLMINPROTOCOL=   Specifies the minimum TLS or SSL protocol that can be negotiated when using OpenSSL.&amp;#xD;&amp;#xA;d  SSLMODE=          Specifies the TLS version and the cipher suites for SSL.&amp;#xD;&amp;#xA;d  NOSSPI            Do'"</definedName>
    <definedName name="_AMO_ContentDefinition_394894800.196" hidden="1">"'es not use Security Support Provider Interface for single sign-on connections to IOM servers.&amp;#xD;&amp;#xA;d  NOSTARTLIB        Does not assign user-defined permanent librefs when SAS starts.&amp;#xD;&amp;#xA;d  NOSTEPCHKPT       Disables recording of checkpoint-'"</definedName>
    <definedName name="_AMO_ContentDefinition_394894800.197" hidden="1">"'restart data for DATA and PROC steps for batch programs.&amp;#xD;&amp;#xA;d  STEPCHKPTLIB=WORK Specifies the libref of the library where checkpoint-restart data for DATA and PROC steps is saved.&amp;#xD;&amp;#xA;d  NOSTEPRESTART     Disables restart mode which execut'"</definedName>
    <definedName name="_AMO_ContentDefinition_394894800.198" hidden="1">"'es batch programs using checkpoint-restart data collected for DATA and PROC &amp;#xD;&amp;#xA;d                    steps in a prior execution.&amp;#xD;&amp;#xA;d  STRIPESIZE=       Specifies path and size pairs to identify I/O device stripe size.  Stripe size indicat'"</definedName>
    <definedName name="_AMO_ContentDefinition_394894800.199" hidden="1">"'es page size when creating &amp;#xD;&amp;#xA;d                    a data set or utility file.&amp;#xD;&amp;#xA;d  SUMSIZE=0         Specifies a limit on the amount of memory that is available for data summarization procedures when class &amp;#xD;&amp;#xA;d                   '"</definedName>
    <definedName name="_AMO_ContentDefinition_394894800.2" hidden="1">"'"" imgX=""0"" redirect=""False""&gt;_x000D_
  &lt;files /&gt;_x000D_
  &lt;parents /&gt;_x000D_
  &lt;children /&gt;_x000D_
  &lt;param n=""AMO_Version"" v=""7.1"" /&gt;_x000D_
  &lt;param n=""RawValues"" v=""True"" /&gt;_x000D_
  &lt;param n=""Log"" v=""﻿t11                                                          The SA'"</definedName>
    <definedName name="_AMO_ContentDefinition_394894800.20" hidden="1">"'s, H.'&amp;#xD;&amp;#xA;d GLOBAL _CLIENTVERSION '7.100.5.6182'&amp;#xD;&amp;#xA;d GLOBAL _EG_WORKSPACEINIT 1&amp;#xD;&amp;#xA;d GLOBAL _MSOFFICECLIENT Excel&amp;#xD;&amp;#xA;d GLOBAL _SASHOSTNAME 'DC1SRVSAS01P.intern.zinl.nl'&amp;#xD;&amp;#xA;d GLOBAL _SASSERVERNAME 'SASApp'&amp;#xD;&amp;#xA;d GLOB'"</definedName>
    <definedName name="_AMO_ContentDefinition_394894800.200" hidden="1">"' variables are active.&amp;#xD;&amp;#xA;d  SVGAUTOPLAY       Starts animation when the page is loaded in the browser.&amp;#xD;&amp;#xA;d  NOSVGCONTROLBUTTONS&amp;#xD;&amp;#xA;d                    Does not display the paging control buttons and an index in a multipage SVG doc'"</definedName>
    <definedName name="_AMO_ContentDefinition_394894800.201" hidden="1">"'ument.&amp;#xD;&amp;#xA;d  SVGFADEIN=0       Specifies the number of seconds for the fade-in effect for a graph.&amp;#xD;&amp;#xA;d  SVGFADEMODE=OVERLAP&amp;#xD;&amp;#xA;d                    Specifies whether to use sequential frames or to overlap frames for the fade-in effe'"</definedName>
    <definedName name="_AMO_ContentDefinition_394894800.202" hidden="1">"'ct of a graph.&amp;#xD;&amp;#xA;d  SVGFADEOUT=0      Specifies the number of seconds for a graph to fade out of view.&amp;#xD;&amp;#xA;d  SVGHEIGHT=        Specifies the height of the viewport. Specifies the value of the height attribute of the outermost SVG element.'"</definedName>
    <definedName name="_AMO_ContentDefinition_394894800.203" hidden="1">"'&amp;#xD;&amp;#xA;d  NOSVGMAGNIFYBUTTON&amp;#xD;&amp;#xA;d                    Disables the SVG magnifier tool.&amp;#xD;&amp;#xA;d  SVGPRESERVEASPECTRATIO=&amp;#xD;&amp;#xA;d                    Specifies whether to force uniform scaling of SVG output. Specifies the preserveAspectRati'"</definedName>
    <definedName name="_AMO_ContentDefinition_394894800.204" hidden="1">"'o attribute on the &amp;#xD;&amp;#xA;d                    outermost SVG element.&amp;#xD;&amp;#xA;d  SVGTITLE=         Specifies the text in the title bar of the SVG output. Specifies the value of the TITLE element in the SVG file.&amp;#xD;&amp;#xA;d  SVGVIEWBOX=       Speci'"</definedName>
    <definedName name="_AMO_ContentDefinition_394894800.205" hidden="1">"'fies the coordinates, width, and height that are used to set the viewBox attribute on the outermost SVG &amp;#xD;&amp;#xA;d                    element.&amp;#xD;&amp;#xA;d  SVGWIDTH=         Specifies the width of the viewport. Specifies the value of the width attribu'"</definedName>
    <definedName name="_AMO_ContentDefinition_394894800.206" hidden="1">"'te of the outermost SVG element.&amp;#xD;&amp;#xA;d  SVGX=             Specifies the x-axis coordinate of one corner of the rectangular region for an embedded SVG element. Specifies &amp;#xD;&amp;#xA;d                    the x attribute in the outermost SVG element.&amp;'"</definedName>
    <definedName name="_AMO_ContentDefinition_394894800.207" hidden="1">"'#xD;&amp;#xA;d  SVGY=             Specifies the y-axis coordinate of one corner of the rectangular region for an embedded SVG element. Specifies &amp;#xD;&amp;#xA;d                    the y attribute in the outermost SVG element.&amp;#xD;&amp;#xA;d  NOSYMBOLGEN       Doe'"</definedName>
    <definedName name="_AMO_ContentDefinition_394894800.208" hidden="1">"'s not display the results of resolving macro variable references in the SAS log.&amp;#xD;&amp;#xA;d  SYNCHIO           Requires that data set I/O must be completed before other logical SAS tasks can be executed.&amp;#xD;&amp;#xA;d  NOSYNTAXCHECK     Disables syntax c'"</definedName>
    <definedName name="_AMO_ContentDefinition_394894800.209" hidden="1">"'heck mode for multiple steps in non-interactive or batch SAS sessions.&amp;#xD;&amp;#xA;d  SYSPARM=          Specifies a character string that can be passed to SAS programs.&amp;#xD;&amp;#xA;d  SYSPRINTFONT=     Specifies the default font to use for printing.&amp;#xD;&amp;#x'"</definedName>
    <definedName name="_AMO_ContentDefinition_394894800.21" hidden="1">"'AL _METAUSER HES@internzinl&amp;#xD;&amp;#xA;d AUTOMATIC AFDSID 0&amp;#xD;&amp;#xA;d AUTOMATIC AFDSNAME &amp;#xD;&amp;#xA;d AUTOMATIC AFLIB &amp;#xD;&amp;#xA;d AUTOMATIC AFSTR1 &amp;#xD;&amp;#xA;d AUTOMATIC AFSTR2 &amp;#xD;&amp;#xA;d AUTOMATIC FSPBDV &amp;#xD;&amp;#xA;d AUTOMATIC SYSADDRBITS 64&amp;#xD;&amp;#xA;d '"</definedName>
    <definedName name="_AMO_ContentDefinition_394894800.210" hidden="1">"'A;d  NOSYSRPUTSYNC     Sets the %SYSRPUT macro variables in the client session when a synchronization point is encountered.&amp;#xD;&amp;#xA;d  TBUFSIZE=0        Specifies the size of the buffer that is used by SAS applications to transfer client/server data '"</definedName>
    <definedName name="_AMO_ContentDefinition_394894800.211" hidden="1">"'across a &amp;#xD;&amp;#xA;d                    network.&amp;#xD;&amp;#xA;d  TCPLISTENTIME=300 Specifies the amount of time that a SAS/CONNECT server listens for a client to connect before terminating the &amp;#xD;&amp;#xA;d                    CONNECT server session.&amp;#xD;&amp;#x'"</definedName>
    <definedName name="_AMO_ContentDefinition_394894800.212" hidden="1">"'A;d  TCPPORTFIRST=0    Specifies the first value in a range of TCP/IP ports for a client to use to connect to a server.&amp;#xD;&amp;#xA;d  TCPPORTLAST=0     Specifies the last value in a range of TCP/IP ports for a client to use to connect to a server.&amp;#xD;&amp;'"</definedName>
    <definedName name="_AMO_ContentDefinition_394894800.213" hidden="1">"'#xA;d  TENANTID=         Specifies a name that identifies a tenant in a multi-tenant environment.&amp;#xD;&amp;#xA;d  NOTERMINAL        Does not associate a terminal with a SAS session.&amp;#xD;&amp;#xA;d  TERMSTMT=         Specifies the SAS statement to execute when'"</definedName>
    <definedName name="_AMO_ContentDefinition_394894800.214" hidden="1">"' SAS terminates.&amp;#xD;&amp;#xA;t112                                                         The SAS System                          13:42 Thursday, February 13, 2020&amp;#xD;&amp;#xA;t &amp;#xD;&amp;#xA;d  TEXTURELOC=!SASROOT\common\textures&amp;#xD;&amp;#xA;d                    '"</definedName>
    <definedName name="_AMO_ContentDefinition_394894800.215" hidden="1">"'Specifies the location of textures and images that are used by ODS styles.&amp;#xD;&amp;#xA;d  THREADS           Uses threaded processing for SAS applications that support it.&amp;#xD;&amp;#xA;d  TIMEZONE=&amp;quot;GMT+01:00&amp;quot;&amp;#xD;&amp;#xA;d                    Specifies '"</definedName>
    <definedName name="_AMO_ContentDefinition_394894800.216" hidden="1">"'a time zone.&amp;#xD;&amp;#xA;d  TOOLSMENU         Displays the Tools menu in SAS windows.&amp;#xD;&amp;#xA;d  TOPMARGIN=0.000 IN&amp;#xD;&amp;#xA;d                    Specifies the print margin at the top of the page.&amp;#xD;&amp;#xA;d  TRAINLOC=         Specifies the URL for SAS '"</definedName>
    <definedName name="_AMO_ContentDefinition_394894800.217" hidden="1">"'online training courses.&amp;#xD;&amp;#xA;d  TRANTAB=(lat1lat1,lat1lat1,wlt1_ucs,wlt1_lcs,wlt1_ccl,,,)&amp;#xD;&amp;#xA;d                    Specifies the translation table catalog entries.&amp;#xD;&amp;#xA;d  TSID=             Specifies a logical server metadata object that'"</definedName>
    <definedName name="_AMO_ContentDefinition_394894800.218" hidden="1">"' identifies a table service definition.&amp;#xD;&amp;#xA;d  UBUFNO=10         Specifies the number of utility file buffers.&amp;#xD;&amp;#xA;d  UBUFSIZE=65536    Specifies the size of utility file buffers.&amp;#xD;&amp;#xA;d  NOUNIVERSALPRINT  Disables Universal Printing and'"</definedName>
    <definedName name="_AMO_ContentDefinition_394894800.219" hidden="1">"' uses Windows printing.&amp;#xD;&amp;#xA;d  UPRINTCOMPRESSION Enables compression of files that are created by some Universal Printers and SAS/GRAPH devices.&amp;#xD;&amp;#xA;d  URLENCODING=SESSION&amp;#xD;&amp;#xA;d                    Specifies whether the argument to the U'"</definedName>
    <definedName name="_AMO_ContentDefinition_394894800.22" hidden="1">"'AUTOMATIC SYSBUFFR &amp;#xD;&amp;#xA;d AUTOMATIC SYSCC 0&amp;#xD;&amp;#xA;d AUTOMATIC SYSCHARWIDTH 1&amp;#xD;&amp;#xA;d AUTOMATIC SYSCMD &amp;#xD;&amp;#xA;d AUTOMATIC SYSDATASTEPPHASE &amp;#xD;&amp;#xA;d AUTOMATIC SYSDATE 13FEB20&amp;#xD;&amp;#xA;d AUTOMATIC SYSDATE9 13FEB2020&amp;#xD;&amp;#xA;d AUTOMATIC '"</definedName>
    <definedName name="_AMO_ContentDefinition_394894800.220" hidden="1">"'RLENCODE function and to the URLDECODE function is interpreted using the &amp;#xD;&amp;#xA;d                    SAS session encoding or UTF-8 encoding.&amp;#xD;&amp;#xA;d  USER=             Specifies the default permanent library to use for one-level SAS data set nam'"</definedName>
    <definedName name="_AMO_ContentDefinition_394894800.221" hidden="1">"'es.&amp;#xD;&amp;#xA;d  UTILLOC=WORK      Specifies one or more file system locations in which threaded applications can store utility files.&amp;#xD;&amp;#xA;d  UUIDCOUNT=100     Specifies the number of UUIDs to acquire from the UUID Generator Daemon.&amp;#xD;&amp;#xA;d  UU'"</definedName>
    <definedName name="_AMO_ContentDefinition_394894800.222" hidden="1">"'IDGENDHOST=     Specifies the host and port, or the LDAP URL that the UUID Generator Daemon runs on.&amp;#xD;&amp;#xA;d  V6CREATEUPDATE=NOTE&amp;#xD;&amp;#xA;d                    Specifies the type of message to write to the SAS log when Version 6 data sets are creat'"</definedName>
    <definedName name="_AMO_ContentDefinition_394894800.223" hidden="1">"'ed or updated.&amp;#xD;&amp;#xA;d  VALIDFMTNAME=LONG Specifies the maximum size that user-created formats and informat names can be before an error or warning is &amp;#xD;&amp;#xA;d                    issued.&amp;#xD;&amp;#xA;d  VALIDMEMNAME=EXTEND&amp;#xD;&amp;#xA;d                '"</definedName>
    <definedName name="_AMO_ContentDefinition_394894800.224" hidden="1">"'    Specifies the rules for naming SAS data sets, SAS data views, and item stores.&amp;#xD;&amp;#xA;d  VALIDVARNAME=ANY  Specifies the rules for valid SAS variable names that can be created and processed during a SAS session.&amp;#xD;&amp;#xA;d  VARINITCHK=NOTE   Spe'"</definedName>
    <definedName name="_AMO_ContentDefinition_394894800.225" hidden="1">"'cifies the type of message to write to the SAS log when a variable is not initialized.&amp;#xD;&amp;#xA;d  VARLENCHK=WARN    Specifies the type of message to write to the SAS log when the length of the variable that is being read is &amp;#xD;&amp;#xA;d               '"</definedName>
    <definedName name="_AMO_ContentDefinition_394894800.226" hidden="1">"'     longer than the length that is defined for the variable.&amp;#xD;&amp;#xA;d  VBUFSIZE=65536    Specifies the buffer size for a view.&amp;#xD;&amp;#xA;d  VIEWMENU          Displays the View menu in SAS windows.&amp;#xD;&amp;#xA;d  VNFERR            SAS issues an error me'"</definedName>
    <definedName name="_AMO_ContentDefinition_394894800.227" hidden="1">"'ssage when a BY variable exists in one data set but not another when the other data set is &amp;#xD;&amp;#xA;d                    _NULL_.&amp;#xD;&amp;#xA;d  WORK=F:\WORK\_TD2272_DC1SRVSAS01P_\Prc2&amp;#xD;&amp;#xA;d                    Specifies the libref or location of the'"</definedName>
    <definedName name="_AMO_ContentDefinition_394894800.228" hidden="1">"' Work library.&amp;#xD;&amp;#xA;d  WORKINIT          At SAS invocation, erases files that exist from a previous SAS session in an existing Work library.&amp;#xD;&amp;#xA;d  WORKTERM          Erases the Work files when SAS terminates.&amp;#xD;&amp;#xA;d  YEARCUTOFF=1926   Spe'"</definedName>
    <definedName name="_AMO_ContentDefinition_394894800.229" hidden="1">"'cifies the first year of a 100-year span that is used by date informats and functions to read a two-digit &amp;#xD;&amp;#xA;d                    year.&amp;#xD;&amp;#xA;d  _LAST_=WORK._PRODSAVAIL&amp;#xD;&amp;#xA;d                    Specifies the most recently created data s'"</definedName>
    <definedName name="_AMO_ContentDefinition_394894800.23" hidden="1">"'SYSDAY Thursday&amp;#xD;&amp;#xA;d AUTOMATIC SYSDEVIC ACTIVEX&amp;#xD;&amp;#xA;d AUTOMATIC SYSDMG 0&amp;#xD;&amp;#xA;d AUTOMATIC SYSDSN WORK    _PRODSAVAIL                                                        &amp;#xD;&amp;#xA;d AUTOMATIC SYSENCODING wlatin1&amp;#xD;&amp;#xA;d AUTOMATIC S'"</definedName>
    <definedName name="_AMO_ContentDefinition_394894800.230" hidden="1">"'et.&amp;#xD;&amp;#xA;d &amp;#xD;&amp;#xA;d Host Options:&amp;#xD;&amp;#xA;d &amp;#xD;&amp;#xA;d  ACCESSIBILITY=STANDARD&amp;#xD;&amp;#xA;d                    Specifies whether accessibility features are enabled in the Customize Tool dialog box and in some Properties &amp;#xD;&amp;#xA;d             '"</definedName>
    <definedName name="_AMO_ContentDefinition_394894800.231" hidden="1">"'       dialog boxes.&amp;#xD;&amp;#xA;d  ALIGNSASIOFILES   Aligns SAS files on a page boundary for improved performance.&amp;#xD;&amp;#xA;d  ALTLOG=           Specifies the location for a copy of the SAS log when SAS is running in batch mode.&amp;#xD;&amp;#xA;d  ALTPRINT=   '"</definedName>
    <definedName name="_AMO_ContentDefinition_394894800.232" hidden="1">"'      Specifies the location for a copy of the SAS procedure output when SAS is running in batch mode.&amp;#xD;&amp;#xA;d  AUTHPROVIDERDOMAIN=&amp;#xD;&amp;#xA;d                    Specifies the authentication provider that is associated with a domain.&amp;#xD;&amp;#xA;d  AU'"</definedName>
    <definedName name="_AMO_ContentDefinition_394894800.233" hidden="1">"'THSERVER=       Specifies the domain server that finds and authenticates secure server logins.&amp;#xD;&amp;#xA;d  AWSCONTROL=(SYSTEMMENU MINMAX TITLE)&amp;#xD;&amp;#xA;t113                                                         The SAS System                       '"</definedName>
    <definedName name="_AMO_ContentDefinition_394894800.234" hidden="1">"'   13:42 Thursday, February 13, 2020&amp;#xD;&amp;#xA;t &amp;#xD;&amp;#xA;d                    Specifies whether the main SAS window includes a title bar, a system control menu, and minimize and maximize &amp;#xD;&amp;#xA;d                    buttons.&amp;#xD;&amp;#xA;d  AWSDEF=0 0 '"</definedName>
    <definedName name="_AMO_ContentDefinition_394894800.235" hidden="1">"'100 100&amp;#xD;&amp;#xA;d                    Specifies the location and dimensions of the main SAS window when SAS initializes.&amp;#xD;&amp;#xA;d  AWSMENU           Displays the menu bar in the main SAS window.&amp;#xD;&amp;#xA;d  AWSMENUMERGE      Embeds menu items that a'"</definedName>
    <definedName name="_AMO_ContentDefinition_394894800.236" hidden="1">"'re specific to Windows in the main menus.&amp;#xD;&amp;#xA;d  AWSTITLE=         Specifies the text that appears in the title bar of the main SAS window.&amp;#xD;&amp;#xA;d  COMAUX1=          Specifies the first alternate communications access method.&amp;#xD;&amp;#xA;d  COMA'"</definedName>
    <definedName name="_AMO_ContentDefinition_394894800.237" hidden="1">"'UX2=          Specifies the second alternate communications access method.&amp;#xD;&amp;#xA;d  COMDEF=(BOTTOM CENTER)&amp;#xD;&amp;#xA;d                    Specifies the location where the SAS Command window is displayed by default.&amp;#xD;&amp;#xA;d  CONFIG=( &amp;quot;D:\SAS\'"</definedName>
    <definedName name="_AMO_ContentDefinition_394894800.238" hidden="1">"'Config\Lev1\SASApp\WorkspaceServer\sasv9.cfg&amp;quot; &amp;quot;D:\SAS\Config\Lev1\SASApp\sasv9.cfg&amp;quot; &amp;#xD;&amp;#xA;d &amp;quot;D:\SAS\SASHome\SASFoundation\9.4\sasv9.cfg&amp;quot; &amp;quot;D:\SAS\SASHome\SASFoundation\9.4\nls\en\sasv9.cfg&amp;quot; &amp;#xD;&amp;#xA;d &amp;quot;D:\SA'"</definedName>
    <definedName name="_AMO_ContentDefinition_394894800.239" hidden="1">"'S\Config\Lev1\SASApp\sasv9_usermods.cfg&amp;quot; &amp;quot;D:\SAS\Config\Lev1\SASApp\WorkspaceServer\sasv9_usermods.cfg&amp;quot; )&amp;#xD;&amp;#xA;d                    Specifies the configuration file that is used when initializing or overriding the values of SAS syst'"</definedName>
    <definedName name="_AMO_ContentDefinition_394894800.24" hidden="1">"'YSENDIAN LITTLE&amp;#xD;&amp;#xA;d AUTOMATIC SYSENV BACK&amp;#xD;&amp;#xA;d AUTOMATIC SYSERR 0&amp;#xD;&amp;#xA;d AUTOMATIC SYSERRORTEXT &amp;#xD;&amp;#xA;d AUTOMATIC SYSFILRC 0&amp;#xD;&amp;#xA;d AUTOMATIC SYSHOSTINFOLONG X64_SRV16 WIN 10.0.14393  Server&amp;#xD;&amp;#xA;d AUTOMATIC SYSHOSTNAME DC'"</definedName>
    <definedName name="_AMO_ContentDefinition_394894800.240" hidden="1">"'em options.&amp;#xD;&amp;#xA;d  NODBCS            Disables double-byte character sets.&amp;#xD;&amp;#xA;d  DBCSLANG=NONE     Specifies a double-byte character set language.&amp;#xD;&amp;#xA;d  DBCSTYPE=NONE     Specifies the encoding method to use for a double-byte character'"</definedName>
    <definedName name="_AMO_ContentDefinition_394894800.241" hidden="1">"' set.&amp;#xD;&amp;#xA;d  ECHO=             Specifies the message to be echoed to the SAS log while initializing SAS.&amp;#xD;&amp;#xA;d  EMAILDLG=NATIVE   Specifies whether to use the native e-mail dialog box that is provided by your e-mail application or the e-mail'"</definedName>
    <definedName name="_AMO_ContentDefinition_394894800.242" hidden="1">"' &amp;#xD;&amp;#xA;d                    dialog box that is provided by SAS.&amp;#xD;&amp;#xA;d  EMAILSYS=SMTP     Specifies the e-mail protocol to use for sending electronic mail.&amp;#xD;&amp;#xA;d  ENCODING=WLATIN1  Specifies the default character-set encoding for the SAS '"</definedName>
    <definedName name="_AMO_ContentDefinition_394894800.243" hidden="1">"'session.&amp;#xD;&amp;#xA;d  ENHANCEDEDITOR    Invokes the Enhanced Editor when SAS starts.&amp;#xD;&amp;#xA;d  FILELOCKWAIT=0    Specifies the number of seconds that SAS will wait for a locked file.&amp;#xD;&amp;#xA;d  FILELOCKWAITMAX=600&amp;#xD;&amp;#xA;d                    Speci'"</definedName>
    <definedName name="_AMO_ContentDefinition_394894800.244" hidden="1">"'fies the number of seconds that SAS waits for a locked file to become available.&amp;#xD;&amp;#xA;d  FILTERLIST=       Specifies an alternative set of file filter specifications to use for the Open and Save As dialog boxes.&amp;#xD;&amp;#xA;d  FONT=             Speci'"</definedName>
    <definedName name="_AMO_ContentDefinition_394894800.245" hidden="1">"'fies a font to use for SAS windows.&amp;#xD;&amp;#xA;d  FONTALIAS=        Assigns a Windows font to one of the SAS fonts.&amp;#xD;&amp;#xA;d  NOFULLSTIMER      Does not write performance statistics to the SAS log.&amp;#xD;&amp;#xA;d  HELPLOC=(            &amp;quot;!SASROOT\core\'"</definedName>
    <definedName name="_AMO_ContentDefinition_394894800.246" hidden="1">"'help&amp;quot;          &amp;quot;!MYSASFILES\classdoc&amp;quot;          )&amp;#xD;&amp;#xA;d                    Specifies the location of the text and index files for the facility that is used to view the online SAS Help and &amp;#xD;&amp;#xA;d                    Documentation'"</definedName>
    <definedName name="_AMO_ContentDefinition_394894800.247" hidden="1">"'.&amp;#xD;&amp;#xA;d  HELPREGISTER=     Registers help files to access from the main SAS window Help menu.&amp;#xD;&amp;#xA;d  HOSTPRINT         Prints using Windows printing.&amp;#xD;&amp;#xA;d  NOICON            Restores the main SAS window.&amp;#xD;&amp;#xA;d  JREOPTIONS=(       '"</definedName>
    <definedName name="_AMO_ContentDefinition_394894800.248" hidden="1">"'      -DPFS_TEMPLATE=D:\SAS\SASHome\SASFoundation\9.4\tkjava\sasmisc\qrpfstpt.xml          &amp;#xD;&amp;#xA;d -Djava.class.path=D:\SAS\SASHome\SASVersionedJarRepository\eclipse\plugins\sas.launcher.jar          &amp;#xD;&amp;#xA;d -Djava.security.auth.login.config=D'"</definedName>
    <definedName name="_AMO_ContentDefinition_394894800.249" hidden="1">"':\SAS\SASHome\SASFoundation\9.4\tkjava\sasmisc\sas.login.config          &amp;#xD;&amp;#xA;d -Djava.security.policy=D:\SAS\SASHome\SASFoundation\9.4\tkjava\sasmisc\sas.policy          &amp;#xD;&amp;#xA;d -Djava.system.class.loader=com.sas.app.AppClassLoader          '"</definedName>
    <definedName name="_AMO_ContentDefinition_394894800.25" hidden="1">"'1SRVSAS01P&amp;#xD;&amp;#xA;d AUTOMATIC SYSINCLUDEFILEDEVICE DISK    &amp;#xD;&amp;#xA;d AUTOMATIC SYSINCLUDEFILEDIR T:\produkt\kosta_sas\sas_admin&amp;#xD;&amp;#xA;d AUTOMATIC SYSINCLUDEFILEFILEREF &amp;#xD;&amp;#xA;d AUTOMATIC SYSINCLUDEFILENAME xls_autoexec.sas&amp;#xD;&amp;#xA;d AUTOMAT'"</definedName>
    <definedName name="_AMO_ContentDefinition_394894800.250" hidden="1">"'&amp;#xD;&amp;#xA;d -Dlog4j.configuration=file:/D:/SAS/SASHome/SASFoundation/9.4/tkjava/sasmisc/sas.log4j.properties          &amp;#xD;&amp;#xA;d -Dsas.app.class.path=D:\SAS\SASHome\SASVersionedJarRepository\eclipse\plugins\tkjava.jar          &amp;#xD;&amp;#xA;d -Dsas.ext.c'"</definedName>
    <definedName name="_AMO_ContentDefinition_394894800.251" hidden="1">"'onfig=D:\SAS\SASHome\SASFoundation\9.4\tkjava\sasmisc\sas.java.ext.config          &amp;#xD;&amp;#xA;d -Dsas.jre.libjvm=D:\SAS\SASHome\SASPrivateJavaRuntimeEnvironment\9.4\jre\bin\server\jvm.dll          &amp;#xD;&amp;#xA;d -Dtkj.app.launch.config=D:\SAS\SASHome\SASV'"</definedName>
    <definedName name="_AMO_ContentDefinition_394894800.252" hidden="1">"'ersionedJarRepository\picklist          -Xms128m          -Xmx128m           )&amp;#xD;&amp;#xA;d                    Specifies the Java Runtime Environment options for SAS.&amp;#xD;&amp;#xA;d  LOADMEMSIZE=0     Specifies a suggested amount of memory that is needed fo'"</definedName>
    <definedName name="_AMO_ContentDefinition_394894800.253" hidden="1">"'r executable programs loaded by SAS.&amp;#xD;&amp;#xA;d  LOCALE=NL_NL      Specifies a set of attributes in a SAS session that reflect the language, local conventions, and culture for a &amp;#xD;&amp;#xA;d                    geographical region.&amp;#xD;&amp;#xA;d  LOG=     '"</definedName>
    <definedName name="_AMO_ContentDefinition_394894800.254" hidden="1">"'         Specifies a location for the SAS log when SAS is running in batch mode.&amp;#xD;&amp;#xA;d  MAXMEMQUERY=0     Specifies the maximum amount of memory that is allocated for procedures.&amp;#xD;&amp;#xA;d  MEMBLKSZ=16777216 Specifies the memory block size for W'"</definedName>
    <definedName name="_AMO_ContentDefinition_394894800.255" hidden="1">"'indows memory-based libraries.&amp;#xD;&amp;#xA;d  MEMCACHE=0        Specifies to use the memory-based libraries as a SAS file cache.&amp;#xD;&amp;#xA;d  NOMEMLIB          Does not process the Work library as a memory-based library.&amp;#xD;&amp;#xA;d  MEMMAXSZ=2147483648&amp;#x'"</definedName>
    <definedName name="_AMO_ContentDefinition_394894800.256" hidden="1">"'D;&amp;#xA;d                    Specifies the maximum amount of memory to allocate for using memory-based libraries.&amp;#xD;&amp;#xA;t114                                                         The SAS System                          13:42 Thursday, February 13,'"</definedName>
    <definedName name="_AMO_ContentDefinition_394894800.257" hidden="1">"' 2020&amp;#xD;&amp;#xA;t &amp;#xD;&amp;#xA;d  MEMSIZE=137438953472&amp;#xD;&amp;#xA;d                    Specifies the limit on the amount of virtual memory that can be used during a SAS session.&amp;#xD;&amp;#xA;d  MSG=(            &amp;quot;!SASROOT\core\sasmsg&amp;quot;          &amp;quot;!S'"</definedName>
    <definedName name="_AMO_ContentDefinition_394894800.258" hidden="1">"'ASROOT\accelmva\sasmsg&amp;quot;          &amp;quot;!SASROOT\access\sasmsg&amp;quot;          &amp;#xD;&amp;#xA;d &amp;quot;!SASROOT\cas\sasmsg&amp;quot;          &amp;quot;!SASROOT\cmp\sasmsg&amp;quot;          &amp;quot;!SASROOT\graph\sasmsg&amp;quot;          &amp;quot;!SASROOT\inttech\sasmsg&amp;qu'"</definedName>
    <definedName name="_AMO_ContentDefinition_394894800.259" hidden="1">"'ot;          &amp;#xD;&amp;#xA;d &amp;quot;!SASROOT\lasreng\sasmsg&amp;quot;          &amp;quot;!SASROOT\mtrb\sasmsg&amp;quot;          &amp;quot;!SASROOT\scoreaccel\sasmsg&amp;quot;          &amp;#xD;&amp;#xA;d &amp;quot;!SASROOT\spdsclient\sasmsg&amp;quot;          )&amp;#xD;&amp;#xA;d                   '"</definedName>
    <definedName name="_AMO_ContentDefinition_394894800.26" hidden="1">"'IC SYSINDEX 5&amp;#xD;&amp;#xA;d AUTOMATIC SYSINFO 0&amp;#xD;&amp;#xA;d AUTOMATIC SYSJOBID 2272&amp;#xD;&amp;#xA;d AUTOMATIC SYSLAST WORK._PRODSAVAIL&amp;#xD;&amp;#xA;d AUTOMATIC SYSLCKRC 0&amp;#xD;&amp;#xA;d AUTOMATIC SYSLIBRC 0&amp;#xD;&amp;#xA;d AUTOMATIC SYSLOGAPPLNAME &amp;#xD;&amp;#xA;t13            '"</definedName>
    <definedName name="_AMO_ContentDefinition_394894800.260" hidden="1">"' Specifies the path to the library that contains SAS messages.&amp;#xD;&amp;#xA;d  NOMSGCASE         Specifies that SAS writes notes, warning, and error messages in mixed casing.&amp;#xD;&amp;#xA;d  NONLSCOMPATMODE   Encodes data using the SAS session encoding.&amp;#xD;&amp;'"</definedName>
    <definedName name="_AMO_ContentDefinition_394894800.261" hidden="1">"'#xA;d  NUMKEYS=12        Specifies the number of available function keys.&amp;#xD;&amp;#xA;d  NUMMOUSEKEYS=3    Specifies the number of mouse buttons that SAS displays in the KEYS window.&amp;#xD;&amp;#xA;d  NOOPLIST          Does not write SAS system option settings'"</definedName>
    <definedName name="_AMO_ContentDefinition_394894800.262" hidden="1">"' to the SAS log.&amp;#xD;&amp;#xA;d  PATH=(             &amp;quot;!SASROOT\core\sasexe&amp;quot;          &amp;quot;!SASROOT\aacomp\sasexe&amp;quot;          &amp;quot;!SASROOT\aastatistics\sasexe&amp;quot;          &amp;#xD;&amp;#xA;d &amp;quot;!SASROOT\accelmva\sasexe&amp;quot;          &amp;quot;!SA'"</definedName>
    <definedName name="_AMO_ContentDefinition_394894800.263" hidden="1">"'SROOT\access\sasexe&amp;quot;          &amp;quot;!SASROOT\analyticcmn\sasexe&amp;quot;          &amp;#xD;&amp;#xA;d &amp;quot;!SASROOT\baseui\sasexe&amp;quot;          &amp;quot;!SASROOT\cas\sasexe&amp;quot;          &amp;quot;!SASROOT\casconnctsub\sasexe&amp;quot;          &amp;quot;!SASROOT\cmp\s'"</definedName>
    <definedName name="_AMO_ContentDefinition_394894800.264" hidden="1">"'asexe&amp;quot;      &amp;#xD;&amp;#xA;d     &amp;quot;!SASROOT\dmscore\sasexe&amp;quot;          &amp;quot;!SASROOT\econometrics\sasexe&amp;quot;          &amp;quot;!SASROOT\etscomp\sasexe&amp;quot;          &amp;#xD;&amp;#xA;d &amp;quot;!SASROOT\forecast\sasexe&amp;quot;          &amp;quot;!SASROOT\graph'"</definedName>
    <definedName name="_AMO_ContentDefinition_394894800.265" hidden="1">"'\sasexe&amp;quot;          &amp;quot;!SASROOT\hadoopbasics\sasexe&amp;quot;          &amp;quot;!SASROOT\hps\sasexe&amp;quot;  &amp;#xD;&amp;#xA;d         &amp;quot;!SASROOT\hpstat\sasexe&amp;quot;          &amp;quot;!SASROOT\inttech\sasexe&amp;quot;          &amp;quot;!SASROOT\lasreng\sasexe&amp;quot; '"</definedName>
    <definedName name="_AMO_ContentDefinition_394894800.266" hidden="1">"'         &amp;#xD;&amp;#xA;d &amp;quot;!SASROOT\mlearning\sasexe&amp;quot;          &amp;quot;!SASROOT\mtrb\sasexe&amp;quot;          &amp;quot;!SASROOT\optimization\sasexe&amp;quot;          &amp;#xD;&amp;#xA;d &amp;quot;!SASROOT\prochttp\sasexe&amp;quot;          &amp;quot;!SASROOT\scoreaccel\sasexe&amp;'"</definedName>
    <definedName name="_AMO_ContentDefinition_394894800.267" hidden="1">"'quot;          &amp;quot;!SASROOT\spdsclient\sasexe&amp;quot;          &amp;#xD;&amp;#xA;d &amp;quot;!SASROOT\stat\sasexe&amp;quot;          &amp;quot;!SASROOT\statcomp\sasexe&amp;quot;          &amp;quot;!SASROOT\textmine\sasexe&amp;quot;          &amp;quot;!SASROOT\tsmodel\sasexe&amp;quot;   &amp;#xD'"</definedName>
    <definedName name="_AMO_ContentDefinition_394894800.268" hidden="1">"';&amp;#xA;d        &amp;quot;!SASROOT\tsreconcile\sasexe&amp;quot;          &amp;quot;!SASROOT\tstimeinfo\sasexe&amp;quot;           )&amp;#xD;&amp;#xA;d                    Specifies one or more search paths for SAS executable files.&amp;#xD;&amp;#xA;d  PFKEY=(WIN)       Specifies which'"</definedName>
    <definedName name="_AMO_ContentDefinition_394894800.269" hidden="1">"' set of function keys to designate as the primary set of function keys.&amp;#xD;&amp;#xA;d  PRINT=            Specifies a location for SAS output when running in batch mode.&amp;#xD;&amp;#xA;d  NOPRNGETLIST      Does not recognize printers that are attached to the sy'"</definedName>
    <definedName name="_AMO_ContentDefinition_394894800.27" hidden="1">"'                                              The SAS System                          13:42 Thursday, February 13, 2020&amp;#xD;&amp;#xA;t &amp;#xD;&amp;#xA;d AUTOMATIC SYSMACRONAME &amp;#xD;&amp;#xA;d AUTOMATIC SYSMAXLONG 2147483647&amp;#xD;&amp;#xA;d AUTOMATIC SYSMENV S&amp;#xD;&amp;#xA;d'"</definedName>
    <definedName name="_AMO_ContentDefinition_394894800.270" hidden="1">"'stem.&amp;#xD;&amp;#xA;d  PRTABORTDLGS=BOTH Specifies when to display the Print Abort dialog box.&amp;#xD;&amp;#xA;d  NOPRTPERSISTDEFAULT&amp;#xD;&amp;#xA;d                    SAS uses the default printer.&amp;#xD;&amp;#xA;d  PRTSETFORMS       Include the Use Forms checkbox in the P'"</definedName>
    <definedName name="_AMO_ContentDefinition_394894800.271" hidden="1">"'rint Setup dialog box.&amp;#xD;&amp;#xA;d  REALMEMSIZE=0     Specifies the amount of real memory SAS can expect to allocate.&amp;#xD;&amp;#xA;d  REGISTER=         Adds an application to the Tools menu in the main SAS window.&amp;#xD;&amp;#xA;d  RESOURCESLOC=(             &amp;qu'"</definedName>
    <definedName name="_AMO_ContentDefinition_394894800.272" hidden="1">"'ot;D:\SAS\SASHome\SASFoundation\9.4\core\resource&amp;quot;           )&amp;#xD;&amp;#xA;d                    Specifies a directory location of the files that contain SAS resources.&amp;#xD;&amp;#xA;d  RTRACE=NONE       Produces a list of resources that are read or loade'"</definedName>
    <definedName name="_AMO_ContentDefinition_394894800.273" hidden="1">"'d during a SAS session.&amp;#xD;&amp;#xA;d  RTRACELOC=        Specifies the pathname of the file to which the list of resources that are read or loaded during a SAS session &amp;#xD;&amp;#xA;d                    is written.&amp;#xD;&amp;#xA;d  SASCONTROL=(SYSTEMMENU MINMAX)&amp;'"</definedName>
    <definedName name="_AMO_ContentDefinition_394894800.274" hidden="1">"'#xD;&amp;#xA;d                    Specifies whether the SAS application windows include system and control menus, and minimize and maximize &amp;#xD;&amp;#xA;d                    buttons.&amp;#xD;&amp;#xA;d  SASINITIALFOLDER=D:\SAS\Config\Lev1\SASApp&amp;#xD;&amp;#xA;d          '"</definedName>
    <definedName name="_AMO_ContentDefinition_394894800.275" hidden="1">"'          When SAS starts, changes the working folder and the default folder for the Open and Save As dialog boxes to a &amp;#xD;&amp;#xA;d                    specified folder.&amp;#xD;&amp;#xA;d  NOSCROLLBARFLASH  Disables mouse and keyboard focus on the scroll bar '"</definedName>
    <definedName name="_AMO_ContentDefinition_394894800.276" hidden="1">"'to eliminate cursor flashing.&amp;#xD;&amp;#xA;d  SET=[FT15F001 = 'FT15F001.DAT'] [SASROOT = &amp;quot;D:\SAS\SASHome\SASFoundation\9.4&amp;quot;] [SASHOME = &amp;quot;D:\SAS\SASHome&amp;quot;] [SASAUTOS = (          &amp;#xD;&amp;#xA;d           &amp;quot;!SASROOT\core\sasmacro&amp;quot;  '"</definedName>
    <definedName name="_AMO_ContentDefinition_394894800.277" hidden="1">"'        &amp;quot;!SASROOT\aacomp\sasmacro&amp;quot;          &amp;quot;!SASROOT\accelmva\sasmacro&amp;quot;          &amp;#xD;&amp;#xA;d &amp;quot;!SASROOT\dmscore\sasmacro&amp;quot;          &amp;quot;!SASROOT\graph\sasmacro&amp;quot;          &amp;quot;!SASROOT\hps\sasmacro&amp;quot;          &amp;#'"</definedName>
    <definedName name="_AMO_ContentDefinition_394894800.278" hidden="1">"'xD;&amp;#xA;d &amp;quot;!SASROOT\inttech\sasmacro&amp;quot;          &amp;quot;!SASROOT\lasreng\sasmacro&amp;quot;          &amp;quot;!SASROOT\mlearning\sasmacro&amp;quot;          &amp;#xD;&amp;#xA;d &amp;quot;!SASROOT\stat\sasmacro&amp;quot;          )] [SAMPSIO = (                    &amp;quot;!'"</definedName>
    <definedName name="_AMO_ContentDefinition_394894800.279" hidden="1">"'SASROOT\core\sample&amp;quot;          &amp;quot;!SASROOT\access\sample&amp;quot;       &amp;#xD;&amp;#xA;d    &amp;quot;!SASROOT\accesssample\sample&amp;quot;          &amp;quot;!SASROOT\graph\sample&amp;quot;          &amp;quot;!SASROOT\hps\sample&amp;quot;          &amp;quot;!SASROOT\hpstat\samp'"</definedName>
    <definedName name="_AMO_ContentDefinition_394894800.28" hidden="1">"' AUTOMATIC SYSMSG &amp;#xD;&amp;#xA;d AUTOMATIC SYSNCPU 4                   &amp;#xD;&amp;#xA;d AUTOMATIC SYSNOBS 8&amp;#xD;&amp;#xA;d AUTOMATIC SYSODSESCAPECHAR 03&amp;#xD;&amp;#xA;d AUTOMATIC SYSODSGRAPHICS 0&amp;#xD;&amp;#xA;d AUTOMATIC SYSODSPATH  WORK.TEMPLAT(UPDATE) SASUSER.TEMPLAT(RE'"</definedName>
    <definedName name="_AMO_ContentDefinition_394894800.280" hidden="1">"'le&amp;quot; &amp;#xD;&amp;#xA;d          &amp;quot;!SASROOT\inttech\sample&amp;quot;          &amp;quot;!SASROOT\stat\sample&amp;quot;          )] [SAMPSRC = (                    &amp;#xD;&amp;#xA;d &amp;quot;!SASROOT\core\sample&amp;quot;          &amp;quot;!SASROOT\access\sample&amp;quot;          &amp;'"</definedName>
    <definedName name="_AMO_ContentDefinition_394894800.281" hidden="1">"'quot;!SASROOT\accesssample\sample&amp;quot;          &amp;quot;!SASROOT\graph\sample&amp;quot;   &amp;#xD;&amp;#xA;d        &amp;quot;!SASROOT\hps\sample&amp;quot;          &amp;quot;!SASROOT\hpstat\sample&amp;quot;          &amp;quot;!SASROOT\inttech\sample&amp;quot;          &amp;quot;!SASROOT\st'"</definedName>
    <definedName name="_AMO_ContentDefinition_394894800.282" hidden="1">"'at\sample&amp;quot;   &amp;#xD;&amp;#xA;d        )] [INSTALL = (                    )] [MYSASFILES = &amp;quot;?FOLDERID_Documents\My SAS Files\9.4&amp;quot;] [SASCFG = &amp;#xD;&amp;#xA;d &amp;quot;D:\SAS\SASHome\SASFoundation\9.4\nls\en&amp;quot;] [SAS_NO_RANDOM_ACCESS = &amp;quot;1&amp;quot;'"</definedName>
    <definedName name="_AMO_ContentDefinition_394894800.283" hidden="1">"'] [SAS_ODSG_CRENDER_PATH = &amp;#xD;&amp;#xA;d &amp;quot;D:\SAS\SASHome\SASODSGraphicsCRenderer\9.45&amp;quot;] [APFMTLIB = &amp;quot;SASEnvironment/SASFormats&amp;quot;]&amp;#xD;&amp;#xA;d                    Defines a SAS environment variable.&amp;#xD;&amp;#xA;d  NOSGIO            Disables'"</definedName>
    <definedName name="_AMO_ContentDefinition_394894800.284" hidden="1">"' the Scatter/Gather I/O feature.&amp;#xD;&amp;#xA;t115                                                         The SAS System                          13:42 Thursday, February 13, 2020&amp;#xD;&amp;#xA;t &amp;#xD;&amp;#xA;d  SLEEPCNTL=NO      Specifies whether SAS prevents W'"</definedName>
    <definedName name="_AMO_ContentDefinition_394894800.285" hidden="1">"'indows from going into sleep mode.&amp;#xD;&amp;#xA;d  SLEEPWINDOW       Enables the SLEEP window.&amp;#xD;&amp;#xA;d  SORTANOM=         Specifies options for the host sort utility.&amp;#xD;&amp;#xA;d  SORTCUT=0         Specifies the data size in number of observations above'"</definedName>
    <definedName name="_AMO_ContentDefinition_394894800.286" hidden="1">"' which SAS uses the host sort instead of the internal SAS &amp;#xD;&amp;#xA;d                    sort.&amp;#xD;&amp;#xA;d  SORTCUTP=0        Specifies the data size in bytes above which SAS uses the host sort instead of the internal SAS sort.&amp;#xD;&amp;#xA;d  SORTDEV=    '"</definedName>
    <definedName name="_AMO_ContentDefinition_394894800.287" hidden="1">"'      Specifies the pathname that is used for temporary files that are created by the host sort utility.&amp;#xD;&amp;#xA;d  SORTNAME=         Specifies the name of the host sort utility.&amp;#xD;&amp;#xA;d  SORTPARM=         Specifies the parameters for the host sor'"</definedName>
    <definedName name="_AMO_ContentDefinition_394894800.288" hidden="1">"'t utility.&amp;#xD;&amp;#xA;d  SORTPGM=BEST      Specifies whether to use the SAS sort utility or the host sort utility or to let SAS choose the sort utility.&amp;#xD;&amp;#xA;d  NOSPLASH          Does not display the splash screen (logo screen) when SAS starts.&amp;#xD;'"</definedName>
    <definedName name="_AMO_ContentDefinition_394894800.289" hidden="1">"'&amp;#xA;d  SPLASHLOC=        Specifies the location of the splash screen (logo screen) bitmap that appears when SAS starts.&amp;#xD;&amp;#xA;d  SSLCERTISS=       Specifies the name of the issuer of the digital certificate that SSL should use.&amp;#xD;&amp;#xA;d  SSLCERT'"</definedName>
    <definedName name="_AMO_ContentDefinition_394894800.29" hidden="1">"'AD) SASHELP.TMPLMST(READ)&amp;#xD;&amp;#xA;d AUTOMATIC SYSPARM &amp;#xD;&amp;#xA;d AUTOMATIC SYSPRINTTOLOG &amp;#xD;&amp;#xA;d AUTOMATIC SYSPRINTTOLIST &amp;#xD;&amp;#xA;d AUTOMATIC SYSPROCESSID 41DC455273DC18934018000000000000&amp;#xD;&amp;#xA;d AUTOMATIC SYSPROCESSMODE SAS Workspace Serve'"</definedName>
    <definedName name="_AMO_ContentDefinition_394894800.290" hidden="1">"'SERIAL=    Specifies the serial number of the digital certificate that SSL should use.&amp;#xD;&amp;#xA;d  SSLCERTSUBJ=      Specifies the subject name of the digital certificate that SSL should use.&amp;#xD;&amp;#xA;d  STIMEFMT=(NLDATM2. HMS TIMEAMPM KB MEMFULL TSFU'"</definedName>
    <definedName name="_AMO_ContentDefinition_394894800.291" hidden="1">"'LL NC)&amp;#xD;&amp;#xA;d                    Specifies the format that is used to display the FULLSTIMER and STIMER output for timestamp, memory, CPU and &amp;#xD;&amp;#xA;d                    elapsed time statistics.&amp;#xD;&amp;#xA;d  STIMER            Writes real and CPU'"</definedName>
    <definedName name="_AMO_ContentDefinition_394894800.292" hidden="1">"' time to the SAS log.&amp;#xD;&amp;#xA;d  SYSGUIFONT=       Specifies a font to use for the button text and the descriptive text.&amp;#xD;&amp;#xA;d  SYSIN=            Specifies the SAS program to execute in batch.&amp;#xD;&amp;#xA;d  SYSPRINT=         Specifies a destinatio'"</definedName>
    <definedName name="_AMO_ContentDefinition_394894800.293" hidden="1">"'n printer for printing SAS output.&amp;#xD;&amp;#xA;d  TOOLDEF=(TOP RIGHT)&amp;#xD;&amp;#xA;d                    Specifies the Toolbox display location.&amp;#xD;&amp;#xA;d  NOUPRINTMENUSWITCH&amp;#xD;&amp;#xA;d                    Disables the Universal Printing commands on the File '"</definedName>
    <definedName name="_AMO_ContentDefinition_394894800.294" hidden="1">"'menu.&amp;#xD;&amp;#xA;d  USERCONFIG        Process .sasv9.cfg and sasv9.cfg configuration files in user's home directory.&amp;#xD;&amp;#xA;d  USERICON=         Specifies the pathname of the resource file that is associated with the user-defined icon.&amp;#xD;&amp;#xA;d  NOV'"</definedName>
    <definedName name="_AMO_ContentDefinition_394894800.295" hidden="1">"'ERBOSE         Does not write start-up system options to the SAS log.&amp;#xD;&amp;#xA;d  NOWEBUI           Disables Web enhancements.&amp;#xD;&amp;#xA;d  NOWINDOWSMENU     Disables the Window menu in the main window if NOAWSMENUMERGE is specified.&amp;#xD;&amp;#xA;d  XCMD  '"</definedName>
    <definedName name="_AMO_ContentDefinition_394894800.296" hidden="1">"'            Enables the X command in SAS.&amp;#xD;&amp;#xA;d  NOXMIN            Starts the application that is specified in the X command in the default active state.&amp;#xD;&amp;#xA;d  XSYNC             Windows commands execute synchronously with SAS.&amp;#xD;&amp;#xA;d  X'"</definedName>
    <definedName name="_AMO_ContentDefinition_394894800.297" hidden="1">"'WAIT             The DOS shell closes and returns to SAS after EXIT is entered on the command line.&amp;#xD;&amp;#xA;n NOTE: PROCEDURE OPTIONS used (Total process time):&amp;#xD;&amp;#xA;n       real time           0.03 seconds&amp;#xD;&amp;#xA;n       cpu time            0.'"</definedName>
    <definedName name="_AMO_ContentDefinition_394894800.298" hidden="1">"'01 seconds&amp;#xD;&amp;#xA;n       &amp;#xD;&amp;#xA;s 54       !       RUN;&amp;#xD;&amp;#xA;n &amp;#xD;&amp;#xA;s 55         &amp;#xD;&amp;#xA;"" /&gt;_x000D_
  &lt;param n=""ServerName"" v=""SASApp"" /&gt;_x000D_
  &lt;param n=""ClassName"" v=""SAS.OfficeAddin.SasProgram"" /&gt;_x000D_
  &lt;param n=""NoVisuals"" v=""1"" '"</definedName>
    <definedName name="_AMO_ContentDefinition_394894800.299" hidden="1">"'/&gt;_x000D_
  &lt;param n=""DisplayName"" v=""Admin_Include_xls_autoexec (2)"" /&gt;_x000D_
  &lt;param n=""DisplayType"" v=""SAS-programma"" /&gt;_x000D_
  &lt;param n=""Code"" v=""%include &amp;quot;T:\produkt\kosta_sas\sas_admin\xls_autoexec.sas&amp;quot;  ;&amp;#xA;"" /&gt;_x000D_
  &lt;param n=""Viewabl'"</definedName>
    <definedName name="_AMO_ContentDefinition_394894800.3" hidden="1">"'S System                          13:42 Thursday, February 13, 2020&amp;#xD;&amp;#xA;t &amp;#xD;&amp;#xA;s 1          ;*';*&amp;quot;;*/;quit;run;&amp;#xD;&amp;#xA;s 2          OPTIONS PAGENO=MIN;&amp;#xD;&amp;#xA;s 3          OPTIONS NOCARDIMAGE;&amp;#xD;&amp;#xA;s 4          OPTIONS DEV=Activ'"</definedName>
    <definedName name="_AMO_ContentDefinition_394894800.30" hidden="1">"'r&amp;#xD;&amp;#xA;d AUTOMATIC SYSPROCESSNAME Object Server&amp;#xD;&amp;#xA;d AUTOMATIC SYSPROCNAME &amp;#xD;&amp;#xA;d AUTOMATIC SYSRC 0&amp;#xD;&amp;#xA;d AUTOMATIC SYSSCP WIN&amp;#xD;&amp;#xA;d AUTOMATIC SYSSCPL X64_SRV16&amp;#xD;&amp;#xA;d AUTOMATIC SYSSITE 70112398&amp;#xD;&amp;#xA;d AUTOMATIC SYSSIZ'"</definedName>
    <definedName name="_AMO_ContentDefinition_394894800.300" hidden="1">"'eInTaskPane"" v=""1"" /&gt;_x000D_
  &lt;ExcelXMLOptions AdjColWidths=""True"" RowOpt=""InsertEntire"" ColOpt=""InsertCells"" /&gt;_x000D_
&lt;/ContentDefinition&gt;'"</definedName>
    <definedName name="_AMO_ContentDefinition_394894800.31" hidden="1">"'EOFLONG 4&amp;#xD;&amp;#xA;d AUTOMATIC SYSSIZEOFPTR 8&amp;#xD;&amp;#xA;d AUTOMATIC SYSSIZEOFUNICODE 2&amp;#xD;&amp;#xA;d AUTOMATIC SYSSTARTID &amp;#xD;&amp;#xA;d AUTOMATIC SYSSTARTNAME &amp;#xD;&amp;#xA;d AUTOMATIC SYSTCPIPHOSTNAME DC1SRVSAS01P&amp;#xD;&amp;#xA;d AUTOMATIC SYSTIME 13:42&amp;#xD;&amp;#xA;d '"</definedName>
    <definedName name="_AMO_ContentDefinition_394894800.32" hidden="1">"'AUTOMATIC SYSTIMEZONE GMT+01:00&amp;#xD;&amp;#xA;d AUTOMATIC SYSTIMEZONEIDENT ETC/GMT-1&amp;#xD;&amp;#xA;d AUTOMATIC SYSTIMEZONEOFFSET 3600&amp;#xD;&amp;#xA;d AUTOMATIC SYSUSERID HES&amp;#xD;&amp;#xA;d AUTOMATIC SYSVER 9.4     &amp;#xD;&amp;#xA;d AUTOMATIC SYSVLONG 9.04.01M6P110718&amp;#xD;&amp;#xA'"</definedName>
    <definedName name="_AMO_ContentDefinition_394894800.33" hidden="1">"';d AUTOMATIC SYSVLONG4 9.04.01M6P11072018&amp;#xD;&amp;#xA;d AUTOMATIC SYSWARNINGTEXT &amp;#xD;&amp;#xA;s 50         &amp;#xD;&amp;#xA;s 51         ODS _all_ CLOSE;&amp;#xD;&amp;#xA;s 52         ODS LISTING;&amp;#xD;&amp;#xA;s 53         &amp;#xD;&amp;#xA;s 54         QUIT;&amp;#xD;&amp;#xA;n &amp;#xD;&amp;#xA;d  '"</definedName>
    <definedName name="_AMO_ContentDefinition_394894800.34" hidden="1">"'   SAS (r) Proprietary Software Release 9.4  TS1M6&amp;#xD;&amp;#xA;d &amp;#xD;&amp;#xA;d &amp;#xD;&amp;#xA;d Portable Options:&amp;#xD;&amp;#xA;d &amp;#xD;&amp;#xA;d  NOACCESSIBLECHECK Do not detect and log ODS output that is not accessible.&amp;#xD;&amp;#xA;d  NOACCESSIBLEGRAPH Do not create acce'"</definedName>
    <definedName name="_AMO_ContentDefinition_394894800.35" hidden="1">"'ssible ODS graphics by default.&amp;#xD;&amp;#xA;d  NOACCESSIBLEPDF   Do not create accessible PDF files by default.&amp;#xD;&amp;#xA;d  NOACCESSIBLETABLE Do not create accessible tables for enabled procedures, by default.&amp;#xD;&amp;#xA;d  ANIMATION=STOP    Specifies whet'"</definedName>
    <definedName name="_AMO_ContentDefinition_394894800.36" hidden="1">"'her to start or stop animation.&amp;#xD;&amp;#xA;d  ANIMDURATION=MIN  Specifies the number of seconds that each animation frame displays.&amp;#xD;&amp;#xA;d  ANIMLOOP=YES      Specifies the number of iterations that animated images repeat.&amp;#xD;&amp;#xA;d  ANIMOVERLAY    '"</definedName>
    <definedName name="_AMO_ContentDefinition_394894800.37" hidden="1">"'   Specifies that animation frames are overlaid in order to view all frames.&amp;#xD;&amp;#xA;d  APPEND=           Specifies an option=value pair to insert the value at the end of the existing option value.&amp;#xD;&amp;#xA;d  APPLETLOC=D:\SAS\SASHome\SASGraphJavaApp'"</definedName>
    <definedName name="_AMO_ContentDefinition_394894800.38" hidden="1">"'lets\9.4&amp;#xD;&amp;#xA;d                    Specifies the location of Java applets, which is typically a URL.&amp;#xD;&amp;#xA;d  ARMAGENT=         Specifies an ARM agent (which is an executable module or keyword, such as LOG4SAS) that contains a specific &amp;#xD;&amp;#x'"</definedName>
    <definedName name="_AMO_ContentDefinition_394894800.39" hidden="1">"'A;t14                                                          The SAS System                          13:42 Thursday, February 13, 2020&amp;#xD;&amp;#xA;t &amp;#xD;&amp;#xA;d                    implementation of the ARM API.&amp;#xD;&amp;#xA;d  ARMLOC=ARMLOG.LOG Specifies t'"</definedName>
    <definedName name="_AMO_ContentDefinition_394894800.4" hidden="1">"'eX;&amp;#xD;&amp;#xA;s 5          ODS LISTING CLOSE;&amp;#xD;&amp;#xA;s 6          FILENAME fr101 TEMP;&amp;#xD;&amp;#xA;s 7          %let wpath=%sysfunc(pathname(work));&amp;#xD;&amp;#xA;s 8          %let _MSOFFICECLIENT=Excel;&amp;#xD;&amp;#xA;s 9          ODS tagsets.SASREPORT13 BODY=fr1'"</definedName>
    <definedName name="_AMO_ContentDefinition_394894800.40" hidden="1">"'he location of the ARM log.&amp;#xD;&amp;#xA;d  ARMSUBSYS=(ARM_NONE)&amp;#xD;&amp;#xA;d                    Specifies the SAS ARM subsystems to enable or disable.&amp;#xD;&amp;#xA;d  AUTOCORRECT       Automatically corrects misspelled procedure names and keywords, and global '"</definedName>
    <definedName name="_AMO_ContentDefinition_394894800.41" hidden="1">"'statement names.&amp;#xD;&amp;#xA;d  AUTOEXEC=D:\SAS\Config\Lev1\SASApp\WorkspaceServer\autoexec.sas&amp;#xD;&amp;#xA;d                    Specifies the location of the SAS AUTOEXEC files.&amp;#xD;&amp;#xA;d  AUTOSAVELOC=      Specifies the location of the Program Editor aut'"</definedName>
    <definedName name="_AMO_ContentDefinition_394894800.42" hidden="1">"'o-saved file.&amp;#xD;&amp;#xA;d  NOAUTOSIGNON      Disables a SAS/CONNECT client from automatically submitting the SIGNON command remotely with the RSUBMIT command.&amp;#xD;&amp;#xA;d  BINDING=DEFAULT   Specifies the binding edge type of duplexed printed output.&amp;#xD'"</definedName>
    <definedName name="_AMO_ContentDefinition_394894800.43" hidden="1">"';&amp;#xA;d  BOMFILE           Writes the byte order mark (BOM) prefix when a Unicode-encoded file is written to an external file.&amp;#xD;&amp;#xA;d  BOTTOMMARGIN=0.000 IN&amp;#xD;&amp;#xA;d                    Specifies the size of the margin at the bottom of a printed '"</definedName>
    <definedName name="_AMO_ContentDefinition_394894800.44" hidden="1">"'page.&amp;#xD;&amp;#xA;d  BUFNO=100         Specifies the number of buffers for processing SAS data sets.&amp;#xD;&amp;#xA;d  BUFSIZE=65536     Specifies the size of a buffer page for output SAS data sets.&amp;#xD;&amp;#xA;d  BYERR             SAS issues an error message and'"</definedName>
    <definedName name="_AMO_ContentDefinition_394894800.45" hidden="1">"' stops processing if the SORT procedure attempts to sort a _NULL_ data set.&amp;#xD;&amp;#xA;d  BYLINE            Prints the BY line above each BY group.&amp;#xD;&amp;#xA;d  BYSORTED          Requires observations in one or more data sets to be sorted in alphabetic o'"</definedName>
    <definedName name="_AMO_ContentDefinition_394894800.46" hidden="1">"'r numeric order.&amp;#xD;&amp;#xA;d  NOCAPS            Does not convert certain types of input, and all data lines, into uppercase characters.&amp;#xD;&amp;#xA;d  NOCARDIMAGE       Does not process SAS source code and data lines as 80-byte records.&amp;#xD;&amp;#xA;d  CASAUT'"</definedName>
    <definedName name="_AMO_ContentDefinition_394894800.47" hidden="1">"'HINFO=      Specifies an authinfo or netrc file that includes authentication information.&amp;#xD;&amp;#xA;d  CASDATALIMIT=100M Specifies the maximum number of bytes that can be read from a file.&amp;#xD;&amp;#xA;d  CASHOST=          The CAS server name associated wi'"</definedName>
    <definedName name="_AMO_ContentDefinition_394894800.48" hidden="1">"'th a CAS session.&amp;#xD;&amp;#xA;d  CASLIB=           Specify the default CASLIB name.&amp;#xD;&amp;#xA;d  CASNCHARMULTIPLIER=1&amp;#xD;&amp;#xA;d                    Specifies a multiplication factor to increase the number of bytes when transcoding fixed CHAR data.&amp;#xD;&amp;#x'"</definedName>
    <definedName name="_AMO_ContentDefinition_394894800.49" hidden="1">"'A;d  CASNWORKERS=ALL   Specify the number of workers to use with a CAS session.&amp;#xD;&amp;#xA;d  CASPORT=0         The port associated with a CAS session.&amp;#xD;&amp;#xA;d  CASSESSOPTS=      Identify CAS server session options.&amp;#xD;&amp;#xA;d  CASTIMEOUT=60     The '"</definedName>
    <definedName name="_AMO_ContentDefinition_394894800.5" hidden="1">"'01 ENCODING=UTF8 OPTIONS(csv='on' rolap='on' raw='on')&amp;#xD;&amp;#xA;s 10          	STYLESHEET=(URL=&amp;quot;file:///C:\Program%20Files%20(x86)\SASHome\x86\SASAddinforMicrosoftOffice\7.1\Styles\AMODefault.css&amp;quot;)&amp;#xD;&amp;#xA;s 11          	NOGTITLE&amp;#xD;&amp;#xA;s'"</definedName>
    <definedName name="_AMO_ContentDefinition_394894800.50" hidden="1">"'CAS session timeout in seconds.&amp;#xD;&amp;#xA;d  CASUSER=          The userid associated with a CAS session.&amp;#xD;&amp;#xA;d  CATCACHE=0        Specifies the number of SAS catalogs to keep open in cache memory.&amp;#xD;&amp;#xA;d  CBUFNO=0          Specifies the number'"</definedName>
    <definedName name="_AMO_ContentDefinition_394894800.51" hidden="1">"' of extra page buffers to allocate for each open SAS catalog.&amp;#xD;&amp;#xA;d  CENTER            Center SAS procedure output.&amp;#xD;&amp;#xA;d  CGOPTIMIZE=3      Specifies the level of optimization to perform during code compilation.&amp;#xD;&amp;#xA;d  NOCHARCODE      '"</definedName>
    <definedName name="_AMO_ContentDefinition_394894800.52" hidden="1">"'  Does not substitute specific keyboard combinations for special characters that are not on the keyboard.&amp;#xD;&amp;#xA;d  NOCHKPTCLEAN      Does not erase files in the Work library after a batch program successfully executes in checkpoint mode or &amp;#xD;&amp;#x'"</definedName>
    <definedName name="_AMO_ContentDefinition_394894800.53" hidden="1">"'A;d                    restart mode.&amp;#xD;&amp;#xA;d  CLEANUP           Performs automatic continuous cleanup of non-essential resources in out-of-resource conditions.&amp;#xD;&amp;#xA;d  NOCMDMAC          Does not check window environment commands for command-sty'"</definedName>
    <definedName name="_AMO_ContentDefinition_394894800.54" hidden="1">"'le macros.&amp;#xD;&amp;#xA;d  CMPLIB=           Specifies one or more SAS data sets that contain compiler subroutines to include during compilation.&amp;#xD;&amp;#xA;d  CMPMODEL=BOTH     Specifies the output model type for the MODEL procedure.&amp;#xD;&amp;#xA;d  CMPOPT=(NO'"</definedName>
    <definedName name="_AMO_ContentDefinition_394894800.55" hidden="1">"'EXTRAMATH NOMISSCHECK NOPRECISE NOGUARDCHECK NOGENSYMNAMES NOFUNCDIFFERENCING SHORTCIRCUIT NOPROFILE NODEBUGHOST &amp;#xD;&amp;#xA;d NODEBUGPORT)&amp;#xD;&amp;#xA;d                    Specifies the type of code-generation optimizations to use in the SAS language comp'"</definedName>
    <definedName name="_AMO_ContentDefinition_394894800.56" hidden="1">"'iler.&amp;#xD;&amp;#xA;d  NOCOLLATE         Does not collate multiple copies of printed output.&amp;#xD;&amp;#xA;d  COLOPHON=         Specifies the comment text that is included in graphic stream files.&amp;#xD;&amp;#xA;d  COLORPRINTING     Prints in color if color printing '"</definedName>
    <definedName name="_AMO_ContentDefinition_394894800.57" hidden="1">"'is supported.&amp;#xD;&amp;#xA;d  COMAMID=TCP       Specifies the communication access method for connecting client and server sessions across a network.&amp;#xD;&amp;#xA;d  COMPRESS=YES      Specifies the type of compression to use for observations in output SAS dat'"</definedName>
    <definedName name="_AMO_ContentDefinition_394894800.58" hidden="1">"'a sets.&amp;#xD;&amp;#xA;d  CONNECTEVENTS     Clients receive SAS events propagated from a SAS/CONNECT server.&amp;#xD;&amp;#xA;d  CONNECTMETACONNECTION&amp;#xD;&amp;#xA;d                    At sign-on, connects the SAS/CONNECT server to the SAS Metadata server.&amp;#xD;&amp;#xA;d  '"</definedName>
    <definedName name="_AMO_ContentDefinition_394894800.59" hidden="1">"'CONNECTOUTPUT=BUFFERED&amp;#xD;&amp;#xA;d                    Specifies whether to send the SAS/CONNECT server log and list output immediately, or to buffer the output.&amp;#xD;&amp;#xA;d  CONNECTPERSIST    Continues a client/server connection after an RSUBMIT stateme'"</definedName>
    <definedName name="_AMO_ContentDefinition_394894800.6" hidden="1">"' 12         	NOGFOOTNOTE&amp;#xD;&amp;#xA;s 13         	GPATH=&amp;quot;&amp;amp;wpath&amp;quot;&amp;#xD;&amp;#xA;s 14         	;&amp;#xD;&amp;#xA;n NOTE: Writing TAGSETS.SASREPORT13 Body file: FR101&amp;#xD;&amp;#xA;s 15         &amp;#xD;&amp;#xA;s 16         ODS NOPROCTITLE;&amp;#xD;&amp;#xA;s 17         GOP'"</definedName>
    <definedName name="_AMO_ContentDefinition_394894800.60" hidden="1">"'nt has completed.&amp;#xD;&amp;#xA;d  CONNECTREMOTE=    Specifies the ID of a specific server session that a client connects to.&amp;#xD;&amp;#xA;d  CONNECTSTATUS     Displays the Transfer Status window during file transfers.&amp;#xD;&amp;#xA;t15                             '"</definedName>
    <definedName name="_AMO_ContentDefinition_394894800.61" hidden="1">"'                             The SAS System                          13:42 Thursday, February 13, 2020&amp;#xD;&amp;#xA;t &amp;#xD;&amp;#xA;d  CONNECTWAIT       Executes RSUBMIT statements synchronously.&amp;#xD;&amp;#xA;d  COPIES=1          Specifies the number of copies to'"</definedName>
    <definedName name="_AMO_ContentDefinition_394894800.62" hidden="1">"' print.&amp;#xD;&amp;#xA;d  CPUCOUNT=4        Specifies the number of processors that thread-enabled applications should assume are available for concurrent &amp;#xD;&amp;#xA;d                    processing.&amp;#xD;&amp;#xA;d  CPUID             Prints the CPU identification'"</definedName>
    <definedName name="_AMO_ContentDefinition_394894800.63" hidden="1">"' number at the beginning of the SAS log.&amp;#xD;&amp;#xA;d  CSTGLOBALLIB=     Specifies the location of the SAS Clinical Standards Toolkit global library.&amp;#xD;&amp;#xA;d  CSTSAMPLELIB=     Specifies the location of the SAS Clinical Standards Toolkit sample libra'"</definedName>
    <definedName name="_AMO_ContentDefinition_394894800.64" hidden="1">"'ry.&amp;#xD;&amp;#xA;d  DATAPAGESIZE=CURRENT&amp;#xD;&amp;#xA;d                    Specifies whether the page size for a data set or utility file is compatible with SAS 9.3 processing, or is &amp;#xD;&amp;#xA;d                    determined by the current version of SAS.&amp;#xD'"</definedName>
    <definedName name="_AMO_ContentDefinition_394894800.65" hidden="1">"';&amp;#xA;d  DATASTMTCHK=COREKEYWORDS&amp;#xD;&amp;#xA;d                    Specifies which SAS statement keywords are prohibited from being specified as a one-level DATA step name to &amp;#xD;&amp;#xA;d                    protect against overwriting an input data set.&amp;#'"</definedName>
    <definedName name="_AMO_ContentDefinition_394894800.66" hidden="1">"'xD;&amp;#xA;d  DATE              Prints the date and time that a SAS program started.&amp;#xD;&amp;#xA;d  DATESTYLE=DMY     Specifies the sequence of month, day, and year when ANYDTDTE, ANYDTDTM, or ANYDTTME informat data is ambiguous.&amp;#xD;&amp;#xA;d  NODBFMTIGNORE  '"</definedName>
    <definedName name="_AMO_ContentDefinition_394894800.67" hidden="1">"'   Uses the numeric data type in tables.&amp;#xD;&amp;#xA;d  NODBIDIRECTEXEC   The SQL pass-through facility does not optimize the handling of SQL statements.&amp;#xD;&amp;#xA;d  DBSLICEPARM=(THREADED_APPS, 2)&amp;#xD;&amp;#xA;d                    Specifies whether SAS proce'"</definedName>
    <definedName name="_AMO_ContentDefinition_394894800.68" hidden="1">"'dures, applications, and the DATA step can read DBMS tables in parallel, and the &amp;#xD;&amp;#xA;d                    number of threads to use to read the DBMS tables.&amp;#xD;&amp;#xA;d  DBSRVTP=NONE      Specifies whether SAS/ACCESS engines hold or block the orig'"</definedName>
    <definedName name="_AMO_ContentDefinition_394894800.69" hidden="1">"'inating client while making performance-critical &amp;#xD;&amp;#xA;d                    calls to the database.&amp;#xD;&amp;#xA;d  DCSHOST=LOCALHOST Specifies the host name of the SAS Document Conversion Server.&amp;#xD;&amp;#xA;d  DCSPORT=7111      Specifies the port number'"</definedName>
    <definedName name="_AMO_ContentDefinition_394894800.7" hidden="1">"'TIONS XPIXELS=0 YPIXELS=0;&amp;#xD;&amp;#xA;s 18         %include &amp;quot;T:\produkt\kosta_sas\sas_admin\xls_autoexec.sas&amp;quot;  ;&amp;#xD;&amp;#xA;n NOTE: Libref KSA_NRM was successfully assigned as follows: &amp;#xD;&amp;#xA;n       Engine:        V9 &amp;#xD;&amp;#xA;n       Physic'"</definedName>
    <definedName name="_AMO_ContentDefinition_394894800.70" hidden="1">"' of the SAS Document Conversion Server.&amp;#xD;&amp;#xA;d  DECIMALCONV=COMPATIBLE&amp;#xD;&amp;#xA;d                    Specifies the binary to decimal conversion and formatting methodology.&amp;#xD;&amp;#xA;d  DEFLATION=6       Specifies the level of compression for device'"</definedName>
    <definedName name="_AMO_ContentDefinition_394894800.71" hidden="1">"' drivers that support the Deflate compression algorithm.&amp;#xD;&amp;#xA;d  NODETAILS         Does not display additional information when files are listed in a SAS library.&amp;#xD;&amp;#xA;d  DEVICE=ACTIVEX    Specifies the device driver to which SAS/GRAPH sends p'"</definedName>
    <definedName name="_AMO_ContentDefinition_394894800.72" hidden="1">"'rocedure output.&amp;#xD;&amp;#xA;d  DFLANG=DUTCH      Specifies the language for international date informats and formats.&amp;#xD;&amp;#xA;d  DKRICOND=ERROR    Specifies the error level to report when a variable is missing from an input data set during the processi'"</definedName>
    <definedName name="_AMO_ContentDefinition_394894800.73" hidden="1">"'ng of a &amp;#xD;&amp;#xA;d                    DROP=, KEEP=, or RENAME= data set option.&amp;#xD;&amp;#xA;d  DKROCOND=WARN     Specifies the error level to report when a variable is missing from an output data set during the processing of &amp;#xD;&amp;#xA;d                 '"</definedName>
    <definedName name="_AMO_ContentDefinition_394894800.74" hidden="1">"'   a DROP=, KEEP=, or RENAME= data set option.&amp;#xD;&amp;#xA;d  NODLCREATEDIR     Does not create a directory for the SAS library that is named in a LIBNAME statement when the directory does not &amp;#xD;&amp;#xA;d                    already exist.&amp;#xD;&amp;#xA;d  DLD'"</definedName>
    <definedName name="_AMO_ContentDefinition_394894800.75" hidden="1">"'MGACTION=FAIL  Specifies the type of action to take when a SAS data set or a SAS catalog is detected as damaged.&amp;#xD;&amp;#xA;d  NODMR             Does not invoke a server session for use with a SAS/CONNECT client.&amp;#xD;&amp;#xA;d  NODMS             Starts SAS'"</definedName>
    <definedName name="_AMO_ContentDefinition_394894800.76" hidden="1">"' using an interactive line-mode session.&amp;#xD;&amp;#xA;d  NODMSEXP          Starts SAS using an interactive line-mode session.&amp;#xD;&amp;#xA;d  DMSLOGSIZE=99999  Specifies the maximum number of rows that the SAS Log window can display.&amp;#xD;&amp;#xA;d  DMSOUTSIZE=21'"</definedName>
    <definedName name="_AMO_ContentDefinition_394894800.77" hidden="1">"'47483647&amp;#xD;&amp;#xA;d                    Specifies the maximum number of rows that the SAS Output window can display.&amp;#xD;&amp;#xA;d  DMSPGMLINESIZE=136&amp;#xD;&amp;#xA;d                    Specifies the maximum number of characters in a Program Editor line.&amp;#xD;&amp;'"</definedName>
    <definedName name="_AMO_ContentDefinition_394894800.78" hidden="1">"'#xA;d  NODMSSYNCHK       Disables syntax check mode for DATA step and PROC step processing in the windowing environment.&amp;#xD;&amp;#xA;d  DQLOCALE=         Specifies the Data Quality Server ordered list of locales for data cleansing.&amp;#xD;&amp;#xA;d  DQOPTIONS='"</definedName>
    <definedName name="_AMO_ContentDefinition_394894800.79" hidden="1">"'        Specifies the SAS session parameters for data quality programs.&amp;#xD;&amp;#xA;d  DQSETUPLOC=       Specifies the location of the Quality Knowledge Base root directory.&amp;#xD;&amp;#xA;d  DS2ACCEL=NONE     Provides support for DS2 code pass-through acceler'"</definedName>
    <definedName name="_AMO_ContentDefinition_394894800.8" hidden="1">"'al Name: T:\produkt\kosta_sas\ksa_normtabellen&amp;#xD;&amp;#xA;n NOTE: Libref KSA_STR was successfully assigned as follows: &amp;#xD;&amp;#xA;n       Engine:        V9 &amp;#xD;&amp;#xA;n       Physical Name: T:\produkt\kosta_sas\ksa_stuurtabellen&amp;#xD;&amp;#xA;n NOTE: Libref KS'"</definedName>
    <definedName name="_AMO_ContentDefinition_394894800.80" hidden="1">"'ation.&amp;#xD;&amp;#xA;d  DS2SCOND=WARN     Specifies the type of message that PROC DS2 generates.&amp;#xD;&amp;#xA;d  DSACCEL=NONE      Provides support for code pass-through acceleration.&amp;#xD;&amp;#xA;d  DSCAS             Runs the DATA step on the CAS server.&amp;#xD;&amp;#xA'"</definedName>
    <definedName name="_AMO_ContentDefinition_394894800.81" hidden="1">"';d  DSNFERR           Issues an error message and stops processing when a SAS data set cannot be found.&amp;#xD;&amp;#xA;d  NODTRESET         SAS does not update the date and time in the titles of the SAS log and procedure output file.&amp;#xD;&amp;#xA;d  NODUPLEX   '"</definedName>
    <definedName name="_AMO_ContentDefinition_394894800.82" hidden="1">"'       Does not print output using duplex (two-sided) printing.&amp;#xD;&amp;#xA;d  NOECHOAUTO        Does not write statements that are in the AUTOEXEC file to the SAS log as they are executed.&amp;#xD;&amp;#xA;d  EMAILACKWAIT=30   Specifies the number of seconds to'"</definedName>
    <definedName name="_AMO_ContentDefinition_394894800.83" hidden="1">"' wait for the SMTP server acknowledgement.&amp;#xD;&amp;#xA;t16                                                          The SAS System                          13:42 Thursday, February 13, 2020&amp;#xD;&amp;#xA;t &amp;#xD;&amp;#xA;d  EMAILAUTHPROTOCOL=NONE&amp;#xD;&amp;#xA;d       '"</definedName>
    <definedName name="_AMO_ContentDefinition_394894800.84" hidden="1">"'             Specifies the SMTP e-mail authentication protocol.&amp;#xD;&amp;#xA;d  NOEMAILFROM       Does not require the FROM e-mail option when sending e-mail by using the FILE or FILENAME statements.&amp;#xD;&amp;#xA;d  EMAILHOST=mail.intern.zinl.nl&amp;#xD;&amp;#xA;d   '"</definedName>
    <definedName name="_AMO_ContentDefinition_394894800.85" hidden="1">"'                 Specifies one or more domain names for SMTP e-mail servers.&amp;#xD;&amp;#xA;d  EMAILID=          Specifies the SAS user's logon ID, profile or e-mail address.&amp;#xD;&amp;#xA;d  EMAILPORT=25      Specifies the port number for the SMTP e-mail server'"</definedName>
    <definedName name="_AMO_ContentDefinition_394894800.86" hidden="1">"' that is specified in the EMAILHOST option.&amp;#xD;&amp;#xA;d  EMAILPW=XXXXXXXX  Specifies the password for the e-mail address specified by the EMAILID option.&amp;#xD;&amp;#xA;d  EMAILUTCOFFSET=   For SMTP e-mail sent using the FILENAME statement, specifies a UTC o'"</definedName>
    <definedName name="_AMO_ContentDefinition_394894800.87" hidden="1">"'ffset that is used in the Date header field &amp;#xD;&amp;#xA;d                    of the e-mail message.&amp;#xD;&amp;#xA;d  NOENCRYPTFIPS     Does not limit SAS/SECURE and SSL security services to use FIPS 140-2 algorithms.&amp;#xD;&amp;#xA;d  ENGINE=V9         Specifies t'"</definedName>
    <definedName name="_AMO_ContentDefinition_394894800.88" hidden="1">"'he default access method for SAS libraries.&amp;#xD;&amp;#xA;d  NOERRORABEND      Does not end SAS for most errors, issues an error message, sets OBS=0, and goes into syntax check mode.&amp;#xD;&amp;#xA;d  NOERRORBYABEND    Does not end a SAS program when an error oc'"</definedName>
    <definedName name="_AMO_ContentDefinition_394894800.89" hidden="1">"'curs in BY-group processing, issues an error, and continues &amp;#xD;&amp;#xA;d                    processing.&amp;#xD;&amp;#xA;d  ERRORCHECK=NORMAL Specifies whether SAS enters syntax-check mode when errors are found in the LIBNAME, FILENAME,  %INCLUDE, and &amp;#xD;&amp;#x'"</definedName>
    <definedName name="_AMO_ContentDefinition_394894800.9" hidden="1">"'A_MON was successfully assigned as follows: &amp;#xD;&amp;#xA;n       Levels:           2&amp;#xD;&amp;#xA;n       Engine(1):        V9 &amp;#xD;&amp;#xA;n       Physical Name(1): T:\produkt\kosta_sas\ksa_monitoring_sgn&amp;#xD;&amp;#xA;n       Engine(2):        V9 &amp;#xD;&amp;#xA;n      '"</definedName>
    <definedName name="_AMO_ContentDefinition_394894800.90" hidden="1">"'A;d                    LOCK statements.&amp;#xD;&amp;#xA;d  ERRORS=20         Specifies the maximum number of observations for which SAS issues complete error messages.&amp;#xD;&amp;#xA;d  EVENTDS=(DEFAULTS)&amp;#xD;&amp;#xA;d                    Specifies one or more data se'"</definedName>
    <definedName name="_AMO_ContentDefinition_394894800.91" hidden="1">"'ts that define custom holiday events.&amp;#xD;&amp;#xA;d  NOEXPLORER        Does not invoke Explorer and the Program Editor when SAS starts.&amp;#xD;&amp;#xA;d  EXTENDEDDATATYPES=NO&amp;#xD;&amp;#xA;d                    Specifies whether SAS processes all supported data type'"</definedName>
    <definedName name="_AMO_ContentDefinition_394894800.92" hidden="1">"'s or converts nontraditional SAS data types to CHAR and &amp;#xD;&amp;#xA;d                    DOUBLE.&amp;#xD;&amp;#xA;d  EXTENDOBSCOUNTER=YES&amp;#xD;&amp;#xA;d                    Specifies whether to extend the maximum number of observations in a new SAS data file.&amp;#xD;&amp;#'"</definedName>
    <definedName name="_AMO_ContentDefinition_394894800.93" hidden="1">"'xA;d  FILESYNC=HOST     Specifies when operating system buffers that contain contents of permanent SAS files are written to disk.&amp;#xD;&amp;#xA;d  FIRSTOBS=1        Specifies the observation number or external file record that SAS processes first.&amp;#xD;&amp;#xA'"</definedName>
    <definedName name="_AMO_ContentDefinition_394894800.94" hidden="1">"';d  NOFMTERR          Issues a note for missing variable formats, uses w. or $w., and continues processing.&amp;#xD;&amp;#xA;d  FMTSEARCH=( APFMTLIB WORK LIBRARY )&amp;#xD;&amp;#xA;d                    Specifies the order in which format catalogs are searched.&amp;#xD;&amp;#'"</definedName>
    <definedName name="_AMO_ContentDefinition_394894800.95" hidden="1">"'xA;d  FONTEMBEDDING     Enables font embedding for Universal Printing and SAS/GRAPH printing.&amp;#xD;&amp;#xA;d  FONTRENDERING=FREETYPE_POINTS&amp;#xD;&amp;#xA;d                    Specifies whether some SAS/GRAPH devices render fonts by using the operating system o'"</definedName>
    <definedName name="_AMO_ContentDefinition_394894800.96" hidden="1">"'r by using the Free Type &amp;#xD;&amp;#xA;d                    engine.&amp;#xD;&amp;#xA;d  FONTSLOC=C:\Windows\Fonts&amp;#xD;&amp;#xA;d                    Specifies the location of the fonts that are supplied by SAS. Names the default font file location for &amp;#xD;&amp;#xA;d     '"</definedName>
    <definedName name="_AMO_ContentDefinition_394894800.97" hidden="1">"'               registering fonts that use the FONTREG procedure.&amp;#xD;&amp;#xA;d  FORMCHAR=|----|+|---+=|-/\&amp;lt;&amp;gt;*&amp;#xD;&amp;#xA;d                    Specifies the default output formatting characters.&amp;#xD;&amp;#xA;d  FORMDLIM=         Specifies the character to'"</definedName>
    <definedName name="_AMO_ContentDefinition_394894800.98" hidden="1">"' delimit page breaks in SAS output for the LISTING destination.&amp;#xD;&amp;#xA;d  FORMS=DEFAULT     If forms are used for printing, specifies the default form to use.&amp;#xD;&amp;#xA;d  GRIDINSTALLLOC=   Identifies the location on the machine cluster where the SAS'"</definedName>
    <definedName name="_AMO_ContentDefinition_394894800.99" hidden="1">"' High-Performance Analytics environment is installed.&amp;#xD;&amp;#xA;d  GRIDRSHCOMMAND=   Specifies the path to the executable to use to launch the SAS High-Performance Analytics environment.&amp;#xD;&amp;#xA;d  GSTYLE            Uses ODS styles to generate graphs '"</definedName>
    <definedName name="_AMO_ContentDefinition_727251524" hidden="1">"'Partitions:6'"</definedName>
    <definedName name="_AMO_ContentDefinition_727251524.0" hidden="1">"'&lt;ContentDefinition name=""Kopiëren naar SAS-server"" rsid=""727251524"" type=""Task"" format=""ReportXml"" imgfmt=""ActiveX"" created=""12/12/2019 11:10:12"" modifed=""12/12/2019 11:10:12"" user=""Evers, H."" apply=""False"" css=""C:\Program Files (x8'"</definedName>
    <definedName name="_AMO_ContentDefinition_727251524.1" hidden="1">"'6)\SASHome\x86\SASAddinforMicrosoftOffice\7.1\Styles\AMODefault.css"" range=""Kopiëren_naar_SAS_server_2"" auto=""False"" xTime=""00:00:00.2500222"" rTime=""00:00:00.4062273"" bgnew=""False"" nFmt=""False"" grphSet=""True"" imgY=""0"" imgX=""0"" red'"</definedName>
    <definedName name="_AMO_ContentDefinition_727251524.2" hidden="1">"'irect=""False""&gt;_x000D_
  &lt;files /&gt;_x000D_
  &lt;parents /&gt;_x000D_
  &lt;children /&gt;_x000D_
  &lt;param n=""AMO_Version"" v=""7.1"" /&gt;_x000D_
  &lt;param n=""DisplayName"" v=""Kopiëren naar SAS-server"" /&gt;_x000D_
  &lt;param n=""DisplayType"" v=""Taak"" /&gt;_x000D_
  &lt;param n=""RawValues"" v=""True"" /&gt;_x000D_
  '"</definedName>
    <definedName name="_AMO_ContentDefinition_727251524.3" hidden="1">"'&lt;param n=""TaskID"" v=""89412AD9-9ABD-42BB-A474-BD80DB5C0D03"" /&gt;_x000D_
  &lt;param n=""ServerName"" v=""SASApp"" /&gt;_x000D_
  &lt;param n=""AMO_Template"" v="""" /&gt;_x000D_
  &lt;param n=""UseDataConstraints"" v=""False"" /&gt;_x000D_
  &lt;param n=""SizeDataConstraints"" v=""0"" /&gt;_x000D_
  &lt;p'"</definedName>
    <definedName name="_AMO_ContentDefinition_727251524.4" hidden="1">"'aram n=""AMO_InputDataSource"" v=""&amp;lt;ExcelDataSource Version=&amp;quot;4.2&amp;quot; WB=&amp;quot;G:\verwerk\vsd_prod\formats\kwartaalstaat\ZVW\2020\Onbeveiligd format Kwartaalstaat ZVW 2020 1KW(Versie-A).xlsm&amp;quot; WS=&amp;quot;Datablad&amp;quot; SrvLib=&amp;quot;WORK&amp;quo'"</definedName>
    <definedName name="_AMO_ContentDefinition_727251524.5" hidden="1">"'t; SrvDS=&amp;quot;_EXCEL_&amp;quot; Rng=&amp;quot;E12:Q378&amp;quot; RN=&amp;quot;_AMO_XLDS374120472&amp;quot; Dyn=&amp;quot;true&amp;quot; /&amp;gt;"" /&gt;_x000D_
  &lt;param n=""ClassName"" v=""SAS.OfficeAddin.Task"" /&gt;_x000D_
  &lt;param n=""NoVisuals"" v=""1"" /&gt;_x000D_
&lt;/ContentDefinition&gt;'"</definedName>
    <definedName name="_AMO_ContentDefinition_759548727" hidden="1">"'Partitions:6'"</definedName>
    <definedName name="_AMO_ContentDefinition_759548727.0" hidden="1">"'&lt;ContentDefinition name=""Kopiëren naar SAS-server"" rsid=""759548727"" type=""Task"" format=""ReportXml"" imgfmt=""ActiveX"" created=""02/13/2020 13:43:56"" modifed=""02/13/2020 13:43:56"" user=""Evers, H."" apply=""False"" css=""C:\Program Files (x8'"</definedName>
    <definedName name="_AMO_ContentDefinition_759548727.1" hidden="1">"'6)\SASHome\x86\SASAddinforMicrosoftOffice\7.1\Styles\AMODefault.css"" range=""Kopiëren_naar_SAS_server_3"" auto=""False"" xTime=""00:00:00.2394411"" rTime=""00:00:00.2801316"" bgnew=""False"" nFmt=""False"" grphSet=""True"" imgY=""0"" imgX=""0"" red'"</definedName>
    <definedName name="_AMO_ContentDefinition_759548727.2" hidden="1">"'irect=""False""&gt;_x000D_
  &lt;files /&gt;_x000D_
  &lt;parents /&gt;_x000D_
  &lt;children /&gt;_x000D_
  &lt;param n=""AMO_Version"" v=""7.1"" /&gt;_x000D_
  &lt;param n=""DisplayName"" v=""Kopiëren naar SAS-server"" /&gt;_x000D_
  &lt;param n=""DisplayType"" v=""Taak"" /&gt;_x000D_
  &lt;param n=""RawValues"" v=""True"" /&gt;_x000D_
  '"</definedName>
    <definedName name="_AMO_ContentDefinition_759548727.3" hidden="1">"'&lt;param n=""TaskID"" v=""89412AD9-9ABD-42BB-A474-BD80DB5C0D03"" /&gt;_x000D_
  &lt;param n=""ServerName"" v=""SASApp"" /&gt;_x000D_
  &lt;param n=""AMO_Template"" v="""" /&gt;_x000D_
  &lt;param n=""UseDataConstraints"" v=""False"" /&gt;_x000D_
  &lt;param n=""SizeDataConstraints"" v=""0"" /&gt;_x000D_
  &lt;p'"</definedName>
    <definedName name="_AMO_ContentDefinition_759548727.4" hidden="1">"'aram n=""AMO_InputDataSource"" v=""&amp;lt;ExcelDataSource Version=&amp;quot;4.2&amp;quot; WB=&amp;quot;G:\verwerk\vsd_prod\formats\kwartaalstaat\ZVW\2020\Onbeveiligd format Kwartaalstaat ZVW 2020 1KW(Versie-A).xlsm&amp;quot; WS=&amp;quot;Blad1&amp;quot; SrvLib=&amp;quot;WORK&amp;quot; '"</definedName>
    <definedName name="_AMO_ContentDefinition_759548727.5" hidden="1">"'SrvDS=&amp;quot;_EXCEL_&amp;quot; Rng=&amp;quot;E12:Q430&amp;quot; RN=&amp;quot;_AMO_XLDS972960867&amp;quot; Dyn=&amp;quot;true&amp;quot; /&amp;gt;"" /&gt;_x000D_
  &lt;param n=""ClassName"" v=""SAS.OfficeAddin.Task"" /&gt;_x000D_
  &lt;param n=""NoVisuals"" v=""1"" /&gt;_x000D_
&lt;/ContentDefinition&gt;'"</definedName>
    <definedName name="_AMO_ContentDefinition_951430024" hidden="1">"'Partitions:6'"</definedName>
    <definedName name="_AMO_ContentDefinition_951430024.0" hidden="1">"'&lt;ContentDefinition name=""Kopiëren naar SAS-server"" rsid=""951430024"" type=""Task"" format=""ReportXml"" imgfmt=""ActiveX"" created=""12/12/2019 10:32:54"" modifed=""12/12/2019 10:32:54"" user=""Evers, H."" apply=""False"" css=""C:\Program Files (x8'"</definedName>
    <definedName name="_AMO_ContentDefinition_951430024.1" hidden="1">"'6)\SASHome\x86\SASAddinforMicrosoftOffice\7.1\Styles\AMODefault.css"" range=""Kopiëren_naar_SAS_server"" auto=""False"" xTime=""00:00:00.2343816"" rTime=""00:00:00.2499967"" bgnew=""False"" nFmt=""False"" grphSet=""True"" imgY=""0"" imgX=""0"" redir'"</definedName>
    <definedName name="_AMO_ContentDefinition_951430024.2" hidden="1">"'ect=""False""&gt;_x000D_
  &lt;files /&gt;_x000D_
  &lt;parents /&gt;_x000D_
  &lt;children /&gt;_x000D_
  &lt;param n=""AMO_Version"" v=""7.1"" /&gt;_x000D_
  &lt;param n=""DisplayName"" v=""Kopiëren naar SAS-server"" /&gt;_x000D_
  &lt;param n=""DisplayType"" v=""Taak"" /&gt;_x000D_
  &lt;param n=""RawValues"" v=""True"" /&gt;_x000D_
  &lt;'"</definedName>
    <definedName name="_AMO_ContentDefinition_951430024.3" hidden="1">"'param n=""TaskID"" v=""89412AD9-9ABD-42BB-A474-BD80DB5C0D03"" /&gt;_x000D_
  &lt;param n=""ServerName"" v=""SASApp"" /&gt;_x000D_
  &lt;param n=""AMO_Template"" v="""" /&gt;_x000D_
  &lt;param n=""UseDataConstraints"" v=""False"" /&gt;_x000D_
  &lt;param n=""SizeDataConstraints"" v=""0"" /&gt;_x000D_
  &lt;pa'"</definedName>
    <definedName name="_AMO_ContentDefinition_951430024.4" hidden="1">"'ram n=""AMO_InputDataSource"" v=""&amp;lt;ExcelDataSource Version=&amp;quot;4.2&amp;quot; WB=&amp;quot;G:\verwerk\vsd_prod\formats\kwartaalstaat\ZVW\2020\Onbeveiligd format Kwartaalstaat ZVW 2020 1KW(Versie-A).xlsm&amp;quot; WS=&amp;quot;Datablad&amp;quot; SrvLib=&amp;quot;WORK&amp;quot'"</definedName>
    <definedName name="_AMO_ContentDefinition_951430024.5" hidden="1">"'; SrvDS=&amp;quot;_EXCEL_&amp;quot; Rng=&amp;quot;E12:Q378&amp;quot; RN=&amp;quot;_AMO_XLDS981254942&amp;quot; Dyn=&amp;quot;true&amp;quot; /&amp;gt;"" /&gt;_x000D_
  &lt;param n=""ClassName"" v=""SAS.OfficeAddin.Task"" /&gt;_x000D_
  &lt;param n=""NoVisuals"" v=""1"" /&gt;_x000D_
&lt;/ContentDefinition&gt;'"</definedName>
    <definedName name="_AMO_ContentLocation_394894800__AMO_NO_VISUAL_RESULTS__" hidden="1">"'&lt;ContentLocation path="""" rsid=""394894800"" tag=""_AMO_NO_VISUAL_RESULTS_"" fid=""0""&gt;_x000D_
  &lt;param n=""_NumRows"" v=""1"" /&gt;_x000D_
  &lt;param n=""_NumCols"" v=""1"" /&gt;_x000D_
&lt;/ContentLocation&gt;'"</definedName>
    <definedName name="_AMO_ContentLocation_727251524__AMO_NO_VISUAL_RESULTS__" hidden="1">"'&lt;ContentLocation path="""" rsid=""727251524"" tag=""_AMO_NO_VISUAL_RESULTS_"" fid=""0""&gt;_x000D_
  &lt;param n=""_NumRows"" v=""1"" /&gt;_x000D_
  &lt;param n=""_NumCols"" v=""1"" /&gt;_x000D_
&lt;/ContentLocation&gt;'"</definedName>
    <definedName name="_AMO_ContentLocation_759548727__AMO_NO_VISUAL_RESULTS__" hidden="1">"'&lt;ContentLocation path="""" rsid=""759548727"" tag=""_AMO_NO_VISUAL_RESULTS_"" fid=""0""&gt;_x000D_
  &lt;param n=""_NumRows"" v=""1"" /&gt;_x000D_
  &lt;param n=""_NumCols"" v=""1"" /&gt;_x000D_
&lt;/ContentLocation&gt;'"</definedName>
    <definedName name="_AMO_ContentLocation_951430024__AMO_NO_VISUAL_RESULTS__" hidden="1">"'&lt;ContentLocation path="""" rsid=""951430024"" tag=""_AMO_NO_VISUAL_RESULTS_"" fid=""0""&gt;_x000D_
  &lt;param n=""_NumRows"" v=""1"" /&gt;_x000D_
  &lt;param n=""_NumCols"" v=""1"" /&gt;_x000D_
&lt;/ContentLocation&gt;'"</definedName>
    <definedName name="_AMO_RefreshMultipleList" hidden="1">"'&lt;Items&gt;_x000D_
  &lt;Item Id=""951430024"" Checked=""False"" /&gt;_x000D_
&lt;/Items&gt;'"</definedName>
    <definedName name="_AMO_SingleObject_394894800__AMO_NO_VISUAL_RESULTS__" hidden="1">Blad1!$A$1</definedName>
    <definedName name="_AMO_SingleObject_727251524__AMO_NO_VISUAL_RESULTS__" hidden="1">Blad1!$A$5</definedName>
    <definedName name="_AMO_SingleObject_759548727__AMO_NO_VISUAL_RESULTS__" hidden="1">Blad1!$A$5</definedName>
    <definedName name="_AMO_SingleObject_951430024__AMO_NO_VISUAL_RESULTS__" hidden="1">Blad1!$A$5</definedName>
    <definedName name="_AMO_SingleValue_727251524_TaskState" hidden="1">"'SASUNICODEjY9BC4JAEIW/X5SW10Wo1lNhlBLRJTwkCGliCvXve7vYMZRl3s6++WaYNSS8aXnS0WMppAW53hlrRYzhwCC39fojYnaesFw4cWShO2MvvXHlLGepbEXoIyTScY5VT67YiHXdhuDPfDNuUFHyYauNHiJqGlLVa+68RPXae1Du5szhHTf14y8='"</definedName>
    <definedName name="_AMO_SingleValue_759548727_TaskState" hidden="1">"'SASUNICODEjY9BC4JAEIW/X5SW10Wo1lNhlBLRJTwkCGliCvXve7vYMZRl3s6++WaYNSS8aXnS0WMppAW53hlrRYzhwCC39fojYnaesFw4cWShO2MvvXHlLGepbEXoIyTScY5VT67YiHXdhuDPfDNuUFHyYauNHiJqGlLVa+68RPXae1Du5szhHTf14y8='"</definedName>
    <definedName name="_AMO_SingleValue_951430024_TaskState" hidden="1">"'SASUNICODEjY9BC4JAEIW/X5SW10Wo1lNhlBLRJTwkCGliCvXve7vYMZRl3s6++WaYNSS8aXnS0WMppAW53hlrRYzhwCC39fojYnaesFw4cWShO2MvvXHlLGepbEXoIyTScY5VT67YiHXdhuDPfDNuUFHyYauNHiJqGlLVa+68RPXae1Du5szhHTf14y8='"</definedName>
    <definedName name="_AMO_UniqueIdentifier" hidden="1">"'bf4e2081-61bd-47f2-95bc-835780a4d792'"</definedName>
    <definedName name="_AMO_XLDS374120472" hidden="1">Blad1!$E$12:$Q$430</definedName>
    <definedName name="_AMO_XLDS972960867" hidden="1">Blad1!$E$12:$Q$430</definedName>
    <definedName name="_AMO_XLDS981254942" hidden="1">Blad1!$E$12:$Q$430</definedName>
    <definedName name="_AMO_XmlVersion" hidden="1">"'1'"</definedName>
    <definedName name="a1_controle_overzicht">Controleoverzicht!$A$1</definedName>
    <definedName name="a1_hoofdmenu">Hoofdmenu!$A$1</definedName>
    <definedName name="a1_kostenverzamelstaat">Kostenverzamelstaat!$A$1</definedName>
    <definedName name="a1_mededelingen">Mededelingen!$A$1</definedName>
    <definedName name="a1_naw">NAW_gegevens!$A$1</definedName>
    <definedName name="a1_spec_informatie_a">'Specifieke informatie A'!$A$1</definedName>
    <definedName name="a1_spec_informatie_c">'Specifieke informatie C'!$A$1</definedName>
    <definedName name="a1_toelichting">Toelichting!$A$1</definedName>
    <definedName name="a1_voorblad">Voorblad!$A$1</definedName>
    <definedName name="a1_wanbetalers">Wanbetalers!$A$1</definedName>
    <definedName name="_xlnm.Print_Area" localSheetId="8">Contractinformatie!$C$6:$L$47,Contractinformatie!$C$49:$L$92</definedName>
    <definedName name="_xlnm.Print_Area" localSheetId="10">Controleoverzicht!$C$6:$M$54,Controleoverzicht!$C$56:$M$101,Controleoverzicht!$C$103:$M$132,Controleoverzicht!$C$134:$M$172</definedName>
    <definedName name="_xlnm.Print_Area" localSheetId="0">Hoofdmenu!$A$1:$B$16</definedName>
    <definedName name="_xlnm.Print_Area" localSheetId="5">Kostenverzamelstaat!$C$6:$O$40,Kostenverzamelstaat!$C$42:$O$76,Kostenverzamelstaat!$C$78:$O$111,Kostenverzamelstaat!$C$113:$O$146</definedName>
    <definedName name="_xlnm.Print_Area" localSheetId="3">Mededelingen!$C$6:$M$49</definedName>
    <definedName name="_xlnm.Print_Area" localSheetId="4">NAW_gegevens!$B$3:$F$42</definedName>
    <definedName name="_xlnm.Print_Area" localSheetId="6">'Specifieke informatie A'!$C$6:$M$48,'Specifieke informatie A'!$C$50:$M$93,'Specifieke informatie A'!#REF!,'Specifieke informatie A'!#REF!</definedName>
    <definedName name="_xlnm.Print_Area" localSheetId="7">'Specifieke informatie C'!$C$6:$M$46,'Specifieke informatie C'!$C$48:$M$89,'Specifieke informatie C'!$C$91:$M$133,'Specifieke informatie C'!$C$135:$M$176,'Specifieke informatie C'!$C$178:$M$216</definedName>
    <definedName name="_xlnm.Print_Area" localSheetId="1">Toelichting!$B$3:$L$45</definedName>
    <definedName name="_xlnm.Print_Area" localSheetId="2">Voorblad!$D$6:$L$51</definedName>
    <definedName name="_xlnm.Print_Area" localSheetId="9">Wanbetalers!$C$6:$L$48</definedName>
    <definedName name="alle_cellen_info_a">'Specifieke informatie A'!$C$6:$M$48,'Specifieke informatie A'!$C$50:$M$93,'Specifieke informatie A'!#REF!</definedName>
    <definedName name="alle_cellen_info_c">'Specifieke informatie C'!$C$6:$M$46,'Specifieke informatie C'!$C$48:$M$89,'Specifieke informatie C'!$C$91:$M$133,'Specifieke informatie C'!$C$135:$M$176,'Specifieke informatie C'!$C$178:$M$216</definedName>
    <definedName name="document_id">Parameters!$C$5</definedName>
    <definedName name="h" localSheetId="10" hidden="1">{"'Lijst1'!$A$16:$N$23"}</definedName>
    <definedName name="h" localSheetId="4" hidden="1">{"'Lijst1'!$A$16:$N$23"}</definedName>
    <definedName name="h" localSheetId="12" hidden="1">{"'Lijst1'!$A$16:$N$23"}</definedName>
    <definedName name="h" localSheetId="6" hidden="1">{"'Lijst1'!$A$16:$N$23"}</definedName>
    <definedName name="h" localSheetId="7" hidden="1">{"'Lijst1'!$A$16:$N$23"}</definedName>
    <definedName name="h" localSheetId="1" hidden="1">{"'Lijst1'!$A$16:$N$23"}</definedName>
    <definedName name="h" localSheetId="2" hidden="1">{"'Lijst1'!$A$16:$N$23"}</definedName>
    <definedName name="h" hidden="1">{"'Lijst1'!$A$16:$N$23"}</definedName>
    <definedName name="HTML_CodePage" hidden="1">1252</definedName>
    <definedName name="HTML_Control" localSheetId="10" hidden="1">{"'Lijst1'!$A$16:$N$23"}</definedName>
    <definedName name="HTML_Control" localSheetId="4" hidden="1">{"'Lijst1'!$A$16:$N$23"}</definedName>
    <definedName name="HTML_Control" localSheetId="12" hidden="1">{"'Lijst1'!$A$16:$N$23"}</definedName>
    <definedName name="HTML_Control" localSheetId="6" hidden="1">{"'Lijst1'!$A$16:$N$23"}</definedName>
    <definedName name="HTML_Control" localSheetId="7" hidden="1">{"'Lijst1'!$A$16:$N$23"}</definedName>
    <definedName name="HTML_Control" localSheetId="1" hidden="1">{"'Lijst1'!$A$16:$N$23"}</definedName>
    <definedName name="HTML_Control" localSheetId="2"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Parameters!$C$3</definedName>
    <definedName name="keuze_lijst_uzovi_nummer">Parameters!$D$13:$D$39</definedName>
    <definedName name="keuze_uzovi_nummer">NAW_gegevens!$C$5</definedName>
    <definedName name="kwartaal_id">Parameters!$C$2</definedName>
    <definedName name="naw_email_adres">NAW_gegevens!$C$11</definedName>
    <definedName name="naw_naam_contactpersoon">NAW_gegevens!$C$9</definedName>
    <definedName name="naw_naam_zorgverzekeraar">NAW_gegevens!$C$7</definedName>
    <definedName name="naw_plaats_zorgverzekeraar">NAW_gegevens!$C$8</definedName>
    <definedName name="naw_telefoon_nummer">NAW_gegevens!$C$10</definedName>
    <definedName name="naw_uzovi_zorgverzekeraar">NAW_gegevens!$C$6</definedName>
    <definedName name="pagina_controle_overzicht_1">Controleoverzicht!$C$6:$M$54</definedName>
    <definedName name="pagina_controle_overzicht_2">Controleoverzicht!$C$56:$M$101</definedName>
    <definedName name="pagina_controle_overzicht_3">Controleoverzicht!$C$103:$M$146</definedName>
    <definedName name="pagina_hoofdmenu">Hoofdmenu!$A$1:$B$16</definedName>
    <definedName name="pagina_kostenverzamelstaat_1">Kostenverzamelstaat!$C$6:$O$40</definedName>
    <definedName name="pagina_kostenverzamelstaat_2">Kostenverzamelstaat!$C$42:$O$76</definedName>
    <definedName name="pagina_kostenverzamelstaat_3">Kostenverzamelstaat!$C$78:$O$111</definedName>
    <definedName name="pagina_kostenverzamelstaat_4">Kostenverzamelstaat!$C$113:$O$117</definedName>
    <definedName name="pagina_kostenverzamelstaat_5">Kostenverzamelstaat!$C$118:$O$146</definedName>
    <definedName name="pagina_mededelingen_1">Mededelingen!$C$6:$M$49</definedName>
    <definedName name="pagina_naw">NAW_gegevens!$B$3:$F$40</definedName>
    <definedName name="pagina_spec_informatie_a_1">'Specifieke informatie A'!$C$6:$M$48</definedName>
    <definedName name="pagina_spec_informatie_a_2">'Specifieke informatie A'!$C$50:$M$93</definedName>
    <definedName name="pagina_spec_informatie_a_3">'Specifieke informatie A'!#REF!</definedName>
    <definedName name="pagina_spec_informatie_a_4">'Specifieke informatie A'!#REF!</definedName>
    <definedName name="pagina_spec_informatie_c_1">'Specifieke informatie C'!$C$6:$M$46</definedName>
    <definedName name="pagina_spec_informatie_c_2">'Specifieke informatie C'!#REF!</definedName>
    <definedName name="pagina_spec_informatie_c_3">'Specifieke informatie C'!$C$91:$M$133</definedName>
    <definedName name="pagina_spec_informatie_c_4">'Specifieke informatie C'!$C$134:$M$139</definedName>
    <definedName name="pagina_spec_informatie_c_5">'Specifieke informatie C'!$C$165:$M$176</definedName>
    <definedName name="pagina_spec_informatie_c_6">'Specifieke informatie C'!#REF!</definedName>
    <definedName name="pagina_spec_informatie_c_7">'Specifieke informatie C'!#REF!</definedName>
    <definedName name="pagina_toelichting">Toelichting!$A$3:$L$45</definedName>
    <definedName name="pagina_voorblad">Voorblad!$C$6:$M$52</definedName>
    <definedName name="pagina_wanbetalers">Wanbetalers!$C$6:$L$48</definedName>
    <definedName name="revisie_datum">Parameters!$C$7</definedName>
    <definedName name="revisie_id">Parameters!$C$6</definedName>
    <definedName name="versie_id">Parameters!$C$8</definedName>
    <definedName name="wet_id">Parameters!$C$4</definedName>
  </definedNames>
  <calcPr calcId="162913"/>
</workbook>
</file>

<file path=xl/calcChain.xml><?xml version="1.0" encoding="utf-8"?>
<calcChain xmlns="http://schemas.openxmlformats.org/spreadsheetml/2006/main">
  <c r="N68" i="14" l="1"/>
  <c r="M68" i="14"/>
  <c r="L68" i="14"/>
  <c r="K68" i="14"/>
  <c r="K29" i="18" l="1"/>
  <c r="L36" i="10"/>
  <c r="N38" i="14"/>
  <c r="M38" i="14"/>
  <c r="L38" i="14"/>
  <c r="K38" i="14"/>
  <c r="J38" i="14"/>
  <c r="I38" i="14"/>
  <c r="L60" i="9" l="1"/>
  <c r="L61" i="9"/>
  <c r="L62" i="9"/>
  <c r="L63" i="9"/>
  <c r="L64" i="9"/>
  <c r="L65" i="9"/>
  <c r="L66" i="9"/>
  <c r="L67" i="9"/>
  <c r="L68" i="9"/>
  <c r="L69" i="9"/>
  <c r="L70" i="9"/>
  <c r="L71" i="9"/>
  <c r="L72" i="9"/>
  <c r="L73" i="9"/>
  <c r="L74" i="9"/>
  <c r="L75" i="9"/>
  <c r="L76" i="9"/>
  <c r="L77" i="9"/>
  <c r="L78" i="9"/>
  <c r="L79" i="9"/>
  <c r="L59" i="9"/>
  <c r="I79" i="9"/>
  <c r="Q31" i="14" l="1"/>
  <c r="Q32" i="14"/>
  <c r="Q123" i="14" l="1"/>
  <c r="Q122" i="14"/>
  <c r="Q120" i="14"/>
  <c r="Q121" i="14"/>
  <c r="Q109" i="14"/>
  <c r="Q106" i="14"/>
  <c r="Q105" i="14"/>
  <c r="Q102" i="14"/>
  <c r="Q101" i="14"/>
  <c r="Q100" i="14"/>
  <c r="Q98" i="14"/>
  <c r="Q95" i="14"/>
  <c r="Q94" i="14"/>
  <c r="Q93" i="14"/>
  <c r="Q90" i="14"/>
  <c r="Q89" i="14"/>
  <c r="Q88" i="14"/>
  <c r="Q87" i="14"/>
  <c r="Q74" i="14"/>
  <c r="Q72" i="14"/>
  <c r="Q70" i="14"/>
  <c r="Q67" i="14"/>
  <c r="Q66" i="14"/>
  <c r="Q65" i="14"/>
  <c r="Q64" i="14"/>
  <c r="Q63" i="14"/>
  <c r="Q62" i="14"/>
  <c r="Q59" i="14"/>
  <c r="Q58" i="14"/>
  <c r="Q57" i="14"/>
  <c r="Q56" i="14"/>
  <c r="Q55" i="14"/>
  <c r="Q54" i="14"/>
  <c r="Q53" i="14"/>
  <c r="Q52" i="14"/>
  <c r="Q51" i="14"/>
  <c r="Q37" i="14"/>
  <c r="Q36" i="14"/>
  <c r="Q35" i="14"/>
  <c r="Q30" i="14"/>
  <c r="Q28" i="14"/>
  <c r="Q26" i="14"/>
  <c r="Q17" i="14"/>
  <c r="Q18" i="14"/>
  <c r="Q19" i="14"/>
  <c r="Q20" i="14"/>
  <c r="Q21" i="14"/>
  <c r="Q22" i="14"/>
  <c r="Q23" i="14"/>
  <c r="Q16" i="14"/>
  <c r="J81" i="12" l="1"/>
  <c r="K81" i="12"/>
  <c r="L81" i="12"/>
  <c r="L80" i="12"/>
  <c r="K80" i="12"/>
  <c r="J80" i="12"/>
  <c r="J74" i="12"/>
  <c r="K74" i="12"/>
  <c r="L74" i="12"/>
  <c r="J75" i="12"/>
  <c r="K75" i="12"/>
  <c r="L75" i="12"/>
  <c r="J38" i="12"/>
  <c r="K38" i="12"/>
  <c r="L38" i="12"/>
  <c r="J67" i="12"/>
  <c r="K67" i="12"/>
  <c r="L67" i="12"/>
  <c r="J64" i="12"/>
  <c r="K64" i="12"/>
  <c r="L64" i="12"/>
  <c r="K43" i="12"/>
  <c r="K42" i="12"/>
  <c r="L43" i="12"/>
  <c r="L42" i="12"/>
  <c r="J43" i="12"/>
  <c r="J42" i="12"/>
  <c r="H131" i="10" l="1"/>
  <c r="H122" i="10"/>
  <c r="G147" i="10"/>
  <c r="H147" i="10"/>
  <c r="L82" i="12"/>
  <c r="K82" i="12"/>
  <c r="J82" i="12"/>
  <c r="J41" i="12"/>
  <c r="L22" i="12"/>
  <c r="K22" i="12"/>
  <c r="J22" i="12"/>
  <c r="J90" i="18"/>
  <c r="J89" i="18"/>
  <c r="K89" i="18"/>
  <c r="K90" i="18"/>
  <c r="D92" i="18"/>
  <c r="K92" i="18"/>
  <c r="L17" i="9"/>
  <c r="K18" i="12" s="1"/>
  <c r="I107" i="14"/>
  <c r="I103" i="14"/>
  <c r="I96" i="14"/>
  <c r="N75" i="14"/>
  <c r="M75" i="14"/>
  <c r="L75" i="14"/>
  <c r="K75" i="14"/>
  <c r="J75" i="14"/>
  <c r="I75" i="14"/>
  <c r="M60" i="14"/>
  <c r="J60" i="14"/>
  <c r="I60" i="14"/>
  <c r="I68" i="14"/>
  <c r="J68" i="14"/>
  <c r="I47" i="14"/>
  <c r="I24" i="14" l="1"/>
  <c r="D26" i="13" l="1"/>
  <c r="D35" i="13"/>
  <c r="D39" i="13"/>
  <c r="D38" i="13"/>
  <c r="D37" i="13"/>
  <c r="D36" i="13"/>
  <c r="D34" i="13"/>
  <c r="D33" i="13"/>
  <c r="D32" i="13"/>
  <c r="D31" i="13"/>
  <c r="D30" i="13"/>
  <c r="D29" i="13"/>
  <c r="D28" i="13"/>
  <c r="D27" i="13"/>
  <c r="D25" i="13"/>
  <c r="D24" i="13"/>
  <c r="D23" i="13"/>
  <c r="D22" i="13"/>
  <c r="D21" i="13"/>
  <c r="D20" i="13"/>
  <c r="D19" i="13"/>
  <c r="D18" i="13"/>
  <c r="D17" i="13"/>
  <c r="D16" i="13"/>
  <c r="D15" i="13"/>
  <c r="D14" i="13"/>
  <c r="D13" i="13"/>
  <c r="K84" i="18" l="1"/>
  <c r="K79" i="18"/>
  <c r="J71" i="18"/>
  <c r="J84" i="18"/>
  <c r="J79" i="18"/>
  <c r="J58" i="18"/>
  <c r="J61" i="18" s="1"/>
  <c r="J37" i="18"/>
  <c r="J40" i="18" s="1"/>
  <c r="J29" i="18"/>
  <c r="J20" i="18"/>
  <c r="J15" i="18"/>
  <c r="J21" i="18" s="1"/>
  <c r="K15" i="18"/>
  <c r="K20" i="18"/>
  <c r="K21" i="18" s="1"/>
  <c r="K37" i="18"/>
  <c r="K40" i="18" s="1"/>
  <c r="D47" i="18"/>
  <c r="K47" i="18"/>
  <c r="D49" i="18"/>
  <c r="K58" i="18"/>
  <c r="K61" i="18" s="1"/>
  <c r="K71" i="18"/>
  <c r="J96" i="14" l="1"/>
  <c r="K96" i="14"/>
  <c r="L96" i="14"/>
  <c r="M96" i="14"/>
  <c r="N96" i="14"/>
  <c r="I131" i="10" l="1"/>
  <c r="J131" i="10"/>
  <c r="K131" i="10"/>
  <c r="L131" i="10"/>
  <c r="I122" i="10"/>
  <c r="J122" i="10"/>
  <c r="K122" i="10"/>
  <c r="L122" i="10"/>
  <c r="L147" i="10" l="1"/>
  <c r="K147" i="10"/>
  <c r="J147" i="10"/>
  <c r="I147" i="10"/>
  <c r="N107" i="14"/>
  <c r="J107" i="14"/>
  <c r="K107" i="14"/>
  <c r="L107" i="14"/>
  <c r="M107" i="14"/>
  <c r="G131" i="10"/>
  <c r="G122" i="10"/>
  <c r="D6" i="18" l="1"/>
  <c r="J78" i="12" l="1"/>
  <c r="K78" i="12"/>
  <c r="L78" i="12"/>
  <c r="J79" i="12"/>
  <c r="K79" i="12"/>
  <c r="L79" i="12"/>
  <c r="J77" i="12"/>
  <c r="K77" i="12"/>
  <c r="L77" i="12"/>
  <c r="J76" i="12"/>
  <c r="K76" i="12"/>
  <c r="L76" i="12"/>
  <c r="J72" i="12"/>
  <c r="K72" i="12"/>
  <c r="L72" i="12"/>
  <c r="J73" i="12"/>
  <c r="K73" i="12"/>
  <c r="L73" i="12"/>
  <c r="J69" i="12"/>
  <c r="K69" i="12"/>
  <c r="L69" i="12"/>
  <c r="J70" i="12"/>
  <c r="K70" i="12"/>
  <c r="L70" i="12"/>
  <c r="J71" i="12"/>
  <c r="K71" i="12"/>
  <c r="L71" i="12"/>
  <c r="J63" i="12"/>
  <c r="K63" i="12"/>
  <c r="L63" i="12"/>
  <c r="J65" i="12"/>
  <c r="K65" i="12"/>
  <c r="L65" i="12"/>
  <c r="J66" i="12"/>
  <c r="K66" i="12"/>
  <c r="L66" i="12"/>
  <c r="J68" i="12"/>
  <c r="K68" i="12"/>
  <c r="L68" i="12"/>
  <c r="L62" i="12"/>
  <c r="K62" i="12"/>
  <c r="J62" i="12"/>
  <c r="J48" i="12"/>
  <c r="K48" i="12"/>
  <c r="L48" i="12"/>
  <c r="J49" i="12"/>
  <c r="K49" i="12"/>
  <c r="L49" i="12"/>
  <c r="J40" i="12"/>
  <c r="K40" i="12"/>
  <c r="L40" i="12"/>
  <c r="K41" i="12"/>
  <c r="L41" i="12"/>
  <c r="J44" i="12"/>
  <c r="K44" i="12"/>
  <c r="L44" i="12"/>
  <c r="J45" i="12"/>
  <c r="K45" i="12"/>
  <c r="L45" i="12"/>
  <c r="J46" i="12"/>
  <c r="K46" i="12"/>
  <c r="L46" i="12"/>
  <c r="J47" i="12"/>
  <c r="K47" i="12"/>
  <c r="L47" i="12"/>
  <c r="J39" i="12"/>
  <c r="L39" i="12"/>
  <c r="K39" i="12"/>
  <c r="J34" i="12"/>
  <c r="K34" i="12"/>
  <c r="L34" i="12"/>
  <c r="J35" i="12"/>
  <c r="K35" i="12"/>
  <c r="L35" i="12"/>
  <c r="J36" i="12"/>
  <c r="K36" i="12"/>
  <c r="L36" i="12"/>
  <c r="J37" i="12"/>
  <c r="K37" i="12"/>
  <c r="L37" i="12"/>
  <c r="L32" i="12"/>
  <c r="K32" i="12"/>
  <c r="J32" i="12"/>
  <c r="J23" i="12"/>
  <c r="K23" i="12"/>
  <c r="L23" i="12"/>
  <c r="J24" i="12"/>
  <c r="K24" i="12"/>
  <c r="L24" i="12"/>
  <c r="J25" i="12"/>
  <c r="K25" i="12"/>
  <c r="L25" i="12"/>
  <c r="J26" i="12"/>
  <c r="K26" i="12"/>
  <c r="L26" i="12"/>
  <c r="J27" i="12"/>
  <c r="K27" i="12"/>
  <c r="L27" i="12"/>
  <c r="J28" i="12"/>
  <c r="K28" i="12"/>
  <c r="L28" i="12"/>
  <c r="J29" i="12"/>
  <c r="K29" i="12"/>
  <c r="L29" i="12"/>
  <c r="J30" i="12"/>
  <c r="K30" i="12"/>
  <c r="L30" i="12"/>
  <c r="J31" i="12"/>
  <c r="K31" i="12"/>
  <c r="L31" i="12"/>
  <c r="J33" i="12"/>
  <c r="K33" i="12"/>
  <c r="L33" i="12"/>
  <c r="L204" i="10" l="1"/>
  <c r="L198" i="10"/>
  <c r="L63" i="10" l="1"/>
  <c r="L57" i="10"/>
  <c r="J87" i="9"/>
  <c r="L86" i="9"/>
  <c r="J13" i="12" s="1"/>
  <c r="K79" i="9"/>
  <c r="J79" i="9"/>
  <c r="J12" i="12" l="1"/>
  <c r="J14" i="12" s="1"/>
  <c r="C6" i="7"/>
  <c r="D8" i="14" s="1"/>
  <c r="D51" i="18" l="1"/>
  <c r="K51" i="18"/>
  <c r="K8" i="18"/>
  <c r="D8" i="18"/>
  <c r="D6" i="16" l="1"/>
  <c r="I11" i="14" l="1"/>
  <c r="L187" i="10" l="1"/>
  <c r="L156" i="10"/>
  <c r="K156" i="10"/>
  <c r="J156" i="10"/>
  <c r="I156" i="10"/>
  <c r="H156" i="10"/>
  <c r="G156" i="10"/>
  <c r="G103" i="10"/>
  <c r="K113" i="10"/>
  <c r="I113" i="10"/>
  <c r="J113" i="10"/>
  <c r="L113" i="10"/>
  <c r="H113" i="10"/>
  <c r="G113" i="10"/>
  <c r="H103" i="10"/>
  <c r="I103" i="10"/>
  <c r="J103" i="10"/>
  <c r="K103" i="10"/>
  <c r="L103" i="10"/>
  <c r="L44" i="10"/>
  <c r="L27" i="10"/>
  <c r="L16" i="10"/>
  <c r="N103" i="14"/>
  <c r="J103" i="14"/>
  <c r="K103" i="14"/>
  <c r="L103" i="14"/>
  <c r="M103" i="14"/>
  <c r="D158" i="12" l="1"/>
  <c r="J33" i="14" l="1"/>
  <c r="K33" i="14"/>
  <c r="L33" i="14"/>
  <c r="M33" i="14"/>
  <c r="N33" i="14"/>
  <c r="I33" i="14"/>
  <c r="D16" i="8" l="1"/>
  <c r="N24" i="14"/>
  <c r="M24" i="14"/>
  <c r="L24" i="14"/>
  <c r="K24" i="14"/>
  <c r="J24" i="14"/>
  <c r="J91" i="14"/>
  <c r="K60" i="14"/>
  <c r="K91" i="14"/>
  <c r="L60" i="14"/>
  <c r="L91" i="14"/>
  <c r="M91" i="14"/>
  <c r="N60" i="14"/>
  <c r="N91" i="14"/>
  <c r="I91" i="14"/>
  <c r="I110" i="14" s="1"/>
  <c r="J18" i="12" s="1"/>
  <c r="M83" i="14"/>
  <c r="K83" i="14"/>
  <c r="I83" i="14"/>
  <c r="M47" i="14"/>
  <c r="K47" i="14"/>
  <c r="M11" i="14"/>
  <c r="K11" i="14"/>
  <c r="L8" i="9"/>
  <c r="D54" i="12"/>
  <c r="L54" i="12"/>
  <c r="D56" i="12"/>
  <c r="L89" i="10"/>
  <c r="D89" i="10"/>
  <c r="D48" i="10"/>
  <c r="L172" i="12"/>
  <c r="D172" i="12"/>
  <c r="D134" i="12"/>
  <c r="L216" i="10"/>
  <c r="D216" i="10"/>
  <c r="D178" i="10"/>
  <c r="L49" i="17"/>
  <c r="D49" i="17"/>
  <c r="D6" i="17"/>
  <c r="K48" i="16"/>
  <c r="D48" i="16"/>
  <c r="N146" i="14"/>
  <c r="D76" i="14"/>
  <c r="N76" i="14"/>
  <c r="L176" i="10"/>
  <c r="D176" i="10"/>
  <c r="D135" i="10"/>
  <c r="D133" i="10"/>
  <c r="L101" i="12"/>
  <c r="L132" i="12"/>
  <c r="L133" i="10"/>
  <c r="D91" i="10"/>
  <c r="L46" i="10"/>
  <c r="D46" i="10"/>
  <c r="B4" i="6"/>
  <c r="N111" i="14"/>
  <c r="D113" i="14"/>
  <c r="D111" i="14"/>
  <c r="D78" i="14"/>
  <c r="D146" i="14"/>
  <c r="D42" i="14"/>
  <c r="N40" i="14"/>
  <c r="D40" i="14"/>
  <c r="D6" i="14"/>
  <c r="D6" i="10"/>
  <c r="L48" i="9"/>
  <c r="D48" i="9"/>
  <c r="D93" i="9"/>
  <c r="L93" i="9"/>
  <c r="D6" i="9"/>
  <c r="D50" i="9"/>
  <c r="F3" i="13"/>
  <c r="F5" i="13" s="1"/>
  <c r="D101" i="12"/>
  <c r="C5" i="13"/>
  <c r="C8" i="13" s="1"/>
  <c r="D132" i="12"/>
  <c r="D103" i="12"/>
  <c r="B4" i="7"/>
  <c r="A2" i="5"/>
  <c r="D6" i="12"/>
  <c r="D14" i="8"/>
  <c r="N8" i="14"/>
  <c r="N110" i="14" l="1"/>
  <c r="M110" i="14"/>
  <c r="L110" i="14"/>
  <c r="K110" i="14"/>
  <c r="J110" i="14"/>
  <c r="L18" i="12"/>
  <c r="L136" i="12"/>
  <c r="N115" i="14"/>
  <c r="D52" i="9"/>
  <c r="N80" i="14"/>
  <c r="D115" i="14"/>
  <c r="L105" i="12"/>
  <c r="D7" i="17"/>
  <c r="L8" i="12"/>
  <c r="L180" i="10"/>
  <c r="D93" i="10"/>
  <c r="D8" i="12"/>
  <c r="L93" i="10"/>
  <c r="D50" i="10"/>
  <c r="D136" i="12"/>
  <c r="L58" i="12"/>
  <c r="D180" i="10"/>
  <c r="D8" i="9"/>
  <c r="D8" i="16"/>
  <c r="L50" i="10"/>
  <c r="K8" i="16"/>
  <c r="D137" i="10"/>
  <c r="L8" i="10"/>
  <c r="D58" i="12"/>
  <c r="L52" i="9"/>
  <c r="N44" i="14"/>
  <c r="D80" i="14"/>
  <c r="D44" i="14"/>
  <c r="D105" i="12"/>
  <c r="L7" i="17"/>
  <c r="D8" i="10"/>
  <c r="L137" i="10"/>
  <c r="F4" i="13" l="1"/>
</calcChain>
</file>

<file path=xl/sharedStrings.xml><?xml version="1.0" encoding="utf-8"?>
<sst xmlns="http://schemas.openxmlformats.org/spreadsheetml/2006/main" count="5479" uniqueCount="1771">
  <si>
    <t>SPECIFIEKE INFORMATIE C - CONTRACTINFORMATIE</t>
  </si>
  <si>
    <t xml:space="preserve"> Subtotaal gecontracteerde zorg</t>
  </si>
  <si>
    <t xml:space="preserve"> CONTRACTINFORMATIE MEDISCH SPECIALISTISCHE ZORG, rubriek 06</t>
  </si>
  <si>
    <t xml:space="preserve"> CONTRACTINFORMATIE HUISARTSENZORG EN MULTIDISCIPLINAIRE ZORG, rubriek 01</t>
  </si>
  <si>
    <t xml:space="preserve"> Huisartsenzorg, codes 503, 504, 505, 506, 507, 515</t>
  </si>
  <si>
    <t xml:space="preserve"> Gecontracteerde zorg</t>
  </si>
  <si>
    <t xml:space="preserve"> Subtotaal huisartsenzorg</t>
  </si>
  <si>
    <t xml:space="preserve"> Multidisciplinaire zorg, codes 510 en 516</t>
  </si>
  <si>
    <t xml:space="preserve"> Subtotaal multidisciplinaire zorg</t>
  </si>
  <si>
    <t xml:space="preserve"> CONTRACTINFORMATIE VERPLEGING EN VERZORGING, rubriek 03</t>
  </si>
  <si>
    <t xml:space="preserve"> 507 Overige tarieven</t>
  </si>
  <si>
    <t xml:space="preserve"> 510 Multidisciplinaire zorg</t>
  </si>
  <si>
    <t xml:space="preserve"> 515 Resultaatbeloning en zorgvernieuwing huisartsen</t>
  </si>
  <si>
    <t xml:space="preserve"> 516 Resultaatbeloning en zorgvernieuwing MDZ</t>
  </si>
  <si>
    <t xml:space="preserve"> 530 Kosten van verpleging en verzorging</t>
  </si>
  <si>
    <t xml:space="preserve"> 613.1 Integrale kosten van DBC-zorgproduct gereguleerde segment </t>
  </si>
  <si>
    <t xml:space="preserve"> 615.1 Integrale kosten van DBC-zorgproduct vrije segment</t>
  </si>
  <si>
    <t xml:space="preserve"> 661 Kosten specialistische GGZ met verblijf</t>
  </si>
  <si>
    <t xml:space="preserve"> 661.1 Kosten LGGZ (langdurige GGZ, jaar 2 en 3)</t>
  </si>
  <si>
    <t xml:space="preserve"> 662 Kosten specialistische GGZ zonder verblijf</t>
  </si>
  <si>
    <t xml:space="preserve"> 702 Kosten van zorg zintuiglijk gehandicapten </t>
  </si>
  <si>
    <t xml:space="preserve"> 613.1 Integrale kosten DBC-zorgproduct gereguleerd segment</t>
  </si>
  <si>
    <t xml:space="preserve"> 615.1 Integrale kosten DBC-zorgproduct vrije segment</t>
  </si>
  <si>
    <t>3343</t>
  </si>
  <si>
    <t>STAD HOLLAND ZORGVERZEKERAAR OWM U.A.</t>
  </si>
  <si>
    <t>RUBRIEK 01 HUISARTSENZORG</t>
  </si>
  <si>
    <t xml:space="preserve">  CODE 503 - BIJZONDERE BETALINGEN</t>
  </si>
  <si>
    <t xml:space="preserve"> Module achterstandsfonds</t>
  </si>
  <si>
    <t xml:space="preserve"> Module modernisering en innovatie</t>
  </si>
  <si>
    <t xml:space="preserve"> Passantentarieven</t>
  </si>
  <si>
    <t xml:space="preserve"> Overige kosten</t>
  </si>
  <si>
    <t xml:space="preserve"> TOTAAL code 503</t>
  </si>
  <si>
    <t xml:space="preserve">  CODE 506 - CONSULTTARIEVEN</t>
  </si>
  <si>
    <t xml:space="preserve"> TOTAAL code 506</t>
  </si>
  <si>
    <t xml:space="preserve"> PGB</t>
  </si>
  <si>
    <t xml:space="preserve"> CODE 700 - OVERIGE KOSTEN</t>
  </si>
  <si>
    <t xml:space="preserve"> TOTAAL code 700</t>
  </si>
  <si>
    <t xml:space="preserve">OHRA ZIEKTEKOSTENVERZEKERINGEN N.V. </t>
  </si>
  <si>
    <t xml:space="preserve">ASR BASIS ZIEKTENKOSTENVERZEKERINGEN N.V. </t>
  </si>
  <si>
    <t>MENZIS ZORGVERZEKERAAR NV</t>
  </si>
  <si>
    <t>WAGENINGEN</t>
  </si>
  <si>
    <t>ANDERZORG NV</t>
  </si>
  <si>
    <t>3332</t>
  </si>
  <si>
    <t>3333</t>
  </si>
  <si>
    <t>ENO ZORGVERZEKERAAR N.V.</t>
  </si>
  <si>
    <t>DE FRIESLAND ZORGVERZEKERAAR N.V.</t>
  </si>
  <si>
    <t>OWM CENTRALE ZORGVERZEKRAARS GROEP, ZORGVERZEKERAAR UA'</t>
  </si>
  <si>
    <t>ENO</t>
  </si>
  <si>
    <t xml:space="preserve">612   </t>
  </si>
  <si>
    <t xml:space="preserve"> Multidisciplinaire zorgverlening COPD (vergoedingscomponent te verzekeren prestatie Zvw) </t>
  </si>
  <si>
    <t xml:space="preserve"> 612 Kosten add-on's </t>
  </si>
  <si>
    <t xml:space="preserve"> 625 Kosten dieetadvisering </t>
  </si>
  <si>
    <t xml:space="preserve"> OPBRENGSTEN VERHAAL</t>
  </si>
  <si>
    <t xml:space="preserve"> SCHADE T.L.V. HET VRIJWILLIG EIGEN RISICO</t>
  </si>
  <si>
    <t xml:space="preserve"> SCHADE T.L.V. HET VERPLICHT EIGEN RISICO</t>
  </si>
  <si>
    <t xml:space="preserve"> 700 Overige kosten</t>
  </si>
  <si>
    <t>0000 KIES UW UZOVI-NUMMER</t>
  </si>
  <si>
    <t xml:space="preserve">670   </t>
  </si>
  <si>
    <t xml:space="preserve"> TOTAAL RUBRIEK 11</t>
  </si>
  <si>
    <t xml:space="preserve"> Integrale kosten van DBC-zorgproduct 
 gereguleerde segment  </t>
  </si>
  <si>
    <t xml:space="preserve"> Integrale kosten DBC-zorgproduct vrije segment</t>
  </si>
  <si>
    <t xml:space="preserve"> Overige zorgproducten</t>
  </si>
  <si>
    <t xml:space="preserve">611   </t>
  </si>
  <si>
    <t xml:space="preserve"> TOTAAL RUBRIEK 13</t>
  </si>
  <si>
    <t xml:space="preserve"> 611 Overige zorgproducten (naar instelling)</t>
  </si>
  <si>
    <t xml:space="preserve"> TOTAAL code 611</t>
  </si>
  <si>
    <t xml:space="preserve">     ● Informatie risicoverevening (pagina 1 t/m 4)</t>
  </si>
  <si>
    <t xml:space="preserve"> 611 Overige zorgproducten</t>
  </si>
  <si>
    <t>GRONINGEN</t>
  </si>
  <si>
    <t>SPECIFIEKE INFORMATIE C - WANBETALERS</t>
  </si>
  <si>
    <t>SPECIFICATIES VAN WANBETALERS</t>
  </si>
  <si>
    <t xml:space="preserve"> Verstuurde vierdemaandsbrieven</t>
  </si>
  <si>
    <t xml:space="preserve"> Verstuurde tweedemaandsbrieven</t>
  </si>
  <si>
    <t xml:space="preserve"> Actieve stabilisatieovereenkomsten voor premiebetaling.</t>
  </si>
  <si>
    <t xml:space="preserve">    WANBETALERS (SPECIFIEKE INFORMATIE C)</t>
  </si>
  <si>
    <t>MEDEDELINGEN :</t>
  </si>
  <si>
    <t xml:space="preserve"> Verzekeringnemers die een achterstand in de premiebetaling hebben van 
 twee of meer, maar minder dan vier volle maandpremies.</t>
  </si>
  <si>
    <t xml:space="preserve"> Verzekeringnemers die een achterstand in de premiebetaling hebben van 
 vier of meer, maar minder dan zes volle maandpremies.</t>
  </si>
  <si>
    <t xml:space="preserve"> Verzekeringnemers die een achterstand in de premiebetaling hebben van 
 zes of meer volle maandpremies.</t>
  </si>
  <si>
    <t xml:space="preserve"> Selecteer uw nummer:</t>
  </si>
  <si>
    <t xml:space="preserve"> Kosten vervoer per openbaar vervoer, taxi 
 en eigen auto</t>
  </si>
  <si>
    <t xml:space="preserve"> Kosten van eerstelijnsdiagnostiek 
 aangevraagd door eerstelijnszorg-
 aanbieders geleverd door 
 huisartsenlaboratoria </t>
  </si>
  <si>
    <t xml:space="preserve"> CODE 610 - OVERIGE KOSTEN 
 ZIEKENHUISZORG EN CURATIEVE ZORG</t>
  </si>
  <si>
    <t xml:space="preserve"> Totaal kosten t.l.v. deelbijdragen (totaal lasten t/m rubriek 16)
 - inclusief balanspost</t>
  </si>
  <si>
    <t xml:space="preserve"> </t>
  </si>
  <si>
    <t>Navigatie</t>
  </si>
  <si>
    <t xml:space="preserve"> Uzovi-nummer:</t>
  </si>
  <si>
    <t xml:space="preserve"> Contactpersoon:</t>
  </si>
  <si>
    <t xml:space="preserve"> Telefoonnummer:</t>
  </si>
  <si>
    <t xml:space="preserve"> Kosten consulten huisartsen</t>
  </si>
  <si>
    <t xml:space="preserve"> Kosten visites huisartsen</t>
  </si>
  <si>
    <t xml:space="preserve"> E-mail:</t>
  </si>
  <si>
    <t>Let op dat u het goede UZOVI-nummer invult, zie onderstaand overzicht:</t>
  </si>
  <si>
    <t>UZOVI</t>
  </si>
  <si>
    <t>NAAM</t>
  </si>
  <si>
    <t>PLAATS</t>
  </si>
  <si>
    <t>0101</t>
  </si>
  <si>
    <t>N.V. UNIVÉ ZORG</t>
  </si>
  <si>
    <t>0104</t>
  </si>
  <si>
    <t>DELTA LLOYD ZORGVERZEKERING N.V.</t>
  </si>
  <si>
    <t>0201</t>
  </si>
  <si>
    <t>ARNHEM</t>
  </si>
  <si>
    <t>FBTO ZORGVERZEKERINGEN N.V.</t>
  </si>
  <si>
    <t>LEEUWARDEN</t>
  </si>
  <si>
    <t>0403</t>
  </si>
  <si>
    <t>AMERSFOORT</t>
  </si>
  <si>
    <t>ONVZ ZIEKTEKOSTENVERZEKERAAR N.V.</t>
  </si>
  <si>
    <t>HOUTEN</t>
  </si>
  <si>
    <t>AVÉRO ACHMEA ZORGVERZEKERINGEN N.V.</t>
  </si>
  <si>
    <t>AMSTERDAM</t>
  </si>
  <si>
    <t>0699</t>
  </si>
  <si>
    <t>IZA ZORGVERZEKERAAR N.V.</t>
  </si>
  <si>
    <t>0736</t>
  </si>
  <si>
    <t>N.V. ZORGVERZEKERAAR UMC</t>
  </si>
  <si>
    <t>3311</t>
  </si>
  <si>
    <t>ZILVEREN KRUIS ACHMEA ZORGVERZEKERINGEN N.V.</t>
  </si>
  <si>
    <t>3313</t>
  </si>
  <si>
    <t>INTERPOLIS ZORGVERZEKERINGEN N.V.</t>
  </si>
  <si>
    <t>7029</t>
  </si>
  <si>
    <t>OWM ZORGVERZEKERAAR 'DSW' U.A.</t>
  </si>
  <si>
    <t>SCHIEDAM</t>
  </si>
  <si>
    <t>7032</t>
  </si>
  <si>
    <t>DEVENTER</t>
  </si>
  <si>
    <t>7037</t>
  </si>
  <si>
    <t>7053</t>
  </si>
  <si>
    <t>7084</t>
  </si>
  <si>
    <t>7085</t>
  </si>
  <si>
    <t>OWM ZORGVERZEKERAAR ZORG EN ZEKERHEID U.A.</t>
  </si>
  <si>
    <t>LEIDEN</t>
  </si>
  <si>
    <t>7095</t>
  </si>
  <si>
    <t>VGZ ZORGVERZEKERAAR N.V.</t>
  </si>
  <si>
    <t>7119</t>
  </si>
  <si>
    <t>TILBURG</t>
  </si>
  <si>
    <t>9015</t>
  </si>
  <si>
    <t>Pagina 1</t>
  </si>
  <si>
    <t>SPECIFIEKE INFORMATIE</t>
  </si>
  <si>
    <t>INVULSPECIFICATIES SPECIFIEKE INFORMATIE A</t>
  </si>
  <si>
    <t>Pagina 2</t>
  </si>
  <si>
    <t>VERZEKERDENSTAND NAAR RISICOKLASSE</t>
  </si>
  <si>
    <t>Peildatum: datum van nominale premieprolongatie</t>
  </si>
  <si>
    <t>AANTAL NAAR GESLACHT</t>
  </si>
  <si>
    <t>TOTAAL 
AANTAL</t>
  </si>
  <si>
    <t>MAN</t>
  </si>
  <si>
    <t>VROUW</t>
  </si>
  <si>
    <t xml:space="preserve">  2.     5  t/m   9</t>
  </si>
  <si>
    <t xml:space="preserve">  3.   10  t/m 14</t>
  </si>
  <si>
    <t xml:space="preserve">  4.   15  t/m 19</t>
  </si>
  <si>
    <t xml:space="preserve">  5.   20  t/m 24</t>
  </si>
  <si>
    <t xml:space="preserve">  6.   25  t/m 29</t>
  </si>
  <si>
    <t xml:space="preserve">  7.   30  t/m 34</t>
  </si>
  <si>
    <t xml:space="preserve">  8.   35  t/m 39</t>
  </si>
  <si>
    <t xml:space="preserve">  9.   40  t/m 44</t>
  </si>
  <si>
    <t xml:space="preserve"> 10.  45  t/m 49</t>
  </si>
  <si>
    <t xml:space="preserve"> 11.  50  t/m 54</t>
  </si>
  <si>
    <t xml:space="preserve"> 12.  55  t/m 59</t>
  </si>
  <si>
    <t xml:space="preserve"> 13.  60  t/m 64</t>
  </si>
  <si>
    <t xml:space="preserve"> 14.  65  t/m 69</t>
  </si>
  <si>
    <t xml:space="preserve"> 15.  70  t/m 74</t>
  </si>
  <si>
    <t xml:space="preserve"> 16.  75  t/m 79</t>
  </si>
  <si>
    <t xml:space="preserve"> 17.  80  t/m 84</t>
  </si>
  <si>
    <t xml:space="preserve"> 18.  85  t/m 89</t>
  </si>
  <si>
    <t xml:space="preserve"> 19.  90 en ouder</t>
  </si>
  <si>
    <t xml:space="preserve"> TOTAAL</t>
  </si>
  <si>
    <t>VERZEKERDENSTAND NAAR NOMINALE PREMIE</t>
  </si>
  <si>
    <t>AANTAL</t>
  </si>
  <si>
    <t>Pagina 3</t>
  </si>
  <si>
    <t>Pagina 4</t>
  </si>
  <si>
    <t>INVULSPECIFICATIES SPECIFIEKE INFORMATIE C</t>
  </si>
  <si>
    <t>KOSTENVERZAMELSTAAT</t>
  </si>
  <si>
    <t xml:space="preserve"> KOSTENRUBRIEK</t>
  </si>
  <si>
    <t xml:space="preserve"> Bijzondere betalingen</t>
  </si>
  <si>
    <t xml:space="preserve"> Avond-, nacht- en weekenddiensten</t>
  </si>
  <si>
    <t xml:space="preserve"> Inschrijftarieven</t>
  </si>
  <si>
    <t xml:space="preserve"> Consulttarieven</t>
  </si>
  <si>
    <t xml:space="preserve"> TOTAAL RUBRIEK 01</t>
  </si>
  <si>
    <t xml:space="preserve"> TOTAAL RUBRIEK 02</t>
  </si>
  <si>
    <t xml:space="preserve"> 04  MONDZORG</t>
  </si>
  <si>
    <t xml:space="preserve"> Kosten mondzorg volwassen verzekerden</t>
  </si>
  <si>
    <t xml:space="preserve"> Kosten mondzorg jeugdige verzekerden</t>
  </si>
  <si>
    <t xml:space="preserve"> TOTAAL RUBRIEK 04</t>
  </si>
  <si>
    <t xml:space="preserve"> TOTAAL RUBRIEK 05</t>
  </si>
  <si>
    <t xml:space="preserve"> Overige kosten ziekenhuiszorg en curatieve zorg</t>
  </si>
  <si>
    <t xml:space="preserve"> TOTAAL RUBRIEK 06</t>
  </si>
  <si>
    <t xml:space="preserve"> TOTAAL RUBRIEK 07</t>
  </si>
  <si>
    <t xml:space="preserve"> TOTAAL RUBRIEK 08</t>
  </si>
  <si>
    <t xml:space="preserve"> 09  ZIEKENVERVOER</t>
  </si>
  <si>
    <t xml:space="preserve"> TOTAAL RUBRIEK 09</t>
  </si>
  <si>
    <t xml:space="preserve"> 12  KRAAMZORG</t>
  </si>
  <si>
    <t xml:space="preserve"> TOTAAL RUBRIEK 12</t>
  </si>
  <si>
    <t xml:space="preserve"> 15  GRENSOVERSCHRIJDENDE ZORG</t>
  </si>
  <si>
    <t xml:space="preserve"> TOTAAL RUBRIEK 15</t>
  </si>
  <si>
    <t xml:space="preserve"> TOTAAL RUBRIEK 16</t>
  </si>
  <si>
    <t>Pagina 5</t>
  </si>
  <si>
    <t xml:space="preserve"> Academische ziekenhuizen</t>
  </si>
  <si>
    <t xml:space="preserve"> Zelfstandige behandelcentra</t>
  </si>
  <si>
    <t xml:space="preserve"> TOTAAL code 610</t>
  </si>
  <si>
    <t>VOLGENS
KOSTENVER- 
ZAMELSTAAT</t>
  </si>
  <si>
    <t>VERSCHIL</t>
  </si>
  <si>
    <t xml:space="preserve"> 503 Bijzondere betalingen</t>
  </si>
  <si>
    <t xml:space="preserve"> 504 Avond-, nacht- en weekenddiensten</t>
  </si>
  <si>
    <t xml:space="preserve"> 506 Consulttarieven</t>
  </si>
  <si>
    <t xml:space="preserve"> KOSTENSPECIFICATIES</t>
  </si>
  <si>
    <t xml:space="preserve"> Verzekerdenstand naar risicoklasse</t>
  </si>
  <si>
    <t xml:space="preserve"> Verzekerdenstand naar nominale premie</t>
  </si>
  <si>
    <t xml:space="preserve"> Verschil</t>
  </si>
  <si>
    <t>Kwartaal:</t>
  </si>
  <si>
    <t xml:space="preserve"> Module POH GGZ</t>
  </si>
  <si>
    <t xml:space="preserve">  CODE 515 - RESULTAATBELONING EN ZORGVERNIEUWING HUISARTSEN</t>
  </si>
  <si>
    <t xml:space="preserve">  CODE 516 - RESULTAATBELONING EN ZORGVERNIEUWING MDZ</t>
  </si>
  <si>
    <t xml:space="preserve"> Multidisciplinaire zorgverlening Diabetes Mellitus type 2 en multidisciplinaire zorgverlening Cardiovasculair risicomanagement 
 (vergoedingscomponent te verzekeren prestatie Zvw)</t>
  </si>
  <si>
    <t xml:space="preserve"> TOTAAL code 515</t>
  </si>
  <si>
    <t xml:space="preserve"> TOTAAL code 516</t>
  </si>
  <si>
    <t xml:space="preserve"> Kosten resultaatbeloning huisartsen</t>
  </si>
  <si>
    <t xml:space="preserve"> Kosten zorgvernieuwing huisartsen</t>
  </si>
  <si>
    <t xml:space="preserve"> Kosten resultaatbeloning MDZ</t>
  </si>
  <si>
    <t xml:space="preserve"> Kosten zorgvernieuwing MDZ</t>
  </si>
  <si>
    <t>Jaar:</t>
  </si>
  <si>
    <t>Wet:</t>
  </si>
  <si>
    <t>ZVW</t>
  </si>
  <si>
    <t>Document:</t>
  </si>
  <si>
    <t>Revisie:</t>
  </si>
  <si>
    <t>Revisiedatum:</t>
  </si>
  <si>
    <t>Versie:</t>
  </si>
  <si>
    <t>NAAM_UO</t>
  </si>
  <si>
    <t>FORMAT_UO1</t>
  </si>
  <si>
    <t>0000</t>
  </si>
  <si>
    <t>KIES UW UZOVI-NUMMER</t>
  </si>
  <si>
    <t>UNIVÉ ZORG</t>
  </si>
  <si>
    <t>OHRA ZIEKTEKOSTENVERZEKERINGEN</t>
  </si>
  <si>
    <t>FBTO</t>
  </si>
  <si>
    <t>ONVZ</t>
  </si>
  <si>
    <t>AVERO</t>
  </si>
  <si>
    <t>IZA</t>
  </si>
  <si>
    <t>UMC</t>
  </si>
  <si>
    <t>ZILVEREN KRUIS</t>
  </si>
  <si>
    <t>INTERPOLIS</t>
  </si>
  <si>
    <t>MENZIS</t>
  </si>
  <si>
    <t>ANDERZORG</t>
  </si>
  <si>
    <t>DSW</t>
  </si>
  <si>
    <t>OHRA ZORGVERZEKERINGEN</t>
  </si>
  <si>
    <t>DE FRIESLAND</t>
  </si>
  <si>
    <t>ZORG EN ZEKERHEID</t>
  </si>
  <si>
    <t>KOSTEN NAAR DEELBIJDRAGE</t>
  </si>
  <si>
    <t xml:space="preserve"> KOSTEN NAAR DEELBIJDRAGE</t>
  </si>
  <si>
    <t>SPECIFIEKE INFORMATIE A</t>
  </si>
  <si>
    <t xml:space="preserve">    SPECIFIEKE INFORMATIE A</t>
  </si>
  <si>
    <t>Afdrukken</t>
  </si>
  <si>
    <t xml:space="preserve"> VERZEKERDENSTANDEN</t>
  </si>
  <si>
    <t>SPECIFICATIES VAN KOSTEN EN PRODUCTIE</t>
  </si>
  <si>
    <t xml:space="preserve">  1b.   2  t/m   4</t>
  </si>
  <si>
    <t xml:space="preserve">  1a.   0  t/m   1</t>
  </si>
  <si>
    <t>KOSTENVERZAMELSTAAT - vervolg</t>
  </si>
  <si>
    <t>VOORBLAD</t>
  </si>
  <si>
    <t>CONTROLEOVERZICHT</t>
  </si>
  <si>
    <t>SPECIFICATIES INFORMATIE RISICOVEREVENING</t>
  </si>
  <si>
    <t xml:space="preserve"> Algemene ziekenhuizen</t>
  </si>
  <si>
    <t>NUMMER_UO</t>
  </si>
  <si>
    <t>560.1</t>
  </si>
  <si>
    <t>560.2</t>
  </si>
  <si>
    <t xml:space="preserve">561   </t>
  </si>
  <si>
    <t xml:space="preserve">503   </t>
  </si>
  <si>
    <t xml:space="preserve">504   </t>
  </si>
  <si>
    <t xml:space="preserve">505   </t>
  </si>
  <si>
    <t xml:space="preserve">506   </t>
  </si>
  <si>
    <t xml:space="preserve">520   </t>
  </si>
  <si>
    <t xml:space="preserve">580   </t>
  </si>
  <si>
    <t xml:space="preserve">581   </t>
  </si>
  <si>
    <t xml:space="preserve">545   </t>
  </si>
  <si>
    <t xml:space="preserve">610   </t>
  </si>
  <si>
    <t xml:space="preserve">619   </t>
  </si>
  <si>
    <t xml:space="preserve">620   </t>
  </si>
  <si>
    <t xml:space="preserve">621   </t>
  </si>
  <si>
    <t xml:space="preserve">623   </t>
  </si>
  <si>
    <t xml:space="preserve">624   </t>
  </si>
  <si>
    <t xml:space="preserve">625   </t>
  </si>
  <si>
    <t xml:space="preserve">640   </t>
  </si>
  <si>
    <t xml:space="preserve">650   </t>
  </si>
  <si>
    <t xml:space="preserve">651   </t>
  </si>
  <si>
    <t xml:space="preserve">680   </t>
  </si>
  <si>
    <t xml:space="preserve">700   </t>
  </si>
  <si>
    <t xml:space="preserve">730   </t>
  </si>
  <si>
    <t xml:space="preserve"> Zorgverzekeraar:</t>
  </si>
  <si>
    <t>STAD HOLLAND</t>
  </si>
  <si>
    <t>CZ</t>
  </si>
  <si>
    <t>OHRA ZORGVERZEKERINGEN  N.V.</t>
  </si>
  <si>
    <t xml:space="preserve"> TOTAAL RUBRIEK 10</t>
  </si>
  <si>
    <t xml:space="preserve">661   </t>
  </si>
  <si>
    <t xml:space="preserve">662   </t>
  </si>
  <si>
    <t xml:space="preserve"> Kosten gebitsprothesen</t>
  </si>
  <si>
    <t xml:space="preserve"> Kosten fysiotherapie</t>
  </si>
  <si>
    <t xml:space="preserve"> Kosten oefentherapie Mensendieck/Cesar</t>
  </si>
  <si>
    <t xml:space="preserve"> Kosten logopedie</t>
  </si>
  <si>
    <t xml:space="preserve"> Kosten ergotherapie</t>
  </si>
  <si>
    <t xml:space="preserve"> Kosten dieetadvisering</t>
  </si>
  <si>
    <t xml:space="preserve"> Kosten vervoer per ambulance/helikopter</t>
  </si>
  <si>
    <t>NAW-GEGEVENS</t>
  </si>
  <si>
    <t xml:space="preserve">    SPECIFIEKE INFORMATIE C</t>
  </si>
  <si>
    <t>SPECIFIEKE INFORMATIE C</t>
  </si>
  <si>
    <t xml:space="preserve">VOLGENS
DETAIL- 
SPECIFICATIE </t>
  </si>
  <si>
    <t>VERGELIJKING SPECIFIEKE INFORMATIE A EN C</t>
  </si>
  <si>
    <t xml:space="preserve"> 610 Overige kosten ziekenhuiszorg en curatieve zorg</t>
  </si>
  <si>
    <t xml:space="preserve"> 06  MEDISCH SPECIALISTISCHE ZORG</t>
  </si>
  <si>
    <t>RUBRIEK 06 MEDISCH SPECIALISTISCHE ZORG</t>
  </si>
  <si>
    <t xml:space="preserve"> 07  PARAMEDISCHE ZORG</t>
  </si>
  <si>
    <t xml:space="preserve"> 02 FARMACEUTISCHE ZORG</t>
  </si>
  <si>
    <t xml:space="preserve"> 08  HULPMIDDELENZORG</t>
  </si>
  <si>
    <t xml:space="preserve"> 05  VERLOSKUNDIGE ZORG</t>
  </si>
  <si>
    <t xml:space="preserve"> Kosten verloskundige zorg door verloskundigen</t>
  </si>
  <si>
    <t xml:space="preserve"> Kosten verloskundige zorg door huisartsen</t>
  </si>
  <si>
    <t xml:space="preserve">910   </t>
  </si>
  <si>
    <t xml:space="preserve">915   </t>
  </si>
  <si>
    <t xml:space="preserve"> KOSTENVERZAMELSTAAT</t>
  </si>
  <si>
    <t xml:space="preserve"> 505 Inschrijftarieven</t>
  </si>
  <si>
    <t xml:space="preserve"> 520 Farmaceutische zorg</t>
  </si>
  <si>
    <t xml:space="preserve"> 561 Kosten gebitsprothesen</t>
  </si>
  <si>
    <t xml:space="preserve"> 580 Kosten verloskundige zorg door verloskundigen</t>
  </si>
  <si>
    <t xml:space="preserve"> 581 Kosten verloskundige zorg door huisartsen</t>
  </si>
  <si>
    <t xml:space="preserve"> 620 Kosten fysiotherapie</t>
  </si>
  <si>
    <t xml:space="preserve"> 621 Kosten oefentherapie Mensendieck/Cesar</t>
  </si>
  <si>
    <t xml:space="preserve"> 623 Kosten logopedie</t>
  </si>
  <si>
    <t xml:space="preserve"> 624 Kosten ergotherapie</t>
  </si>
  <si>
    <t>665</t>
  </si>
  <si>
    <t xml:space="preserve"> 16  KWALITEITSGELDEN</t>
  </si>
  <si>
    <t>701</t>
  </si>
  <si>
    <t xml:space="preserve"> Overige geneeskundige zorg</t>
  </si>
  <si>
    <t xml:space="preserve"> Generalistische basis GGZ</t>
  </si>
  <si>
    <t xml:space="preserve"> SKION en NTS</t>
  </si>
  <si>
    <t xml:space="preserve"> Trombosediensten </t>
  </si>
  <si>
    <t xml:space="preserve"> Overige zorgaanbieders</t>
  </si>
  <si>
    <t xml:space="preserve"> Variabele zorgkosten </t>
  </si>
  <si>
    <t xml:space="preserve"> 670 Geriatrische revalidatiezorg</t>
  </si>
  <si>
    <t xml:space="preserve"> Kosten specialistische GGZ met verblijf</t>
  </si>
  <si>
    <t xml:space="preserve"> Kosten specialistische GGZ zonder verblijf</t>
  </si>
  <si>
    <t xml:space="preserve"> 665 Generalistische basis GGZ</t>
  </si>
  <si>
    <t xml:space="preserve"> 701 Overige geneeskundige zorg</t>
  </si>
  <si>
    <t xml:space="preserve"> 730 Kwaliteitsgelden</t>
  </si>
  <si>
    <t>VERGELIJKING SPECIFIEKE INFORMATIE A EN C - vervolg</t>
  </si>
  <si>
    <t xml:space="preserve">
code</t>
  </si>
  <si>
    <t>code</t>
  </si>
  <si>
    <t xml:space="preserve"> TOTAAL LASTEN   (bruto-schade, definitie ZIN)</t>
  </si>
  <si>
    <t xml:space="preserve"> TOTAAL lasten (bruto-schade, definitie ZIN)</t>
  </si>
  <si>
    <t xml:space="preserve"> Kosten add-ons </t>
  </si>
  <si>
    <t xml:space="preserve"> 612 Kosten add-ons </t>
  </si>
  <si>
    <t xml:space="preserve"> Gecontracteerde zorg: aanneemsom</t>
  </si>
  <si>
    <t xml:space="preserve"> Gecontracteerde zorg: plafond</t>
  </si>
  <si>
    <t xml:space="preserve"> Gecontracteerde zorg: nacalculatie bij aanneemsommen en plafondcontracten</t>
  </si>
  <si>
    <t xml:space="preserve"> Gecontracteerde zorg: open einde contract</t>
  </si>
  <si>
    <t xml:space="preserve"> Lopende onderhandelingen</t>
  </si>
  <si>
    <t xml:space="preserve"> Niet gecontracteerde zorg</t>
  </si>
  <si>
    <t xml:space="preserve"> Totaal afgesproken maximumomzet plafondcontracten</t>
  </si>
  <si>
    <t xml:space="preserve">  CODE 507 - OVERIGE TARIEVEN</t>
  </si>
  <si>
    <t xml:space="preserve"> S1 Verrichtingen </t>
  </si>
  <si>
    <t xml:space="preserve"> Vaccinaties</t>
  </si>
  <si>
    <t xml:space="preserve">  CODE 510 - MULTIDISCIPLINAIRE ZORG</t>
  </si>
  <si>
    <t xml:space="preserve"> TOTAAL code 510</t>
  </si>
  <si>
    <t xml:space="preserve"> TOTAAL code 507</t>
  </si>
  <si>
    <t xml:space="preserve"> CODE 701 - OVERIGE GENEESKUNDIGE ZORG</t>
  </si>
  <si>
    <t xml:space="preserve"> Kosten voetzorg bij Diabetes Mellitus type 2</t>
  </si>
  <si>
    <t xml:space="preserve"> Koemelkallergietest (niet horend bij Multidisciplinaire Zorg) </t>
  </si>
  <si>
    <t xml:space="preserve"> Regiefunctie complexe wondzorg</t>
  </si>
  <si>
    <t xml:space="preserve"> TOTAAL code 701</t>
  </si>
  <si>
    <t xml:space="preserve"> CODE 702 - ZINTUIGLIJK GEHANDICAPTEN</t>
  </si>
  <si>
    <t xml:space="preserve"> TOTAAL code 702</t>
  </si>
  <si>
    <t xml:space="preserve"> Kosten consulttarieven POH GGZ</t>
  </si>
  <si>
    <t xml:space="preserve"> Geneeskundige individuele zorg bij tuberculose en infectieziekten door GGD'en</t>
  </si>
  <si>
    <t xml:space="preserve"> Huidtherapie</t>
  </si>
  <si>
    <t xml:space="preserve"> Orthoptie</t>
  </si>
  <si>
    <t xml:space="preserve"> Optometrie</t>
  </si>
  <si>
    <t xml:space="preserve">507   </t>
  </si>
  <si>
    <t xml:space="preserve">510   </t>
  </si>
  <si>
    <t xml:space="preserve"> Overige tarieven</t>
  </si>
  <si>
    <t xml:space="preserve"> Multidisciplinaire zorg</t>
  </si>
  <si>
    <t xml:space="preserve"> Resultaatbeloning en zorgvernieuwing huisartsen</t>
  </si>
  <si>
    <t xml:space="preserve">515   </t>
  </si>
  <si>
    <t xml:space="preserve"> Resultaatbeloning en zorgvernieuwing MDZ</t>
  </si>
  <si>
    <t xml:space="preserve">516   </t>
  </si>
  <si>
    <t xml:space="preserve">530   </t>
  </si>
  <si>
    <t xml:space="preserve"> 03 VERPLEGING EN VERZORGING </t>
  </si>
  <si>
    <t xml:space="preserve"> Kosten van verpleging en verzorging </t>
  </si>
  <si>
    <t xml:space="preserve">613.1 </t>
  </si>
  <si>
    <t xml:space="preserve">615.1 </t>
  </si>
  <si>
    <t>702</t>
  </si>
  <si>
    <t xml:space="preserve"> Kosten van zorg zintuiglijk gehandicapten </t>
  </si>
  <si>
    <t xml:space="preserve">661.1 </t>
  </si>
  <si>
    <t xml:space="preserve"> Kosten LGGZ (langdurige GGZ, jaar 2 en 3)</t>
  </si>
  <si>
    <t xml:space="preserve"> 01  HUISARTSENZORG en MDZ</t>
  </si>
  <si>
    <t xml:space="preserve"> TOTAAL code 613.1</t>
  </si>
  <si>
    <t xml:space="preserve"> TOTAAL code 615.1</t>
  </si>
  <si>
    <t xml:space="preserve">    CONTRACTINFORMATIE (SPECIFIEKE INFORMATIE C)</t>
  </si>
  <si>
    <t xml:space="preserve">     ● Specificaties van aantallen (pagina 1)</t>
  </si>
  <si>
    <t xml:space="preserve">     ● Specificaties van kosten en productie (pagina 1 &amp; 2)</t>
  </si>
  <si>
    <t xml:space="preserve"> 640 Hulpmiddelenzorg</t>
  </si>
  <si>
    <t xml:space="preserve"> 650 Kosten vervoer per ambulance/helikopter</t>
  </si>
  <si>
    <t xml:space="preserve"> 560.1 Kosten mondzorg volwassen verzekerden</t>
  </si>
  <si>
    <t xml:space="preserve"> 560.2 Kosten mondzorg jeugdige verzekerden</t>
  </si>
  <si>
    <t xml:space="preserve"> 680 Kraamzorg</t>
  </si>
  <si>
    <t xml:space="preserve"> 651 Kosten vervoer per openbaar vervoer, taxi en eigen auto</t>
  </si>
  <si>
    <t>SPECIFIEKE INFORMATIE A - vervolg</t>
  </si>
  <si>
    <t xml:space="preserve"> Verzekerden met nominale premie Zvw</t>
  </si>
  <si>
    <t xml:space="preserve"> Verzekerden zonder nominale premie Zvw</t>
  </si>
  <si>
    <t xml:space="preserve"> 10 GENEESKUNDIGE GEESTELIJKE GEZONDHEIDSZORG</t>
  </si>
  <si>
    <t>890.1</t>
  </si>
  <si>
    <t>HASHTOTALEN</t>
  </si>
  <si>
    <t>Alle waarden tabblad specifieke informatie A</t>
  </si>
  <si>
    <t>Alle waarden tabblad specifieke informatie B</t>
  </si>
  <si>
    <t>Alle waarden tabbladen specifieke informatie A en C</t>
  </si>
  <si>
    <t>Opm: kolom I..L</t>
  </si>
  <si>
    <t>RUBRIEK 06 MEDISCH SPECIALISTISCHE ZORG - vervolg</t>
  </si>
  <si>
    <t>Ontvangen en geaccepteerde declaraties mbt jaar T</t>
  </si>
  <si>
    <t>Spec. inform. A
kostenver-
zamelstaat</t>
  </si>
  <si>
    <t>Spec. inform. C
detail-
informatie</t>
  </si>
  <si>
    <t xml:space="preserve"> Controle code 505 kostenverzamelstaat</t>
  </si>
  <si>
    <t xml:space="preserve"> Kosten per verzekerde o.b.v. laatst bekende verzekerdenstand (in hele euro's)</t>
  </si>
  <si>
    <t xml:space="preserve">    KOSTENVERZAMELSTAAT (SPECIFIEKE INFORMATIE A)</t>
  </si>
  <si>
    <t>KOSTENVERZAMELSTAAT (SPECIFIEKE INFORMATIE A)</t>
  </si>
  <si>
    <t xml:space="preserve">ASR </t>
  </si>
  <si>
    <t>3329</t>
  </si>
  <si>
    <t xml:space="preserve">SPECIFIEKE INFORMATIE C </t>
  </si>
  <si>
    <t xml:space="preserve">     ● Specificaties van kosten en productie (pagina 1 t/m 7)</t>
  </si>
  <si>
    <t>RUBRIEK 13 DIVERSE OVERIGE KOSTEN</t>
  </si>
  <si>
    <t xml:space="preserve"> Kosten i.v.m. beleidsregel innovatie t.b.v. nieuwe zorgprestaties </t>
  </si>
  <si>
    <t xml:space="preserve"> CONTRACTINFORMATIE GENEESKUNDIGE GEESTELIJKE GEZONDHEIDSZORG, rubriek 10</t>
  </si>
  <si>
    <t xml:space="preserve"> 13  DIVERSE OVERIGE KOSTEN</t>
  </si>
  <si>
    <t xml:space="preserve"> Vaste zorgkosten</t>
  </si>
  <si>
    <t xml:space="preserve"> Integrale kosten extramuraal werkende 
 specialisten</t>
  </si>
  <si>
    <t xml:space="preserve"> Kosten specialisten mondziekten en kaakchirurgie</t>
  </si>
  <si>
    <t xml:space="preserve"> 545 Kosten specialisten mondziekten en kaakchirurgie</t>
  </si>
  <si>
    <t xml:space="preserve"> 619 Integrale kosten extramuraal werkende specialisten</t>
  </si>
  <si>
    <t xml:space="preserve"> Kosten huisartsenzorg ELV en Intensieve zorg </t>
  </si>
  <si>
    <t xml:space="preserve"> Kosten Integrale geboortezorg </t>
  </si>
  <si>
    <t xml:space="preserve"> CONTRACTINFORMATIE ZINTUIGLIJK GEHANDICAPTEN, code 702 </t>
  </si>
  <si>
    <t xml:space="preserve"> TOTAAL CODE 702</t>
  </si>
  <si>
    <t xml:space="preserve"> Wanbetalers bij CAK aangemeld met een betalingsachterstand van minder 
 dan € 250.</t>
  </si>
  <si>
    <t xml:space="preserve"> Wanbetalers bij CAK aangemeld met een betalingsachterstand van 
 meer dan € 250, maar minder dan € 750.</t>
  </si>
  <si>
    <t xml:space="preserve"> Wanbetalers bij CAK aangemeld met een betalingsachterstand van meer 
 dan € 750.</t>
  </si>
  <si>
    <t xml:space="preserve">  CODE 611 - NAAR INSTELLING</t>
  </si>
  <si>
    <t>VGZ VOOR DE ZORG</t>
  </si>
  <si>
    <t>VGZ VOOR DE ZORG N.V.</t>
  </si>
  <si>
    <t>VGZ ZORGVERZEKERAAR</t>
  </si>
  <si>
    <t xml:space="preserve"> Subtotaal Eerstelijnsverblijf </t>
  </si>
  <si>
    <t xml:space="preserve"> Subtotaal Geriatrische Revalidatie zorg</t>
  </si>
  <si>
    <t xml:space="preserve">671   </t>
  </si>
  <si>
    <t>3351</t>
  </si>
  <si>
    <t>3352</t>
  </si>
  <si>
    <t>IPTIQ</t>
  </si>
  <si>
    <t>IPTIQ LIFE S.A.</t>
  </si>
  <si>
    <t>AMSTELVEEN</t>
  </si>
  <si>
    <t xml:space="preserve"> Kosten geneeskundige geestelijke gezondheidszorg </t>
  </si>
  <si>
    <t xml:space="preserve"> Programma stoppen met roken</t>
  </si>
  <si>
    <t>Kosten balanspost 2018</t>
  </si>
  <si>
    <t>VERGELIJKING SPECIFIEKE INFORMATIE A EN C (Contractinformatie)</t>
  </si>
  <si>
    <t xml:space="preserve"> Huisartsenzorg en Multidisciplinaire zorg, rubriek 01</t>
  </si>
  <si>
    <t xml:space="preserve"> Verpleging en Verzorging, rubriek 03</t>
  </si>
  <si>
    <t xml:space="preserve"> Medisch Specialistische zorg, rubriek 06</t>
  </si>
  <si>
    <t xml:space="preserve"> Geneeskundige Geestelijke Gezondheidszorg, rubriek 10</t>
  </si>
  <si>
    <t xml:space="preserve"> Geriatrische Revalidatiezorg &amp; Eerstelijnsverblijf, rubriek 11</t>
  </si>
  <si>
    <t xml:space="preserve"> Zintuiglijk Gehandicapten, code 702</t>
  </si>
  <si>
    <t xml:space="preserve"> TOTAAL RUBRIEK 01 </t>
  </si>
  <si>
    <t xml:space="preserve"> TOTAAL RUBRIEK 03</t>
  </si>
  <si>
    <t xml:space="preserve"> TOTAAL RUBRIEK 06 </t>
  </si>
  <si>
    <t xml:space="preserve"> Eerstelijnsverblijf, code 671</t>
  </si>
  <si>
    <t xml:space="preserve"> KOSTEN PER RUBRIEK OF CODENUMMER 
 (KOSTEN INCLUSIEF BALANSPOST) 2018</t>
  </si>
  <si>
    <t>Spec. inform. C
contract-
informatie</t>
  </si>
  <si>
    <t>650.1</t>
  </si>
  <si>
    <t xml:space="preserve"> Opbrengstenverrekeningen regionale ambulance-
 voorzieningen</t>
  </si>
  <si>
    <t xml:space="preserve"> BATEN ZVW</t>
  </si>
  <si>
    <t>Lasten 2019 inclusief balanspost</t>
  </si>
  <si>
    <t xml:space="preserve"> TOTAAL RUBRIEK 10 </t>
  </si>
  <si>
    <t xml:space="preserve"> Geriatrische Revalidatie, code 670</t>
  </si>
  <si>
    <t xml:space="preserve"> TOTAAL RUBRIEK 11 </t>
  </si>
  <si>
    <t xml:space="preserve"> korter dan 5 minuten</t>
  </si>
  <si>
    <t xml:space="preserve"> van 5 tot 20 minuten</t>
  </si>
  <si>
    <t xml:space="preserve"> 20 minuten en langer</t>
  </si>
  <si>
    <t xml:space="preserve"> Verloskundige zorg door huisartsen</t>
  </si>
  <si>
    <t xml:space="preserve"> TOTAAL code 612.1</t>
  </si>
  <si>
    <t xml:space="preserve"> CODE 612.2 - KOSTEN ADD-ONS IC  
 NAAR INSTELLING</t>
  </si>
  <si>
    <t xml:space="preserve"> CODE 612.1 - KOSTEN ADD-ONS DURE 
 GENEESMIDDELEN NAAR INSTELLING</t>
  </si>
  <si>
    <t xml:space="preserve"> TOTAAL code 612.2</t>
  </si>
  <si>
    <t>612.2</t>
  </si>
  <si>
    <t>612.1</t>
  </si>
  <si>
    <t xml:space="preserve"> Kosten add-ons - Dure geneesmiddelen</t>
  </si>
  <si>
    <t xml:space="preserve"> Kosten add-ons - IC</t>
  </si>
  <si>
    <t>720</t>
  </si>
  <si>
    <t>721</t>
  </si>
  <si>
    <t xml:space="preserve"> Kosten via verzekeraar</t>
  </si>
  <si>
    <t xml:space="preserve"> Kosten via verbindingsorgaan</t>
  </si>
  <si>
    <t>RUBRIEK 01 HUISARTSENZORG - vervolg</t>
  </si>
  <si>
    <t xml:space="preserve">  CODE 613.1 - INTEGRALE KOSTEN VAN 
  DBC-ZORGPRODUCTEN GEREGULEERDE 
  SEGMENT NAAR 
  INSTELLING</t>
  </si>
  <si>
    <t xml:space="preserve">  CODE 615.1 - INTEGRALE KOSTEN VAN
  DBC-ZORGPRODUCTEN VRIJE SEGMENT
  NAAR INSTELLING</t>
  </si>
  <si>
    <t>AANTAL 
januari</t>
  </si>
  <si>
    <t>AANTAL 
februari</t>
  </si>
  <si>
    <t>AANTAL 
maart</t>
  </si>
  <si>
    <t xml:space="preserve"> ≤ 20 minuten</t>
  </si>
  <si>
    <t xml:space="preserve"> &gt; 20 minuten</t>
  </si>
  <si>
    <t xml:space="preserve">940   </t>
  </si>
  <si>
    <t xml:space="preserve">Lasten 2020 inclusief balanspost </t>
  </si>
  <si>
    <t>Ontvangen en geaccepteerde declaraties t/m 2e kwartaal 2020</t>
  </si>
  <si>
    <t>Ontvangen en geaccepteerde declaraties m.b.t. 2019</t>
  </si>
  <si>
    <t>Lasten 2018 en ouder inclusief balanspost</t>
  </si>
  <si>
    <t>Ontvangen en geaccepteerde declaraties m.b.t. 2018 en ouder</t>
  </si>
  <si>
    <t xml:space="preserve">Totale baten 2019 inclusief balanspost </t>
  </si>
  <si>
    <t xml:space="preserve">Totale baten 2018 inclusief balanspost </t>
  </si>
  <si>
    <t>waarvan ontvangen  t/m 3e Kwartaal 2019</t>
  </si>
  <si>
    <t>Lasten 2020 t/m 2e kwartaal</t>
  </si>
  <si>
    <t xml:space="preserve">Lasten 2019 </t>
  </si>
  <si>
    <t>Lasten 2018 en ouder</t>
  </si>
  <si>
    <t>Lasten 2020 inclusief balanspost</t>
  </si>
  <si>
    <t xml:space="preserve">Lasten 2018 en ouder inclusief balanspost </t>
  </si>
  <si>
    <t>Lasten inclusief 
balanspost 
2020</t>
  </si>
  <si>
    <t xml:space="preserve">Totale baten 2020 inclusief balanspost </t>
  </si>
  <si>
    <t>waarvan ontvangen  m.b.t. 2020</t>
  </si>
  <si>
    <t>waarvan ontvangen m.b.t. 2019</t>
  </si>
  <si>
    <t>waarvan ontvangen m.b.t. 2018 en ouder</t>
  </si>
  <si>
    <t xml:space="preserve">582   </t>
  </si>
  <si>
    <t>Kosten balanspost 2019</t>
  </si>
  <si>
    <t>Kosten balanspost 2020</t>
  </si>
  <si>
    <t xml:space="preserve"> Gecombineerde Leefstijl Interventie (GLI)</t>
  </si>
  <si>
    <t xml:space="preserve">626   </t>
  </si>
  <si>
    <t xml:space="preserve">672   </t>
  </si>
  <si>
    <t xml:space="preserve"> Geneeskundige  Zorg Specifieke Patiëntgroepen (GZSP)</t>
  </si>
  <si>
    <t xml:space="preserve"> GEBOEKTE NETTO PREMIES</t>
  </si>
  <si>
    <t xml:space="preserve"> Kosten van zorg ivm visuele beperking</t>
  </si>
  <si>
    <t xml:space="preserve"> Kosten van zorg ivm auditieve en communicatieve beperking</t>
  </si>
  <si>
    <t xml:space="preserve"> 11  GRZ, ELV EN GZSP</t>
  </si>
  <si>
    <t xml:space="preserve"> Eerstelijnsverblijf (ELV)</t>
  </si>
  <si>
    <t xml:space="preserve"> Geriatrische Revalidatiezorg (GRZ)</t>
  </si>
  <si>
    <t xml:space="preserve"> Geneeskundige Zorg Specifieke Patiëntgroepen, code 672</t>
  </si>
  <si>
    <t xml:space="preserve"> Subtotaal Geneeskundige Zorg Specifieke Patiëntgroepen</t>
  </si>
  <si>
    <t xml:space="preserve"> Organisatie en infrastructuur</t>
  </si>
  <si>
    <t xml:space="preserve"> CONTRACTINFORMATIE GERIATRISCHE REVALIDATIE, EERSTELIJNSVERBLIJF EN GENEESKUNDIGE ZORG       SPECIFIEKE PATIENTGROEPEN, rubriek 11</t>
  </si>
  <si>
    <t xml:space="preserve"> Plaats:</t>
  </si>
  <si>
    <t>NATIONALE-NEDERLANDEN ZORG</t>
  </si>
  <si>
    <t>3358</t>
  </si>
  <si>
    <t>3359</t>
  </si>
  <si>
    <t>EUCARE INSURANCE PCC LTD</t>
  </si>
  <si>
    <t>3347</t>
  </si>
  <si>
    <t>TA' XBIEX</t>
  </si>
  <si>
    <t>Lasten 2020 t/m 1e kwartaal</t>
  </si>
  <si>
    <t>Ontvangen en geaccepteerde declaraties t/m 1e kwartaal 2020</t>
  </si>
  <si>
    <t>Ontvangen en geaccepteerde declaraties tot en met 1e kwartaal 2020</t>
  </si>
  <si>
    <t>Ontvangen en geaccepteerde declaraties t/m 1 kwartaal 2020</t>
  </si>
  <si>
    <r>
      <t xml:space="preserve"> Debiteuren met een </t>
    </r>
    <r>
      <rPr>
        <i/>
        <sz val="8"/>
        <color indexed="9"/>
        <rFont val="Verdana"/>
        <family val="2"/>
      </rPr>
      <t>interne</t>
    </r>
    <r>
      <rPr>
        <sz val="8"/>
        <color indexed="9"/>
        <rFont val="Verdana"/>
        <family val="2"/>
      </rPr>
      <t xml:space="preserve"> betalingsregeling, al dan niet uitsluitend 
 voor premiebetaling.</t>
    </r>
  </si>
  <si>
    <r>
      <t xml:space="preserve"> Debiteuren met een </t>
    </r>
    <r>
      <rPr>
        <i/>
        <sz val="8"/>
        <color indexed="9"/>
        <rFont val="Verdana"/>
        <family val="2"/>
      </rPr>
      <t>externe</t>
    </r>
    <r>
      <rPr>
        <sz val="8"/>
        <color indexed="9"/>
        <rFont val="Verdana"/>
        <family val="2"/>
      </rPr>
      <t xml:space="preserve"> betalingsregeling, al dan niet uitsluitend 
 voor premiebetaling.</t>
    </r>
  </si>
  <si>
    <t>KOSTEN PER CODENUMMER
(ONTVANGEN EN GEACCEPTEERDE DECLARATIES 
T/M 1E KWARTAAL 2020)</t>
  </si>
  <si>
    <t>KOSTEN PER CODENUMMER 
(ONTVANGEN EN GEACCEPTEERDE DECLARATIES 
 T/M 1E KWARTAAL 2020)</t>
  </si>
  <si>
    <t xml:space="preserve"> 612.1 Kosten add-ons - Dure geneesmiddelen</t>
  </si>
  <si>
    <t xml:space="preserve"> KOSTEN PER CODENUMMER (KOSTEN INCLUSIEF BALANSPOST) 2020</t>
  </si>
  <si>
    <t xml:space="preserve"> KOSTEN PER CODENUMMER (KOSTEN INCLUSIEF BALANSPOST) 2019</t>
  </si>
  <si>
    <t xml:space="preserve"> KOSTEN PER CODENUMMER 
 (KOSTEN INCLUSIEF BALANSPOST) 2018 EN OUDER</t>
  </si>
  <si>
    <t xml:space="preserve"> 612.2  Kosten add-ons - IC</t>
  </si>
  <si>
    <t>KOSTEN PER CODENUMMER 
(ONTVANGEN EN GEACCEPTEERDE DECLARATIES 
 M.B.T. 2018 EN OUDER)</t>
  </si>
  <si>
    <t>APRIL</t>
  </si>
  <si>
    <r>
      <t>voor de maand APRIL</t>
    </r>
    <r>
      <rPr>
        <b/>
        <sz val="8"/>
        <rFont val="Verdana"/>
        <family val="2"/>
      </rPr>
      <t xml:space="preserve"> 2020</t>
    </r>
  </si>
  <si>
    <t>vcd_spec_idvar</t>
  </si>
  <si>
    <t>vcd_waarde_flt</t>
  </si>
  <si>
    <t>vcd_waarde_txt</t>
  </si>
  <si>
    <t>vcd_toelichting_txt</t>
  </si>
  <si>
    <t>vcd_spec1_idvar</t>
  </si>
  <si>
    <t>vcd_spec2_idvar</t>
  </si>
  <si>
    <t>vcd_spec3_idvar</t>
  </si>
  <si>
    <t>vcd_attrib_idvar</t>
  </si>
  <si>
    <t>vcd_eenheid_txt</t>
  </si>
  <si>
    <t>vcd_dsnorder_flt</t>
  </si>
  <si>
    <t>vcd_datatype_txt</t>
  </si>
  <si>
    <t>vcd_format_txt</t>
  </si>
  <si>
    <t>vcd_eenheid_flt</t>
  </si>
  <si>
    <t>xstaat_kdrwet_id_</t>
  </si>
  <si>
    <t>ZVQ1</t>
  </si>
  <si>
    <t>Excel numeriek om te zetten sleutel kdrwet via waarden</t>
  </si>
  <si>
    <t>xstaat_kdrwet_idjmd_</t>
  </si>
  <si>
    <t>Excel numeriek om te zetten sleutel kdrwet periode</t>
  </si>
  <si>
    <t>xstaat_uzovi_filename_</t>
  </si>
  <si>
    <t>Excel numeriek filenaam bevat ook sleutels</t>
  </si>
  <si>
    <t>xstaat_uzovi_id_</t>
  </si>
  <si>
    <t>Excel numeriek om te zetten sleutel uzovi</t>
  </si>
  <si>
    <t>xstaat_uzovi_idvrs_</t>
  </si>
  <si>
    <t>01</t>
  </si>
  <si>
    <t>Excel numeriek om te zetten sleutel uzovi versie levering</t>
  </si>
  <si>
    <t>zvkx01_a503__TY0V01</t>
  </si>
  <si>
    <t/>
  </si>
  <si>
    <t>Huisartsen- bijz betalingen- geaccepteerd</t>
  </si>
  <si>
    <t>zvkx01_a503__TY1V01</t>
  </si>
  <si>
    <t>zvkx01_a503__TY2V01</t>
  </si>
  <si>
    <t>zvkx01_a504__TY0V01</t>
  </si>
  <si>
    <t>Huisartsen- bijz diensttijden- geaccepteerd</t>
  </si>
  <si>
    <t>zvkx01_a504__TY1V01</t>
  </si>
  <si>
    <t>zvkx01_a504__TY2V01</t>
  </si>
  <si>
    <t>zvkx01_a505__TY0V01</t>
  </si>
  <si>
    <t>Huisartsen- Inschrijvingen- geaccepteerd</t>
  </si>
  <si>
    <t>zvkx01_a505__TY1V01</t>
  </si>
  <si>
    <t>zvkx01_a505__TY2V01</t>
  </si>
  <si>
    <t>zvkx01_a506__TY0V01</t>
  </si>
  <si>
    <t>Huisartsen- Consult- geaccepteerd</t>
  </si>
  <si>
    <t>zvkx01_a506__TY1V01</t>
  </si>
  <si>
    <t>zvkx01_a506__TY2V01</t>
  </si>
  <si>
    <t>zvkx01_a507__TY0V01</t>
  </si>
  <si>
    <t>Huisartsen- Overige- geaccepteerd</t>
  </si>
  <si>
    <t>zvkx01_a507__TY1V01</t>
  </si>
  <si>
    <t>zvkx01_a507__TY2V01</t>
  </si>
  <si>
    <t>zvkx01_a510__TY0V01</t>
  </si>
  <si>
    <t>Huisartsen- MDZ- geaccepteerd</t>
  </si>
  <si>
    <t>zvkx01_a510__TY1V01</t>
  </si>
  <si>
    <t>zvkx01_a510__TY2V01</t>
  </si>
  <si>
    <t>zvkx01_a515__TY0V01</t>
  </si>
  <si>
    <t>Huisartsen- Resultaatbel. huisartsen- geaccepteerd</t>
  </si>
  <si>
    <t>zvkx01_a515__TY1V01</t>
  </si>
  <si>
    <t>zvkx01_a515__TY2V01</t>
  </si>
  <si>
    <t>zvkx01_a516__TY0V01</t>
  </si>
  <si>
    <t>Huisartsen- Resultaatbel. MDZ- geaccepteerd</t>
  </si>
  <si>
    <t>zvkx01_a516__TY1V01</t>
  </si>
  <si>
    <t>zvkx01_a516__TY2V01</t>
  </si>
  <si>
    <t>zvkx01_c503__TY0V01</t>
  </si>
  <si>
    <t>Huisartsen- bijz betalingen- incl balans</t>
  </si>
  <si>
    <t>zvkx01_c503__TY1V01</t>
  </si>
  <si>
    <t>zvkx01_c503__TY2V01</t>
  </si>
  <si>
    <t>zvkx01_c504__TY0V01</t>
  </si>
  <si>
    <t>Huisartsen- bijz diensttijden- incl balans</t>
  </si>
  <si>
    <t>zvkx01_c504__TY1V01</t>
  </si>
  <si>
    <t>zvkx01_c504__TY2V01</t>
  </si>
  <si>
    <t>zvkx01_c505__TY0V01</t>
  </si>
  <si>
    <t>Huisartsen- Inschrijvingen- incl balans</t>
  </si>
  <si>
    <t>zvkx01_c505__TY1V01</t>
  </si>
  <si>
    <t>zvkx01_c505__TY2V01</t>
  </si>
  <si>
    <t>zvkx01_c506__TY0V01</t>
  </si>
  <si>
    <t>Huisartsen- Consult- incl balans</t>
  </si>
  <si>
    <t>zvkx01_c506__TY1V01</t>
  </si>
  <si>
    <t>zvkx01_c506__TY2V01</t>
  </si>
  <si>
    <t>zvkx01_c507__TY0V01</t>
  </si>
  <si>
    <t>Huisartsen- Overige- incl balans</t>
  </si>
  <si>
    <t>zvkx01_c507__TY1V01</t>
  </si>
  <si>
    <t>zvkx01_c507__TY2V01</t>
  </si>
  <si>
    <t>zvkx01_c510__TY0V01</t>
  </si>
  <si>
    <t>Huisartsen- MDZ- incl balans</t>
  </si>
  <si>
    <t>zvkx01_c510__TY1V01</t>
  </si>
  <si>
    <t>zvkx01_c510__TY2V01</t>
  </si>
  <si>
    <t>zvkx01_c515__TY0V01</t>
  </si>
  <si>
    <t>Huisartsen- Resultaatbel. huisartsen- incl balans</t>
  </si>
  <si>
    <t>zvkx01_c515__TY1V01</t>
  </si>
  <si>
    <t>zvkx01_c515__TY2V01</t>
  </si>
  <si>
    <t>zvkx01_c516__TY0V01</t>
  </si>
  <si>
    <t>Huisartsen- Resultaatbel. MDZ- incl balans</t>
  </si>
  <si>
    <t>zvkx01_c516__TY1V01</t>
  </si>
  <si>
    <t>zvkx01_c516__TY2V01</t>
  </si>
  <si>
    <t>zvkx02_a520__TY0V01</t>
  </si>
  <si>
    <t>Farmaceutische hulp- geaccepteerd</t>
  </si>
  <si>
    <t>zvkx02_a520__TY1V01</t>
  </si>
  <si>
    <t>zvkx02_a520__TY2V01</t>
  </si>
  <si>
    <t>zvkx02_c520__TY0V01</t>
  </si>
  <si>
    <t>Farmaceutische hulp- incl balans</t>
  </si>
  <si>
    <t>zvkx02_c520__TY1V01</t>
  </si>
  <si>
    <t>zvkx02_c520__TY2V01</t>
  </si>
  <si>
    <t>zvkx03_a530__TY0V01</t>
  </si>
  <si>
    <t>Verpleging en verzorging- geaccepteerd</t>
  </si>
  <si>
    <t>zvkx03_a530__TY1V01</t>
  </si>
  <si>
    <t>zvkx03_a530__TY2V01</t>
  </si>
  <si>
    <t>zvkx03_c530__TY0V01</t>
  </si>
  <si>
    <t>Verpleging en verzorging- incl balans</t>
  </si>
  <si>
    <t>zvkx03_c530__TY1V01</t>
  </si>
  <si>
    <t>zvkx03_c530__TY2V01</t>
  </si>
  <si>
    <t>zvkx04_a5601__TY0V01</t>
  </si>
  <si>
    <t>Mondzorg- volwassen verzekerden- geaccepteerd</t>
  </si>
  <si>
    <t>zvkx04_a5601__TY1V01</t>
  </si>
  <si>
    <t>zvkx04_a5601__TY2V01</t>
  </si>
  <si>
    <t>zvkx04_a5602__TY0V01</t>
  </si>
  <si>
    <t>Mondzorg- jeugdige verzekerden- geaccepteerd</t>
  </si>
  <si>
    <t>zvkx04_a5602__TY1V01</t>
  </si>
  <si>
    <t>zvkx04_a5602__TY2V01</t>
  </si>
  <si>
    <t>zvkx04_a561__TY0V01</t>
  </si>
  <si>
    <t>Mondzorg- gebitsprothesen- geaccepteerd</t>
  </si>
  <si>
    <t>zvkx04_a561__TY1V01</t>
  </si>
  <si>
    <t>zvkx04_a561__TY2V01</t>
  </si>
  <si>
    <t>zvkx04_c5601__TY0V01</t>
  </si>
  <si>
    <t>Mondzorg- volwassen verzekerden- incl balans</t>
  </si>
  <si>
    <t>zvkx04_c5601__TY1V01</t>
  </si>
  <si>
    <t>zvkx04_c5601__TY2V01</t>
  </si>
  <si>
    <t>zvkx04_c5602__TY0V01</t>
  </si>
  <si>
    <t>Mondzorg- jeugdige verzekerden- incl balans</t>
  </si>
  <si>
    <t>zvkx04_c5602__TY1V01</t>
  </si>
  <si>
    <t>zvkx04_c5602__TY2V01</t>
  </si>
  <si>
    <t>zvkx04_c561__TY0V01</t>
  </si>
  <si>
    <t>Mondzorg- gebitsprothesen- incl balans</t>
  </si>
  <si>
    <t>zvkx04_c561__TY1V01</t>
  </si>
  <si>
    <t>zvkx04_c561__TY2V01</t>
  </si>
  <si>
    <t>zvkx05_a580__TY0V01</t>
  </si>
  <si>
    <t>Verloskundige hulp- door verloskundigen- geaccepteerd</t>
  </si>
  <si>
    <t>zvkx05_a580__TY1V01</t>
  </si>
  <si>
    <t>zvkx05_a580__TY2V01</t>
  </si>
  <si>
    <t>zvkx05_a581__TY1V01</t>
  </si>
  <si>
    <t>Verloskundige hulp- door huisartsen- geaccepteerd</t>
  </si>
  <si>
    <t>zvkx05_a581__TY2V01</t>
  </si>
  <si>
    <t>zvkx05_c580__TY0V01</t>
  </si>
  <si>
    <t>Verloskundige hulp- door verloskundigen- incl balans</t>
  </si>
  <si>
    <t>zvkx05_c580__TY1V01</t>
  </si>
  <si>
    <t>zvkx05_c580__TY2V01</t>
  </si>
  <si>
    <t>zvkx05_c581__TY1V01</t>
  </si>
  <si>
    <t>Verloskundige hulp- door huisartsen- incl balans</t>
  </si>
  <si>
    <t>zvkx05_c581__TY2V01</t>
  </si>
  <si>
    <t>zvkx06_a545__TY0V01</t>
  </si>
  <si>
    <t>Medisch specialistische hulp- mondziekten en kaakchirurgie- geaccepteerd</t>
  </si>
  <si>
    <t>zvkx06_a545__TY1V01</t>
  </si>
  <si>
    <t>zvkx06_a545__TY2V01</t>
  </si>
  <si>
    <t>zvkx06_a610__TY0V01</t>
  </si>
  <si>
    <t>Medisch specialistische hulp- Overige ziekenhuiszorg,curatief- geaccepteerd</t>
  </si>
  <si>
    <t>zvkx06_a610__TY1V01</t>
  </si>
  <si>
    <t>zvkx06_a610__TY2V01</t>
  </si>
  <si>
    <t>zvkx06_a611__TY0V01</t>
  </si>
  <si>
    <t>Medisch specialistische hulp- Overige zorg- geaccepteerd</t>
  </si>
  <si>
    <t>zvkx06_a611__TY1V01</t>
  </si>
  <si>
    <t>zvkx06_a611__TY2V01</t>
  </si>
  <si>
    <t>zvkx06_a612__TY1V01</t>
  </si>
  <si>
    <t>Medisch specialistische hulp- add-on's- geaccepteerd</t>
  </si>
  <si>
    <t>zvkx06_a612__TY2V01</t>
  </si>
  <si>
    <t>zvkx06_a6121__TY0V01</t>
  </si>
  <si>
    <t>Medisch specialistische hulp- add-on's Dure geneesmiddelen- geaccepteerd</t>
  </si>
  <si>
    <t>zvkx06_a6122__TY0V01</t>
  </si>
  <si>
    <t>Medisch specialistische hulp- IC- geaccepteerd</t>
  </si>
  <si>
    <t>zvkx06_a6131__TY0V01</t>
  </si>
  <si>
    <t>Medisch specialistische hulp- Integraal DBC-zorgproduct gereguleerd- geaccepteerd</t>
  </si>
  <si>
    <t>zvkx06_a6131__TY1V01</t>
  </si>
  <si>
    <t>zvkx06_a6131__TY2V01</t>
  </si>
  <si>
    <t>zvkx06_a6151__TY0V01</t>
  </si>
  <si>
    <t>Medisch specialistische hulp- Integraal DBC-zorgproduct vrije segment- geaccepteerd</t>
  </si>
  <si>
    <t>zvkx06_a6151__TY1V01</t>
  </si>
  <si>
    <t>zvkx06_a6151__TY2V01</t>
  </si>
  <si>
    <t>zvkx06_a619__TY0V01</t>
  </si>
  <si>
    <t>Medisch specialistische hulp- honoraria extramuraal- geaccepteerd</t>
  </si>
  <si>
    <t>zvkx06_a619__TY1V01</t>
  </si>
  <si>
    <t>zvkx06_a619__TY2V01</t>
  </si>
  <si>
    <t>zvkx06_c545__TY0V01</t>
  </si>
  <si>
    <t>Medisch specialistische hulp- mondziekten en kaakchirurgie- incl balans</t>
  </si>
  <si>
    <t>zvkx06_c545__TY1V01</t>
  </si>
  <si>
    <t>zvkx06_c545__TY2V01</t>
  </si>
  <si>
    <t>zvkx06_c610__TY0V01</t>
  </si>
  <si>
    <t>Medisch specialistische hulp- Overige ziekenhuiszorg,curatief- incl balans</t>
  </si>
  <si>
    <t>zvkx06_c610__TY1V01</t>
  </si>
  <si>
    <t>zvkx06_c610__TY2V01</t>
  </si>
  <si>
    <t>zvkx06_c611__TY0V01</t>
  </si>
  <si>
    <t>Medisch specialistische hulp- Overige zorg- incl balans</t>
  </si>
  <si>
    <t>zvkx06_c611__TY1V01</t>
  </si>
  <si>
    <t>zvkx06_c611__TY2V01</t>
  </si>
  <si>
    <t>zvkx06_c612__TY1V01</t>
  </si>
  <si>
    <t>Medisch specialistische hulp- add-on's- incl balans</t>
  </si>
  <si>
    <t>zvkx06_c612__TY2V01</t>
  </si>
  <si>
    <t>zvkx06_c6121__TY0V01</t>
  </si>
  <si>
    <t>Medisch specialistische hulp- add-on's Dure geneesmiddelen- incl balans</t>
  </si>
  <si>
    <t>zvkx06_c6122__TY0V01</t>
  </si>
  <si>
    <t>Medisch specialistische hulp- IC- incl balans</t>
  </si>
  <si>
    <t>zvkx06_c6131__TY0V01</t>
  </si>
  <si>
    <t>Medisch specialistische hulp- Integraal DBC-zorgproduct gereguleerd- incl balans</t>
  </si>
  <si>
    <t>zvkx06_c6131__TY1V01</t>
  </si>
  <si>
    <t>zvkx06_c6131__TY2V01</t>
  </si>
  <si>
    <t>zvkx06_c6151__TY0V01</t>
  </si>
  <si>
    <t>Medisch specialistische hulp- Integraal DBC-zorgproduct vrije segment- incl balans</t>
  </si>
  <si>
    <t>zvkx06_c6151__TY1V01</t>
  </si>
  <si>
    <t>zvkx06_c6151__TY2V01</t>
  </si>
  <si>
    <t>zvkx06_c619__TY0V01</t>
  </si>
  <si>
    <t>Medisch specialistische hulp- honoraria extramuraal- incl balans</t>
  </si>
  <si>
    <t>zvkx06_c619__TY1V01</t>
  </si>
  <si>
    <t>zvkx06_c619__TY2V01</t>
  </si>
  <si>
    <t>zvkx07_a620__TY0V01</t>
  </si>
  <si>
    <t>Paramedische hulp- fysiotherapie- geaccepteerd</t>
  </si>
  <si>
    <t>zvkx07_a620__TY1V01</t>
  </si>
  <si>
    <t>zvkx07_a620__TY2V01</t>
  </si>
  <si>
    <t>zvkx07_a621__TY0V01</t>
  </si>
  <si>
    <t>Paramedische hulp- Mensendieck/Cesar- geaccepteerd</t>
  </si>
  <si>
    <t>zvkx07_a621__TY1V01</t>
  </si>
  <si>
    <t>zvkx07_a621__TY2V01</t>
  </si>
  <si>
    <t>zvkx07_a623__TY0V01</t>
  </si>
  <si>
    <t>Paramedische hulp- logopedie- geaccepteerd</t>
  </si>
  <si>
    <t>zvkx07_a623__TY1V01</t>
  </si>
  <si>
    <t>zvkx07_a623__TY2V01</t>
  </si>
  <si>
    <t>zvkx07_a624__TY0V01</t>
  </si>
  <si>
    <t>Paramedische hulp- ergotherapie- geaccepteerd</t>
  </si>
  <si>
    <t>zvkx07_a624__TY1V01</t>
  </si>
  <si>
    <t>zvkx07_a624__TY2V01</t>
  </si>
  <si>
    <t>zvkx07_a625__TY0V01</t>
  </si>
  <si>
    <t>Paramedische hulp- dieetadvisering- geaccepteerd</t>
  </si>
  <si>
    <t>zvkx07_a625__TY1V01</t>
  </si>
  <si>
    <t>zvkx07_a625__TY2V01</t>
  </si>
  <si>
    <t>zvkx07_c620__TY0V01</t>
  </si>
  <si>
    <t>Paramedische hulp- fysiotherapie- incl balans</t>
  </si>
  <si>
    <t>zvkx07_c620__TY1V01</t>
  </si>
  <si>
    <t>zvkx07_c620__TY2V01</t>
  </si>
  <si>
    <t>zvkx07_c621__TY0V01</t>
  </si>
  <si>
    <t>Paramedische hulp- Mensendieck/Cesar- incl balans</t>
  </si>
  <si>
    <t>zvkx07_c621__TY1V01</t>
  </si>
  <si>
    <t>zvkx07_c621__TY2V01</t>
  </si>
  <si>
    <t>zvkx07_c623__TY0V01</t>
  </si>
  <si>
    <t>Paramedische hulp- logopedie- incl balans</t>
  </si>
  <si>
    <t>zvkx07_c623__TY1V01</t>
  </si>
  <si>
    <t>zvkx07_c623__TY2V01</t>
  </si>
  <si>
    <t>zvkx07_c624__TY0V01</t>
  </si>
  <si>
    <t>Paramedische hulp- ergotherapie- incl balans</t>
  </si>
  <si>
    <t>zvkx07_c624__TY1V01</t>
  </si>
  <si>
    <t>zvkx07_c624__TY2V01</t>
  </si>
  <si>
    <t>zvkx07_c625__TY0V01</t>
  </si>
  <si>
    <t>Paramedische hulp- dieetadvisering- incl balans</t>
  </si>
  <si>
    <t>zvkx07_c625__TY1V01</t>
  </si>
  <si>
    <t>zvkx07_c625__TY2V01</t>
  </si>
  <si>
    <t>zvkx08_a640__TY0V01</t>
  </si>
  <si>
    <t>Hulpmiddelen-- geaccepteerd</t>
  </si>
  <si>
    <t>zvkx08_a640__TY1V01</t>
  </si>
  <si>
    <t>zvkx08_a640__TY2V01</t>
  </si>
  <si>
    <t>zvkx08_c640__TY0V01</t>
  </si>
  <si>
    <t>Hulpmiddelen-- incl balans</t>
  </si>
  <si>
    <t>zvkx08_c640__TY1V01</t>
  </si>
  <si>
    <t>zvkx08_c640__TY2V01</t>
  </si>
  <si>
    <t>zvkx09_a650__TY0V01</t>
  </si>
  <si>
    <t>Ziekenvervoer- ambulance/helicopter- geaccepteerd</t>
  </si>
  <si>
    <t>zvkx09_a650__TY1V01</t>
  </si>
  <si>
    <t>zvkx09_a650__TY2V01</t>
  </si>
  <si>
    <t>zvkx09_a6501__TY0V01</t>
  </si>
  <si>
    <t>Ziekenvervoer- regionale ambulance- geaccepteerd</t>
  </si>
  <si>
    <t>zvkx09_a6501__TY1V01</t>
  </si>
  <si>
    <t>zvkx09_a6501__TY2V01</t>
  </si>
  <si>
    <t>zvkx09_a651__TY0V01</t>
  </si>
  <si>
    <t>Ziekenvervoer- ov, taxi en eigen auto- geaccepteerd</t>
  </si>
  <si>
    <t>zvkx09_a651__TY1V01</t>
  </si>
  <si>
    <t>zvkx09_a651__TY2V01</t>
  </si>
  <si>
    <t>zvkx09_c650__TY0V01</t>
  </si>
  <si>
    <t>Ziekenvervoer- ambulance/helicopter- incl balans</t>
  </si>
  <si>
    <t>zvkx09_c650__TY1V01</t>
  </si>
  <si>
    <t>zvkx09_c650__TY2V01</t>
  </si>
  <si>
    <t>zvkx09_c6501__TY0V01</t>
  </si>
  <si>
    <t>Ziekenvervoer- regionale ambulance- incl balans</t>
  </si>
  <si>
    <t>zvkx09_c6501__TY1V01</t>
  </si>
  <si>
    <t>zvkx09_c6501__TY2V01</t>
  </si>
  <si>
    <t>zvkx09_c651__TY0V01</t>
  </si>
  <si>
    <t>Ziekenvervoer- ov, taxi en eigen auto- incl balans</t>
  </si>
  <si>
    <t>zvkx09_c651__TY1V01</t>
  </si>
  <si>
    <t>zvkx09_c651__TY2V01</t>
  </si>
  <si>
    <t>zvkx10_a661__TY0V01</t>
  </si>
  <si>
    <t>Geneeskundige GGZ- GGZ met verblijf- geaccepteerd</t>
  </si>
  <si>
    <t>zvkx10_a661__TY1V01</t>
  </si>
  <si>
    <t>zvkx10_a661__TY2V01</t>
  </si>
  <si>
    <t>zvkx10_a6611__TY0V01</t>
  </si>
  <si>
    <t>Geneeskundige GGZ- GGZ jaar 2 en 3- geaccepteerd</t>
  </si>
  <si>
    <t>zvkx10_a6611__TY1V01</t>
  </si>
  <si>
    <t>zvkx10_a6611__TY2V01</t>
  </si>
  <si>
    <t>zvkx10_a662__TY0V01</t>
  </si>
  <si>
    <t>Geneeskundige GGZ- GGZ zonder verblijf- geaccepteerd</t>
  </si>
  <si>
    <t>zvkx10_a662__TY1V01</t>
  </si>
  <si>
    <t>zvkx10_a662__TY2V01</t>
  </si>
  <si>
    <t>zvkx10_a665__TY0V01</t>
  </si>
  <si>
    <t>Geneeskundige GGZ- basis GGZ- geaccepteerd</t>
  </si>
  <si>
    <t>zvkx10_a665__TY1V01</t>
  </si>
  <si>
    <t>zvkx10_a665__TY2V01</t>
  </si>
  <si>
    <t>zvkx10_c661__TY0V01</t>
  </si>
  <si>
    <t>Geneeskundige GGZ- GGZ met verblijf- incl balans</t>
  </si>
  <si>
    <t>zvkx10_c661__TY1V01</t>
  </si>
  <si>
    <t>zvkx10_c661__TY2V01</t>
  </si>
  <si>
    <t>zvkx10_c6611__TY0V01</t>
  </si>
  <si>
    <t>Geneeskundige GGZ- GGZ jaar 2 en 3- incl balans</t>
  </si>
  <si>
    <t>zvkx10_c6611__TY1V01</t>
  </si>
  <si>
    <t>zvkx10_c6611__TY2V01</t>
  </si>
  <si>
    <t>zvkx10_c662__TY0V01</t>
  </si>
  <si>
    <t>Geneeskundige GGZ- GGZ zonder verblijf- incl balans</t>
  </si>
  <si>
    <t>zvkx10_c662__TY1V01</t>
  </si>
  <si>
    <t>zvkx10_c662__TY2V01</t>
  </si>
  <si>
    <t>zvkx10_c665__TY0V01</t>
  </si>
  <si>
    <t>Geneeskundige GGZ- basis GGZ- incl balans</t>
  </si>
  <si>
    <t>zvkx10_c665__TY1V01</t>
  </si>
  <si>
    <t>zvkx10_c665__TY2V01</t>
  </si>
  <si>
    <t>zvkx11_a670__TY0V01</t>
  </si>
  <si>
    <t>Geriatische revalidatiezorg-- geaccepteerd</t>
  </si>
  <si>
    <t>zvkx11_a670__TY1V01</t>
  </si>
  <si>
    <t>zvkx11_a670__TY2V01</t>
  </si>
  <si>
    <t>zvkx11_a671__TY0V01</t>
  </si>
  <si>
    <t>Geriatische revalidatiezorg- Eerstelijnsverblijf- geaccepteerd</t>
  </si>
  <si>
    <t>zvkx11_a671__TY1V01</t>
  </si>
  <si>
    <t>zvkx11_c670__TY0V01</t>
  </si>
  <si>
    <t>zvkx11_c670__TY1V01</t>
  </si>
  <si>
    <t>zvkx11_c670__TY2V01</t>
  </si>
  <si>
    <t>zvkx11_c671__TY0V01</t>
  </si>
  <si>
    <t>Geriatische revalidatiezorg- Eerstelijnsverblijf- incl balans</t>
  </si>
  <si>
    <t>zvkx11_c671__TY1V01</t>
  </si>
  <si>
    <t>zvkx12_a680__TY0V01</t>
  </si>
  <si>
    <t>Kraamzorg-- geaccepteerd</t>
  </si>
  <si>
    <t>zvkx12_a680__TY1V01</t>
  </si>
  <si>
    <t>zvkx12_a680__TY2V01</t>
  </si>
  <si>
    <t>zvkx12_c680__TY0V01</t>
  </si>
  <si>
    <t>Kraamzorg-- incl balans</t>
  </si>
  <si>
    <t>zvkx12_c680__TY1V01</t>
  </si>
  <si>
    <t>zvkx12_c680__TY2V01</t>
  </si>
  <si>
    <t>zvkx13_a700__TY0V01</t>
  </si>
  <si>
    <t>Overige kosten-- geaccepteerd</t>
  </si>
  <si>
    <t>zvkx13_a700__TY1V01</t>
  </si>
  <si>
    <t>zvkx13_a700__TY2V01</t>
  </si>
  <si>
    <t>zvkx13_a701__TY0V01</t>
  </si>
  <si>
    <t>Overige kosten- geneeskundige zorg- geaccepteerd</t>
  </si>
  <si>
    <t>zvkx13_a701__TY1V01</t>
  </si>
  <si>
    <t>zvkx13_a701__TY2V01</t>
  </si>
  <si>
    <t>zvkx13_a702__TY0V01</t>
  </si>
  <si>
    <t>Overige kosten- zintuiglijk gehandicapten- geaccepteerd</t>
  </si>
  <si>
    <t>zvkx13_a702__TY1V01</t>
  </si>
  <si>
    <t>zvkx13_a702__TY2V01</t>
  </si>
  <si>
    <t>zvkx13_c700__TY0V01</t>
  </si>
  <si>
    <t>Overige kosten-- incl balans</t>
  </si>
  <si>
    <t>zvkx13_c700__TY1V01</t>
  </si>
  <si>
    <t>zvkx13_c700__TY2V01</t>
  </si>
  <si>
    <t>zvkx13_c701__TY0V01</t>
  </si>
  <si>
    <t>Overige kosten- geneeskundige zorg- incl balans</t>
  </si>
  <si>
    <t>zvkx13_c701__TY1V01</t>
  </si>
  <si>
    <t>zvkx13_c701__TY2V01</t>
  </si>
  <si>
    <t>zvkx13_c702__TY0V01</t>
  </si>
  <si>
    <t>Overige kosten- zintuiglijk gehandicapten- incl balans</t>
  </si>
  <si>
    <t>zvkx13_c702__TY1V01</t>
  </si>
  <si>
    <t>zvkx13_c702__TY2V01</t>
  </si>
  <si>
    <t>zvkx15_a721__TY0V01</t>
  </si>
  <si>
    <t>Grensoverschrijdende zorg- via verbindingsorgaan- geaccepteerd</t>
  </si>
  <si>
    <t>zvkx15_a721__TY1V01</t>
  </si>
  <si>
    <t>zvkx15_a721__TY2V01</t>
  </si>
  <si>
    <t>Grensoverschrijdende zorg- via verzekeraar- geaccepteerd</t>
  </si>
  <si>
    <t>zvkx15_c721__TY0V01</t>
  </si>
  <si>
    <t>Grensoverschrijdende zorg- via verbindingsorgaan- incl balans</t>
  </si>
  <si>
    <t>zvkx15_c721__TY1V01</t>
  </si>
  <si>
    <t>zvkx15_c721__TY2V01</t>
  </si>
  <si>
    <t>Grensoverschrijdende zorg- via verzekeraar- incl balans</t>
  </si>
  <si>
    <t>zvkx16_a730__TY0V01</t>
  </si>
  <si>
    <t>Kwaliteitsgelden-- geaccepteerd</t>
  </si>
  <si>
    <t>zvkx16_a730__TY1V01</t>
  </si>
  <si>
    <t>zvkx16_a730__TY2V01</t>
  </si>
  <si>
    <t>zvkx16_c730__TY0V01</t>
  </si>
  <si>
    <t>Kwaliteitsgelden-- incl balans</t>
  </si>
  <si>
    <t>zvkx16_c730__TY1V01</t>
  </si>
  <si>
    <t>zvkx16_c730__TY2V01</t>
  </si>
  <si>
    <t>zvkxdnb_a8901__TY0V01</t>
  </si>
  <si>
    <t>Verschilposten DNB- Opbrengsten verhaal- geaccepteerd</t>
  </si>
  <si>
    <t>zvkxdnb_a8901__TY1V01</t>
  </si>
  <si>
    <t>zvkxdnb_a8901__TY2V01</t>
  </si>
  <si>
    <t>zvkxdnb_a910__TY0V01</t>
  </si>
  <si>
    <t>Verschilposten DNB- Schade tlv het vrijwillig eigen risico- geaccepteerd</t>
  </si>
  <si>
    <t>zvkxdnb_a910__TY1V01</t>
  </si>
  <si>
    <t>zvkxdnb_a910__TY2V01</t>
  </si>
  <si>
    <t>zvkxdnb_a915__TY0V01</t>
  </si>
  <si>
    <t>Verschilposten DNB- Schade tlv het verplicht eigen risico- geaccepteerd</t>
  </si>
  <si>
    <t>zvkxdnb_a915__TY1V01</t>
  </si>
  <si>
    <t>zvkxdnb_a915__TY2V01</t>
  </si>
  <si>
    <t>zvkxdnb_a940__TY0V01</t>
  </si>
  <si>
    <t>Verschilposten DNB- Netto Premieopbrengsten- geaccepteerd</t>
  </si>
  <si>
    <t>zvkxdnb_a940__TY1V01</t>
  </si>
  <si>
    <t>zvkxdnb_a940__TY2V01</t>
  </si>
  <si>
    <t>zvkxdnb_c8901__TY0V01</t>
  </si>
  <si>
    <t>Verschilposten DNB- Opbrengsten verhaal- incl balans</t>
  </si>
  <si>
    <t>zvkxdnb_c8901__TY1V01</t>
  </si>
  <si>
    <t>zvkxdnb_c8901__TY2V01</t>
  </si>
  <si>
    <t>zvkxdnb_c910__TY0V01</t>
  </si>
  <si>
    <t>Verschilposten DNB- Schade tlv het vrijwillig eigen risico- incl balans</t>
  </si>
  <si>
    <t>zvkxdnb_c910__TY1V01</t>
  </si>
  <si>
    <t>zvkxdnb_c910__TY2V01</t>
  </si>
  <si>
    <t>zvkxdnb_c915__TY0V01</t>
  </si>
  <si>
    <t>Verschilposten DNB- Schade tlv het verplicht eigen risico- incl balans</t>
  </si>
  <si>
    <t>zvkxdnb_c915__TY1V01</t>
  </si>
  <si>
    <t>zvkxdnb_c915__TY2V01</t>
  </si>
  <si>
    <t>zvkxdnb_c940__TY0V01</t>
  </si>
  <si>
    <t>Verschilposten DNB- Netto Premieopbrengsten- incl balans</t>
  </si>
  <si>
    <t>zvkxdnb_c940__TY1V01</t>
  </si>
  <si>
    <t>zvkxdnb_c940__TY2V01</t>
  </si>
  <si>
    <t>zvpxlft_m981_lft01a_m04V01</t>
  </si>
  <si>
    <t>Verzekerden risicoklasse- 00 t/m 01- man</t>
  </si>
  <si>
    <t>zvpxlft_m981_lft01b_m04V01</t>
  </si>
  <si>
    <t>Verzekerden risicoklasse- 02 t/m 04- man</t>
  </si>
  <si>
    <t>zvpxlft_m981_lft02_m04V01</t>
  </si>
  <si>
    <t>Verzekerden risicoklasse- 05 t/m 09- man</t>
  </si>
  <si>
    <t>zvpxlft_m981_lft03_m04V01</t>
  </si>
  <si>
    <t>Verzekerden risicoklasse- 10 t/m 14- man</t>
  </si>
  <si>
    <t>zvpxlft_m981_lft04_m04V01</t>
  </si>
  <si>
    <t>Verzekerden risicoklasse- 15 t/m 19- man</t>
  </si>
  <si>
    <t>zvpxlft_m981_lft05_m04V01</t>
  </si>
  <si>
    <t>Verzekerden risicoklasse- 20 t/m 24- man</t>
  </si>
  <si>
    <t>zvpxlft_m981_lft06_m04V01</t>
  </si>
  <si>
    <t>Verzekerden risicoklasse- 25 t/m 29- man</t>
  </si>
  <si>
    <t>zvpxlft_m981_lft07_m04V01</t>
  </si>
  <si>
    <t>Verzekerden risicoklasse- 30 t/m 34- man</t>
  </si>
  <si>
    <t>zvpxlft_m981_lft08_m04V01</t>
  </si>
  <si>
    <t>Verzekerden risicoklasse- 35 t/m 39- man</t>
  </si>
  <si>
    <t>zvpxlft_m981_lft09_m04V01</t>
  </si>
  <si>
    <t>Verzekerden risicoklasse- 40 t/m 44- man</t>
  </si>
  <si>
    <t>zvpxlft_m981_lft10_m04V01</t>
  </si>
  <si>
    <t>Verzekerden risicoklasse- 45 t/m 49- man</t>
  </si>
  <si>
    <t>zvpxlft_m981_lft11_m04V01</t>
  </si>
  <si>
    <t>Verzekerden risicoklasse- 50 t/m 54- man</t>
  </si>
  <si>
    <t>zvpxlft_m981_lft12_m04V01</t>
  </si>
  <si>
    <t>Verzekerden risicoklasse- 55 t/m 59- man</t>
  </si>
  <si>
    <t>zvpxlft_m981_lft13_m04V01</t>
  </si>
  <si>
    <t>Verzekerden risicoklasse- 60 t/m 64- man</t>
  </si>
  <si>
    <t>zvpxlft_m981_lft14_m04V01</t>
  </si>
  <si>
    <t>Verzekerden risicoklasse- 65 t/m 69- man</t>
  </si>
  <si>
    <t>zvpxlft_m981_lft15_m04V01</t>
  </si>
  <si>
    <t>Verzekerden risicoklasse- 70 t/m 74- man</t>
  </si>
  <si>
    <t>zvpxlft_m981_lft16_m04V01</t>
  </si>
  <si>
    <t>Verzekerden risicoklasse- 75 t/m 79- man</t>
  </si>
  <si>
    <t>zvpxlft_m981_lft17_m04V01</t>
  </si>
  <si>
    <t>Verzekerden risicoklasse- 80 t/m 84- man</t>
  </si>
  <si>
    <t>zvpxlft_m981_lft18_m04V01</t>
  </si>
  <si>
    <t>Verzekerden risicoklasse- 85 t/m 89- man</t>
  </si>
  <si>
    <t>zvpxlft_m981_lft19_m04V01</t>
  </si>
  <si>
    <t>Verzekerden risicoklasse- 90 en ouder- man</t>
  </si>
  <si>
    <t>zvpxlft_v981_lft01a_m04V01</t>
  </si>
  <si>
    <t>Verzekerden risicoklasse- 00 t/m 01- vrouw</t>
  </si>
  <si>
    <t>zvpxlft_v981_lft01b_m04V01</t>
  </si>
  <si>
    <t>Verzekerden risicoklasse- 02 t/m 04- vrouw</t>
  </si>
  <si>
    <t>zvpxlft_v981_lft02_m04V01</t>
  </si>
  <si>
    <t>Verzekerden risicoklasse- 05 t/m 09- vrouw</t>
  </si>
  <si>
    <t>zvpxlft_v981_lft03_m04V01</t>
  </si>
  <si>
    <t>Verzekerden risicoklasse- 10 t/m 14- vrouw</t>
  </si>
  <si>
    <t>zvpxlft_v981_lft04_m04V01</t>
  </si>
  <si>
    <t>Verzekerden risicoklasse- 15 t/m 19- vrouw</t>
  </si>
  <si>
    <t>zvpxlft_v981_lft05_m04V01</t>
  </si>
  <si>
    <t>Verzekerden risicoklasse- 20 t/m 24- vrouw</t>
  </si>
  <si>
    <t>zvpxlft_v981_lft06_m04V01</t>
  </si>
  <si>
    <t>Verzekerden risicoklasse- 25 t/m 29- vrouw</t>
  </si>
  <si>
    <t>zvpxlft_v981_lft07_m04V01</t>
  </si>
  <si>
    <t>Verzekerden risicoklasse- 30 t/m 34- vrouw</t>
  </si>
  <si>
    <t>zvpxlft_v981_lft08_m04V01</t>
  </si>
  <si>
    <t>Verzekerden risicoklasse- 35 t/m 39- vrouw</t>
  </si>
  <si>
    <t>zvpxlft_v981_lft09_m04V01</t>
  </si>
  <si>
    <t>Verzekerden risicoklasse- 40 t/m 44- vrouw</t>
  </si>
  <si>
    <t>zvpxlft_v981_lft10_m04V01</t>
  </si>
  <si>
    <t>Verzekerden risicoklasse- 45 t/m 49- vrouw</t>
  </si>
  <si>
    <t>zvpxlft_v981_lft11_m04V01</t>
  </si>
  <si>
    <t>Verzekerden risicoklasse- 50 t/m 54- vrouw</t>
  </si>
  <si>
    <t>zvpxlft_v981_lft12_m04V01</t>
  </si>
  <si>
    <t>Verzekerden risicoklasse- 55 t/m 59- vrouw</t>
  </si>
  <si>
    <t>zvpxlft_v981_lft13_m04V01</t>
  </si>
  <si>
    <t>Verzekerden risicoklasse- 60 t/m 64- vrouw</t>
  </si>
  <si>
    <t>zvpxlft_v981_lft14_m04V01</t>
  </si>
  <si>
    <t>Verzekerden risicoklasse- 65 t/m 69- vrouw</t>
  </si>
  <si>
    <t>zvpxlft_v981_lft15_m04V01</t>
  </si>
  <si>
    <t>Verzekerden risicoklasse- 70 t/m 74- vrouw</t>
  </si>
  <si>
    <t>zvpxlft_v981_lft16_m04V01</t>
  </si>
  <si>
    <t>Verzekerden risicoklasse- 75 t/m 79- vrouw</t>
  </si>
  <si>
    <t>zvpxlft_v981_lft17_m04V01</t>
  </si>
  <si>
    <t>Verzekerden risicoklasse- 80 t/m 84- vrouw</t>
  </si>
  <si>
    <t>zvpxlft_v981_lft18_m04V01</t>
  </si>
  <si>
    <t>Verzekerden risicoklasse- 85 t/m 89- vrouw</t>
  </si>
  <si>
    <t>zvpxlft_v981_lft19_m04V01</t>
  </si>
  <si>
    <t>Verzekerden risicoklasse- 90 en ouder- vrouw</t>
  </si>
  <si>
    <t>zvpxprm_s981_nomn_m04V01</t>
  </si>
  <si>
    <t>Verzekerden premiekenmerk- zonder nominale premie ZVW</t>
  </si>
  <si>
    <t>zvpxprm_s981_nomy_m04V01</t>
  </si>
  <si>
    <t>Verzekerden premiekenmerk- met nominale premie ZVW</t>
  </si>
  <si>
    <t>zvpxwnb_s982_d2m_m01V01</t>
  </si>
  <si>
    <t>Wanbetalers- achterstand 2 of 3 maanden</t>
  </si>
  <si>
    <t>zvpxwnb_s982_d2m_m02V01</t>
  </si>
  <si>
    <t>zvpxwnb_s982_d2m_m03V01</t>
  </si>
  <si>
    <t>zvpxwnb_s982_d4m_m01V01</t>
  </si>
  <si>
    <t>Wanbetalers- achterstand 4 of 5 maanden</t>
  </si>
  <si>
    <t>zvpxwnb_s982_d4m_m02V01</t>
  </si>
  <si>
    <t>zvpxwnb_s982_d4m_m03V01</t>
  </si>
  <si>
    <t>zvpxwnb_s982_d6m_m01V01</t>
  </si>
  <si>
    <t>Wanbetalers- achterstand 6 of meer maanden</t>
  </si>
  <si>
    <t>zvpxwnb_s982_d6m_m02V01</t>
  </si>
  <si>
    <t>zvpxwnb_s982_d6m_m03V01</t>
  </si>
  <si>
    <t>zvpxwnb_s982_dm2b_m01V01</t>
  </si>
  <si>
    <t>Wanbetalers- tweedemaandsbrieven</t>
  </si>
  <si>
    <t>zvpxwnb_s982_dm2b_m02V01</t>
  </si>
  <si>
    <t>zvpxwnb_s982_dm2b_m03V01</t>
  </si>
  <si>
    <t>zvpxwnb_s982_dm4b_m01V01</t>
  </si>
  <si>
    <t>Wanbetalers- vierdemaandsbrieven</t>
  </si>
  <si>
    <t>zvpxwnb_s982_dm4b_m02V01</t>
  </si>
  <si>
    <t>zvpxwnb_s982_dm4b_m03V01</t>
  </si>
  <si>
    <t>zvpxwnb_s982_dr0e_m01V01</t>
  </si>
  <si>
    <t>Wanbetalers- externe betalingsregeling</t>
  </si>
  <si>
    <t>zvpxwnb_s982_dr0e_m02V01</t>
  </si>
  <si>
    <t>zvpxwnb_s982_dr0e_m03V01</t>
  </si>
  <si>
    <t>zvpxwnb_s982_dr0i_m01V01</t>
  </si>
  <si>
    <t>Wanbetalers- interne betalingsregeling</t>
  </si>
  <si>
    <t>zvpxwnb_s982_dr0i_m02V01</t>
  </si>
  <si>
    <t>zvpxwnb_s982_dr0i_m03V01</t>
  </si>
  <si>
    <t>zvpxwnb_s982_dr0s_m01V01</t>
  </si>
  <si>
    <t>Wanbetalers- stabilisatieovereenkomst</t>
  </si>
  <si>
    <t>zvpxwnb_s982_dr0s_m02V01</t>
  </si>
  <si>
    <t>zvpxwnb_s982_dr0s_m03V01</t>
  </si>
  <si>
    <t>zvpxwnb_s982_dr81_m01V01</t>
  </si>
  <si>
    <t>Wanbetalers- cak bdr &lt; 250</t>
  </si>
  <si>
    <t>zvpxwnb_s982_dr81_m02V01</t>
  </si>
  <si>
    <t>zvpxwnb_s982_dr81_m03V01</t>
  </si>
  <si>
    <t>zvpxwnb_s982_dr82_m01V01</t>
  </si>
  <si>
    <t>Wanbetalers- cak 250 &lt; bdr &lt; 750</t>
  </si>
  <si>
    <t>zvpxwnb_s982_dr82_m02V01</t>
  </si>
  <si>
    <t>zvpxwnb_s982_dr82_m03V01</t>
  </si>
  <si>
    <t>zvpxwnb_s982_dr83_m01V01</t>
  </si>
  <si>
    <t>Wanbetalers- cak 750 &lt; bdr</t>
  </si>
  <si>
    <t>zvpxwnb_s982_dr83_m02V01</t>
  </si>
  <si>
    <t>zvpxwnb_s982_dr83_m03V01</t>
  </si>
  <si>
    <t>xstaat</t>
  </si>
  <si>
    <t>kdrwet</t>
  </si>
  <si>
    <t>id</t>
  </si>
  <si>
    <t>idjmd</t>
  </si>
  <si>
    <t>uzovi</t>
  </si>
  <si>
    <t>filename</t>
  </si>
  <si>
    <t>idvrs</t>
  </si>
  <si>
    <t>zvkx01</t>
  </si>
  <si>
    <t>a503</t>
  </si>
  <si>
    <t>TY0V01</t>
  </si>
  <si>
    <t>TY1V01</t>
  </si>
  <si>
    <t>TY2V01</t>
  </si>
  <si>
    <t>a504</t>
  </si>
  <si>
    <t>a505</t>
  </si>
  <si>
    <t>a506</t>
  </si>
  <si>
    <t>a507</t>
  </si>
  <si>
    <t>a510</t>
  </si>
  <si>
    <t>a515</t>
  </si>
  <si>
    <t>a516</t>
  </si>
  <si>
    <t>c503</t>
  </si>
  <si>
    <t>c504</t>
  </si>
  <si>
    <t>c505</t>
  </si>
  <si>
    <t>c506</t>
  </si>
  <si>
    <t>c507</t>
  </si>
  <si>
    <t>c510</t>
  </si>
  <si>
    <t>c515</t>
  </si>
  <si>
    <t>c516</t>
  </si>
  <si>
    <t>zvkx02</t>
  </si>
  <si>
    <t>a520</t>
  </si>
  <si>
    <t>c520</t>
  </si>
  <si>
    <t>zvkx03</t>
  </si>
  <si>
    <t>a530</t>
  </si>
  <si>
    <t>c530</t>
  </si>
  <si>
    <t>zvkx04</t>
  </si>
  <si>
    <t>a5601</t>
  </si>
  <si>
    <t>a5602</t>
  </si>
  <si>
    <t>a561</t>
  </si>
  <si>
    <t>c5601</t>
  </si>
  <si>
    <t>c5602</t>
  </si>
  <si>
    <t>c561</t>
  </si>
  <si>
    <t>zvkx05</t>
  </si>
  <si>
    <t>a580</t>
  </si>
  <si>
    <t>a581</t>
  </si>
  <si>
    <t>c580</t>
  </si>
  <si>
    <t>c581</t>
  </si>
  <si>
    <t>zvkx06</t>
  </si>
  <si>
    <t>a545</t>
  </si>
  <si>
    <t>a610</t>
  </si>
  <si>
    <t>a611</t>
  </si>
  <si>
    <t>a612</t>
  </si>
  <si>
    <t>a6121</t>
  </si>
  <si>
    <t>a6122</t>
  </si>
  <si>
    <t>a6131</t>
  </si>
  <si>
    <t>a6151</t>
  </si>
  <si>
    <t>a619</t>
  </si>
  <si>
    <t>c545</t>
  </si>
  <si>
    <t>c610</t>
  </si>
  <si>
    <t>c611</t>
  </si>
  <si>
    <t>c612</t>
  </si>
  <si>
    <t>c6121</t>
  </si>
  <si>
    <t>c6122</t>
  </si>
  <si>
    <t>c6131</t>
  </si>
  <si>
    <t>c6151</t>
  </si>
  <si>
    <t>c619</t>
  </si>
  <si>
    <t>zvkx07</t>
  </si>
  <si>
    <t>a620</t>
  </si>
  <si>
    <t>a621</t>
  </si>
  <si>
    <t>a623</t>
  </si>
  <si>
    <t>a624</t>
  </si>
  <si>
    <t>a625</t>
  </si>
  <si>
    <t>c620</t>
  </si>
  <si>
    <t>c621</t>
  </si>
  <si>
    <t>c623</t>
  </si>
  <si>
    <t>c624</t>
  </si>
  <si>
    <t>c625</t>
  </si>
  <si>
    <t>zvkx08</t>
  </si>
  <si>
    <t>a640</t>
  </si>
  <si>
    <t>c640</t>
  </si>
  <si>
    <t>zvkx09</t>
  </si>
  <si>
    <t>a650</t>
  </si>
  <si>
    <t>a6501</t>
  </si>
  <si>
    <t>a651</t>
  </si>
  <si>
    <t>c650</t>
  </si>
  <si>
    <t>c6501</t>
  </si>
  <si>
    <t>c651</t>
  </si>
  <si>
    <t>zvkx10</t>
  </si>
  <si>
    <t>a661</t>
  </si>
  <si>
    <t>a6611</t>
  </si>
  <si>
    <t>a662</t>
  </si>
  <si>
    <t>a665</t>
  </si>
  <si>
    <t>c661</t>
  </si>
  <si>
    <t>c6611</t>
  </si>
  <si>
    <t>c662</t>
  </si>
  <si>
    <t>c665</t>
  </si>
  <si>
    <t>zvkx11</t>
  </si>
  <si>
    <t>a670</t>
  </si>
  <si>
    <t>a671</t>
  </si>
  <si>
    <t>c670</t>
  </si>
  <si>
    <t>c671</t>
  </si>
  <si>
    <t>zvkx12</t>
  </si>
  <si>
    <t>a680</t>
  </si>
  <si>
    <t>c680</t>
  </si>
  <si>
    <t>zvkx13</t>
  </si>
  <si>
    <t>a700</t>
  </si>
  <si>
    <t>a701</t>
  </si>
  <si>
    <t>a702</t>
  </si>
  <si>
    <t>c700</t>
  </si>
  <si>
    <t>c701</t>
  </si>
  <si>
    <t>c702</t>
  </si>
  <si>
    <t>zvkx15</t>
  </si>
  <si>
    <t>a721</t>
  </si>
  <si>
    <t>a722</t>
  </si>
  <si>
    <t>c721</t>
  </si>
  <si>
    <t>c722</t>
  </si>
  <si>
    <t>zvkx16</t>
  </si>
  <si>
    <t>a730</t>
  </si>
  <si>
    <t>c730</t>
  </si>
  <si>
    <t>zvkxdnb</t>
  </si>
  <si>
    <t>a8901</t>
  </si>
  <si>
    <t>a910</t>
  </si>
  <si>
    <t>a915</t>
  </si>
  <si>
    <t>a940</t>
  </si>
  <si>
    <t>c8901</t>
  </si>
  <si>
    <t>c910</t>
  </si>
  <si>
    <t>c915</t>
  </si>
  <si>
    <t>c940</t>
  </si>
  <si>
    <t>zvpxlft</t>
  </si>
  <si>
    <t>m981</t>
  </si>
  <si>
    <t>lft01a</t>
  </si>
  <si>
    <t>m04V01</t>
  </si>
  <si>
    <t>lft01b</t>
  </si>
  <si>
    <t>lft02</t>
  </si>
  <si>
    <t>lft03</t>
  </si>
  <si>
    <t>lft04</t>
  </si>
  <si>
    <t>lft05</t>
  </si>
  <si>
    <t>lft06</t>
  </si>
  <si>
    <t>lft07</t>
  </si>
  <si>
    <t>lft08</t>
  </si>
  <si>
    <t>lft09</t>
  </si>
  <si>
    <t>lft10</t>
  </si>
  <si>
    <t>lft11</t>
  </si>
  <si>
    <t>lft12</t>
  </si>
  <si>
    <t>lft13</t>
  </si>
  <si>
    <t>lft14</t>
  </si>
  <si>
    <t>lft15</t>
  </si>
  <si>
    <t>lft16</t>
  </si>
  <si>
    <t>lft17</t>
  </si>
  <si>
    <t>lft18</t>
  </si>
  <si>
    <t>lft19</t>
  </si>
  <si>
    <t>v981</t>
  </si>
  <si>
    <t>zvpxprm</t>
  </si>
  <si>
    <t>s981</t>
  </si>
  <si>
    <t>nomn</t>
  </si>
  <si>
    <t>nomy</t>
  </si>
  <si>
    <t>zvpxwnb</t>
  </si>
  <si>
    <t>s982</t>
  </si>
  <si>
    <t>d2m</t>
  </si>
  <si>
    <t>m01V01</t>
  </si>
  <si>
    <t>m02V01</t>
  </si>
  <si>
    <t>m03V01</t>
  </si>
  <si>
    <t>d4m</t>
  </si>
  <si>
    <t>d6m</t>
  </si>
  <si>
    <t>dm2b</t>
  </si>
  <si>
    <t>dm4b</t>
  </si>
  <si>
    <t>dr0e</t>
  </si>
  <si>
    <t>dr0i</t>
  </si>
  <si>
    <t>dr0s</t>
  </si>
  <si>
    <t>dr81</t>
  </si>
  <si>
    <t>dr82</t>
  </si>
  <si>
    <t>dr83</t>
  </si>
  <si>
    <t>C</t>
  </si>
  <si>
    <t>Euro's</t>
  </si>
  <si>
    <t>N</t>
  </si>
  <si>
    <t>Verzekerden</t>
  </si>
  <si>
    <t>Wanbetalers</t>
  </si>
  <si>
    <t>*=0</t>
  </si>
  <si>
    <t>*=Kostenverzamelstaat!$J$16</t>
  </si>
  <si>
    <t>*=Kostenverzamelstaat!$L$16</t>
  </si>
  <si>
    <t>*=Kostenverzamelstaat!$N$16</t>
  </si>
  <si>
    <t>*=Kostenverzamelstaat!$J$17</t>
  </si>
  <si>
    <t>*=Kostenverzamelstaat!$L$17</t>
  </si>
  <si>
    <t>*=Kostenverzamelstaat!$N$17</t>
  </si>
  <si>
    <t>*=Kostenverzamelstaat!$J$18</t>
  </si>
  <si>
    <t>*=Kostenverzamelstaat!$L$18</t>
  </si>
  <si>
    <t>*=Kostenverzamelstaat!$N$18</t>
  </si>
  <si>
    <t>*=Kostenverzamelstaat!$J$19</t>
  </si>
  <si>
    <t>*=Kostenverzamelstaat!$L$19</t>
  </si>
  <si>
    <t>*=Kostenverzamelstaat!$N$19</t>
  </si>
  <si>
    <t>*=Kostenverzamelstaat!$J$20</t>
  </si>
  <si>
    <t>*=Kostenverzamelstaat!$L$20</t>
  </si>
  <si>
    <t>*=Kostenverzamelstaat!$N$20</t>
  </si>
  <si>
    <t>*=Kostenverzamelstaat!$J$21</t>
  </si>
  <si>
    <t>*=Kostenverzamelstaat!$L$21</t>
  </si>
  <si>
    <t>*=Kostenverzamelstaat!$N$21</t>
  </si>
  <si>
    <t>*=Kostenverzamelstaat!$J$22</t>
  </si>
  <si>
    <t>*=Kostenverzamelstaat!$L$22</t>
  </si>
  <si>
    <t>*=Kostenverzamelstaat!$N$22</t>
  </si>
  <si>
    <t>*=Kostenverzamelstaat!$J$23</t>
  </si>
  <si>
    <t>*=Kostenverzamelstaat!$L$23</t>
  </si>
  <si>
    <t>*=Kostenverzamelstaat!$N$23</t>
  </si>
  <si>
    <t>*=Kostenverzamelstaat!$I$16</t>
  </si>
  <si>
    <t>*=Kostenverzamelstaat!$K$16</t>
  </si>
  <si>
    <t>*=Kostenverzamelstaat!$M$16</t>
  </si>
  <si>
    <t>*=Kostenverzamelstaat!$I$17</t>
  </si>
  <si>
    <t>*=Kostenverzamelstaat!$K$17</t>
  </si>
  <si>
    <t>*=Kostenverzamelstaat!$M$17</t>
  </si>
  <si>
    <t>*=Kostenverzamelstaat!$I$18</t>
  </si>
  <si>
    <t>*=Kostenverzamelstaat!$K$18</t>
  </si>
  <si>
    <t>*=Kostenverzamelstaat!$M$18</t>
  </si>
  <si>
    <t>*=Kostenverzamelstaat!$I$19</t>
  </si>
  <si>
    <t>*=Kostenverzamelstaat!$K$19</t>
  </si>
  <si>
    <t>*=Kostenverzamelstaat!$M$19</t>
  </si>
  <si>
    <t>*=Kostenverzamelstaat!$I$20</t>
  </si>
  <si>
    <t>*=Kostenverzamelstaat!$K$20</t>
  </si>
  <si>
    <t>*=Kostenverzamelstaat!$M$20</t>
  </si>
  <si>
    <t>*=Kostenverzamelstaat!$I$21</t>
  </si>
  <si>
    <t>*=Kostenverzamelstaat!$K$21</t>
  </si>
  <si>
    <t>*=Kostenverzamelstaat!$M$21</t>
  </si>
  <si>
    <t>*=Kostenverzamelstaat!$I$22</t>
  </si>
  <si>
    <t>*=Kostenverzamelstaat!$K$22</t>
  </si>
  <si>
    <t>*=Kostenverzamelstaat!$M$22</t>
  </si>
  <si>
    <t>*=Kostenverzamelstaat!$I$23</t>
  </si>
  <si>
    <t>*=Kostenverzamelstaat!$K$23</t>
  </si>
  <si>
    <t>*=Kostenverzamelstaat!$M$23</t>
  </si>
  <si>
    <t>*=Kostenverzamelstaat!$J$26</t>
  </si>
  <si>
    <t>*=Kostenverzamelstaat!$L$26</t>
  </si>
  <si>
    <t>*=Kostenverzamelstaat!$N$26</t>
  </si>
  <si>
    <t>*=Kostenverzamelstaat!$I$26</t>
  </si>
  <si>
    <t>*=Kostenverzamelstaat!$K$26</t>
  </si>
  <si>
    <t>*=Kostenverzamelstaat!$M$26</t>
  </si>
  <si>
    <t>*=Kostenverzamelstaat!$J$28</t>
  </si>
  <si>
    <t>*=Kostenverzamelstaat!$L$28</t>
  </si>
  <si>
    <t>*=Kostenverzamelstaat!$N$28</t>
  </si>
  <si>
    <t>*=Kostenverzamelstaat!$I$28</t>
  </si>
  <si>
    <t>*=Kostenverzamelstaat!$K$28</t>
  </si>
  <si>
    <t>*=Kostenverzamelstaat!$M$28</t>
  </si>
  <si>
    <t>*=Kostenverzamelstaat!$J$30</t>
  </si>
  <si>
    <t>*=Kostenverzamelstaat!$L$30</t>
  </si>
  <si>
    <t>*=Kostenverzamelstaat!$N$30</t>
  </si>
  <si>
    <t>*=Kostenverzamelstaat!$J$31</t>
  </si>
  <si>
    <t>*=Kostenverzamelstaat!$L$31</t>
  </si>
  <si>
    <t>*=Kostenverzamelstaat!$N$31</t>
  </si>
  <si>
    <t>*=Kostenverzamelstaat!$J$32</t>
  </si>
  <si>
    <t>*=Kostenverzamelstaat!$L$32</t>
  </si>
  <si>
    <t>*=Kostenverzamelstaat!$N$32</t>
  </si>
  <si>
    <t>*=Kostenverzamelstaat!$I$30</t>
  </si>
  <si>
    <t>*=Kostenverzamelstaat!$K$30</t>
  </si>
  <si>
    <t>*=Kostenverzamelstaat!$M$30</t>
  </si>
  <si>
    <t>*=Kostenverzamelstaat!$I$31</t>
  </si>
  <si>
    <t>*=Kostenverzamelstaat!$K$31</t>
  </si>
  <si>
    <t>*=Kostenverzamelstaat!$M$31</t>
  </si>
  <si>
    <t>*=Kostenverzamelstaat!$I$32</t>
  </si>
  <si>
    <t>*=Kostenverzamelstaat!$K$32</t>
  </si>
  <si>
    <t>*=Kostenverzamelstaat!$M$32</t>
  </si>
  <si>
    <t>*=Kostenverzamelstaat!$J$35</t>
  </si>
  <si>
    <t>*=Kostenverzamelstaat!$L$35</t>
  </si>
  <si>
    <t>*=Kostenverzamelstaat!$N$35</t>
  </si>
  <si>
    <t>*=Kostenverzamelstaat!$L$36</t>
  </si>
  <si>
    <t>*=Kostenverzamelstaat!$N$36</t>
  </si>
  <si>
    <t>*=Kostenverzamelstaat!$I$35</t>
  </si>
  <si>
    <t>*=Kostenverzamelstaat!$K$35</t>
  </si>
  <si>
    <t>*=Kostenverzamelstaat!$M$35</t>
  </si>
  <si>
    <t>*=Kostenverzamelstaat!$K$36</t>
  </si>
  <si>
    <t>*=Kostenverzamelstaat!$M$36</t>
  </si>
  <si>
    <t>*=Kostenverzamelstaat!$J$52</t>
  </si>
  <si>
    <t>*=Kostenverzamelstaat!$L$52</t>
  </si>
  <si>
    <t>*=Kostenverzamelstaat!$N$52</t>
  </si>
  <si>
    <t>*=Kostenverzamelstaat!$J$53</t>
  </si>
  <si>
    <t>*=Kostenverzamelstaat!$L$53</t>
  </si>
  <si>
    <t>*=Kostenverzamelstaat!$N$53</t>
  </si>
  <si>
    <t>*=Kostenverzamelstaat!$J$54</t>
  </si>
  <si>
    <t>*=Kostenverzamelstaat!$L$54</t>
  </si>
  <si>
    <t>*=Kostenverzamelstaat!$N$54</t>
  </si>
  <si>
    <t>*=Kostenverzamelstaat!$N$55</t>
  </si>
  <si>
    <t>*=Kostenverzamelstaat!$J$56</t>
  </si>
  <si>
    <t>*=Kostenverzamelstaat!$J$57</t>
  </si>
  <si>
    <t>*=Kostenverzamelstaat!$J$58</t>
  </si>
  <si>
    <t>*=Kostenverzamelstaat!$L$58</t>
  </si>
  <si>
    <t>*=Kostenverzamelstaat!$N$58</t>
  </si>
  <si>
    <t>*=Kostenverzamelstaat!$J$59</t>
  </si>
  <si>
    <t>*=Kostenverzamelstaat!$L$59</t>
  </si>
  <si>
    <t>*=Kostenverzamelstaat!$N$59</t>
  </si>
  <si>
    <t>*=Kostenverzamelstaat!$I$52</t>
  </si>
  <si>
    <t>*=Kostenverzamelstaat!$K$52</t>
  </si>
  <si>
    <t>*=Kostenverzamelstaat!$M$52</t>
  </si>
  <si>
    <t>*=Kostenverzamelstaat!$I$53</t>
  </si>
  <si>
    <t>*=Kostenverzamelstaat!$K$53</t>
  </si>
  <si>
    <t>*=Kostenverzamelstaat!$M$53</t>
  </si>
  <si>
    <t>*=Kostenverzamelstaat!$K$55</t>
  </si>
  <si>
    <t>*=Kostenverzamelstaat!$M$55</t>
  </si>
  <si>
    <t>*=Kostenverzamelstaat!$I$56</t>
  </si>
  <si>
    <t>*=Kostenverzamelstaat!$I$57</t>
  </si>
  <si>
    <t>*=Kostenverzamelstaat!$I$58</t>
  </si>
  <si>
    <t>*=Kostenverzamelstaat!$K$58</t>
  </si>
  <si>
    <t>*=Kostenverzamelstaat!$M$58</t>
  </si>
  <si>
    <t>*=Kostenverzamelstaat!$I$59</t>
  </si>
  <si>
    <t>*=Kostenverzamelstaat!$K$59</t>
  </si>
  <si>
    <t>*=Kostenverzamelstaat!$M$59</t>
  </si>
  <si>
    <t>*=Kostenverzamelstaat!$J$63</t>
  </si>
  <si>
    <t>*=Kostenverzamelstaat!$L$63</t>
  </si>
  <si>
    <t>*=Kostenverzamelstaat!$N$63</t>
  </si>
  <si>
    <t>*=Kostenverzamelstaat!$J$64</t>
  </si>
  <si>
    <t>*=Kostenverzamelstaat!$L$64</t>
  </si>
  <si>
    <t>*=Kostenverzamelstaat!$N$64</t>
  </si>
  <si>
    <t>*=Kostenverzamelstaat!$J$65</t>
  </si>
  <si>
    <t>*=Kostenverzamelstaat!$L$65</t>
  </si>
  <si>
    <t>*=Kostenverzamelstaat!$N$65</t>
  </si>
  <si>
    <t>*=Kostenverzamelstaat!$J$66</t>
  </si>
  <si>
    <t>*=Kostenverzamelstaat!$L$66</t>
  </si>
  <si>
    <t>*=Kostenverzamelstaat!$N$66</t>
  </si>
  <si>
    <t>*=Kostenverzamelstaat!$J$67</t>
  </si>
  <si>
    <t>*=Kostenverzamelstaat!$L$67</t>
  </si>
  <si>
    <t>*=Kostenverzamelstaat!$N$67</t>
  </si>
  <si>
    <t>*=Kostenverzamelstaat!$I$63</t>
  </si>
  <si>
    <t>*=Kostenverzamelstaat!$K$63</t>
  </si>
  <si>
    <t>*=Kostenverzamelstaat!$M$63</t>
  </si>
  <si>
    <t>*=Kostenverzamelstaat!$I$64</t>
  </si>
  <si>
    <t>*=Kostenverzamelstaat!$K$64</t>
  </si>
  <si>
    <t>*=Kostenverzamelstaat!$M$64</t>
  </si>
  <si>
    <t>*=Kostenverzamelstaat!$I$65</t>
  </si>
  <si>
    <t>*=Kostenverzamelstaat!$K$65</t>
  </si>
  <si>
    <t>*=Kostenverzamelstaat!$M$65</t>
  </si>
  <si>
    <t>*=Kostenverzamelstaat!$I$66</t>
  </si>
  <si>
    <t>*=Kostenverzamelstaat!$K$66</t>
  </si>
  <si>
    <t>*=Kostenverzamelstaat!$M$66</t>
  </si>
  <si>
    <t>*=Kostenverzamelstaat!$I$67</t>
  </si>
  <si>
    <t>*=Kostenverzamelstaat!$K$67</t>
  </si>
  <si>
    <t>*=Kostenverzamelstaat!$M$67</t>
  </si>
  <si>
    <t>*=Kostenverzamelstaat!$J$70</t>
  </si>
  <si>
    <t>*=Kostenverzamelstaat!$L$70</t>
  </si>
  <si>
    <t>*=Kostenverzamelstaat!$N$70</t>
  </si>
  <si>
    <t>*=Kostenverzamelstaat!$I$70</t>
  </si>
  <si>
    <t>*=Kostenverzamelstaat!$K$70</t>
  </si>
  <si>
    <t>*=Kostenverzamelstaat!$M$70</t>
  </si>
  <si>
    <t>*=Kostenverzamelstaat!$J$72</t>
  </si>
  <si>
    <t>*=Kostenverzamelstaat!$L$72</t>
  </si>
  <si>
    <t>*=Kostenverzamelstaat!$N$72</t>
  </si>
  <si>
    <t>*=Kostenverzamelstaat!$J$73</t>
  </si>
  <si>
    <t>*=Kostenverzamelstaat!$L$73</t>
  </si>
  <si>
    <t>*=Kostenverzamelstaat!$N$73</t>
  </si>
  <si>
    <t>*=Kostenverzamelstaat!$J$74</t>
  </si>
  <si>
    <t>*=Kostenverzamelstaat!$L$74</t>
  </si>
  <si>
    <t>*=Kostenverzamelstaat!$N$74</t>
  </si>
  <si>
    <t>*=Kostenverzamelstaat!$I$72</t>
  </si>
  <si>
    <t>*=Kostenverzamelstaat!$K$72</t>
  </si>
  <si>
    <t>*=Kostenverzamelstaat!$M$72</t>
  </si>
  <si>
    <t>*=Kostenverzamelstaat!$I$73</t>
  </si>
  <si>
    <t>*=Kostenverzamelstaat!$K$73</t>
  </si>
  <si>
    <t>*=Kostenverzamelstaat!$M$73</t>
  </si>
  <si>
    <t>*=Kostenverzamelstaat!$I$74</t>
  </si>
  <si>
    <t>*=Kostenverzamelstaat!$K$74</t>
  </si>
  <si>
    <t>*=Kostenverzamelstaat!$M$74</t>
  </si>
  <si>
    <t>*=Kostenverzamelstaat!$J$88</t>
  </si>
  <si>
    <t>*=Kostenverzamelstaat!$L$88</t>
  </si>
  <si>
    <t>*=Kostenverzamelstaat!$N$88</t>
  </si>
  <si>
    <t>*=Kostenverzamelstaat!$J$89</t>
  </si>
  <si>
    <t>*=Kostenverzamelstaat!$L$89</t>
  </si>
  <si>
    <t>*=Kostenverzamelstaat!$N$89</t>
  </si>
  <si>
    <t>*=Kostenverzamelstaat!$J$90</t>
  </si>
  <si>
    <t>*=Kostenverzamelstaat!$L$90</t>
  </si>
  <si>
    <t>*=Kostenverzamelstaat!$N$90</t>
  </si>
  <si>
    <t>*=Kostenverzamelstaat!$I$88</t>
  </si>
  <si>
    <t>*=Kostenverzamelstaat!$K$88</t>
  </si>
  <si>
    <t>*=Kostenverzamelstaat!$M$88</t>
  </si>
  <si>
    <t>*=Kostenverzamelstaat!$I$89</t>
  </si>
  <si>
    <t>*=Kostenverzamelstaat!$K$89</t>
  </si>
  <si>
    <t>*=Kostenverzamelstaat!$M$89</t>
  </si>
  <si>
    <t>*=Kostenverzamelstaat!$I$90</t>
  </si>
  <si>
    <t>*=Kostenverzamelstaat!$K$90</t>
  </si>
  <si>
    <t>*=Kostenverzamelstaat!$M$90</t>
  </si>
  <si>
    <t>*=Kostenverzamelstaat!$J$94</t>
  </si>
  <si>
    <t>*=Kostenverzamelstaat!$L$94</t>
  </si>
  <si>
    <t>*=Kostenverzamelstaat!$N$94</t>
  </si>
  <si>
    <t>*=Kostenverzamelstaat!$J$95</t>
  </si>
  <si>
    <t>*=Kostenverzamelstaat!$L$95</t>
  </si>
  <si>
    <t>*=Kostenverzamelstaat!$I$94</t>
  </si>
  <si>
    <t>*=Kostenverzamelstaat!$K$94</t>
  </si>
  <si>
    <t>*=Kostenverzamelstaat!$M$94</t>
  </si>
  <si>
    <t>*=Kostenverzamelstaat!$I$95</t>
  </si>
  <si>
    <t>*=Kostenverzamelstaat!$K$95</t>
  </si>
  <si>
    <t>*=Kostenverzamelstaat!$J$98</t>
  </si>
  <si>
    <t>*=Kostenverzamelstaat!$L$98</t>
  </si>
  <si>
    <t>*=Kostenverzamelstaat!$N$98</t>
  </si>
  <si>
    <t>*=Kostenverzamelstaat!$I$98</t>
  </si>
  <si>
    <t>*=Kostenverzamelstaat!$K$98</t>
  </si>
  <si>
    <t>*=Kostenverzamelstaat!$M$98</t>
  </si>
  <si>
    <t>*=Kostenverzamelstaat!$J$100</t>
  </si>
  <si>
    <t>*=Kostenverzamelstaat!$L$100</t>
  </si>
  <si>
    <t>*=Kostenverzamelstaat!$N$100</t>
  </si>
  <si>
    <t>*=Kostenverzamelstaat!$J$101</t>
  </si>
  <si>
    <t>*=Kostenverzamelstaat!$L$101</t>
  </si>
  <si>
    <t>*=Kostenverzamelstaat!$N$101</t>
  </si>
  <si>
    <t>*=Kostenverzamelstaat!$J$102</t>
  </si>
  <si>
    <t>*=Kostenverzamelstaat!$L$102</t>
  </si>
  <si>
    <t>*=Kostenverzamelstaat!$N$102</t>
  </si>
  <si>
    <t>*=Kostenverzamelstaat!$I$100</t>
  </si>
  <si>
    <t>*=Kostenverzamelstaat!$K$100</t>
  </si>
  <si>
    <t>*=Kostenverzamelstaat!$M$100</t>
  </si>
  <si>
    <t>*=Kostenverzamelstaat!$I$101</t>
  </si>
  <si>
    <t>*=Kostenverzamelstaat!$K$101</t>
  </si>
  <si>
    <t>*=Kostenverzamelstaat!$M$101</t>
  </si>
  <si>
    <t>*=Kostenverzamelstaat!$I$102</t>
  </si>
  <si>
    <t>*=Kostenverzamelstaat!$K$102</t>
  </si>
  <si>
    <t>*=Kostenverzamelstaat!$M$102</t>
  </si>
  <si>
    <t>*=Kostenverzamelstaat!J106</t>
  </si>
  <si>
    <t>*=Kostenverzamelstaat!L106</t>
  </si>
  <si>
    <t>*=Kostenverzamelstaat!N106</t>
  </si>
  <si>
    <t>*=Kostenverzamelstaat!$J$105</t>
  </si>
  <si>
    <t>*=Kostenverzamelstaat!$L$105</t>
  </si>
  <si>
    <t>*=Kostenverzamelstaat!$N$105</t>
  </si>
  <si>
    <t>*=Kostenverzamelstaat!I106</t>
  </si>
  <si>
    <t>*=Kostenverzamelstaat!K106</t>
  </si>
  <si>
    <t>*=Kostenverzamelstaat!M106</t>
  </si>
  <si>
    <t>*=Kostenverzamelstaat!$I$105</t>
  </si>
  <si>
    <t>*=Kostenverzamelstaat!$K$105</t>
  </si>
  <si>
    <t>*=Kostenverzamelstaat!$M$105</t>
  </si>
  <si>
    <t>*=Kostenverzamelstaat!$J$109</t>
  </si>
  <si>
    <t>*=Kostenverzamelstaat!$L$109</t>
  </si>
  <si>
    <t>*=Kostenverzamelstaat!$N$109</t>
  </si>
  <si>
    <t>*=Kostenverzamelstaat!$I$109</t>
  </si>
  <si>
    <t>*=Kostenverzamelstaat!$K$109</t>
  </si>
  <si>
    <t>*=Kostenverzamelstaat!$M$109</t>
  </si>
  <si>
    <t>*=Kostenverzamelstaat!$J$122</t>
  </si>
  <si>
    <t>*=Kostenverzamelstaat!$L$122</t>
  </si>
  <si>
    <t>*=Kostenverzamelstaat!$N$122</t>
  </si>
  <si>
    <t>*=Kostenverzamelstaat!$J$123</t>
  </si>
  <si>
    <t>*=Kostenverzamelstaat!$L$123</t>
  </si>
  <si>
    <t>*=Kostenverzamelstaat!$N$123</t>
  </si>
  <si>
    <t>*=Kostenverzamelstaat!$I$122</t>
  </si>
  <si>
    <t>*=Kostenverzamelstaat!$K$122</t>
  </si>
  <si>
    <t>*=Kostenverzamelstaat!$M$122</t>
  </si>
  <si>
    <t>*=Kostenverzamelstaat!$I$123</t>
  </si>
  <si>
    <t>*=Kostenverzamelstaat!$K$123</t>
  </si>
  <si>
    <t>*=Kostenverzamelstaat!$M$123</t>
  </si>
  <si>
    <t>*='Specifieke informatie A'!$J$59</t>
  </si>
  <si>
    <t>*='Specifieke informatie A'!$J$60</t>
  </si>
  <si>
    <t>*='Specifieke informatie A'!$J$61</t>
  </si>
  <si>
    <t>*='Specifieke informatie A'!$J$62</t>
  </si>
  <si>
    <t>*='Specifieke informatie A'!$J$63</t>
  </si>
  <si>
    <t>*='Specifieke informatie A'!$J$64</t>
  </si>
  <si>
    <t>*='Specifieke informatie A'!$J$65</t>
  </si>
  <si>
    <t>*='Specifieke informatie A'!$J$66</t>
  </si>
  <si>
    <t>*='Specifieke informatie A'!$J$67</t>
  </si>
  <si>
    <t>*='Specifieke informatie A'!$J$68</t>
  </si>
  <si>
    <t>*='Specifieke informatie A'!$J$69</t>
  </si>
  <si>
    <t>*='Specifieke informatie A'!$J$70</t>
  </si>
  <si>
    <t>*='Specifieke informatie A'!$J$71</t>
  </si>
  <si>
    <t>*='Specifieke informatie A'!$J$72</t>
  </si>
  <si>
    <t>*='Specifieke informatie A'!$J$73</t>
  </si>
  <si>
    <t>*='Specifieke informatie A'!$J$74</t>
  </si>
  <si>
    <t>*='Specifieke informatie A'!$J$75</t>
  </si>
  <si>
    <t>*='Specifieke informatie A'!$J$76</t>
  </si>
  <si>
    <t>*='Specifieke informatie A'!$J$77</t>
  </si>
  <si>
    <t>*='Specifieke informatie A'!$J$78</t>
  </si>
  <si>
    <t>*='Specifieke informatie A'!$K$59</t>
  </si>
  <si>
    <t>*='Specifieke informatie A'!$K$60</t>
  </si>
  <si>
    <t>*='Specifieke informatie A'!$K$61</t>
  </si>
  <si>
    <t>*='Specifieke informatie A'!$K$62</t>
  </si>
  <si>
    <t>*='Specifieke informatie A'!$K$63</t>
  </si>
  <si>
    <t>*='Specifieke informatie A'!$K$64</t>
  </si>
  <si>
    <t>*='Specifieke informatie A'!$K$65</t>
  </si>
  <si>
    <t>*='Specifieke informatie A'!$K$66</t>
  </si>
  <si>
    <t>*='Specifieke informatie A'!$K$67</t>
  </si>
  <si>
    <t>*='Specifieke informatie A'!$K$68</t>
  </si>
  <si>
    <t>*='Specifieke informatie A'!$K$69</t>
  </si>
  <si>
    <t>*='Specifieke informatie A'!$K$70</t>
  </si>
  <si>
    <t>*='Specifieke informatie A'!$K$71</t>
  </si>
  <si>
    <t>*='Specifieke informatie A'!$K$72</t>
  </si>
  <si>
    <t>*='Specifieke informatie A'!$K$73</t>
  </si>
  <si>
    <t>*='Specifieke informatie A'!$K$74</t>
  </si>
  <si>
    <t>*='Specifieke informatie A'!$K$75</t>
  </si>
  <si>
    <t>*='Specifieke informatie A'!$K$76</t>
  </si>
  <si>
    <t>*='Specifieke informatie A'!$K$77</t>
  </si>
  <si>
    <t>*='Specifieke informatie A'!$K$78</t>
  </si>
  <si>
    <t>*='Specifieke informatie A'!$L$85</t>
  </si>
  <si>
    <t>*='Specifieke informatie A'!$L$84</t>
  </si>
  <si>
    <t>*=Wanbetalers!$I$12</t>
  </si>
  <si>
    <t>*=Wanbetalers!$J$12</t>
  </si>
  <si>
    <t>*=Wanbetalers!$K$12</t>
  </si>
  <si>
    <t>*=Wanbetalers!$I$13</t>
  </si>
  <si>
    <t>*=Wanbetalers!$J$13</t>
  </si>
  <si>
    <t>*=Wanbetalers!$K$13</t>
  </si>
  <si>
    <t>*=Wanbetalers!$I$14</t>
  </si>
  <si>
    <t>*=Wanbetalers!$J$14</t>
  </si>
  <si>
    <t>*=Wanbetalers!$K$14</t>
  </si>
  <si>
    <t>*=Wanbetalers!$I$17</t>
  </si>
  <si>
    <t>*=Wanbetalers!$J$17</t>
  </si>
  <si>
    <t>*=Wanbetalers!$K$17</t>
  </si>
  <si>
    <t>*=Wanbetalers!$I$18</t>
  </si>
  <si>
    <t>*=Wanbetalers!$J$18</t>
  </si>
  <si>
    <t>*=Wanbetalers!$K$18</t>
  </si>
  <si>
    <t>*=Wanbetalers!$I$22</t>
  </si>
  <si>
    <t>*=Wanbetalers!$J$22</t>
  </si>
  <si>
    <t>*=Wanbetalers!$K$22</t>
  </si>
  <si>
    <t>*=Wanbetalers!$I$21</t>
  </si>
  <si>
    <t>*=Wanbetalers!$J$21</t>
  </si>
  <si>
    <t>*=Wanbetalers!$K$21</t>
  </si>
  <si>
    <t>*=Wanbetalers!$I$23</t>
  </si>
  <si>
    <t>*=Wanbetalers!$J$23</t>
  </si>
  <si>
    <t>*=Wanbetalers!$K$23</t>
  </si>
  <si>
    <t>*=Wanbetalers!$I$26</t>
  </si>
  <si>
    <t>*=Wanbetalers!$J$26</t>
  </si>
  <si>
    <t>*=Wanbetalers!$K$26</t>
  </si>
  <si>
    <t>*=Wanbetalers!$I$27</t>
  </si>
  <si>
    <t>*=Wanbetalers!$J$27</t>
  </si>
  <si>
    <t>*=Wanbetalers!$K$27</t>
  </si>
  <si>
    <t>*=Wanbetalers!$I$28</t>
  </si>
  <si>
    <t>*=Wanbetalers!$J$28</t>
  </si>
  <si>
    <t>*=Wanbetalers!$K$28</t>
  </si>
  <si>
    <t>zvkx15_c720__TY0V01</t>
  </si>
  <si>
    <t>zvkx15_c720__TY1V01</t>
  </si>
  <si>
    <t>zvkx15_c720__TY2V01</t>
  </si>
  <si>
    <t>zvkx15_a720__TY0V01</t>
  </si>
  <si>
    <t>zvkx15_a720__TY1V01</t>
  </si>
  <si>
    <t>zvkx15_a720__TY2V01</t>
  </si>
  <si>
    <t>20200331</t>
  </si>
  <si>
    <t>*=CEL("bestandsnaam")</t>
  </si>
  <si>
    <t>*=NUMERIEKE.WAARDE(NAW_gegevens!$C$6)</t>
  </si>
  <si>
    <t xml:space="preserve"> 612.2 Kosten add-ons - IC</t>
  </si>
  <si>
    <t xml:space="preserve"> 626 Gecombineerde Leefstijl Interventie (GLI)</t>
  </si>
  <si>
    <t xml:space="preserve"> 650.1 Opbrengstenverrekeningen regionale ambulance-
 voorzieningen</t>
  </si>
  <si>
    <t xml:space="preserve"> 721 Kosten via verbindingsorgaan</t>
  </si>
  <si>
    <t xml:space="preserve"> 720 Kosten via verzekeraar</t>
  </si>
  <si>
    <t xml:space="preserve"> 582 Kosten Integrale geboortezorg </t>
  </si>
  <si>
    <t xml:space="preserve"> 671 Eerstelijnsverblijf (ELV)</t>
  </si>
  <si>
    <t xml:space="preserve"> 672 Geneeskundige  Zorg Specifieke Patiëntgroepen (GZSP)</t>
  </si>
  <si>
    <t>zvkx06_a612__TY0V01</t>
  </si>
  <si>
    <t>zvkx06_a6121__TY1V01</t>
  </si>
  <si>
    <t>zvkx06_a6122__TY1V01</t>
  </si>
  <si>
    <t>zvkx06_a6122__TY2V01</t>
  </si>
  <si>
    <t>zvkx06_c612__TY0V01</t>
  </si>
  <si>
    <t>zvkx06_c6121__TY1V01</t>
  </si>
  <si>
    <t>zvkx06_c6121__TY2V01</t>
  </si>
  <si>
    <t>zvkx06_c6122__TY1V01</t>
  </si>
  <si>
    <t>zvkx06_c6122__TY2V01</t>
  </si>
  <si>
    <t>zvkx07_a626__TY0V01</t>
  </si>
  <si>
    <t>zvkx07_a626__TY1V01</t>
  </si>
  <si>
    <t>zvkx07_a626__TY2V01</t>
  </si>
  <si>
    <t>Paramedische hulp- GLI- geaccepteerd</t>
  </si>
  <si>
    <t>Paramedische hulp- GLI-  incl balans</t>
  </si>
  <si>
    <t>zvkx07_c626__TY0V01</t>
  </si>
  <si>
    <t>zvkx07_c626__TY1V01</t>
  </si>
  <si>
    <t>zvkx07_c626__TY2V01</t>
  </si>
  <si>
    <t>zvkx05_a581__TY0V01</t>
  </si>
  <si>
    <t>zvkx05_c581__TY0V01</t>
  </si>
  <si>
    <t>zvkx05_a582__TY0V01</t>
  </si>
  <si>
    <t>zvkx05_a582__TY1V01</t>
  </si>
  <si>
    <t>zvkx05_a582__TY2V01</t>
  </si>
  <si>
    <t>Verloskundige hulp- Integrale geboortezorg- geaccepteerd</t>
  </si>
  <si>
    <t>a582</t>
  </si>
  <si>
    <t>zvkx05_c582__TY0V01</t>
  </si>
  <si>
    <t>zvkx05_c582__TY1V01</t>
  </si>
  <si>
    <t>zvkx05_c582__TY2V01</t>
  </si>
  <si>
    <t>Verloskundige hulp- Integrale geboortezorg-  incl balans</t>
  </si>
  <si>
    <t>zvkx11_a671__TY2V01</t>
  </si>
  <si>
    <t>zvkx11_c672__TY1V01</t>
  </si>
  <si>
    <t>zvkx11_c671__TY2V01</t>
  </si>
  <si>
    <t>Geriatische revalidatiezorg- GZSP- geaccepteerd</t>
  </si>
  <si>
    <t>a672</t>
  </si>
  <si>
    <t>zvkx11_a672__TY0V01</t>
  </si>
  <si>
    <t>zvkx11_a672__TY2V01</t>
  </si>
  <si>
    <t>zvkx11_a672__TY1V01</t>
  </si>
  <si>
    <t>Geriatische revalidatiezorg- GZSP- incl balans</t>
  </si>
  <si>
    <t>Geriatische revalidatiezorg- incl balans</t>
  </si>
  <si>
    <t>zvkx11_c672__TY0V01</t>
  </si>
  <si>
    <t>zvkx11_c672__TY2V01</t>
  </si>
  <si>
    <t>*=Kostenverzamelstaat!$J$36</t>
  </si>
  <si>
    <t>*=Kostenverzamelstaat!$J$37</t>
  </si>
  <si>
    <t>*=Kostenverzamelstaat!$L$37</t>
  </si>
  <si>
    <t>*=Kostenverzamelstaat!$N$37</t>
  </si>
  <si>
    <t>*=Kostenverzamelstaat!$I$37</t>
  </si>
  <si>
    <t>*=Kostenverzamelstaat!$K$37</t>
  </si>
  <si>
    <t>*=Kostenverzamelstaat!$M$37</t>
  </si>
  <si>
    <t>*=Kostenverzamelstaat!$J$51</t>
  </si>
  <si>
    <t>*=Kostenverzamelstaat!$L$51</t>
  </si>
  <si>
    <t>*=Kostenverzamelstaat!$N$51</t>
  </si>
  <si>
    <t>*=Kostenverzamelstaat!$J$55</t>
  </si>
  <si>
    <t>*=Kostenverzamelstaat!$L55</t>
  </si>
  <si>
    <t>*=Kostenverzamelstaat!$L$56</t>
  </si>
  <si>
    <t>*=Kostenverzamelstaat!$N$56</t>
  </si>
  <si>
    <t>*=Kostenverzamelstaat!$L$57</t>
  </si>
  <si>
    <t>*=Kostenverzamelstaat!$N$57</t>
  </si>
  <si>
    <t>*=Kostenverzamelstaat!$I$51</t>
  </si>
  <si>
    <t>*=Kostenverzamelstaat!$K$51</t>
  </si>
  <si>
    <t>*=Kostenverzamelstaat!$M$51</t>
  </si>
  <si>
    <t>*=Kostenverzamelstaat!$I$55</t>
  </si>
  <si>
    <t>*=Kostenverzamelstaat!$K$56</t>
  </si>
  <si>
    <t>*=Kostenverzamelstaat!$M$56</t>
  </si>
  <si>
    <t>*=Kostenverzamelstaat!$K$57</t>
  </si>
  <si>
    <t>*=Kostenverzamelstaat!$M$57</t>
  </si>
  <si>
    <t>*=Kostenverzamelstaat!$J$62</t>
  </si>
  <si>
    <t>*=Kostenverzamelstaat!$L$62</t>
  </si>
  <si>
    <t>*=Kostenverzamelstaat!$N$62</t>
  </si>
  <si>
    <t>*=Kostenverzamelstaat!$J$87</t>
  </si>
  <si>
    <t>*=Kostenverzamelstaat!$L$87</t>
  </si>
  <si>
    <t>*=Kostenverzamelstaat!$N$87</t>
  </si>
  <si>
    <t>*=Kostenverzamelstaat!$I$87</t>
  </si>
  <si>
    <t>*=Kostenverzamelstaat!$K$87</t>
  </si>
  <si>
    <t>*=Kostenverzamelstaat!$M$87</t>
  </si>
  <si>
    <t>*=Kostenverzamelstaat!$J$93</t>
  </si>
  <si>
    <t>*=Kostenverzamelstaat!$L$93</t>
  </si>
  <si>
    <t>*=Kostenverzamelstaat!$N$93</t>
  </si>
  <si>
    <t>*=Kostenverzamelstaat!$N$95</t>
  </si>
  <si>
    <t>*=Kostenverzamelstaat!$I$93</t>
  </si>
  <si>
    <t>*=Kostenverzamelstaat!$K$93</t>
  </si>
  <si>
    <t>*=Kostenverzamelstaat!$M$93</t>
  </si>
  <si>
    <t>*=Kostenverzamelstaat!$M$95</t>
  </si>
  <si>
    <t>*=Kostenverzamelstaat!$J$120</t>
  </si>
  <si>
    <t>*=Kostenverzamelstaat!$L$120</t>
  </si>
  <si>
    <t>*=Kostenverzamelstaat!$N$120</t>
  </si>
  <si>
    <t>*=Kostenverzamelstaat!$J$121</t>
  </si>
  <si>
    <t>*=Kostenverzamelstaat!$L$121</t>
  </si>
  <si>
    <t>*=Kostenverzamelstaat!$N$121</t>
  </si>
  <si>
    <t>*=Kostenverzamelstaat!$I$120</t>
  </si>
  <si>
    <t>*=Kostenverzamelstaat!$K$120</t>
  </si>
  <si>
    <t>*=Kostenverzamelstaat!$M$120</t>
  </si>
  <si>
    <t>*=Kostenverzamelstaat!$I$121</t>
  </si>
  <si>
    <t>*=Kostenverzamelstaat!$K$121</t>
  </si>
  <si>
    <t>*=Kostenverzamelstaat!$M$121</t>
  </si>
  <si>
    <t>*=Kostenverzamelstaat!$I$54</t>
  </si>
  <si>
    <t>*=Kostenverzamelstaat!$K$54</t>
  </si>
  <si>
    <t>*=Kostenverzamelstaat!$M$54</t>
  </si>
  <si>
    <t>ONBEPAALD</t>
  </si>
  <si>
    <t>LEEFTIJD</t>
  </si>
  <si>
    <t>zvpxlft_o981_lft02_m04V01</t>
  </si>
  <si>
    <t>zvpxlft_o981_lft03_m04V01</t>
  </si>
  <si>
    <t>zvpxlft_o981_lft04_m04V01</t>
  </si>
  <si>
    <t>zvpxlft_o981_lft05_m04V01</t>
  </si>
  <si>
    <t>zvpxlft_o981_lft06_m04V01</t>
  </si>
  <si>
    <t>zvpxlft_o981_lft07_m04V01</t>
  </si>
  <si>
    <t>zvpxlft_o981_lft08_m04V01</t>
  </si>
  <si>
    <t>zvpxlft_o981_lft09_m04V01</t>
  </si>
  <si>
    <t>zvpxlft_o981_lft10_m04V01</t>
  </si>
  <si>
    <t>zvpxlft_o981_lft11_m04V01</t>
  </si>
  <si>
    <t>zvpxlft_o981_lft12_m04V01</t>
  </si>
  <si>
    <t>zvpxlft_o981_lft13_m04V01</t>
  </si>
  <si>
    <t>zvpxlft_o981_lft14_m04V01</t>
  </si>
  <si>
    <t>zvpxlft_o981_lft15_m04V01</t>
  </si>
  <si>
    <t>zvpxlft_o981_lft16_m04V01</t>
  </si>
  <si>
    <t>zvpxlft_o981_lft17_m04V01</t>
  </si>
  <si>
    <t>zvpxlft_o981_lft18_m04V01</t>
  </si>
  <si>
    <t>zvpxlft_o981_lft19_m04V01</t>
  </si>
  <si>
    <t>zvpxlft_o981_lft01a_m04V01</t>
  </si>
  <si>
    <t>zvpxlft_o981_lft01b_m04V01</t>
  </si>
  <si>
    <t>*='Specifieke informatie A'!$I$59</t>
  </si>
  <si>
    <t>*='Specifieke informatie A'!$I$60</t>
  </si>
  <si>
    <t>*='Specifieke informatie A'!$I$61</t>
  </si>
  <si>
    <t>*='Specifieke informatie A'!$I$62</t>
  </si>
  <si>
    <t>*='Specifieke informatie A'!$I$63</t>
  </si>
  <si>
    <t>*='Specifieke informatie A'!$I$64</t>
  </si>
  <si>
    <t>*='Specifieke informatie A'!$I$65</t>
  </si>
  <si>
    <t>*='Specifieke informatie A'!$I$66</t>
  </si>
  <si>
    <t>*='Specifieke informatie A'!$I$67</t>
  </si>
  <si>
    <t>*='Specifieke informatie A'!$I$68</t>
  </si>
  <si>
    <t>*='Specifieke informatie A'!$I$69</t>
  </si>
  <si>
    <t>*='Specifieke informatie A'!$I$70</t>
  </si>
  <si>
    <t>*='Specifieke informatie A'!$I$71</t>
  </si>
  <si>
    <t>*='Specifieke informatie A'!$I$72</t>
  </si>
  <si>
    <t>*='Specifieke informatie A'!$I$73</t>
  </si>
  <si>
    <t>*='Specifieke informatie A'!$I$74</t>
  </si>
  <si>
    <t>*='Specifieke informatie A'!$I$75</t>
  </si>
  <si>
    <t>*='Specifieke informatie A'!$I$76</t>
  </si>
  <si>
    <t>*='Specifieke informatie A'!$I$77</t>
  </si>
  <si>
    <t>*='Specifieke informatie A'!$I$78</t>
  </si>
  <si>
    <t>Verzekerden risicoklasse- 00 t/m 01- onbepaald</t>
  </si>
  <si>
    <t>Verzekerden risicoklasse- 02 t/m 04- onbepaald</t>
  </si>
  <si>
    <t>Verzekerden risicoklasse- 05 t/m 09- onbepaald</t>
  </si>
  <si>
    <t>Verzekerden risicoklasse- 10 t/m 14- onbepaald</t>
  </si>
  <si>
    <t>Verzekerden risicoklasse- 15 t/m 19- onbepaald</t>
  </si>
  <si>
    <t>Verzekerden risicoklasse- 20 t/m 24- onbepaald</t>
  </si>
  <si>
    <t>Verzekerden risicoklasse- 25 t/m 29- onbepaald</t>
  </si>
  <si>
    <t>Verzekerden risicoklasse- 30 t/m 34- onbepaald</t>
  </si>
  <si>
    <t>Verzekerden risicoklasse- 35 t/m 39- onbepaald</t>
  </si>
  <si>
    <t>Verzekerden risicoklasse- 40 t/m 44- onbepaald</t>
  </si>
  <si>
    <t>Verzekerden risicoklasse- 45 t/m 49- onbepaald</t>
  </si>
  <si>
    <t>Verzekerden risicoklasse- 50 t/m 54- onbepaald</t>
  </si>
  <si>
    <t>Verzekerden risicoklasse- 55 t/m 59- onbepaald</t>
  </si>
  <si>
    <t>Verzekerden risicoklasse- 60 t/m 64- onbepaald</t>
  </si>
  <si>
    <t>Verzekerden risicoklasse- 65 t/m 69- onbepaald</t>
  </si>
  <si>
    <t>Verzekerden risicoklasse- 70 t/m 74- onbepaald</t>
  </si>
  <si>
    <t>Verzekerden risicoklasse- 75 t/m 79- onbepaald</t>
  </si>
  <si>
    <t>Verzekerden risicoklasse- 80 t/m 84- onbepaald</t>
  </si>
  <si>
    <t>Verzekerden risicoklasse- 85 t/m 89- onbepaald</t>
  </si>
  <si>
    <t>Verzekerden risicoklasse- 90 en ouder- onbepaald</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</si>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</sst>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quot; &quot;"/>
    <numFmt numFmtId="166" formatCode="d/mm/yyyy"/>
  </numFmts>
  <fonts count="42" x14ac:knownFonts="1">
    <font>
      <sz val="10"/>
      <name val="Arial"/>
    </font>
    <font>
      <sz val="10"/>
      <name val="Arial"/>
      <family val="2"/>
    </font>
    <font>
      <b/>
      <sz val="10"/>
      <name val="Arial"/>
      <family val="2"/>
    </font>
    <font>
      <u/>
      <sz val="10"/>
      <color indexed="12"/>
      <name val="Arial"/>
      <family val="2"/>
    </font>
    <font>
      <sz val="10"/>
      <name val="Arial"/>
      <family val="2"/>
    </font>
    <font>
      <sz val="8"/>
      <name val="Arial"/>
      <family val="2"/>
    </font>
    <font>
      <sz val="9"/>
      <name val="Arial"/>
      <family val="2"/>
    </font>
    <font>
      <b/>
      <sz val="8"/>
      <name val="Arial"/>
      <family val="2"/>
    </font>
    <font>
      <sz val="10"/>
      <color indexed="9"/>
      <name val="Arial"/>
      <family val="2"/>
    </font>
    <font>
      <sz val="7"/>
      <color indexed="9"/>
      <name val="Arial"/>
      <family val="2"/>
    </font>
    <font>
      <sz val="9"/>
      <color indexed="12"/>
      <name val="Arial"/>
      <family val="2"/>
    </font>
    <font>
      <sz val="6"/>
      <name val="Arial"/>
      <family val="2"/>
    </font>
    <font>
      <b/>
      <sz val="8"/>
      <color indexed="9"/>
      <name val="Arial"/>
      <family val="2"/>
    </font>
    <font>
      <sz val="8"/>
      <name val="Arial"/>
      <family val="2"/>
    </font>
    <font>
      <sz val="10"/>
      <name val="Verdana"/>
      <family val="2"/>
    </font>
    <font>
      <sz val="8"/>
      <name val="Verdana"/>
      <family val="2"/>
    </font>
    <font>
      <sz val="7"/>
      <color indexed="9"/>
      <name val="Verdana"/>
      <family val="2"/>
    </font>
    <font>
      <sz val="8"/>
      <color indexed="9"/>
      <name val="Verdana"/>
      <family val="2"/>
    </font>
    <font>
      <sz val="8"/>
      <color indexed="62"/>
      <name val="Verdana"/>
      <family val="2"/>
    </font>
    <font>
      <sz val="6"/>
      <name val="Verdana"/>
      <family val="2"/>
    </font>
    <font>
      <b/>
      <sz val="10"/>
      <name val="Verdana"/>
      <family val="2"/>
    </font>
    <font>
      <u/>
      <sz val="8"/>
      <color indexed="12"/>
      <name val="Verdana"/>
      <family val="2"/>
    </font>
    <font>
      <b/>
      <sz val="8"/>
      <name val="Verdana"/>
      <family val="2"/>
    </font>
    <font>
      <i/>
      <sz val="10"/>
      <name val="Verdana"/>
      <family val="2"/>
    </font>
    <font>
      <b/>
      <sz val="10"/>
      <color indexed="9"/>
      <name val="Verdana"/>
      <family val="2"/>
    </font>
    <font>
      <sz val="10"/>
      <color indexed="9"/>
      <name val="Verdana"/>
      <family val="2"/>
    </font>
    <font>
      <b/>
      <i/>
      <sz val="10"/>
      <name val="Verdana"/>
      <family val="2"/>
    </font>
    <font>
      <u/>
      <sz val="10"/>
      <color indexed="12"/>
      <name val="Verdana"/>
      <family val="2"/>
    </font>
    <font>
      <sz val="30"/>
      <name val="Verdana"/>
      <family val="2"/>
    </font>
    <font>
      <sz val="24"/>
      <name val="Verdana"/>
      <family val="2"/>
    </font>
    <font>
      <b/>
      <sz val="12"/>
      <name val="Verdana"/>
      <family val="2"/>
    </font>
    <font>
      <sz val="14"/>
      <name val="Verdana"/>
      <family val="2"/>
    </font>
    <font>
      <sz val="8"/>
      <color indexed="10"/>
      <name val="Verdana"/>
      <family val="2"/>
    </font>
    <font>
      <b/>
      <sz val="9"/>
      <color indexed="9"/>
      <name val="Verdana"/>
      <family val="2"/>
    </font>
    <font>
      <sz val="9"/>
      <name val="Verdana"/>
      <family val="2"/>
    </font>
    <font>
      <sz val="9"/>
      <color indexed="12"/>
      <name val="Verdana"/>
      <family val="2"/>
    </font>
    <font>
      <sz val="7"/>
      <name val="Verdana"/>
      <family val="2"/>
    </font>
    <font>
      <sz val="8"/>
      <color theme="0"/>
      <name val="Verdana"/>
      <family val="2"/>
    </font>
    <font>
      <sz val="10"/>
      <color theme="0"/>
      <name val="Arial"/>
      <family val="2"/>
    </font>
    <font>
      <sz val="10"/>
      <color theme="0"/>
      <name val="Verdana"/>
      <family val="2"/>
    </font>
    <font>
      <i/>
      <sz val="8"/>
      <color indexed="9"/>
      <name val="Verdana"/>
      <family val="2"/>
    </font>
    <font>
      <i/>
      <sz val="10"/>
      <name val="Arial"/>
      <family val="2"/>
    </font>
  </fonts>
  <fills count="12">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8"/>
        <bgColor indexed="64"/>
      </patternFill>
    </fill>
    <fill>
      <patternFill patternType="solid">
        <fgColor indexed="26"/>
        <bgColor indexed="64"/>
      </patternFill>
    </fill>
    <fill>
      <patternFill patternType="solid">
        <fgColor indexed="3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89">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right/>
      <top/>
      <bottom style="thin">
        <color indexed="9"/>
      </bottom>
      <diagonal/>
    </border>
    <border>
      <left style="thin">
        <color indexed="64"/>
      </left>
      <right/>
      <top/>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23"/>
      </left>
      <right/>
      <top/>
      <bottom style="thin">
        <color indexed="23"/>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9"/>
      </left>
      <right style="thin">
        <color indexed="23"/>
      </right>
      <top style="thin">
        <color indexed="23"/>
      </top>
      <bottom/>
      <diagonal/>
    </border>
    <border>
      <left style="thin">
        <color indexed="9"/>
      </left>
      <right style="thin">
        <color indexed="23"/>
      </right>
      <top/>
      <bottom/>
      <diagonal/>
    </border>
    <border>
      <left style="thin">
        <color indexed="9"/>
      </left>
      <right style="thin">
        <color indexed="23"/>
      </right>
      <top/>
      <bottom style="thin">
        <color indexed="23"/>
      </bottom>
      <diagonal/>
    </border>
    <border>
      <left style="thin">
        <color indexed="9"/>
      </left>
      <right style="thin">
        <color indexed="9"/>
      </right>
      <top/>
      <bottom/>
      <diagonal/>
    </border>
    <border>
      <left/>
      <right style="thin">
        <color indexed="23"/>
      </right>
      <top/>
      <bottom/>
      <diagonal/>
    </border>
    <border>
      <left style="thin">
        <color indexed="9"/>
      </left>
      <right style="thin">
        <color indexed="9"/>
      </right>
      <top/>
      <bottom style="thin">
        <color indexed="23"/>
      </bottom>
      <diagonal/>
    </border>
    <border>
      <left/>
      <right style="thin">
        <color indexed="23"/>
      </right>
      <top/>
      <bottom style="thin">
        <color indexed="23"/>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9"/>
      </left>
      <right style="thin">
        <color indexed="64"/>
      </right>
      <top style="thin">
        <color indexed="9"/>
      </top>
      <bottom/>
      <diagonal/>
    </border>
    <border>
      <left style="thin">
        <color indexed="9"/>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23"/>
      </right>
      <top style="thin">
        <color indexed="9"/>
      </top>
      <bottom style="thin">
        <color indexed="9"/>
      </bottom>
      <diagonal/>
    </border>
    <border>
      <left style="thin">
        <color indexed="9"/>
      </left>
      <right style="thin">
        <color indexed="9"/>
      </right>
      <top style="thin">
        <color indexed="9"/>
      </top>
      <bottom style="thin">
        <color indexed="23"/>
      </bottom>
      <diagonal/>
    </border>
    <border>
      <left style="thin">
        <color indexed="9"/>
      </left>
      <right style="thin">
        <color indexed="9"/>
      </right>
      <top style="thin">
        <color indexed="9"/>
      </top>
      <bottom style="thin">
        <color indexed="55"/>
      </bottom>
      <diagonal/>
    </border>
    <border>
      <left style="thin">
        <color indexed="9"/>
      </left>
      <right style="thin">
        <color indexed="23"/>
      </right>
      <top style="thin">
        <color indexed="9"/>
      </top>
      <bottom style="thin">
        <color indexed="23"/>
      </bottom>
      <diagonal/>
    </border>
    <border>
      <left style="thin">
        <color indexed="9"/>
      </left>
      <right style="thin">
        <color indexed="55"/>
      </right>
      <top style="thin">
        <color indexed="9"/>
      </top>
      <bottom style="thin">
        <color indexed="9"/>
      </bottom>
      <diagonal/>
    </border>
    <border>
      <left style="thin">
        <color indexed="9"/>
      </left>
      <right style="thin">
        <color indexed="55"/>
      </right>
      <top style="thin">
        <color indexed="9"/>
      </top>
      <bottom style="thin">
        <color indexed="55"/>
      </bottom>
      <diagonal/>
    </border>
    <border>
      <left style="thin">
        <color indexed="23"/>
      </left>
      <right/>
      <top style="thin">
        <color indexed="9"/>
      </top>
      <bottom style="thin">
        <color indexed="9"/>
      </bottom>
      <diagonal/>
    </border>
    <border>
      <left style="thin">
        <color indexed="23"/>
      </left>
      <right/>
      <top style="thin">
        <color indexed="9"/>
      </top>
      <bottom style="thin">
        <color indexed="23"/>
      </bottom>
      <diagonal/>
    </border>
    <border>
      <left style="thin">
        <color indexed="9"/>
      </left>
      <right/>
      <top style="thin">
        <color indexed="9"/>
      </top>
      <bottom style="thin">
        <color indexed="23"/>
      </bottom>
      <diagonal/>
    </border>
    <border>
      <left/>
      <right/>
      <top style="thin">
        <color indexed="9"/>
      </top>
      <bottom style="thin">
        <color indexed="9"/>
      </bottom>
      <diagonal/>
    </border>
    <border>
      <left/>
      <right/>
      <top style="thin">
        <color indexed="9"/>
      </top>
      <bottom style="thin">
        <color indexed="23"/>
      </bottom>
      <diagonal/>
    </border>
    <border>
      <left/>
      <right style="thin">
        <color indexed="23"/>
      </right>
      <top style="thin">
        <color indexed="9"/>
      </top>
      <bottom style="thin">
        <color indexed="23"/>
      </bottom>
      <diagonal/>
    </border>
    <border>
      <left/>
      <right style="thin">
        <color indexed="9"/>
      </right>
      <top style="thin">
        <color indexed="23"/>
      </top>
      <bottom/>
      <diagonal/>
    </border>
    <border>
      <left style="thin">
        <color indexed="9"/>
      </left>
      <right style="thin">
        <color indexed="9"/>
      </right>
      <top/>
      <bottom style="thin">
        <color indexed="9"/>
      </bottom>
      <diagonal/>
    </border>
    <border>
      <left style="thin">
        <color indexed="9"/>
      </left>
      <right style="thin">
        <color indexed="23"/>
      </right>
      <top/>
      <bottom style="thin">
        <color indexed="9"/>
      </bottom>
      <diagonal/>
    </border>
    <border>
      <left style="thin">
        <color indexed="9"/>
      </left>
      <right style="thin">
        <color indexed="9"/>
      </right>
      <top style="thin">
        <color indexed="9"/>
      </top>
      <bottom/>
      <diagonal/>
    </border>
    <border>
      <left style="thin">
        <color indexed="9"/>
      </left>
      <right style="thin">
        <color indexed="55"/>
      </right>
      <top style="thin">
        <color indexed="9"/>
      </top>
      <bottom/>
      <diagonal/>
    </border>
    <border>
      <left style="thin">
        <color indexed="9"/>
      </left>
      <right/>
      <top style="thin">
        <color indexed="9"/>
      </top>
      <bottom style="thin">
        <color indexed="9"/>
      </bottom>
      <diagonal/>
    </border>
    <border>
      <left/>
      <right/>
      <top/>
      <bottom style="thin">
        <color indexed="23"/>
      </bottom>
      <diagonal/>
    </border>
    <border>
      <left/>
      <right style="thin">
        <color indexed="9"/>
      </right>
      <top style="thin">
        <color indexed="9"/>
      </top>
      <bottom style="thin">
        <color indexed="23"/>
      </bottom>
      <diagonal/>
    </border>
    <border>
      <left style="thin">
        <color indexed="9"/>
      </left>
      <right/>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right style="thin">
        <color indexed="64"/>
      </right>
      <top style="thin">
        <color indexed="9"/>
      </top>
      <bottom style="thin">
        <color indexed="9"/>
      </bottom>
      <diagonal/>
    </border>
    <border>
      <left style="thin">
        <color indexed="9"/>
      </left>
      <right/>
      <top style="thin">
        <color indexed="23"/>
      </top>
      <bottom/>
      <diagonal/>
    </border>
    <border>
      <left style="thin">
        <color indexed="9"/>
      </left>
      <right style="thin">
        <color indexed="9"/>
      </right>
      <top style="thin">
        <color indexed="23"/>
      </top>
      <bottom/>
      <diagonal/>
    </border>
    <border>
      <left/>
      <right style="thin">
        <color indexed="9"/>
      </right>
      <top style="thin">
        <color indexed="23"/>
      </top>
      <bottom style="thin">
        <color indexed="9"/>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style="thin">
        <color indexed="23"/>
      </left>
      <right/>
      <top style="thin">
        <color indexed="23"/>
      </top>
      <bottom style="thin">
        <color indexed="9"/>
      </bottom>
      <diagonal/>
    </border>
    <border>
      <left style="thin">
        <color indexed="55"/>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right style="thin">
        <color indexed="9"/>
      </right>
      <top style="thin">
        <color indexed="9"/>
      </top>
      <bottom style="thin">
        <color indexed="55"/>
      </bottom>
      <diagonal/>
    </border>
    <border>
      <left style="thin">
        <color indexed="55"/>
      </left>
      <right style="thin">
        <color indexed="9"/>
      </right>
      <top style="thin">
        <color indexed="9"/>
      </top>
      <bottom style="thin">
        <color indexed="9"/>
      </bottom>
      <diagonal/>
    </border>
    <border>
      <left style="thin">
        <color indexed="9"/>
      </left>
      <right style="thin">
        <color indexed="55"/>
      </right>
      <top style="thin">
        <color indexed="23"/>
      </top>
      <bottom style="thin">
        <color indexed="9"/>
      </bottom>
      <diagonal/>
    </border>
    <border>
      <left style="thin">
        <color indexed="55"/>
      </left>
      <right style="thin">
        <color indexed="9"/>
      </right>
      <top style="thin">
        <color indexed="23"/>
      </top>
      <bottom style="thin">
        <color indexed="9"/>
      </bottom>
      <diagonal/>
    </border>
    <border>
      <left style="thin">
        <color indexed="55"/>
      </left>
      <right style="thin">
        <color indexed="9"/>
      </right>
      <top style="thin">
        <color indexed="9"/>
      </top>
      <bottom/>
      <diagonal/>
    </border>
    <border>
      <left style="thin">
        <color indexed="9"/>
      </left>
      <right/>
      <top style="thin">
        <color indexed="9"/>
      </top>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9"/>
      </right>
      <top style="thin">
        <color indexed="23"/>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style="thin">
        <color indexed="23"/>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23"/>
      </right>
      <top style="thin">
        <color indexed="9"/>
      </top>
      <bottom style="thin">
        <color indexed="9"/>
      </bottom>
      <diagonal/>
    </border>
    <border>
      <left style="thin">
        <color indexed="23"/>
      </left>
      <right/>
      <top style="thin">
        <color indexed="9"/>
      </top>
      <bottom/>
      <diagonal/>
    </border>
    <border>
      <left/>
      <right/>
      <top style="thin">
        <color indexed="9"/>
      </top>
      <bottom/>
      <diagonal/>
    </border>
    <border>
      <left/>
      <right style="thin">
        <color indexed="9"/>
      </right>
      <top style="thin">
        <color indexed="9"/>
      </top>
      <bottom/>
      <diagonal/>
    </border>
    <border diagonalUp="1" diagonalDown="1">
      <left/>
      <right/>
      <top style="thin">
        <color indexed="9"/>
      </top>
      <bottom style="thin">
        <color indexed="9"/>
      </bottom>
      <diagonal style="thin">
        <color theme="1"/>
      </diagonal>
    </border>
    <border diagonalUp="1" diagonalDown="1">
      <left style="thin">
        <color indexed="9"/>
      </left>
      <right style="thin">
        <color indexed="9"/>
      </right>
      <top style="thin">
        <color indexed="9"/>
      </top>
      <bottom style="thin">
        <color indexed="9"/>
      </bottom>
      <diagonal style="thin">
        <color auto="1"/>
      </diagonal>
    </border>
    <border>
      <left style="thin">
        <color indexed="9"/>
      </left>
      <right style="thin">
        <color indexed="9"/>
      </right>
      <top style="thin">
        <color indexed="9"/>
      </top>
      <bottom style="thin">
        <color indexed="23"/>
      </bottom>
      <diagonal/>
    </border>
    <border>
      <left style="thin">
        <color indexed="9"/>
      </left>
      <right style="thin">
        <color indexed="23"/>
      </right>
      <top style="thin">
        <color indexed="9"/>
      </top>
      <bottom style="thin">
        <color indexed="23"/>
      </bottom>
      <diagonal/>
    </border>
    <border diagonalUp="1" diagonalDown="1">
      <left style="thin">
        <color indexed="9"/>
      </left>
      <right style="thin">
        <color indexed="64"/>
      </right>
      <top style="thin">
        <color indexed="9"/>
      </top>
      <bottom style="thin">
        <color indexed="9"/>
      </bottom>
      <diagonal style="thin">
        <color auto="1"/>
      </diagonal>
    </border>
    <border>
      <left style="thin">
        <color indexed="64"/>
      </left>
      <right/>
      <top style="thin">
        <color indexed="64"/>
      </top>
      <bottom/>
      <diagonal/>
    </border>
    <border>
      <left/>
      <right/>
      <top style="thin">
        <color indexed="64"/>
      </top>
      <bottom/>
      <diagonal/>
    </border>
    <border>
      <left style="thin">
        <color indexed="9"/>
      </left>
      <right/>
      <top style="thin">
        <color indexed="64"/>
      </top>
      <bottom/>
      <diagonal/>
    </border>
    <border>
      <left/>
      <right style="thin">
        <color indexed="9"/>
      </right>
      <top style="thin">
        <color indexed="64"/>
      </top>
      <bottom/>
      <diagonal/>
    </border>
    <border>
      <left/>
      <right style="thin">
        <color indexed="64"/>
      </right>
      <top style="thin">
        <color indexed="64"/>
      </top>
      <bottom/>
      <diagonal/>
    </border>
    <border>
      <left/>
      <right style="thin">
        <color indexed="64"/>
      </right>
      <top/>
      <bottom style="thin">
        <color indexed="9"/>
      </bottom>
      <diagonal/>
    </border>
    <border>
      <left style="thin">
        <color indexed="9"/>
      </left>
      <right style="thin">
        <color indexed="64"/>
      </right>
      <top style="thin">
        <color indexed="9"/>
      </top>
      <bottom/>
      <diagonal/>
    </border>
    <border>
      <left style="thin">
        <color indexed="9"/>
      </left>
      <right style="thin">
        <color indexed="64"/>
      </right>
      <top/>
      <bottom style="thin">
        <color indexed="9"/>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style="thin">
        <color theme="0"/>
      </left>
      <right/>
      <top style="thin">
        <color indexed="64"/>
      </top>
      <bottom style="thin">
        <color indexed="9"/>
      </bottom>
      <diagonal/>
    </border>
    <border>
      <left/>
      <right style="thin">
        <color theme="0"/>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9"/>
      </top>
      <bottom style="thin">
        <color indexed="23"/>
      </bottom>
      <diagonal/>
    </border>
    <border diagonalUp="1" diagonalDown="1">
      <left style="thin">
        <color theme="0"/>
      </left>
      <right style="thin">
        <color indexed="9"/>
      </right>
      <top style="thin">
        <color indexed="9"/>
      </top>
      <bottom style="thin">
        <color theme="0"/>
      </bottom>
      <diagonal style="thin">
        <color indexed="64"/>
      </diagonal>
    </border>
    <border diagonalUp="1" diagonalDown="1">
      <left style="thin">
        <color indexed="9"/>
      </left>
      <right style="thin">
        <color theme="0"/>
      </right>
      <top style="thin">
        <color indexed="9"/>
      </top>
      <bottom style="thin">
        <color theme="0"/>
      </bottom>
      <diagonal style="thin">
        <color indexed="64"/>
      </diagonal>
    </border>
    <border diagonalUp="1" diagonalDown="1">
      <left style="thin">
        <color indexed="9"/>
      </left>
      <right style="thin">
        <color indexed="9"/>
      </right>
      <top style="thin">
        <color indexed="9"/>
      </top>
      <bottom style="thin">
        <color theme="0"/>
      </bottom>
      <diagonal style="thin">
        <color indexed="64"/>
      </diagonal>
    </border>
    <border diagonalUp="1" diagonalDown="1">
      <left style="thin">
        <color indexed="9"/>
      </left>
      <right style="thin">
        <color auto="1"/>
      </right>
      <top style="thin">
        <color indexed="9"/>
      </top>
      <bottom style="thin">
        <color theme="1"/>
      </bottom>
      <diagonal style="thin">
        <color indexed="64"/>
      </diagonal>
    </border>
    <border>
      <left/>
      <right style="thin">
        <color indexed="9"/>
      </right>
      <top style="thin">
        <color indexed="9"/>
      </top>
      <bottom style="thin">
        <color indexed="9"/>
      </bottom>
      <diagonal/>
    </border>
    <border>
      <left style="thin">
        <color indexed="23"/>
      </left>
      <right/>
      <top style="thin">
        <color indexed="9"/>
      </top>
      <bottom style="thin">
        <color indexed="23"/>
      </bottom>
      <diagonal/>
    </border>
    <border>
      <left style="thin">
        <color indexed="23"/>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right style="thin">
        <color indexed="9"/>
      </right>
      <top/>
      <bottom style="thin">
        <color indexed="64"/>
      </bottom>
      <diagonal/>
    </border>
    <border>
      <left style="thin">
        <color indexed="9"/>
      </left>
      <right style="thin">
        <color indexed="23"/>
      </right>
      <top style="thin">
        <color indexed="23"/>
      </top>
      <bottom/>
      <diagonal/>
    </border>
    <border>
      <left/>
      <right style="thin">
        <color indexed="9"/>
      </right>
      <top style="thin">
        <color indexed="9"/>
      </top>
      <bottom style="thin">
        <color indexed="23"/>
      </bottom>
      <diagonal/>
    </border>
    <border>
      <left style="thin">
        <color indexed="9"/>
      </left>
      <right/>
      <top style="thin">
        <color indexed="9"/>
      </top>
      <bottom style="thin">
        <color indexed="9"/>
      </bottom>
      <diagonal/>
    </border>
    <border>
      <left/>
      <right style="thin">
        <color indexed="23"/>
      </right>
      <top style="thin">
        <color indexed="9"/>
      </top>
      <bottom style="thin">
        <color indexed="9"/>
      </bottom>
      <diagonal/>
    </border>
    <border>
      <left style="thin">
        <color theme="0"/>
      </left>
      <right/>
      <top style="thin">
        <color indexed="23"/>
      </top>
      <bottom style="thin">
        <color indexed="9"/>
      </bottom>
      <diagonal/>
    </border>
    <border>
      <left/>
      <right/>
      <top style="thin">
        <color indexed="64"/>
      </top>
      <bottom style="thin">
        <color indexed="9"/>
      </bottom>
      <diagonal/>
    </border>
    <border>
      <left style="thin">
        <color indexed="55"/>
      </left>
      <right/>
      <top style="thin">
        <color indexed="55"/>
      </top>
      <bottom/>
      <diagonal/>
    </border>
    <border>
      <left/>
      <right/>
      <top style="thin">
        <color indexed="55"/>
      </top>
      <bottom/>
      <diagonal/>
    </border>
    <border>
      <left/>
      <right style="thin">
        <color indexed="9"/>
      </right>
      <top style="thin">
        <color indexed="55"/>
      </top>
      <bottom/>
      <diagonal/>
    </border>
    <border>
      <left/>
      <right style="thin">
        <color indexed="55"/>
      </right>
      <top style="thin">
        <color indexed="55"/>
      </top>
      <bottom/>
      <diagonal/>
    </border>
    <border>
      <left style="thin">
        <color indexed="55"/>
      </left>
      <right/>
      <top style="thin">
        <color indexed="9"/>
      </top>
      <bottom style="thin">
        <color indexed="9"/>
      </bottom>
      <diagonal/>
    </border>
    <border>
      <left/>
      <right style="thin">
        <color indexed="55"/>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right style="thin">
        <color indexed="9"/>
      </right>
      <top style="thin">
        <color indexed="9"/>
      </top>
      <bottom style="thin">
        <color indexed="55"/>
      </bottom>
      <diagonal/>
    </border>
    <border>
      <left style="thin">
        <color indexed="9"/>
      </left>
      <right style="thin">
        <color indexed="55"/>
      </right>
      <top style="thin">
        <color indexed="9"/>
      </top>
      <bottom style="thin">
        <color indexed="55"/>
      </bottom>
      <diagonal/>
    </border>
    <border>
      <left style="thin">
        <color indexed="55"/>
      </left>
      <right/>
      <top style="thin">
        <color indexed="9"/>
      </top>
      <bottom/>
      <diagonal/>
    </border>
    <border>
      <left style="thin">
        <color indexed="9"/>
      </left>
      <right style="thin">
        <color indexed="55"/>
      </right>
      <top style="thin">
        <color indexed="9"/>
      </top>
      <bottom/>
      <diagonal/>
    </border>
    <border>
      <left style="thin">
        <color indexed="9"/>
      </left>
      <right/>
      <top style="thin">
        <color indexed="9"/>
      </top>
      <bottom/>
      <diagonal/>
    </border>
    <border>
      <left style="thin">
        <color indexed="9"/>
      </left>
      <right/>
      <top style="thin">
        <color indexed="9"/>
      </top>
      <bottom style="thin">
        <color indexed="55"/>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right style="thin">
        <color indexed="9"/>
      </right>
      <top style="thin">
        <color indexed="55"/>
      </top>
      <bottom style="thin">
        <color indexed="9"/>
      </bottom>
      <diagonal/>
    </border>
    <border>
      <left style="thin">
        <color indexed="9"/>
      </left>
      <right style="thin">
        <color indexed="9"/>
      </right>
      <top style="thin">
        <color indexed="9"/>
      </top>
      <bottom style="thin">
        <color indexed="55"/>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theme="0"/>
      </top>
      <bottom style="thin">
        <color indexed="9"/>
      </bottom>
      <diagonal/>
    </border>
    <border>
      <left/>
      <right style="thin">
        <color indexed="9"/>
      </right>
      <top style="thin">
        <color theme="0"/>
      </top>
      <bottom style="thin">
        <color indexed="9"/>
      </bottom>
      <diagonal/>
    </border>
    <border>
      <left style="thin">
        <color indexed="9"/>
      </left>
      <right style="thin">
        <color theme="0"/>
      </right>
      <top style="thin">
        <color theme="0"/>
      </top>
      <bottom/>
      <diagonal/>
    </border>
    <border>
      <left style="thin">
        <color theme="0"/>
      </left>
      <right/>
      <top/>
      <bottom/>
      <diagonal/>
    </border>
    <border>
      <left style="thin">
        <color indexed="9"/>
      </left>
      <right style="thin">
        <color theme="0"/>
      </right>
      <top/>
      <bottom/>
      <diagonal/>
    </border>
    <border>
      <left style="thin">
        <color theme="0"/>
      </left>
      <right/>
      <top style="thin">
        <color indexed="9"/>
      </top>
      <bottom style="thin">
        <color indexed="9"/>
      </bottom>
      <diagonal/>
    </border>
    <border>
      <left/>
      <right style="thin">
        <color theme="0"/>
      </right>
      <top style="thin">
        <color indexed="9"/>
      </top>
      <bottom style="thin">
        <color indexed="9"/>
      </bottom>
      <diagonal/>
    </border>
    <border>
      <left style="thin">
        <color theme="0"/>
      </left>
      <right/>
      <top style="thin">
        <color indexed="9"/>
      </top>
      <bottom style="thin">
        <color theme="0"/>
      </bottom>
      <diagonal/>
    </border>
    <border>
      <left/>
      <right/>
      <top style="thin">
        <color indexed="9"/>
      </top>
      <bottom style="thin">
        <color theme="0"/>
      </bottom>
      <diagonal/>
    </border>
    <border>
      <left style="thin">
        <color indexed="9"/>
      </left>
      <right style="thin">
        <color indexed="9"/>
      </right>
      <top style="thin">
        <color indexed="9"/>
      </top>
      <bottom style="thin">
        <color theme="0"/>
      </bottom>
      <diagonal/>
    </border>
    <border>
      <left/>
      <right style="thin">
        <color theme="0"/>
      </right>
      <top style="thin">
        <color indexed="9"/>
      </top>
      <bottom style="thin">
        <color theme="0"/>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4" fillId="2" borderId="0"/>
    <xf numFmtId="0" fontId="4" fillId="2" borderId="0"/>
    <xf numFmtId="0" fontId="4" fillId="2" borderId="0"/>
  </cellStyleXfs>
  <cellXfs count="746">
    <xf numFmtId="0" fontId="0" fillId="0" borderId="0" xfId="0"/>
    <xf numFmtId="0" fontId="4" fillId="2" borderId="0" xfId="5"/>
    <xf numFmtId="0" fontId="4" fillId="2" borderId="0" xfId="5" applyFont="1" applyFill="1"/>
    <xf numFmtId="0" fontId="4" fillId="2" borderId="0" xfId="5" applyFill="1"/>
    <xf numFmtId="0" fontId="4" fillId="3" borderId="0" xfId="5" applyFont="1" applyFill="1" applyAlignment="1">
      <alignment horizontal="center" vertical="center"/>
    </xf>
    <xf numFmtId="0" fontId="8" fillId="3" borderId="0" xfId="5" applyFont="1" applyFill="1" applyAlignment="1">
      <alignment horizontal="centerContinuous"/>
    </xf>
    <xf numFmtId="0" fontId="4" fillId="3" borderId="0" xfId="5" applyFont="1" applyFill="1" applyAlignment="1">
      <alignment horizontal="centerContinuous"/>
    </xf>
    <xf numFmtId="0" fontId="4" fillId="2" borderId="0" xfId="5" applyFont="1" applyFill="1" applyAlignment="1">
      <alignment horizontal="center"/>
    </xf>
    <xf numFmtId="0" fontId="4" fillId="3" borderId="0" xfId="5" applyFont="1" applyFill="1"/>
    <xf numFmtId="0" fontId="9" fillId="3" borderId="0" xfId="5" applyFont="1" applyFill="1" applyAlignment="1">
      <alignment horizontal="center" vertical="center"/>
    </xf>
    <xf numFmtId="0" fontId="10" fillId="2" borderId="0" xfId="5" applyFont="1" applyFill="1" applyAlignment="1">
      <alignment horizontal="center" vertical="center"/>
    </xf>
    <xf numFmtId="0" fontId="4" fillId="0" borderId="0" xfId="5" applyFont="1" applyFill="1" applyBorder="1"/>
    <xf numFmtId="0" fontId="4" fillId="4" borderId="0" xfId="0" applyFont="1" applyFill="1" applyAlignment="1" applyProtection="1">
      <alignment vertical="top"/>
    </xf>
    <xf numFmtId="0" fontId="1" fillId="0" borderId="0" xfId="2"/>
    <xf numFmtId="0" fontId="1" fillId="0" borderId="0" xfId="2" applyFont="1"/>
    <xf numFmtId="0" fontId="5" fillId="0" borderId="0" xfId="2" applyFont="1"/>
    <xf numFmtId="1" fontId="0" fillId="0" borderId="0" xfId="0" applyNumberFormat="1"/>
    <xf numFmtId="0" fontId="4" fillId="2" borderId="0" xfId="5" applyFont="1" applyFill="1" applyProtection="1"/>
    <xf numFmtId="0" fontId="6" fillId="2" borderId="0" xfId="5" applyFont="1" applyFill="1" applyProtection="1"/>
    <xf numFmtId="0" fontId="4" fillId="3" borderId="0" xfId="5" applyFont="1" applyFill="1" applyAlignment="1" applyProtection="1">
      <alignment horizontal="center" vertical="center"/>
    </xf>
    <xf numFmtId="0" fontId="8" fillId="3" borderId="0" xfId="5" applyFont="1" applyFill="1" applyAlignment="1" applyProtection="1">
      <alignment horizontal="centerContinuous"/>
    </xf>
    <xf numFmtId="0" fontId="4" fillId="3" borderId="0" xfId="5" applyFont="1" applyFill="1" applyAlignment="1" applyProtection="1">
      <alignment horizontal="centerContinuous"/>
    </xf>
    <xf numFmtId="0" fontId="4" fillId="2" borderId="0" xfId="5" applyProtection="1"/>
    <xf numFmtId="0" fontId="6" fillId="2" borderId="0" xfId="5" applyFont="1" applyFill="1" applyAlignment="1" applyProtection="1">
      <alignment vertical="center"/>
    </xf>
    <xf numFmtId="0" fontId="4" fillId="2" borderId="0" xfId="5" applyFont="1" applyFill="1" applyAlignment="1" applyProtection="1">
      <alignment horizontal="center"/>
    </xf>
    <xf numFmtId="0" fontId="6" fillId="3" borderId="0" xfId="5" applyFont="1" applyFill="1" applyProtection="1"/>
    <xf numFmtId="0" fontId="9" fillId="3" borderId="0" xfId="5" applyFont="1" applyFill="1" applyAlignment="1" applyProtection="1">
      <alignment horizontal="center" vertical="center"/>
    </xf>
    <xf numFmtId="0" fontId="10" fillId="2" borderId="0" xfId="5" applyFont="1" applyFill="1" applyAlignment="1" applyProtection="1">
      <alignment horizontal="center" vertical="center"/>
    </xf>
    <xf numFmtId="0" fontId="4" fillId="4" borderId="0" xfId="0" applyFont="1" applyFill="1" applyProtection="1"/>
    <xf numFmtId="0" fontId="5" fillId="4" borderId="0" xfId="0" applyFont="1" applyFill="1" applyProtection="1"/>
    <xf numFmtId="0" fontId="4" fillId="4" borderId="0" xfId="0" applyFont="1" applyFill="1" applyAlignment="1" applyProtection="1"/>
    <xf numFmtId="0" fontId="4" fillId="4" borderId="0" xfId="0" applyFont="1" applyFill="1" applyAlignment="1" applyProtection="1">
      <alignment horizontal="right"/>
    </xf>
    <xf numFmtId="0" fontId="5" fillId="4" borderId="0" xfId="0" applyFont="1" applyFill="1" applyBorder="1" applyProtection="1"/>
    <xf numFmtId="0" fontId="5" fillId="4" borderId="0" xfId="0" applyFont="1" applyFill="1" applyBorder="1" applyAlignment="1" applyProtection="1"/>
    <xf numFmtId="0" fontId="5" fillId="4" borderId="0" xfId="0" applyFont="1" applyFill="1" applyBorder="1" applyAlignment="1" applyProtection="1">
      <alignment horizontal="right"/>
    </xf>
    <xf numFmtId="0" fontId="9" fillId="3" borderId="0" xfId="0" applyFont="1" applyFill="1" applyAlignment="1" applyProtection="1">
      <alignment horizontal="center" vertical="center"/>
    </xf>
    <xf numFmtId="0" fontId="9" fillId="4" borderId="0" xfId="0" applyFont="1" applyFill="1" applyAlignment="1" applyProtection="1">
      <alignment horizontal="center"/>
    </xf>
    <xf numFmtId="0" fontId="5" fillId="4" borderId="0" xfId="0" applyFont="1" applyFill="1" applyAlignment="1" applyProtection="1">
      <alignment vertical="top"/>
    </xf>
    <xf numFmtId="0" fontId="10" fillId="2" borderId="0" xfId="5" applyFont="1" applyFill="1" applyAlignment="1" applyProtection="1">
      <alignment horizontal="center"/>
    </xf>
    <xf numFmtId="0" fontId="2" fillId="4" borderId="0" xfId="0" applyFont="1" applyFill="1" applyAlignment="1" applyProtection="1">
      <alignment vertical="top"/>
    </xf>
    <xf numFmtId="0" fontId="14" fillId="4" borderId="0" xfId="0" applyFont="1" applyFill="1" applyProtection="1"/>
    <xf numFmtId="0" fontId="15" fillId="4" borderId="0" xfId="0" applyFont="1" applyFill="1" applyProtection="1"/>
    <xf numFmtId="0" fontId="14" fillId="4" borderId="0" xfId="0" applyFont="1" applyFill="1" applyAlignment="1" applyProtection="1">
      <alignment horizontal="right"/>
    </xf>
    <xf numFmtId="0" fontId="15" fillId="4" borderId="0" xfId="0" applyFont="1" applyFill="1" applyAlignment="1" applyProtection="1">
      <alignment vertical="top"/>
    </xf>
    <xf numFmtId="0" fontId="16" fillId="4" borderId="0" xfId="0" applyFont="1" applyFill="1" applyAlignment="1" applyProtection="1">
      <alignment horizontal="center"/>
    </xf>
    <xf numFmtId="0" fontId="14" fillId="4" borderId="0" xfId="0" applyFont="1" applyFill="1" applyAlignment="1" applyProtection="1">
      <alignment vertical="top"/>
    </xf>
    <xf numFmtId="0" fontId="18" fillId="4" borderId="0"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right"/>
    </xf>
    <xf numFmtId="0" fontId="4" fillId="0" borderId="0" xfId="5" applyFill="1" applyAlignment="1">
      <alignment vertical="center"/>
    </xf>
    <xf numFmtId="0" fontId="4" fillId="0" borderId="0" xfId="5" applyFill="1"/>
    <xf numFmtId="0" fontId="4" fillId="0" borderId="0" xfId="5" applyFill="1" applyBorder="1" applyAlignment="1">
      <alignment vertical="center"/>
    </xf>
    <xf numFmtId="0" fontId="14" fillId="0" borderId="0" xfId="5" applyFont="1" applyFill="1"/>
    <xf numFmtId="0" fontId="14" fillId="0" borderId="1" xfId="5" applyFont="1" applyFill="1" applyBorder="1"/>
    <xf numFmtId="0" fontId="14" fillId="0" borderId="0" xfId="5" applyFont="1" applyFill="1" applyBorder="1"/>
    <xf numFmtId="0" fontId="14" fillId="0" borderId="2" xfId="5" applyFont="1" applyFill="1" applyBorder="1"/>
    <xf numFmtId="0" fontId="20" fillId="0" borderId="0" xfId="5" applyFont="1" applyFill="1" applyBorder="1"/>
    <xf numFmtId="0" fontId="14" fillId="0" borderId="0" xfId="5" applyFont="1" applyFill="1" applyAlignment="1">
      <alignment vertical="center"/>
    </xf>
    <xf numFmtId="0" fontId="14" fillId="0" borderId="3" xfId="5" applyFont="1" applyFill="1" applyBorder="1"/>
    <xf numFmtId="0" fontId="27" fillId="0" borderId="4" xfId="1" applyFont="1" applyFill="1" applyBorder="1" applyAlignment="1" applyProtection="1">
      <alignment vertical="center"/>
    </xf>
    <xf numFmtId="0" fontId="27" fillId="0" borderId="5" xfId="1" applyFont="1" applyFill="1" applyBorder="1" applyAlignment="1" applyProtection="1">
      <alignment vertical="center"/>
    </xf>
    <xf numFmtId="0" fontId="14" fillId="0" borderId="0" xfId="5" applyFont="1" applyFill="1" applyBorder="1" applyAlignment="1">
      <alignment vertical="center"/>
    </xf>
    <xf numFmtId="0" fontId="14" fillId="0" borderId="6" xfId="5" applyFont="1" applyFill="1" applyBorder="1"/>
    <xf numFmtId="0" fontId="14" fillId="0" borderId="7" xfId="5" applyFont="1" applyFill="1" applyBorder="1"/>
    <xf numFmtId="0" fontId="14" fillId="0" borderId="8" xfId="5" applyFont="1" applyFill="1" applyBorder="1"/>
    <xf numFmtId="0" fontId="14" fillId="0" borderId="9" xfId="5" applyFont="1" applyFill="1" applyBorder="1"/>
    <xf numFmtId="0" fontId="14" fillId="0" borderId="10" xfId="5" applyFont="1" applyFill="1" applyBorder="1"/>
    <xf numFmtId="0" fontId="14" fillId="0" borderId="11" xfId="5" applyFont="1" applyFill="1" applyBorder="1"/>
    <xf numFmtId="0" fontId="30" fillId="0" borderId="10" xfId="5" quotePrefix="1" applyFont="1" applyFill="1" applyBorder="1"/>
    <xf numFmtId="0" fontId="31" fillId="0" borderId="0" xfId="5" applyFont="1" applyFill="1" applyBorder="1"/>
    <xf numFmtId="0" fontId="14" fillId="4" borderId="0" xfId="5" applyFont="1" applyFill="1" applyBorder="1"/>
    <xf numFmtId="0" fontId="31" fillId="4" borderId="0" xfId="5" applyFont="1" applyFill="1" applyBorder="1"/>
    <xf numFmtId="0" fontId="14" fillId="0" borderId="0" xfId="5" applyFont="1" applyFill="1" applyBorder="1" applyAlignment="1">
      <alignment horizontal="center" vertical="center"/>
    </xf>
    <xf numFmtId="0" fontId="14" fillId="0" borderId="12" xfId="5" applyFont="1" applyFill="1" applyBorder="1"/>
    <xf numFmtId="0" fontId="14" fillId="0" borderId="13" xfId="5" applyFont="1" applyFill="1" applyBorder="1"/>
    <xf numFmtId="0" fontId="14" fillId="0" borderId="14" xfId="5" applyFont="1" applyFill="1" applyBorder="1"/>
    <xf numFmtId="0" fontId="25" fillId="0" borderId="0" xfId="5" applyFont="1" applyFill="1"/>
    <xf numFmtId="0" fontId="15" fillId="4" borderId="0" xfId="0" applyFont="1" applyFill="1" applyAlignment="1" applyProtection="1"/>
    <xf numFmtId="0" fontId="14" fillId="4" borderId="0" xfId="0" applyFont="1" applyFill="1" applyAlignment="1" applyProtection="1"/>
    <xf numFmtId="0" fontId="14" fillId="4" borderId="0" xfId="3" applyFont="1" applyFill="1" applyAlignment="1" applyProtection="1"/>
    <xf numFmtId="0" fontId="15" fillId="4" borderId="0" xfId="0" applyFont="1" applyFill="1" applyAlignment="1" applyProtection="1">
      <alignment vertical="center"/>
    </xf>
    <xf numFmtId="0" fontId="15" fillId="4" borderId="0" xfId="3" applyFont="1" applyFill="1" applyBorder="1" applyAlignment="1" applyProtection="1"/>
    <xf numFmtId="0" fontId="32" fillId="4" borderId="0" xfId="3" applyFont="1" applyFill="1" applyBorder="1" applyAlignment="1" applyProtection="1">
      <alignment horizontal="center" vertical="center" wrapText="1"/>
    </xf>
    <xf numFmtId="0" fontId="17" fillId="5" borderId="0" xfId="0" applyFont="1" applyFill="1" applyBorder="1" applyProtection="1"/>
    <xf numFmtId="0" fontId="15" fillId="4" borderId="0" xfId="0" applyFont="1" applyFill="1" applyBorder="1" applyAlignment="1" applyProtection="1"/>
    <xf numFmtId="0" fontId="21" fillId="2" borderId="0" xfId="1" applyFont="1" applyFill="1" applyAlignment="1" applyProtection="1">
      <alignment horizontal="center" vertical="center"/>
    </xf>
    <xf numFmtId="0" fontId="14" fillId="2" borderId="0" xfId="5" applyFont="1" applyFill="1" applyProtection="1"/>
    <xf numFmtId="0" fontId="33" fillId="5" borderId="19" xfId="0" quotePrefix="1" applyFont="1" applyFill="1" applyBorder="1" applyAlignment="1" applyProtection="1">
      <alignment vertical="center"/>
    </xf>
    <xf numFmtId="0" fontId="25" fillId="5" borderId="20" xfId="5" quotePrefix="1" applyFont="1" applyFill="1" applyBorder="1" applyAlignment="1" applyProtection="1">
      <alignment vertical="center"/>
    </xf>
    <xf numFmtId="0" fontId="25" fillId="6" borderId="21" xfId="5" applyFont="1" applyFill="1" applyBorder="1" applyAlignment="1" applyProtection="1">
      <alignment horizontal="left" vertical="center"/>
    </xf>
    <xf numFmtId="0" fontId="25" fillId="5" borderId="22" xfId="5" quotePrefix="1" applyFont="1" applyFill="1" applyBorder="1" applyAlignment="1" applyProtection="1">
      <alignment vertical="center"/>
    </xf>
    <xf numFmtId="0" fontId="20" fillId="2" borderId="0" xfId="5" applyFont="1" applyFill="1" applyProtection="1"/>
    <xf numFmtId="0" fontId="33" fillId="5" borderId="23" xfId="5" applyFont="1" applyFill="1" applyBorder="1" applyAlignment="1" applyProtection="1">
      <alignment horizontal="center"/>
    </xf>
    <xf numFmtId="0" fontId="33" fillId="5" borderId="24" xfId="5" applyFont="1" applyFill="1" applyBorder="1" applyProtection="1"/>
    <xf numFmtId="0" fontId="33" fillId="5" borderId="25" xfId="5" applyFont="1" applyFill="1" applyBorder="1" applyProtection="1"/>
    <xf numFmtId="0" fontId="33" fillId="5" borderId="26" xfId="5" applyFont="1" applyFill="1" applyBorder="1" applyProtection="1"/>
    <xf numFmtId="0" fontId="33" fillId="5" borderId="23" xfId="5" applyFont="1" applyFill="1" applyBorder="1" applyProtection="1"/>
    <xf numFmtId="0" fontId="34" fillId="2" borderId="0" xfId="5" applyFont="1" applyFill="1" applyProtection="1"/>
    <xf numFmtId="0" fontId="14" fillId="3" borderId="0" xfId="5" applyFont="1" applyFill="1" applyAlignment="1" applyProtection="1">
      <alignment horizontal="center" vertical="center"/>
    </xf>
    <xf numFmtId="0" fontId="25" fillId="3" borderId="0" xfId="5" applyFont="1" applyFill="1" applyAlignment="1" applyProtection="1">
      <alignment horizontal="centerContinuous"/>
    </xf>
    <xf numFmtId="0" fontId="14" fillId="3" borderId="0" xfId="5" applyFont="1" applyFill="1" applyAlignment="1" applyProtection="1">
      <alignment horizontal="centerContinuous"/>
    </xf>
    <xf numFmtId="0" fontId="14" fillId="2" borderId="0" xfId="5" applyFont="1" applyProtection="1"/>
    <xf numFmtId="0" fontId="34" fillId="2" borderId="0" xfId="5" applyFont="1" applyFill="1" applyAlignment="1" applyProtection="1">
      <alignment vertical="center"/>
    </xf>
    <xf numFmtId="0" fontId="14" fillId="2" borderId="0" xfId="5" applyFont="1" applyFill="1" applyAlignment="1" applyProtection="1">
      <alignment horizontal="center"/>
    </xf>
    <xf numFmtId="0" fontId="34" fillId="3" borderId="0" xfId="5" applyFont="1" applyFill="1" applyProtection="1"/>
    <xf numFmtId="0" fontId="16" fillId="3" borderId="0" xfId="5" applyFont="1" applyFill="1" applyAlignment="1" applyProtection="1">
      <alignment horizontal="center" vertical="center"/>
    </xf>
    <xf numFmtId="0" fontId="35" fillId="2" borderId="0" xfId="5" applyFont="1" applyFill="1" applyAlignment="1" applyProtection="1">
      <alignment horizontal="center" vertical="center"/>
    </xf>
    <xf numFmtId="0" fontId="14" fillId="2" borderId="0" xfId="3" applyFont="1" applyFill="1" applyProtection="1"/>
    <xf numFmtId="0" fontId="16" fillId="3" borderId="0" xfId="3" applyFont="1" applyFill="1" applyAlignment="1" applyProtection="1">
      <alignment horizontal="center" vertical="center"/>
    </xf>
    <xf numFmtId="0" fontId="14" fillId="2" borderId="0" xfId="5" applyFont="1" applyFill="1" applyAlignment="1" applyProtection="1">
      <alignment vertical="center"/>
    </xf>
    <xf numFmtId="0" fontId="16" fillId="3" borderId="0" xfId="0" applyFont="1" applyFill="1" applyAlignment="1" applyProtection="1">
      <alignment horizontal="center" vertical="center"/>
    </xf>
    <xf numFmtId="0" fontId="14" fillId="2" borderId="0" xfId="5" applyFont="1" applyAlignment="1" applyProtection="1"/>
    <xf numFmtId="0" fontId="15" fillId="4" borderId="0" xfId="3" applyFont="1" applyFill="1" applyProtection="1"/>
    <xf numFmtId="0" fontId="14" fillId="2" borderId="0" xfId="3" applyFont="1" applyProtection="1"/>
    <xf numFmtId="0" fontId="14" fillId="4" borderId="0" xfId="3" applyFont="1" applyFill="1" applyProtection="1"/>
    <xf numFmtId="0" fontId="34" fillId="2" borderId="0" xfId="3" applyFont="1" applyFill="1" applyProtection="1"/>
    <xf numFmtId="0" fontId="14" fillId="4" borderId="0" xfId="3" applyFont="1" applyFill="1" applyAlignment="1" applyProtection="1">
      <alignment vertical="top"/>
    </xf>
    <xf numFmtId="0" fontId="15" fillId="4" borderId="0" xfId="3" applyFont="1" applyFill="1" applyBorder="1" applyProtection="1"/>
    <xf numFmtId="0" fontId="15" fillId="4" borderId="0" xfId="3" applyFont="1" applyFill="1" applyBorder="1" applyAlignment="1" applyProtection="1">
      <alignment horizontal="right"/>
    </xf>
    <xf numFmtId="0" fontId="34" fillId="3" borderId="0" xfId="5" applyFont="1" applyFill="1" applyAlignment="1" applyProtection="1">
      <alignment horizontal="centerContinuous" vertical="center"/>
    </xf>
    <xf numFmtId="0" fontId="12" fillId="7" borderId="15" xfId="5" applyFont="1" applyFill="1" applyBorder="1"/>
    <xf numFmtId="0" fontId="12" fillId="7" borderId="17" xfId="5" applyFont="1" applyFill="1" applyBorder="1"/>
    <xf numFmtId="0" fontId="12" fillId="7" borderId="30" xfId="5" applyFont="1" applyFill="1" applyBorder="1"/>
    <xf numFmtId="0" fontId="7" fillId="6" borderId="33" xfId="5" applyFont="1" applyFill="1" applyBorder="1" applyAlignment="1">
      <alignment horizontal="left"/>
    </xf>
    <xf numFmtId="0" fontId="7" fillId="6" borderId="34" xfId="5" applyFont="1" applyFill="1" applyBorder="1" applyAlignment="1">
      <alignment horizontal="left"/>
    </xf>
    <xf numFmtId="0" fontId="7" fillId="6" borderId="34" xfId="2" applyFont="1" applyFill="1" applyBorder="1" applyAlignment="1">
      <alignment horizontal="left"/>
    </xf>
    <xf numFmtId="166" fontId="7" fillId="6" borderId="34" xfId="5" applyNumberFormat="1" applyFont="1" applyFill="1" applyBorder="1" applyAlignment="1">
      <alignment horizontal="left"/>
    </xf>
    <xf numFmtId="0" fontId="7" fillId="6" borderId="35" xfId="2" applyFont="1" applyFill="1" applyBorder="1" applyAlignment="1">
      <alignment horizontal="left"/>
    </xf>
    <xf numFmtId="0" fontId="5" fillId="6" borderId="17" xfId="2" applyFont="1" applyFill="1" applyBorder="1"/>
    <xf numFmtId="3" fontId="5" fillId="6" borderId="34" xfId="2" applyNumberFormat="1" applyFont="1" applyFill="1" applyBorder="1" applyAlignment="1" applyProtection="1"/>
    <xf numFmtId="0" fontId="5" fillId="6" borderId="30" xfId="2" applyFont="1" applyFill="1" applyBorder="1"/>
    <xf numFmtId="3" fontId="5" fillId="6" borderId="35" xfId="2" applyNumberFormat="1" applyFont="1" applyFill="1" applyBorder="1" applyAlignment="1" applyProtection="1"/>
    <xf numFmtId="0" fontId="5" fillId="6" borderId="17" xfId="2" quotePrefix="1" applyNumberFormat="1" applyFont="1" applyFill="1" applyBorder="1" applyAlignment="1"/>
    <xf numFmtId="164" fontId="5" fillId="6" borderId="36" xfId="2" applyNumberFormat="1" applyFont="1" applyFill="1" applyBorder="1" applyAlignment="1" applyProtection="1"/>
    <xf numFmtId="0" fontId="5" fillId="6" borderId="37" xfId="2" quotePrefix="1" applyFont="1" applyFill="1" applyBorder="1" applyAlignment="1"/>
    <xf numFmtId="0" fontId="5" fillId="6" borderId="17" xfId="2" quotePrefix="1" applyFont="1" applyFill="1" applyBorder="1" applyAlignment="1"/>
    <xf numFmtId="0" fontId="5" fillId="6" borderId="30" xfId="2" quotePrefix="1" applyFont="1" applyFill="1" applyBorder="1" applyAlignment="1"/>
    <xf numFmtId="164" fontId="5" fillId="6" borderId="38" xfId="2" applyNumberFormat="1" applyFont="1" applyFill="1" applyBorder="1" applyAlignment="1" applyProtection="1"/>
    <xf numFmtId="0" fontId="5" fillId="6" borderId="39" xfId="2" quotePrefix="1" applyFont="1" applyFill="1" applyBorder="1" applyAlignment="1"/>
    <xf numFmtId="0" fontId="26" fillId="8" borderId="40" xfId="4" applyFont="1" applyFill="1" applyBorder="1" applyAlignment="1">
      <alignment horizontal="center" vertical="center"/>
    </xf>
    <xf numFmtId="0" fontId="26" fillId="8" borderId="41" xfId="4" applyFont="1" applyFill="1" applyBorder="1" applyAlignment="1">
      <alignment horizontal="centerContinuous" vertical="center"/>
    </xf>
    <xf numFmtId="0" fontId="21" fillId="8" borderId="42" xfId="1" applyFont="1" applyFill="1" applyBorder="1" applyAlignment="1" applyProtection="1">
      <alignment horizontal="center" vertical="center"/>
    </xf>
    <xf numFmtId="0" fontId="14" fillId="8" borderId="43" xfId="5" applyFont="1" applyFill="1" applyBorder="1"/>
    <xf numFmtId="0" fontId="22" fillId="8" borderId="43" xfId="5" applyFont="1" applyFill="1" applyBorder="1" applyAlignment="1">
      <alignment vertical="center"/>
    </xf>
    <xf numFmtId="0" fontId="23" fillId="8" borderId="43" xfId="5" applyFont="1" applyFill="1" applyBorder="1"/>
    <xf numFmtId="0" fontId="14" fillId="8" borderId="1" xfId="5" applyFont="1" applyFill="1" applyBorder="1"/>
    <xf numFmtId="0" fontId="22" fillId="8" borderId="19" xfId="5" applyFont="1" applyFill="1" applyBorder="1" applyAlignment="1">
      <alignment vertical="center"/>
    </xf>
    <xf numFmtId="0" fontId="14" fillId="8" borderId="0" xfId="5" applyFont="1" applyFill="1" applyBorder="1"/>
    <xf numFmtId="0" fontId="22" fillId="8" borderId="0" xfId="5" applyFont="1" applyFill="1" applyBorder="1" applyAlignment="1">
      <alignment vertical="center"/>
    </xf>
    <xf numFmtId="0" fontId="23" fillId="8" borderId="0" xfId="5" applyFont="1" applyFill="1" applyBorder="1"/>
    <xf numFmtId="0" fontId="14" fillId="8" borderId="44" xfId="5" applyFont="1" applyFill="1" applyBorder="1"/>
    <xf numFmtId="0" fontId="14" fillId="8" borderId="19" xfId="5" applyFont="1" applyFill="1" applyBorder="1"/>
    <xf numFmtId="0" fontId="20" fillId="8" borderId="19" xfId="5" applyFont="1" applyFill="1" applyBorder="1"/>
    <xf numFmtId="0" fontId="23" fillId="8" borderId="19" xfId="5" applyFont="1" applyFill="1" applyBorder="1"/>
    <xf numFmtId="0" fontId="20" fillId="8" borderId="19" xfId="5" applyFont="1" applyFill="1" applyBorder="1" applyAlignment="1"/>
    <xf numFmtId="0" fontId="14" fillId="8" borderId="0" xfId="5" applyFont="1" applyFill="1" applyBorder="1" applyAlignment="1"/>
    <xf numFmtId="0" fontId="14" fillId="8" borderId="44" xfId="5" applyFont="1" applyFill="1" applyBorder="1" applyAlignment="1"/>
    <xf numFmtId="0" fontId="14" fillId="8" borderId="19" xfId="5" applyFont="1" applyFill="1" applyBorder="1" applyAlignment="1">
      <alignment vertical="top"/>
    </xf>
    <xf numFmtId="0" fontId="14" fillId="8" borderId="0" xfId="5" applyFont="1" applyFill="1" applyBorder="1" applyAlignment="1">
      <alignment vertical="top"/>
    </xf>
    <xf numFmtId="0" fontId="14" fillId="8" borderId="19" xfId="5" applyFont="1" applyFill="1" applyBorder="1" applyAlignment="1"/>
    <xf numFmtId="0" fontId="14" fillId="8" borderId="22" xfId="5" applyFont="1" applyFill="1" applyBorder="1"/>
    <xf numFmtId="0" fontId="14" fillId="8" borderId="45" xfId="5" applyFont="1" applyFill="1" applyBorder="1"/>
    <xf numFmtId="0" fontId="14" fillId="8" borderId="2" xfId="5" applyFont="1" applyFill="1" applyBorder="1"/>
    <xf numFmtId="0" fontId="14" fillId="8" borderId="46" xfId="5" applyFont="1" applyFill="1" applyBorder="1" applyAlignment="1" applyProtection="1">
      <alignment horizontal="left" vertical="center"/>
      <protection locked="0"/>
    </xf>
    <xf numFmtId="0" fontId="14" fillId="8" borderId="21" xfId="5" applyNumberFormat="1" applyFont="1" applyFill="1" applyBorder="1" applyAlignment="1" applyProtection="1">
      <alignment horizontal="left" vertical="center"/>
      <protection locked="0"/>
    </xf>
    <xf numFmtId="0" fontId="14" fillId="8" borderId="47" xfId="5" applyNumberFormat="1" applyFont="1" applyFill="1" applyBorder="1" applyAlignment="1" applyProtection="1">
      <alignment horizontal="left" vertical="center"/>
      <protection locked="0"/>
    </xf>
    <xf numFmtId="0" fontId="34" fillId="8" borderId="3" xfId="5" applyFont="1" applyFill="1" applyBorder="1" applyAlignment="1" applyProtection="1">
      <alignment horizontal="center"/>
    </xf>
    <xf numFmtId="0" fontId="34" fillId="8" borderId="42" xfId="5" applyFont="1" applyFill="1" applyBorder="1" applyProtection="1"/>
    <xf numFmtId="0" fontId="34" fillId="8" borderId="43" xfId="5" applyFont="1" applyFill="1" applyBorder="1" applyProtection="1"/>
    <xf numFmtId="0" fontId="34" fillId="8" borderId="1" xfId="5" applyFont="1" applyFill="1" applyBorder="1" applyProtection="1"/>
    <xf numFmtId="0" fontId="34" fillId="8" borderId="3" xfId="5" applyFont="1" applyFill="1" applyBorder="1" applyProtection="1"/>
    <xf numFmtId="0" fontId="34" fillId="8" borderId="4" xfId="5" applyFont="1" applyFill="1" applyBorder="1" applyAlignment="1" applyProtection="1">
      <alignment horizontal="center"/>
    </xf>
    <xf numFmtId="0" fontId="34" fillId="8" borderId="19" xfId="5" applyFont="1" applyFill="1" applyBorder="1" applyProtection="1"/>
    <xf numFmtId="0" fontId="34" fillId="8" borderId="0" xfId="5" applyFont="1" applyFill="1" applyBorder="1" applyProtection="1"/>
    <xf numFmtId="0" fontId="34" fillId="8" borderId="44" xfId="5" applyFont="1" applyFill="1" applyBorder="1" applyProtection="1"/>
    <xf numFmtId="0" fontId="34" fillId="8" borderId="4" xfId="5" applyFont="1" applyFill="1" applyBorder="1" applyProtection="1"/>
    <xf numFmtId="0" fontId="34" fillId="8" borderId="19" xfId="5" quotePrefix="1" applyFont="1" applyFill="1" applyBorder="1" applyProtection="1"/>
    <xf numFmtId="0" fontId="34" fillId="8" borderId="6" xfId="5" applyFont="1" applyFill="1" applyBorder="1" applyAlignment="1" applyProtection="1">
      <alignment horizontal="center"/>
    </xf>
    <xf numFmtId="0" fontId="34" fillId="8" borderId="22" xfId="5" applyFont="1" applyFill="1" applyBorder="1" applyProtection="1"/>
    <xf numFmtId="0" fontId="34" fillId="8" borderId="45" xfId="5" applyFont="1" applyFill="1" applyBorder="1" applyProtection="1"/>
    <xf numFmtId="0" fontId="34" fillId="8" borderId="2" xfId="5" applyFont="1" applyFill="1" applyBorder="1" applyProtection="1"/>
    <xf numFmtId="0" fontId="34" fillId="8" borderId="6" xfId="5" applyFont="1" applyFill="1" applyBorder="1" applyProtection="1"/>
    <xf numFmtId="165" fontId="15" fillId="6" borderId="50" xfId="0" applyNumberFormat="1" applyFont="1" applyFill="1" applyBorder="1" applyAlignment="1" applyProtection="1">
      <alignment vertical="center"/>
    </xf>
    <xf numFmtId="165" fontId="15" fillId="6" borderId="52" xfId="0" applyNumberFormat="1" applyFont="1" applyFill="1" applyBorder="1" applyAlignment="1" applyProtection="1">
      <alignment vertical="center"/>
    </xf>
    <xf numFmtId="165" fontId="15" fillId="6" borderId="48" xfId="0" applyNumberFormat="1" applyFont="1" applyFill="1" applyBorder="1" applyAlignment="1" applyProtection="1">
      <alignment vertical="center"/>
    </xf>
    <xf numFmtId="165" fontId="15" fillId="6" borderId="49" xfId="0" applyNumberFormat="1" applyFont="1" applyFill="1" applyBorder="1" applyAlignment="1" applyProtection="1">
      <alignment vertical="center"/>
    </xf>
    <xf numFmtId="0" fontId="14" fillId="4" borderId="0" xfId="0" quotePrefix="1" applyFont="1" applyFill="1" applyAlignment="1" applyProtection="1">
      <alignment vertical="top"/>
    </xf>
    <xf numFmtId="0" fontId="14" fillId="3" borderId="0" xfId="5" applyFont="1" applyFill="1" applyProtection="1"/>
    <xf numFmtId="0" fontId="14" fillId="4" borderId="0" xfId="5" applyFont="1" applyFill="1" applyProtection="1"/>
    <xf numFmtId="0" fontId="15" fillId="4" borderId="0" xfId="5" applyFont="1" applyFill="1" applyProtection="1"/>
    <xf numFmtId="0" fontId="15" fillId="4" borderId="0" xfId="5" applyFont="1" applyFill="1" applyAlignment="1" applyProtection="1"/>
    <xf numFmtId="0" fontId="14" fillId="4" borderId="0" xfId="5" applyFont="1" applyFill="1" applyAlignment="1" applyProtection="1">
      <alignment vertical="center"/>
    </xf>
    <xf numFmtId="0" fontId="18" fillId="4" borderId="0" xfId="5" applyFont="1" applyFill="1" applyBorder="1" applyProtection="1"/>
    <xf numFmtId="165" fontId="15" fillId="6" borderId="60" xfId="0" applyNumberFormat="1" applyFont="1" applyFill="1" applyBorder="1" applyAlignment="1" applyProtection="1">
      <alignment vertical="center"/>
    </xf>
    <xf numFmtId="0" fontId="17" fillId="3" borderId="0" xfId="5" applyFont="1" applyFill="1" applyAlignment="1" applyProtection="1">
      <alignment horizontal="center" vertical="center"/>
    </xf>
    <xf numFmtId="165" fontId="15" fillId="6" borderId="53" xfId="0" applyNumberFormat="1" applyFont="1" applyFill="1" applyBorder="1" applyAlignment="1" applyProtection="1">
      <alignment vertical="center"/>
    </xf>
    <xf numFmtId="0" fontId="15" fillId="2" borderId="0" xfId="5" applyFont="1" applyFill="1" applyAlignment="1" applyProtection="1">
      <alignment vertical="center"/>
    </xf>
    <xf numFmtId="0" fontId="15" fillId="2" borderId="0" xfId="5" applyFont="1" applyProtection="1"/>
    <xf numFmtId="0" fontId="15" fillId="2" borderId="0" xfId="5" applyFont="1" applyFill="1" applyProtection="1"/>
    <xf numFmtId="165" fontId="15" fillId="6" borderId="51" xfId="0" applyNumberFormat="1" applyFont="1" applyFill="1" applyBorder="1" applyAlignment="1" applyProtection="1">
      <alignment vertical="center"/>
    </xf>
    <xf numFmtId="165" fontId="15" fillId="6" borderId="54" xfId="0" applyNumberFormat="1" applyFont="1" applyFill="1" applyBorder="1" applyAlignment="1" applyProtection="1">
      <alignment vertical="center"/>
    </xf>
    <xf numFmtId="22" fontId="15" fillId="4" borderId="0" xfId="5" applyNumberFormat="1" applyFont="1" applyFill="1" applyAlignment="1" applyProtection="1">
      <alignment horizontal="left"/>
    </xf>
    <xf numFmtId="0" fontId="15" fillId="4" borderId="0" xfId="5" applyFont="1" applyFill="1" applyBorder="1" applyAlignment="1" applyProtection="1">
      <alignment horizontal="right"/>
    </xf>
    <xf numFmtId="0" fontId="18" fillId="4" borderId="0" xfId="5" applyFont="1" applyFill="1" applyProtection="1"/>
    <xf numFmtId="22" fontId="19" fillId="4" borderId="0" xfId="5" applyNumberFormat="1" applyFont="1" applyFill="1" applyAlignment="1" applyProtection="1">
      <alignment horizontal="left"/>
    </xf>
    <xf numFmtId="0" fontId="14" fillId="4" borderId="0" xfId="5" applyFont="1" applyFill="1" applyAlignment="1" applyProtection="1"/>
    <xf numFmtId="0" fontId="32"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xf>
    <xf numFmtId="3" fontId="18" fillId="4" borderId="0" xfId="0" applyNumberFormat="1" applyFont="1" applyFill="1" applyBorder="1" applyAlignment="1" applyProtection="1"/>
    <xf numFmtId="0" fontId="14" fillId="4" borderId="0" xfId="0" applyFont="1" applyFill="1" applyBorder="1" applyAlignment="1" applyProtection="1"/>
    <xf numFmtId="0" fontId="14" fillId="4" borderId="0" xfId="0" applyFont="1" applyFill="1" applyBorder="1" applyProtection="1"/>
    <xf numFmtId="0" fontId="17" fillId="5" borderId="67" xfId="0" applyFont="1" applyFill="1" applyBorder="1" applyAlignment="1" applyProtection="1">
      <alignment vertical="center"/>
    </xf>
    <xf numFmtId="165" fontId="15" fillId="6" borderId="66" xfId="0" applyNumberFormat="1" applyFont="1" applyFill="1" applyBorder="1" applyAlignment="1" applyProtection="1">
      <alignment vertical="center"/>
    </xf>
    <xf numFmtId="165" fontId="15" fillId="6" borderId="87" xfId="0" applyNumberFormat="1" applyFont="1" applyFill="1" applyBorder="1" applyAlignment="1" applyProtection="1">
      <alignment vertical="center"/>
    </xf>
    <xf numFmtId="165" fontId="15" fillId="6" borderId="57" xfId="0" applyNumberFormat="1" applyFont="1" applyFill="1" applyBorder="1" applyAlignment="1" applyProtection="1">
      <alignment vertical="center"/>
    </xf>
    <xf numFmtId="0" fontId="1" fillId="2" borderId="0" xfId="5" applyFont="1" applyProtection="1"/>
    <xf numFmtId="0" fontId="1" fillId="0" borderId="0" xfId="5" applyFont="1" applyFill="1"/>
    <xf numFmtId="0" fontId="17" fillId="5" borderId="30" xfId="0" applyFont="1" applyFill="1" applyBorder="1" applyAlignment="1" applyProtection="1">
      <alignment vertical="center"/>
    </xf>
    <xf numFmtId="0" fontId="20" fillId="2" borderId="0" xfId="5" applyFont="1" applyProtection="1"/>
    <xf numFmtId="0" fontId="2" fillId="2" borderId="0" xfId="5" applyFont="1" applyProtection="1"/>
    <xf numFmtId="0" fontId="1" fillId="3" borderId="0" xfId="5" applyFont="1" applyFill="1" applyAlignment="1" applyProtection="1">
      <alignment horizontal="center" vertical="center"/>
    </xf>
    <xf numFmtId="0" fontId="1" fillId="3" borderId="0" xfId="5" applyFont="1" applyFill="1" applyAlignment="1" applyProtection="1">
      <alignment horizontal="centerContinuous"/>
    </xf>
    <xf numFmtId="0" fontId="1" fillId="2" borderId="0" xfId="5" applyFont="1" applyFill="1" applyProtection="1"/>
    <xf numFmtId="0" fontId="1" fillId="2" borderId="0" xfId="5" applyFont="1" applyFill="1" applyAlignment="1" applyProtection="1">
      <alignment horizontal="center"/>
    </xf>
    <xf numFmtId="0" fontId="16" fillId="9" borderId="0" xfId="0" applyFont="1" applyFill="1" applyAlignment="1" applyProtection="1">
      <alignment horizontal="center"/>
    </xf>
    <xf numFmtId="0" fontId="17" fillId="9" borderId="0" xfId="0" quotePrefix="1" applyFont="1" applyFill="1" applyBorder="1" applyAlignment="1" applyProtection="1"/>
    <xf numFmtId="0" fontId="17" fillId="9" borderId="0" xfId="0" applyFont="1" applyFill="1" applyBorder="1" applyAlignment="1" applyProtection="1"/>
    <xf numFmtId="3" fontId="15" fillId="9" borderId="0" xfId="0" applyNumberFormat="1" applyFont="1" applyFill="1" applyBorder="1" applyAlignment="1" applyProtection="1">
      <alignment vertical="center"/>
    </xf>
    <xf numFmtId="0" fontId="18" fillId="9" borderId="0" xfId="0" applyFont="1" applyFill="1" applyBorder="1" applyProtection="1"/>
    <xf numFmtId="22" fontId="19" fillId="4" borderId="0" xfId="0" applyNumberFormat="1" applyFont="1" applyFill="1" applyAlignment="1" applyProtection="1">
      <alignment horizontal="left"/>
    </xf>
    <xf numFmtId="0" fontId="36" fillId="3" borderId="0" xfId="5" applyFont="1" applyFill="1" applyAlignment="1" applyProtection="1">
      <alignment horizontal="center" vertical="center"/>
    </xf>
    <xf numFmtId="0" fontId="34" fillId="2" borderId="0" xfId="5" applyFont="1" applyFill="1" applyAlignment="1" applyProtection="1">
      <alignment horizontal="center" vertical="center"/>
    </xf>
    <xf numFmtId="0" fontId="34" fillId="2" borderId="0" xfId="5" applyFont="1" applyFill="1" applyAlignment="1" applyProtection="1">
      <alignment horizontal="center"/>
    </xf>
    <xf numFmtId="0" fontId="36" fillId="4" borderId="0" xfId="0" applyFont="1" applyFill="1" applyAlignment="1" applyProtection="1">
      <alignment horizontal="center"/>
    </xf>
    <xf numFmtId="0" fontId="36" fillId="3" borderId="0" xfId="0" applyFont="1" applyFill="1" applyAlignment="1" applyProtection="1">
      <alignment horizontal="center" vertical="center"/>
    </xf>
    <xf numFmtId="0" fontId="36" fillId="3" borderId="0" xfId="3" applyFont="1" applyFill="1" applyAlignment="1" applyProtection="1">
      <alignment horizontal="center" vertical="center"/>
    </xf>
    <xf numFmtId="0" fontId="36" fillId="4" borderId="0" xfId="3" applyFont="1" applyFill="1" applyAlignment="1" applyProtection="1">
      <alignment horizontal="center"/>
    </xf>
    <xf numFmtId="0" fontId="34" fillId="2" borderId="0" xfId="3" applyFont="1" applyFill="1" applyAlignment="1" applyProtection="1">
      <alignment horizontal="center" vertical="center"/>
    </xf>
    <xf numFmtId="0" fontId="34" fillId="2" borderId="0" xfId="3" applyFont="1" applyFill="1" applyAlignment="1" applyProtection="1">
      <alignment horizontal="center"/>
    </xf>
    <xf numFmtId="0" fontId="15" fillId="4" borderId="0" xfId="0" applyFont="1" applyFill="1" applyBorder="1" applyAlignment="1" applyProtection="1">
      <alignment horizontal="right" vertical="top"/>
    </xf>
    <xf numFmtId="22" fontId="19" fillId="4" borderId="0" xfId="0" applyNumberFormat="1" applyFont="1" applyFill="1" applyAlignment="1" applyProtection="1">
      <alignment horizontal="left"/>
    </xf>
    <xf numFmtId="22" fontId="19" fillId="4" borderId="0" xfId="0" applyNumberFormat="1" applyFont="1" applyFill="1" applyAlignment="1" applyProtection="1">
      <alignment horizontal="left"/>
    </xf>
    <xf numFmtId="0" fontId="16" fillId="4" borderId="0" xfId="0" applyFont="1" applyFill="1" applyBorder="1" applyAlignment="1" applyProtection="1">
      <alignment horizontal="center"/>
    </xf>
    <xf numFmtId="0" fontId="25" fillId="5" borderId="97" xfId="5" quotePrefix="1" applyFont="1" applyFill="1" applyBorder="1" applyAlignment="1" applyProtection="1">
      <alignment vertical="center"/>
    </xf>
    <xf numFmtId="0" fontId="14" fillId="8" borderId="98" xfId="5" applyNumberFormat="1" applyFont="1" applyFill="1" applyBorder="1" applyAlignment="1" applyProtection="1">
      <alignment horizontal="left" vertical="center"/>
      <protection locked="0"/>
    </xf>
    <xf numFmtId="0" fontId="12" fillId="7" borderId="99" xfId="2" applyFont="1" applyFill="1" applyBorder="1" applyAlignment="1"/>
    <xf numFmtId="0" fontId="12" fillId="7" borderId="100" xfId="2" applyFont="1" applyFill="1" applyBorder="1" applyAlignment="1"/>
    <xf numFmtId="0" fontId="12" fillId="7" borderId="101" xfId="2" applyFont="1" applyFill="1" applyBorder="1" applyAlignment="1"/>
    <xf numFmtId="0" fontId="17" fillId="5" borderId="103" xfId="0" applyFont="1" applyFill="1" applyBorder="1" applyProtection="1"/>
    <xf numFmtId="0" fontId="17" fillId="5" borderId="103" xfId="0" applyFont="1" applyFill="1" applyBorder="1" applyAlignment="1" applyProtection="1"/>
    <xf numFmtId="0" fontId="17" fillId="5" borderId="0" xfId="0" applyFont="1" applyFill="1" applyBorder="1" applyAlignment="1" applyProtection="1"/>
    <xf numFmtId="0" fontId="17" fillId="5" borderId="0" xfId="0" applyFont="1" applyFill="1" applyBorder="1" applyAlignment="1" applyProtection="1">
      <alignment vertical="center"/>
    </xf>
    <xf numFmtId="0" fontId="17" fillId="5" borderId="18" xfId="0" applyFont="1" applyFill="1" applyBorder="1" applyAlignment="1" applyProtection="1">
      <alignment vertical="center"/>
    </xf>
    <xf numFmtId="3" fontId="15" fillId="8" borderId="108" xfId="0" applyNumberFormat="1" applyFont="1" applyFill="1" applyBorder="1" applyAlignment="1" applyProtection="1">
      <alignment vertical="center"/>
      <protection locked="0"/>
    </xf>
    <xf numFmtId="3" fontId="15" fillId="8" borderId="109" xfId="0" applyNumberFormat="1" applyFont="1" applyFill="1" applyBorder="1" applyAlignment="1" applyProtection="1">
      <alignment vertical="center"/>
      <protection locked="0"/>
    </xf>
    <xf numFmtId="165" fontId="15" fillId="6" borderId="108" xfId="0" applyNumberFormat="1" applyFont="1" applyFill="1" applyBorder="1" applyAlignment="1" applyProtection="1">
      <alignment vertical="center"/>
    </xf>
    <xf numFmtId="3" fontId="17" fillId="5" borderId="105" xfId="0" quotePrefix="1" applyNumberFormat="1" applyFont="1" applyFill="1" applyBorder="1" applyAlignment="1" applyProtection="1">
      <alignment horizontal="right" vertical="center"/>
    </xf>
    <xf numFmtId="3" fontId="15" fillId="8" borderId="108" xfId="0" applyNumberFormat="1" applyFont="1" applyFill="1" applyBorder="1" applyAlignment="1" applyProtection="1">
      <alignment vertical="center"/>
    </xf>
    <xf numFmtId="3" fontId="15" fillId="8" borderId="113" xfId="0" applyNumberFormat="1" applyFont="1" applyFill="1" applyBorder="1" applyAlignment="1" applyProtection="1">
      <alignment vertical="center"/>
    </xf>
    <xf numFmtId="3" fontId="15" fillId="8" borderId="114" xfId="0" applyNumberFormat="1" applyFont="1" applyFill="1" applyBorder="1" applyAlignment="1" applyProtection="1">
      <alignment vertical="center"/>
      <protection locked="0"/>
    </xf>
    <xf numFmtId="165" fontId="15" fillId="6" borderId="116" xfId="0" applyNumberFormat="1" applyFont="1" applyFill="1" applyBorder="1" applyAlignment="1" applyProtection="1">
      <alignment vertical="center"/>
    </xf>
    <xf numFmtId="3" fontId="15" fillId="8" borderId="117" xfId="0" applyNumberFormat="1" applyFont="1" applyFill="1" applyBorder="1" applyAlignment="1" applyProtection="1">
      <alignment vertical="center"/>
      <protection locked="0"/>
    </xf>
    <xf numFmtId="0" fontId="17" fillId="5" borderId="118" xfId="0" applyFont="1" applyFill="1" applyBorder="1" applyProtection="1"/>
    <xf numFmtId="0" fontId="17" fillId="5" borderId="119" xfId="0" applyFont="1" applyFill="1" applyBorder="1" applyProtection="1"/>
    <xf numFmtId="0" fontId="17" fillId="5" borderId="119" xfId="0" applyFont="1" applyFill="1" applyBorder="1" applyAlignment="1" applyProtection="1"/>
    <xf numFmtId="0" fontId="17" fillId="5" borderId="19" xfId="0" applyFont="1" applyFill="1" applyBorder="1" applyProtection="1"/>
    <xf numFmtId="3" fontId="15" fillId="8" borderId="98" xfId="0" applyNumberFormat="1" applyFont="1" applyFill="1" applyBorder="1" applyAlignment="1" applyProtection="1">
      <alignment vertical="center"/>
      <protection locked="0"/>
    </xf>
    <xf numFmtId="165" fontId="15" fillId="6" borderId="98" xfId="0" applyNumberFormat="1" applyFont="1" applyFill="1" applyBorder="1" applyAlignment="1" applyProtection="1">
      <alignment vertical="center"/>
    </xf>
    <xf numFmtId="3" fontId="15" fillId="8" borderId="98" xfId="0" applyNumberFormat="1" applyFont="1" applyFill="1" applyBorder="1" applyAlignment="1" applyProtection="1">
      <alignment vertical="center"/>
    </xf>
    <xf numFmtId="165" fontId="15" fillId="6" borderId="131" xfId="0" applyNumberFormat="1" applyFont="1" applyFill="1" applyBorder="1" applyAlignment="1" applyProtection="1">
      <alignment vertical="center"/>
    </xf>
    <xf numFmtId="165" fontId="15" fillId="6" borderId="132" xfId="0" applyNumberFormat="1" applyFont="1" applyFill="1" applyBorder="1" applyAlignment="1" applyProtection="1">
      <alignment vertical="center"/>
    </xf>
    <xf numFmtId="3" fontId="17" fillId="5" borderId="0" xfId="0" quotePrefix="1" applyNumberFormat="1" applyFont="1" applyFill="1" applyBorder="1" applyAlignment="1" applyProtection="1">
      <alignment horizontal="center" vertical="center"/>
    </xf>
    <xf numFmtId="3" fontId="17" fillId="5" borderId="0" xfId="0" quotePrefix="1" applyNumberFormat="1" applyFont="1" applyFill="1" applyBorder="1" applyAlignment="1" applyProtection="1">
      <alignment horizontal="right" vertical="center"/>
    </xf>
    <xf numFmtId="3" fontId="15" fillId="8" borderId="62" xfId="0" applyNumberFormat="1" applyFont="1" applyFill="1" applyBorder="1" applyAlignment="1" applyProtection="1">
      <alignment vertical="center"/>
      <protection locked="0"/>
    </xf>
    <xf numFmtId="3" fontId="15" fillId="8" borderId="139" xfId="0" applyNumberFormat="1" applyFont="1" applyFill="1" applyBorder="1" applyAlignment="1" applyProtection="1">
      <alignment vertical="center"/>
    </xf>
    <xf numFmtId="3" fontId="15" fillId="8" borderId="140" xfId="0" applyNumberFormat="1" applyFont="1" applyFill="1" applyBorder="1" applyAlignment="1" applyProtection="1">
      <alignment vertical="center"/>
    </xf>
    <xf numFmtId="3" fontId="15" fillId="8" borderId="141" xfId="0" applyNumberFormat="1" applyFont="1" applyFill="1" applyBorder="1" applyAlignment="1" applyProtection="1">
      <alignment vertical="center"/>
    </xf>
    <xf numFmtId="3" fontId="15" fillId="8" borderId="114" xfId="0" applyNumberFormat="1" applyFont="1" applyFill="1" applyBorder="1" applyAlignment="1" applyProtection="1">
      <alignment vertical="center"/>
    </xf>
    <xf numFmtId="3" fontId="15" fillId="8" borderId="117" xfId="0" applyNumberFormat="1" applyFont="1" applyFill="1" applyBorder="1" applyAlignment="1" applyProtection="1">
      <alignment vertical="center"/>
    </xf>
    <xf numFmtId="3" fontId="15" fillId="8" borderId="142" xfId="0" applyNumberFormat="1" applyFont="1" applyFill="1" applyBorder="1" applyAlignment="1" applyProtection="1">
      <alignment vertical="center"/>
    </xf>
    <xf numFmtId="0" fontId="17" fillId="5" borderId="0" xfId="0" quotePrefix="1" applyFont="1" applyFill="1" applyBorder="1" applyAlignment="1" applyProtection="1">
      <alignment vertical="center" wrapText="1"/>
    </xf>
    <xf numFmtId="3" fontId="15" fillId="8" borderId="143" xfId="0" applyNumberFormat="1" applyFont="1" applyFill="1" applyBorder="1" applyAlignment="1" applyProtection="1">
      <alignment vertical="center"/>
      <protection locked="0"/>
    </xf>
    <xf numFmtId="165" fontId="15" fillId="6" borderId="143" xfId="0" applyNumberFormat="1" applyFont="1" applyFill="1" applyBorder="1" applyAlignment="1" applyProtection="1">
      <alignment vertical="center"/>
    </xf>
    <xf numFmtId="0" fontId="17" fillId="5" borderId="0" xfId="0" quotePrefix="1" applyFont="1" applyFill="1" applyBorder="1" applyAlignment="1" applyProtection="1">
      <alignment vertical="center"/>
    </xf>
    <xf numFmtId="0" fontId="17" fillId="5" borderId="111" xfId="0" applyFont="1" applyFill="1" applyBorder="1" applyAlignment="1" applyProtection="1">
      <alignment vertical="center"/>
    </xf>
    <xf numFmtId="3" fontId="17" fillId="5" borderId="111" xfId="0" quotePrefix="1" applyNumberFormat="1" applyFont="1" applyFill="1" applyBorder="1" applyAlignment="1" applyProtection="1">
      <alignment horizontal="center" vertical="center"/>
    </xf>
    <xf numFmtId="0" fontId="17" fillId="5" borderId="18" xfId="0" quotePrefix="1" applyFont="1" applyFill="1" applyBorder="1" applyAlignment="1" applyProtection="1">
      <alignment vertical="center"/>
    </xf>
    <xf numFmtId="0" fontId="17" fillId="5" borderId="19" xfId="0" quotePrefix="1" applyFont="1" applyFill="1" applyBorder="1" applyAlignment="1" applyProtection="1">
      <alignment vertical="center"/>
    </xf>
    <xf numFmtId="0" fontId="17" fillId="5" borderId="126" xfId="0" quotePrefix="1" applyFont="1" applyFill="1" applyBorder="1" applyAlignment="1" applyProtection="1">
      <alignment vertical="center"/>
    </xf>
    <xf numFmtId="0" fontId="17" fillId="5" borderId="45" xfId="0" quotePrefix="1" applyFont="1" applyFill="1" applyBorder="1" applyAlignment="1" applyProtection="1">
      <alignment vertical="center"/>
    </xf>
    <xf numFmtId="0" fontId="17" fillId="5" borderId="118" xfId="0" applyFont="1" applyFill="1" applyBorder="1" applyAlignment="1" applyProtection="1">
      <alignment horizontal="right"/>
    </xf>
    <xf numFmtId="0" fontId="17" fillId="5" borderId="119" xfId="0" applyFont="1" applyFill="1" applyBorder="1" applyAlignment="1" applyProtection="1">
      <alignment horizontal="right"/>
    </xf>
    <xf numFmtId="0" fontId="17" fillId="5" borderId="19" xfId="0" applyFont="1" applyFill="1" applyBorder="1" applyAlignment="1" applyProtection="1">
      <alignment horizontal="right"/>
    </xf>
    <xf numFmtId="0" fontId="17" fillId="5" borderId="0" xfId="0" applyFont="1" applyFill="1" applyBorder="1" applyAlignment="1" applyProtection="1">
      <alignment horizontal="right"/>
    </xf>
    <xf numFmtId="0" fontId="17" fillId="5" borderId="19" xfId="0" applyFont="1" applyFill="1" applyBorder="1" applyAlignment="1" applyProtection="1">
      <alignment horizontal="right" vertical="center"/>
    </xf>
    <xf numFmtId="0" fontId="17" fillId="5" borderId="0" xfId="0" applyFont="1" applyFill="1" applyBorder="1" applyAlignment="1" applyProtection="1">
      <alignment horizontal="right" vertical="center"/>
    </xf>
    <xf numFmtId="3" fontId="17" fillId="5" borderId="0" xfId="0" quotePrefix="1" applyNumberFormat="1" applyFont="1" applyFill="1" applyBorder="1" applyAlignment="1" applyProtection="1">
      <alignment vertical="center"/>
    </xf>
    <xf numFmtId="0" fontId="17" fillId="5" borderId="105" xfId="0" quotePrefix="1" applyFont="1" applyFill="1" applyBorder="1" applyAlignment="1" applyProtection="1">
      <alignment vertical="center"/>
    </xf>
    <xf numFmtId="165" fontId="15" fillId="6" borderId="106" xfId="0" applyNumberFormat="1" applyFont="1" applyFill="1" applyBorder="1" applyAlignment="1" applyProtection="1">
      <alignment vertical="center"/>
    </xf>
    <xf numFmtId="165" fontId="15" fillId="6" borderId="124" xfId="0" applyNumberFormat="1" applyFont="1" applyFill="1" applyBorder="1" applyAlignment="1" applyProtection="1">
      <alignment vertical="center"/>
    </xf>
    <xf numFmtId="0" fontId="17" fillId="5" borderId="105" xfId="0" applyFont="1" applyFill="1" applyBorder="1" applyAlignment="1" applyProtection="1">
      <alignment wrapText="1"/>
    </xf>
    <xf numFmtId="0" fontId="17" fillId="5" borderId="143" xfId="0" quotePrefix="1" applyFont="1" applyFill="1" applyBorder="1" applyAlignment="1" applyProtection="1">
      <alignment vertical="center"/>
    </xf>
    <xf numFmtId="0" fontId="17" fillId="5" borderId="28" xfId="0" quotePrefix="1" applyFont="1" applyFill="1" applyBorder="1" applyAlignment="1" applyProtection="1">
      <alignment vertical="center"/>
    </xf>
    <xf numFmtId="0" fontId="17" fillId="5" borderId="149" xfId="0" quotePrefix="1" applyFont="1" applyFill="1" applyBorder="1" applyAlignment="1" applyProtection="1">
      <alignment vertical="center"/>
    </xf>
    <xf numFmtId="3" fontId="15" fillId="8" borderId="131" xfId="0" applyNumberFormat="1" applyFont="1" applyFill="1" applyBorder="1" applyAlignment="1" applyProtection="1">
      <alignment vertical="center"/>
      <protection locked="0"/>
    </xf>
    <xf numFmtId="0" fontId="17" fillId="5" borderId="102" xfId="0" applyFont="1" applyFill="1" applyBorder="1" applyAlignment="1" applyProtection="1">
      <alignment horizontal="left"/>
    </xf>
    <xf numFmtId="0" fontId="17" fillId="5" borderId="152" xfId="0" applyFont="1" applyFill="1" applyBorder="1" applyAlignment="1" applyProtection="1">
      <alignment horizontal="center" vertical="center"/>
    </xf>
    <xf numFmtId="0" fontId="17" fillId="5" borderId="108" xfId="0" applyFont="1" applyFill="1" applyBorder="1" applyAlignment="1" applyProtection="1">
      <alignment horizontal="center" vertical="center"/>
    </xf>
    <xf numFmtId="0" fontId="17" fillId="5" borderId="146" xfId="0" applyFont="1" applyFill="1" applyBorder="1" applyAlignment="1" applyProtection="1">
      <alignment vertical="center"/>
    </xf>
    <xf numFmtId="0" fontId="17" fillId="5" borderId="150" xfId="0" applyFont="1" applyFill="1" applyBorder="1" applyAlignment="1" applyProtection="1">
      <alignment horizontal="center" vertical="center"/>
    </xf>
    <xf numFmtId="0" fontId="17" fillId="5" borderId="145" xfId="0" applyFont="1" applyFill="1" applyBorder="1" applyAlignment="1" applyProtection="1">
      <alignment vertical="center"/>
    </xf>
    <xf numFmtId="0" fontId="17" fillId="5" borderId="151" xfId="0" applyFont="1" applyFill="1" applyBorder="1" applyAlignment="1" applyProtection="1">
      <alignment vertical="center"/>
    </xf>
    <xf numFmtId="165" fontId="15" fillId="10" borderId="52" xfId="0" applyNumberFormat="1" applyFont="1" applyFill="1" applyBorder="1" applyAlignment="1" applyProtection="1">
      <alignment vertical="center"/>
    </xf>
    <xf numFmtId="3" fontId="15" fillId="11" borderId="109" xfId="0" applyNumberFormat="1" applyFont="1" applyFill="1" applyBorder="1" applyAlignment="1" applyProtection="1">
      <alignment vertical="center"/>
      <protection locked="0"/>
    </xf>
    <xf numFmtId="165" fontId="15" fillId="11" borderId="116" xfId="0" applyNumberFormat="1" applyFont="1" applyFill="1" applyBorder="1" applyAlignment="1" applyProtection="1">
      <alignment vertical="center"/>
    </xf>
    <xf numFmtId="3" fontId="15" fillId="11" borderId="108" xfId="0" applyNumberFormat="1" applyFont="1" applyFill="1" applyBorder="1" applyAlignment="1" applyProtection="1">
      <alignment vertical="center"/>
    </xf>
    <xf numFmtId="3" fontId="15" fillId="11" borderId="109" xfId="0" applyNumberFormat="1" applyFont="1" applyFill="1" applyBorder="1" applyAlignment="1" applyProtection="1">
      <alignment vertical="center"/>
    </xf>
    <xf numFmtId="165" fontId="15" fillId="11" borderId="115" xfId="0" applyNumberFormat="1" applyFont="1" applyFill="1" applyBorder="1" applyAlignment="1" applyProtection="1">
      <alignment vertical="center"/>
    </xf>
    <xf numFmtId="3" fontId="15" fillId="11" borderId="98" xfId="0" applyNumberFormat="1" applyFont="1" applyFill="1" applyBorder="1" applyAlignment="1" applyProtection="1">
      <alignment vertical="center"/>
    </xf>
    <xf numFmtId="165" fontId="15" fillId="11" borderId="131" xfId="0" applyNumberFormat="1" applyFont="1" applyFill="1" applyBorder="1" applyAlignment="1" applyProtection="1">
      <alignment vertical="center"/>
    </xf>
    <xf numFmtId="165" fontId="15" fillId="11" borderId="132" xfId="0" applyNumberFormat="1" applyFont="1" applyFill="1" applyBorder="1" applyAlignment="1" applyProtection="1">
      <alignment vertical="center"/>
    </xf>
    <xf numFmtId="0" fontId="37" fillId="11" borderId="127" xfId="0" applyFont="1" applyFill="1" applyBorder="1" applyAlignment="1">
      <alignment vertical="center"/>
    </xf>
    <xf numFmtId="0" fontId="38" fillId="11" borderId="18" xfId="0" applyFont="1" applyFill="1" applyBorder="1" applyAlignment="1">
      <alignment vertical="center"/>
    </xf>
    <xf numFmtId="0" fontId="38" fillId="11" borderId="28" xfId="0" applyFont="1" applyFill="1" applyBorder="1" applyAlignment="1">
      <alignment vertical="center"/>
    </xf>
    <xf numFmtId="0" fontId="0" fillId="11" borderId="125" xfId="0" applyFill="1" applyBorder="1" applyAlignment="1">
      <alignment vertical="center"/>
    </xf>
    <xf numFmtId="0" fontId="37" fillId="11" borderId="22" xfId="0" applyFont="1" applyFill="1" applyBorder="1" applyAlignment="1">
      <alignment vertical="center"/>
    </xf>
    <xf numFmtId="0" fontId="38" fillId="11" borderId="45" xfId="0" applyFont="1" applyFill="1" applyBorder="1" applyAlignment="1">
      <alignment vertical="center"/>
    </xf>
    <xf numFmtId="0" fontId="38" fillId="11" borderId="149" xfId="0" applyFont="1" applyFill="1" applyBorder="1" applyAlignment="1">
      <alignment vertical="center"/>
    </xf>
    <xf numFmtId="0" fontId="15" fillId="11" borderId="47" xfId="0" applyFont="1" applyFill="1" applyBorder="1" applyAlignment="1">
      <alignment vertical="center"/>
    </xf>
    <xf numFmtId="3" fontId="15" fillId="11" borderId="63" xfId="0" applyNumberFormat="1" applyFont="1" applyFill="1" applyBorder="1" applyAlignment="1" applyProtection="1">
      <alignment vertical="center"/>
    </xf>
    <xf numFmtId="3" fontId="37" fillId="10" borderId="92" xfId="0" applyNumberFormat="1" applyFont="1" applyFill="1" applyBorder="1" applyAlignment="1" applyProtection="1">
      <alignment vertical="center"/>
    </xf>
    <xf numFmtId="3" fontId="37" fillId="10" borderId="93" xfId="0" applyNumberFormat="1" applyFont="1" applyFill="1" applyBorder="1" applyAlignment="1" applyProtection="1">
      <alignment vertical="center"/>
    </xf>
    <xf numFmtId="165" fontId="37" fillId="10" borderId="95" xfId="0" applyNumberFormat="1" applyFont="1" applyFill="1" applyBorder="1" applyAlignment="1" applyProtection="1">
      <alignment vertical="center"/>
    </xf>
    <xf numFmtId="165" fontId="37" fillId="10" borderId="96" xfId="0" applyNumberFormat="1" applyFont="1" applyFill="1" applyBorder="1" applyAlignment="1" applyProtection="1">
      <alignment vertical="center"/>
    </xf>
    <xf numFmtId="0" fontId="17" fillId="11" borderId="159" xfId="0" applyFont="1" applyFill="1" applyBorder="1" applyAlignment="1" applyProtection="1">
      <alignment horizontal="center" vertical="top" wrapText="1"/>
    </xf>
    <xf numFmtId="3" fontId="15" fillId="11" borderId="162" xfId="0" applyNumberFormat="1" applyFont="1" applyFill="1" applyBorder="1" applyAlignment="1" applyProtection="1">
      <alignment vertical="center"/>
    </xf>
    <xf numFmtId="3" fontId="15" fillId="11" borderId="166" xfId="0" applyNumberFormat="1" applyFont="1" applyFill="1" applyBorder="1" applyAlignment="1" applyProtection="1">
      <alignment vertical="center"/>
    </xf>
    <xf numFmtId="0" fontId="17" fillId="11" borderId="159" xfId="0" applyFont="1" applyFill="1" applyBorder="1" applyAlignment="1" applyProtection="1">
      <alignment horizontal="center" vertical="center" wrapText="1"/>
    </xf>
    <xf numFmtId="3" fontId="15" fillId="11" borderId="168" xfId="0" applyNumberFormat="1" applyFont="1" applyFill="1" applyBorder="1" applyAlignment="1" applyProtection="1">
      <alignment vertical="center"/>
    </xf>
    <xf numFmtId="0" fontId="17" fillId="11" borderId="146" xfId="0" applyFont="1" applyFill="1" applyBorder="1" applyAlignment="1" applyProtection="1"/>
    <xf numFmtId="0" fontId="17" fillId="11" borderId="143" xfId="0" applyFont="1" applyFill="1" applyBorder="1" applyAlignment="1" applyProtection="1"/>
    <xf numFmtId="0" fontId="17" fillId="11" borderId="146" xfId="0" quotePrefix="1" applyFont="1" applyFill="1" applyBorder="1" applyAlignment="1" applyProtection="1"/>
    <xf numFmtId="0" fontId="17" fillId="11" borderId="0" xfId="0" applyFont="1" applyFill="1" applyBorder="1" applyAlignment="1" applyProtection="1">
      <alignment horizontal="center" vertical="center" wrapText="1"/>
    </xf>
    <xf numFmtId="3" fontId="15" fillId="11" borderId="152" xfId="0" applyNumberFormat="1" applyFont="1" applyFill="1" applyBorder="1" applyAlignment="1" applyProtection="1">
      <alignment vertical="center"/>
    </xf>
    <xf numFmtId="3" fontId="15" fillId="11" borderId="169" xfId="0" applyNumberFormat="1" applyFont="1" applyFill="1" applyBorder="1" applyAlignment="1" applyProtection="1">
      <alignment vertical="center"/>
    </xf>
    <xf numFmtId="3" fontId="15" fillId="11" borderId="170" xfId="0" applyNumberFormat="1" applyFont="1" applyFill="1" applyBorder="1" applyAlignment="1" applyProtection="1">
      <alignment vertical="center"/>
    </xf>
    <xf numFmtId="0" fontId="15" fillId="4" borderId="0" xfId="0" applyFont="1" applyFill="1" applyBorder="1" applyAlignment="1" applyProtection="1">
      <alignment vertical="top"/>
    </xf>
    <xf numFmtId="0" fontId="17" fillId="11" borderId="157" xfId="0" applyFont="1" applyFill="1" applyBorder="1" applyAlignment="1" applyProtection="1">
      <alignment horizontal="center" vertical="center" wrapText="1"/>
    </xf>
    <xf numFmtId="0" fontId="17" fillId="5" borderId="158" xfId="0" applyFont="1" applyFill="1" applyBorder="1" applyAlignment="1" applyProtection="1">
      <alignment horizontal="center" vertical="top" wrapText="1"/>
    </xf>
    <xf numFmtId="0" fontId="17" fillId="5" borderId="159" xfId="0" applyFont="1" applyFill="1" applyBorder="1" applyAlignment="1" applyProtection="1">
      <alignment horizontal="center" vertical="top" wrapText="1"/>
    </xf>
    <xf numFmtId="3" fontId="15" fillId="8" borderId="162" xfId="0" applyNumberFormat="1" applyFont="1" applyFill="1" applyBorder="1" applyAlignment="1" applyProtection="1">
      <alignment vertical="center"/>
      <protection locked="0"/>
    </xf>
    <xf numFmtId="3" fontId="15" fillId="8" borderId="174" xfId="0" applyNumberFormat="1" applyFont="1" applyFill="1" applyBorder="1" applyAlignment="1" applyProtection="1">
      <alignment vertical="center"/>
      <protection locked="0"/>
    </xf>
    <xf numFmtId="3" fontId="15" fillId="8" borderId="166" xfId="0" applyNumberFormat="1" applyFont="1" applyFill="1" applyBorder="1" applyAlignment="1" applyProtection="1">
      <alignment vertical="center"/>
      <protection locked="0"/>
    </xf>
    <xf numFmtId="165" fontId="15" fillId="10" borderId="48" xfId="0" applyNumberFormat="1" applyFont="1" applyFill="1" applyBorder="1" applyAlignment="1" applyProtection="1">
      <alignment vertical="center"/>
    </xf>
    <xf numFmtId="165" fontId="15" fillId="10" borderId="49" xfId="0" applyNumberFormat="1" applyFont="1" applyFill="1" applyBorder="1" applyAlignment="1" applyProtection="1">
      <alignment vertical="center"/>
    </xf>
    <xf numFmtId="165" fontId="15" fillId="10" borderId="50" xfId="0" applyNumberFormat="1" applyFont="1" applyFill="1" applyBorder="1" applyAlignment="1" applyProtection="1">
      <alignment vertical="center"/>
    </xf>
    <xf numFmtId="165" fontId="15" fillId="10" borderId="108" xfId="0" applyNumberFormat="1" applyFont="1" applyFill="1" applyBorder="1" applyAlignment="1" applyProtection="1">
      <alignment vertical="center"/>
    </xf>
    <xf numFmtId="165" fontId="15" fillId="10" borderId="109" xfId="0" applyNumberFormat="1" applyFont="1" applyFill="1" applyBorder="1" applyAlignment="1" applyProtection="1">
      <alignment vertical="center"/>
    </xf>
    <xf numFmtId="165" fontId="15" fillId="10" borderId="115" xfId="0" applyNumberFormat="1" applyFont="1" applyFill="1" applyBorder="1" applyAlignment="1" applyProtection="1">
      <alignment vertical="center"/>
    </xf>
    <xf numFmtId="165" fontId="15" fillId="10" borderId="116" xfId="0" applyNumberFormat="1" applyFont="1" applyFill="1" applyBorder="1" applyAlignment="1" applyProtection="1">
      <alignment vertical="center"/>
    </xf>
    <xf numFmtId="165" fontId="15" fillId="11" borderId="108" xfId="0" applyNumberFormat="1" applyFont="1" applyFill="1" applyBorder="1" applyAlignment="1" applyProtection="1">
      <alignment vertical="center"/>
    </xf>
    <xf numFmtId="165" fontId="15" fillId="11" borderId="109" xfId="0" applyNumberFormat="1" applyFont="1" applyFill="1" applyBorder="1" applyAlignment="1" applyProtection="1">
      <alignment vertical="center"/>
    </xf>
    <xf numFmtId="165" fontId="15" fillId="10" borderId="32" xfId="0" applyNumberFormat="1" applyFont="1" applyFill="1" applyBorder="1" applyAlignment="1" applyProtection="1">
      <alignment vertical="center"/>
    </xf>
    <xf numFmtId="165" fontId="15" fillId="10" borderId="34" xfId="0" applyNumberFormat="1" applyFont="1" applyFill="1" applyBorder="1" applyAlignment="1" applyProtection="1">
      <alignment vertical="center"/>
    </xf>
    <xf numFmtId="0" fontId="0" fillId="0" borderId="0" xfId="0" applyNumberFormat="1"/>
    <xf numFmtId="49" fontId="0" fillId="0" borderId="0" xfId="0" applyNumberFormat="1" applyBorder="1" applyAlignment="1"/>
    <xf numFmtId="0" fontId="0" fillId="0" borderId="0" xfId="0" applyNumberFormat="1" applyBorder="1" applyAlignment="1"/>
    <xf numFmtId="3" fontId="0" fillId="0" borderId="0" xfId="0" applyNumberFormat="1" applyBorder="1" applyAlignment="1"/>
    <xf numFmtId="0" fontId="1" fillId="0" borderId="0" xfId="0" applyNumberFormat="1" applyFont="1" applyBorder="1" applyAlignment="1"/>
    <xf numFmtId="165" fontId="15" fillId="6" borderId="162" xfId="0" applyNumberFormat="1" applyFont="1" applyFill="1" applyBorder="1" applyAlignment="1" applyProtection="1">
      <alignment vertical="center"/>
    </xf>
    <xf numFmtId="0" fontId="17" fillId="5" borderId="19" xfId="0" applyFont="1" applyFill="1" applyBorder="1" applyAlignment="1" applyProtection="1">
      <alignment vertical="center"/>
    </xf>
    <xf numFmtId="3" fontId="15" fillId="8" borderId="106" xfId="0" applyNumberFormat="1" applyFont="1" applyFill="1" applyBorder="1" applyAlignment="1" applyProtection="1">
      <alignment vertical="center"/>
      <protection locked="0"/>
    </xf>
    <xf numFmtId="165" fontId="15" fillId="8" borderId="106" xfId="0" applyNumberFormat="1" applyFont="1" applyFill="1" applyBorder="1" applyAlignment="1" applyProtection="1">
      <alignment vertical="center"/>
      <protection locked="0"/>
    </xf>
    <xf numFmtId="165" fontId="15" fillId="8" borderId="124" xfId="0" applyNumberFormat="1" applyFont="1" applyFill="1" applyBorder="1" applyAlignment="1" applyProtection="1">
      <alignment vertical="center"/>
      <protection locked="0"/>
    </xf>
    <xf numFmtId="165" fontId="15" fillId="8" borderId="131" xfId="0" applyNumberFormat="1" applyFont="1" applyFill="1" applyBorder="1" applyAlignment="1" applyProtection="1">
      <alignment vertical="center"/>
      <protection locked="0"/>
    </xf>
    <xf numFmtId="165" fontId="15" fillId="8" borderId="132" xfId="0" applyNumberFormat="1" applyFont="1" applyFill="1" applyBorder="1" applyAlignment="1" applyProtection="1">
      <alignment vertical="center"/>
      <protection locked="0"/>
    </xf>
    <xf numFmtId="0" fontId="17" fillId="5" borderId="175" xfId="0" applyFont="1" applyFill="1" applyBorder="1" applyAlignment="1" applyProtection="1">
      <alignment horizontal="left"/>
    </xf>
    <xf numFmtId="0" fontId="17" fillId="5" borderId="176" xfId="0" applyFont="1" applyFill="1" applyBorder="1" applyProtection="1"/>
    <xf numFmtId="0" fontId="17" fillId="5" borderId="177" xfId="0" applyFont="1" applyFill="1" applyBorder="1" applyProtection="1"/>
    <xf numFmtId="0" fontId="17" fillId="5" borderId="181" xfId="0" applyFont="1" applyFill="1" applyBorder="1" applyAlignment="1" applyProtection="1">
      <alignment horizontal="left"/>
    </xf>
    <xf numFmtId="0" fontId="17" fillId="5" borderId="183" xfId="0" applyFont="1" applyFill="1" applyBorder="1" applyAlignment="1" applyProtection="1">
      <alignment horizontal="left" vertical="center"/>
    </xf>
    <xf numFmtId="165" fontId="15" fillId="6" borderId="184" xfId="0" applyNumberFormat="1" applyFont="1" applyFill="1" applyBorder="1" applyAlignment="1" applyProtection="1">
      <alignment vertical="center"/>
    </xf>
    <xf numFmtId="0" fontId="17" fillId="5" borderId="185" xfId="0" applyFont="1" applyFill="1" applyBorder="1" applyAlignment="1" applyProtection="1">
      <alignment horizontal="left" vertical="center"/>
    </xf>
    <xf numFmtId="0" fontId="17" fillId="5" borderId="186" xfId="0" applyFont="1" applyFill="1" applyBorder="1" applyAlignment="1" applyProtection="1">
      <alignment vertical="center"/>
    </xf>
    <xf numFmtId="3" fontId="15" fillId="6" borderId="187" xfId="0" applyNumberFormat="1" applyFont="1" applyFill="1" applyBorder="1" applyAlignment="1" applyProtection="1">
      <alignment vertical="center"/>
    </xf>
    <xf numFmtId="165" fontId="15" fillId="6" borderId="188" xfId="0" applyNumberFormat="1" applyFont="1" applyFill="1" applyBorder="1" applyAlignment="1" applyProtection="1">
      <alignment vertical="center"/>
    </xf>
    <xf numFmtId="49" fontId="1" fillId="0" borderId="0" xfId="0" applyNumberFormat="1" applyFont="1" applyBorder="1" applyAlignment="1"/>
    <xf numFmtId="0" fontId="24" fillId="5" borderId="3" xfId="5" applyFont="1" applyFill="1" applyBorder="1" applyAlignment="1">
      <alignment horizontal="center" vertical="center"/>
    </xf>
    <xf numFmtId="0" fontId="14" fillId="5" borderId="1" xfId="0" applyFont="1" applyFill="1" applyBorder="1" applyAlignment="1">
      <alignment vertical="center"/>
    </xf>
    <xf numFmtId="0" fontId="20" fillId="6" borderId="70" xfId="5" applyFont="1" applyFill="1" applyBorder="1" applyAlignment="1">
      <alignment horizontal="center" vertical="center"/>
    </xf>
    <xf numFmtId="0" fontId="14" fillId="6" borderId="71" xfId="0" applyFont="1" applyFill="1" applyBorder="1" applyAlignment="1">
      <alignment vertical="center"/>
    </xf>
    <xf numFmtId="0" fontId="29" fillId="0" borderId="10" xfId="5" applyFont="1" applyFill="1" applyBorder="1" applyAlignment="1">
      <alignment horizontal="center" vertical="center"/>
    </xf>
    <xf numFmtId="0" fontId="29" fillId="2" borderId="0" xfId="5" applyFont="1" applyAlignment="1">
      <alignment horizontal="center" vertical="center"/>
    </xf>
    <xf numFmtId="0" fontId="29" fillId="2" borderId="11" xfId="5" applyFont="1" applyBorder="1" applyAlignment="1">
      <alignment horizontal="center" vertical="center"/>
    </xf>
    <xf numFmtId="0" fontId="29" fillId="2" borderId="10" xfId="5" applyFont="1" applyBorder="1" applyAlignment="1">
      <alignment horizontal="center" vertical="center"/>
    </xf>
    <xf numFmtId="0" fontId="28" fillId="0" borderId="10" xfId="5" applyFont="1" applyFill="1" applyBorder="1" applyAlignment="1">
      <alignment horizontal="center"/>
    </xf>
    <xf numFmtId="0" fontId="14" fillId="2" borderId="0" xfId="5" applyFont="1" applyAlignment="1">
      <alignment horizontal="center"/>
    </xf>
    <xf numFmtId="0" fontId="14" fillId="2" borderId="11" xfId="5" applyFont="1" applyBorder="1" applyAlignment="1">
      <alignment horizontal="center"/>
    </xf>
    <xf numFmtId="0" fontId="14" fillId="2" borderId="10" xfId="5" applyFont="1" applyBorder="1" applyAlignment="1">
      <alignment horizontal="center"/>
    </xf>
    <xf numFmtId="22" fontId="11" fillId="4" borderId="0" xfId="0" applyNumberFormat="1" applyFont="1" applyFill="1" applyAlignment="1" applyProtection="1">
      <alignment horizontal="left"/>
    </xf>
    <xf numFmtId="0" fontId="0" fillId="0" borderId="0" xfId="0" applyAlignment="1" applyProtection="1"/>
    <xf numFmtId="0" fontId="24" fillId="5" borderId="3" xfId="5" applyFont="1" applyFill="1" applyBorder="1" applyAlignment="1" applyProtection="1">
      <alignment horizontal="center" vertical="center"/>
    </xf>
    <xf numFmtId="0" fontId="14" fillId="5" borderId="3" xfId="0" applyFont="1" applyFill="1" applyBorder="1" applyAlignment="1" applyProtection="1">
      <alignment vertical="center"/>
    </xf>
    <xf numFmtId="0" fontId="20" fillId="6" borderId="20" xfId="5" applyFont="1" applyFill="1" applyBorder="1" applyAlignment="1" applyProtection="1">
      <alignment horizontal="center" vertical="center"/>
    </xf>
    <xf numFmtId="0" fontId="14" fillId="6" borderId="72" xfId="0" applyFont="1" applyFill="1" applyBorder="1" applyAlignment="1" applyProtection="1">
      <alignment vertical="center"/>
    </xf>
    <xf numFmtId="0" fontId="17" fillId="5" borderId="106" xfId="0" applyFont="1" applyFill="1" applyBorder="1" applyAlignment="1" applyProtection="1">
      <alignment horizontal="center" vertical="top" wrapText="1"/>
    </xf>
    <xf numFmtId="0" fontId="0" fillId="0" borderId="62" xfId="0" applyBorder="1" applyAlignment="1">
      <alignment horizontal="center" vertical="top"/>
    </xf>
    <xf numFmtId="22" fontId="19" fillId="4" borderId="0" xfId="0" applyNumberFormat="1" applyFont="1" applyFill="1" applyAlignment="1" applyProtection="1">
      <alignment horizontal="left"/>
    </xf>
    <xf numFmtId="0" fontId="14" fillId="0" borderId="0" xfId="0" applyFont="1" applyAlignment="1" applyProtection="1"/>
    <xf numFmtId="0" fontId="17" fillId="5" borderId="126" xfId="0" quotePrefix="1" applyFont="1" applyFill="1" applyBorder="1" applyAlignment="1" applyProtection="1">
      <alignment vertical="center"/>
    </xf>
    <xf numFmtId="0" fontId="0" fillId="0" borderId="111" xfId="0" applyBorder="1" applyAlignment="1" applyProtection="1">
      <alignment vertical="center"/>
    </xf>
    <xf numFmtId="0" fontId="17" fillId="5" borderId="19" xfId="0" quotePrefix="1" applyFont="1" applyFill="1" applyBorder="1" applyAlignment="1" applyProtection="1">
      <alignment vertical="center"/>
    </xf>
    <xf numFmtId="0" fontId="17" fillId="5" borderId="0" xfId="0" quotePrefix="1" applyFont="1" applyFill="1" applyBorder="1" applyAlignment="1" applyProtection="1">
      <alignment vertical="center"/>
    </xf>
    <xf numFmtId="0" fontId="17" fillId="5" borderId="128" xfId="0" quotePrefix="1" applyFont="1" applyFill="1" applyBorder="1" applyAlignment="1" applyProtection="1">
      <alignment vertical="center"/>
    </xf>
    <xf numFmtId="0" fontId="0" fillId="0" borderId="129" xfId="0" applyBorder="1" applyAlignment="1" applyProtection="1">
      <alignment vertical="center"/>
    </xf>
    <xf numFmtId="0" fontId="17" fillId="5" borderId="106" xfId="3" applyFont="1" applyFill="1" applyBorder="1" applyAlignment="1" applyProtection="1">
      <alignment horizontal="center" vertical="top" wrapText="1"/>
    </xf>
    <xf numFmtId="0" fontId="14" fillId="5" borderId="62" xfId="3" applyFont="1" applyFill="1" applyBorder="1" applyAlignment="1" applyProtection="1">
      <alignment horizontal="center" vertical="top"/>
    </xf>
    <xf numFmtId="0" fontId="17" fillId="5" borderId="135" xfId="0" applyFont="1" applyFill="1" applyBorder="1" applyAlignment="1" applyProtection="1">
      <alignment horizontal="center" vertical="center" wrapText="1"/>
    </xf>
    <xf numFmtId="0" fontId="0" fillId="0" borderId="136" xfId="0" applyBorder="1" applyAlignment="1">
      <alignment horizontal="center" vertical="center" wrapText="1"/>
    </xf>
    <xf numFmtId="0" fontId="17" fillId="5" borderId="19" xfId="0" quotePrefix="1" applyFont="1" applyFill="1" applyBorder="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vertical="center" wrapText="1"/>
    </xf>
    <xf numFmtId="0" fontId="17" fillId="5" borderId="119" xfId="0" applyFont="1" applyFill="1" applyBorder="1" applyAlignment="1" applyProtection="1">
      <alignment horizontal="center"/>
    </xf>
    <xf numFmtId="0" fontId="17" fillId="5" borderId="0" xfId="0" applyFont="1" applyFill="1" applyBorder="1" applyAlignment="1" applyProtection="1">
      <alignment horizontal="center"/>
    </xf>
    <xf numFmtId="0" fontId="17" fillId="5" borderId="18" xfId="0" applyFont="1" applyFill="1" applyBorder="1" applyAlignment="1" applyProtection="1">
      <alignment horizontal="center"/>
    </xf>
    <xf numFmtId="0" fontId="17" fillId="5" borderId="22" xfId="0" quotePrefix="1" applyFont="1" applyFill="1" applyBorder="1" applyAlignment="1" applyProtection="1">
      <alignment vertical="center"/>
    </xf>
    <xf numFmtId="0" fontId="17" fillId="5" borderId="45" xfId="0" quotePrefix="1" applyFont="1" applyFill="1" applyBorder="1" applyAlignment="1" applyProtection="1">
      <alignment vertical="center"/>
    </xf>
    <xf numFmtId="0" fontId="0" fillId="0" borderId="137" xfId="0" applyBorder="1" applyAlignment="1">
      <alignment horizontal="center" vertical="center" wrapText="1"/>
    </xf>
    <xf numFmtId="0" fontId="0" fillId="0" borderId="112" xfId="0" applyBorder="1" applyAlignment="1" applyProtection="1">
      <alignment vertical="center"/>
    </xf>
    <xf numFmtId="0" fontId="17" fillId="5" borderId="147" xfId="3" applyFont="1" applyFill="1" applyBorder="1" applyAlignment="1" applyProtection="1">
      <alignment horizontal="center" vertical="top" wrapText="1"/>
    </xf>
    <xf numFmtId="0" fontId="17" fillId="5" borderId="148" xfId="3" applyFont="1" applyFill="1" applyBorder="1" applyAlignment="1" applyProtection="1">
      <alignment horizontal="center" vertical="top" wrapText="1"/>
    </xf>
    <xf numFmtId="0" fontId="14" fillId="5" borderId="125" xfId="3" applyFont="1" applyFill="1" applyBorder="1" applyAlignment="1" applyProtection="1">
      <alignment horizontal="center" vertical="top"/>
    </xf>
    <xf numFmtId="0" fontId="17" fillId="5" borderId="127" xfId="0" quotePrefix="1" applyFont="1" applyFill="1" applyBorder="1" applyAlignment="1" applyProtection="1">
      <alignment vertical="center"/>
    </xf>
    <xf numFmtId="0" fontId="17" fillId="5" borderId="18" xfId="0" quotePrefix="1" applyFont="1" applyFill="1" applyBorder="1" applyAlignment="1" applyProtection="1">
      <alignment vertical="center"/>
    </xf>
    <xf numFmtId="0" fontId="17" fillId="5" borderId="127" xfId="0" applyFont="1" applyFill="1" applyBorder="1" applyAlignment="1" applyProtection="1"/>
    <xf numFmtId="0" fontId="0" fillId="0" borderId="18" xfId="0" applyBorder="1" applyAlignment="1" applyProtection="1"/>
    <xf numFmtId="0" fontId="17" fillId="5" borderId="118" xfId="0" applyFont="1" applyFill="1" applyBorder="1" applyAlignment="1" applyProtection="1"/>
    <xf numFmtId="0" fontId="0" fillId="0" borderId="119" xfId="0" applyBorder="1" applyAlignment="1" applyProtection="1"/>
    <xf numFmtId="0" fontId="0" fillId="0" borderId="121" xfId="0" applyBorder="1" applyAlignment="1" applyProtection="1"/>
    <xf numFmtId="0" fontId="17" fillId="5" borderId="124" xfId="0" applyFont="1" applyFill="1" applyBorder="1" applyAlignment="1" applyProtection="1">
      <alignment horizontal="center" vertical="top" wrapText="1"/>
    </xf>
    <xf numFmtId="0" fontId="0" fillId="0" borderId="125" xfId="0" applyBorder="1" applyAlignment="1">
      <alignment horizontal="center" vertical="top"/>
    </xf>
    <xf numFmtId="0" fontId="0" fillId="0" borderId="62" xfId="0" applyBorder="1" applyAlignment="1">
      <alignment horizontal="center" vertical="top" wrapText="1"/>
    </xf>
    <xf numFmtId="0" fontId="17" fillId="5" borderId="97" xfId="0" quotePrefix="1" applyFont="1" applyFill="1" applyBorder="1" applyAlignment="1" applyProtection="1">
      <alignment vertical="center"/>
    </xf>
    <xf numFmtId="0" fontId="17" fillId="5" borderId="146" xfId="0" quotePrefix="1" applyFont="1" applyFill="1" applyBorder="1" applyAlignment="1" applyProtection="1">
      <alignment vertical="center"/>
    </xf>
    <xf numFmtId="0" fontId="17" fillId="5" borderId="19" xfId="0" applyFont="1" applyFill="1" applyBorder="1" applyAlignment="1" applyProtection="1">
      <alignment vertical="center"/>
    </xf>
    <xf numFmtId="0" fontId="0" fillId="0" borderId="45" xfId="0" applyBorder="1" applyAlignment="1" applyProtection="1">
      <alignment vertical="center"/>
    </xf>
    <xf numFmtId="0" fontId="17" fillId="5" borderId="127" xfId="0" applyFont="1" applyFill="1" applyBorder="1" applyAlignment="1" applyProtection="1">
      <alignment vertical="center"/>
    </xf>
    <xf numFmtId="0" fontId="0" fillId="0" borderId="18" xfId="0" applyBorder="1" applyAlignment="1" applyProtection="1">
      <alignment vertical="center"/>
    </xf>
    <xf numFmtId="0" fontId="0" fillId="0" borderId="28" xfId="0" applyBorder="1" applyAlignment="1" applyProtection="1">
      <alignment vertical="center"/>
    </xf>
    <xf numFmtId="0" fontId="17" fillId="5" borderId="120" xfId="0" applyFont="1" applyFill="1" applyBorder="1" applyAlignment="1" applyProtection="1">
      <alignment horizontal="center" vertical="center"/>
    </xf>
    <xf numFmtId="0" fontId="14" fillId="5" borderId="121" xfId="0" applyFont="1" applyFill="1" applyBorder="1" applyAlignment="1" applyProtection="1">
      <alignment horizontal="center" vertical="center"/>
    </xf>
    <xf numFmtId="0" fontId="14" fillId="5" borderId="69" xfId="0" applyFont="1" applyFill="1" applyBorder="1" applyAlignment="1" applyProtection="1">
      <alignment horizontal="center" vertical="center"/>
    </xf>
    <xf numFmtId="0" fontId="14" fillId="5" borderId="28" xfId="0" applyFont="1" applyFill="1" applyBorder="1" applyAlignment="1" applyProtection="1">
      <alignment horizontal="center" vertical="center"/>
    </xf>
    <xf numFmtId="3" fontId="17" fillId="5" borderId="105" xfId="0" applyNumberFormat="1" applyFont="1" applyFill="1" applyBorder="1" applyAlignment="1" applyProtection="1">
      <alignment horizontal="center" wrapText="1"/>
    </xf>
    <xf numFmtId="3" fontId="17" fillId="5" borderId="28" xfId="0" applyNumberFormat="1" applyFont="1" applyFill="1" applyBorder="1" applyAlignment="1" applyProtection="1">
      <alignment horizontal="center" wrapText="1"/>
    </xf>
    <xf numFmtId="0" fontId="0" fillId="0" borderId="130" xfId="0" applyBorder="1" applyAlignment="1" applyProtection="1">
      <alignment vertical="center"/>
    </xf>
    <xf numFmtId="0" fontId="17" fillId="5" borderId="122" xfId="0" applyFont="1" applyFill="1" applyBorder="1" applyAlignment="1" applyProtection="1">
      <alignment horizontal="center" vertical="center"/>
    </xf>
    <xf numFmtId="0" fontId="17" fillId="5" borderId="69" xfId="0" applyFont="1" applyFill="1" applyBorder="1" applyAlignment="1" applyProtection="1">
      <alignment horizontal="center" vertical="center"/>
    </xf>
    <xf numFmtId="0" fontId="17" fillId="5" borderId="123" xfId="0" applyFont="1" applyFill="1" applyBorder="1" applyAlignment="1" applyProtection="1">
      <alignment horizontal="center" vertical="center"/>
    </xf>
    <xf numFmtId="0" fontId="17" fillId="5" borderId="62" xfId="0" applyFont="1" applyFill="1" applyBorder="1" applyAlignment="1" applyProtection="1">
      <alignment horizontal="center" vertical="top" wrapText="1"/>
    </xf>
    <xf numFmtId="0" fontId="17" fillId="5" borderId="125" xfId="0" applyFont="1" applyFill="1" applyBorder="1" applyAlignment="1" applyProtection="1">
      <alignment horizontal="center" vertical="top" wrapText="1"/>
    </xf>
    <xf numFmtId="0" fontId="17" fillId="5" borderId="150" xfId="3" applyFont="1" applyFill="1" applyBorder="1" applyAlignment="1" applyProtection="1">
      <alignment horizontal="center" vertical="center" wrapText="1"/>
    </xf>
    <xf numFmtId="0" fontId="14" fillId="5" borderId="63" xfId="3" applyFont="1" applyFill="1" applyBorder="1" applyAlignment="1" applyProtection="1">
      <alignment vertical="center"/>
    </xf>
    <xf numFmtId="0" fontId="17" fillId="5" borderId="145" xfId="0" quotePrefix="1" applyFont="1" applyFill="1" applyBorder="1" applyAlignment="1" applyProtection="1">
      <alignment vertical="center" wrapText="1"/>
    </xf>
    <xf numFmtId="0" fontId="14" fillId="5" borderId="146" xfId="0" applyFont="1" applyFill="1" applyBorder="1" applyAlignment="1" applyProtection="1">
      <alignment vertical="center"/>
    </xf>
    <xf numFmtId="0" fontId="14" fillId="5" borderId="143" xfId="0" applyFont="1" applyFill="1" applyBorder="1" applyAlignment="1" applyProtection="1">
      <alignment vertical="center"/>
    </xf>
    <xf numFmtId="0" fontId="17" fillId="5" borderId="102" xfId="0" applyFont="1" applyFill="1" applyBorder="1" applyAlignment="1" applyProtection="1">
      <alignment vertical="center"/>
    </xf>
    <xf numFmtId="0" fontId="14" fillId="5" borderId="103" xfId="0" applyFont="1" applyFill="1" applyBorder="1" applyAlignment="1" applyProtection="1">
      <alignment vertical="center"/>
    </xf>
    <xf numFmtId="0" fontId="14" fillId="5" borderId="104" xfId="0" applyFont="1" applyFill="1" applyBorder="1" applyAlignment="1" applyProtection="1">
      <alignment vertical="center"/>
    </xf>
    <xf numFmtId="0" fontId="0" fillId="0" borderId="2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146" xfId="0" applyBorder="1" applyAlignment="1" applyProtection="1">
      <alignment vertical="center"/>
    </xf>
    <xf numFmtId="0" fontId="0" fillId="0" borderId="143" xfId="0" applyBorder="1" applyAlignment="1" applyProtection="1">
      <alignment vertical="center"/>
    </xf>
    <xf numFmtId="0" fontId="17" fillId="5" borderId="144" xfId="0" applyFont="1" applyFill="1" applyBorder="1" applyAlignment="1" applyProtection="1">
      <alignment vertical="center"/>
    </xf>
    <xf numFmtId="0" fontId="14" fillId="5" borderId="138" xfId="0" applyFont="1" applyFill="1" applyBorder="1" applyAlignment="1" applyProtection="1">
      <alignment vertical="center"/>
    </xf>
    <xf numFmtId="0" fontId="14" fillId="5" borderId="151" xfId="0" applyFont="1" applyFill="1" applyBorder="1" applyAlignment="1" applyProtection="1">
      <alignment vertical="center"/>
    </xf>
    <xf numFmtId="0" fontId="32" fillId="4" borderId="0" xfId="0" applyFont="1" applyFill="1" applyBorder="1" applyAlignment="1" applyProtection="1">
      <alignment horizontal="center" vertical="center" wrapText="1"/>
    </xf>
    <xf numFmtId="0" fontId="17" fillId="5" borderId="180" xfId="0" applyFont="1" applyFill="1" applyBorder="1" applyAlignment="1" applyProtection="1">
      <alignment horizontal="center" vertical="center" wrapText="1"/>
    </xf>
    <xf numFmtId="0" fontId="14" fillId="5" borderId="182" xfId="0" applyFont="1" applyFill="1" applyBorder="1" applyAlignment="1" applyProtection="1">
      <alignment horizontal="center" vertical="center"/>
    </xf>
    <xf numFmtId="0" fontId="17" fillId="5" borderId="178" xfId="0" applyFont="1" applyFill="1" applyBorder="1" applyAlignment="1" applyProtection="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17" fillId="5" borderId="176" xfId="0" applyFont="1" applyFill="1" applyBorder="1" applyAlignment="1" applyProtection="1">
      <alignment horizontal="center" vertical="center"/>
    </xf>
    <xf numFmtId="0" fontId="0" fillId="0" borderId="18" xfId="0" applyBorder="1" applyAlignment="1">
      <alignment horizontal="center" vertical="center"/>
    </xf>
    <xf numFmtId="0" fontId="17" fillId="11" borderId="97" xfId="0" quotePrefix="1" applyFont="1" applyFill="1" applyBorder="1" applyAlignment="1" applyProtection="1">
      <alignment vertical="center"/>
    </xf>
    <xf numFmtId="0" fontId="0" fillId="0" borderId="146" xfId="0" applyBorder="1" applyAlignment="1"/>
    <xf numFmtId="0" fontId="0" fillId="0" borderId="143" xfId="0" applyBorder="1" applyAlignment="1"/>
    <xf numFmtId="0" fontId="17" fillId="11" borderId="22" xfId="0" quotePrefix="1" applyFont="1" applyFill="1" applyBorder="1" applyAlignment="1" applyProtection="1">
      <alignment vertical="center" wrapText="1"/>
    </xf>
    <xf numFmtId="0" fontId="14" fillId="11" borderId="129" xfId="0" applyFont="1" applyFill="1" applyBorder="1" applyAlignment="1" applyProtection="1">
      <alignment vertical="center"/>
    </xf>
    <xf numFmtId="0" fontId="0" fillId="11" borderId="130" xfId="0" applyFill="1" applyBorder="1" applyAlignment="1">
      <alignment vertical="center"/>
    </xf>
    <xf numFmtId="0" fontId="17" fillId="11" borderId="118" xfId="0" applyFont="1" applyFill="1" applyBorder="1" applyAlignment="1" applyProtection="1">
      <alignment horizontal="left" vertical="center" wrapText="1"/>
    </xf>
    <xf numFmtId="0" fontId="0" fillId="11" borderId="119" xfId="0" applyFill="1" applyBorder="1" applyAlignment="1">
      <alignment horizontal="left" vertical="center"/>
    </xf>
    <xf numFmtId="0" fontId="0" fillId="11" borderId="121" xfId="0" applyFill="1" applyBorder="1" applyAlignment="1">
      <alignment horizontal="left" vertical="center"/>
    </xf>
    <xf numFmtId="0" fontId="0" fillId="11" borderId="19" xfId="0" applyFill="1" applyBorder="1" applyAlignment="1">
      <alignment horizontal="left" vertical="center"/>
    </xf>
    <xf numFmtId="0" fontId="0" fillId="11" borderId="0" xfId="0" applyFill="1" applyBorder="1" applyAlignment="1">
      <alignment horizontal="left" vertical="center"/>
    </xf>
    <xf numFmtId="0" fontId="0" fillId="11" borderId="105" xfId="0" applyFill="1" applyBorder="1" applyAlignment="1">
      <alignment horizontal="left" vertical="center"/>
    </xf>
    <xf numFmtId="0" fontId="0" fillId="11" borderId="18" xfId="0" applyFill="1" applyBorder="1" applyAlignment="1">
      <alignment horizontal="left" vertical="center"/>
    </xf>
    <xf numFmtId="0" fontId="0" fillId="11" borderId="28" xfId="0" applyFill="1" applyBorder="1" applyAlignment="1">
      <alignment horizontal="left" vertical="center"/>
    </xf>
    <xf numFmtId="0" fontId="17" fillId="11" borderId="150" xfId="3" applyFont="1" applyFill="1" applyBorder="1" applyAlignment="1" applyProtection="1">
      <alignment horizontal="center" vertical="center" wrapText="1"/>
    </xf>
    <xf numFmtId="0" fontId="0" fillId="11" borderId="63" xfId="0" applyFill="1" applyBorder="1" applyAlignment="1">
      <alignment vertical="center"/>
    </xf>
    <xf numFmtId="0" fontId="17" fillId="11" borderId="145" xfId="0" quotePrefix="1" applyFont="1" applyFill="1" applyBorder="1" applyAlignment="1" applyProtection="1">
      <alignment vertical="center" wrapText="1"/>
    </xf>
    <xf numFmtId="0" fontId="14" fillId="11" borderId="146" xfId="0" applyFont="1" applyFill="1" applyBorder="1" applyAlignment="1" applyProtection="1">
      <alignment vertical="center"/>
    </xf>
    <xf numFmtId="0" fontId="14" fillId="11" borderId="143" xfId="0" applyFont="1" applyFill="1" applyBorder="1" applyAlignment="1" applyProtection="1">
      <alignment vertical="center"/>
    </xf>
    <xf numFmtId="0" fontId="17" fillId="11" borderId="102" xfId="0" applyFont="1" applyFill="1" applyBorder="1" applyAlignment="1" applyProtection="1">
      <alignment vertical="center"/>
    </xf>
    <xf numFmtId="0" fontId="0" fillId="11" borderId="103" xfId="0" applyFill="1" applyBorder="1" applyAlignment="1">
      <alignment vertical="center"/>
    </xf>
    <xf numFmtId="0" fontId="0" fillId="11" borderId="104" xfId="0" applyFill="1" applyBorder="1" applyAlignment="1">
      <alignment vertical="center"/>
    </xf>
    <xf numFmtId="0" fontId="0" fillId="11" borderId="27" xfId="0" applyFill="1" applyBorder="1" applyAlignment="1">
      <alignment vertical="center"/>
    </xf>
    <xf numFmtId="0" fontId="0" fillId="11" borderId="18" xfId="0" applyFill="1" applyBorder="1" applyAlignment="1">
      <alignment vertical="center"/>
    </xf>
    <xf numFmtId="0" fontId="0" fillId="11" borderId="28" xfId="0" applyFill="1" applyBorder="1" applyAlignment="1">
      <alignment vertical="center"/>
    </xf>
    <xf numFmtId="0" fontId="17" fillId="11" borderId="144" xfId="0" quotePrefix="1" applyFont="1" applyFill="1" applyBorder="1" applyAlignment="1" applyProtection="1">
      <alignment vertical="center" wrapText="1"/>
    </xf>
    <xf numFmtId="0" fontId="14" fillId="11" borderId="138" xfId="0" applyFont="1" applyFill="1" applyBorder="1" applyAlignment="1" applyProtection="1">
      <alignment vertical="center"/>
    </xf>
    <xf numFmtId="0" fontId="14" fillId="11" borderId="151" xfId="0" applyFont="1" applyFill="1" applyBorder="1" applyAlignment="1" applyProtection="1">
      <alignment vertical="center"/>
    </xf>
    <xf numFmtId="0" fontId="17" fillId="11" borderId="152" xfId="0" quotePrefix="1" applyFont="1" applyFill="1" applyBorder="1" applyAlignment="1" applyProtection="1">
      <alignment vertical="center" wrapText="1"/>
    </xf>
    <xf numFmtId="0" fontId="17" fillId="11" borderId="110" xfId="0" quotePrefix="1" applyFont="1" applyFill="1" applyBorder="1" applyAlignment="1" applyProtection="1">
      <alignment vertical="center" wrapText="1"/>
    </xf>
    <xf numFmtId="0" fontId="14" fillId="11" borderId="111" xfId="0" applyFont="1" applyFill="1" applyBorder="1" applyAlignment="1" applyProtection="1">
      <alignment vertical="center"/>
    </xf>
    <xf numFmtId="0" fontId="17" fillId="11" borderId="17" xfId="0" quotePrefix="1" applyFont="1" applyFill="1" applyBorder="1" applyAlignment="1" applyProtection="1">
      <alignment vertical="center" wrapText="1"/>
    </xf>
    <xf numFmtId="0" fontId="14" fillId="11" borderId="0" xfId="0" applyFont="1" applyFill="1" applyBorder="1" applyAlignment="1" applyProtection="1">
      <alignment vertical="center"/>
    </xf>
    <xf numFmtId="0" fontId="17" fillId="11" borderId="107" xfId="0" applyFont="1" applyFill="1" applyBorder="1" applyAlignment="1" applyProtection="1">
      <alignment horizontal="center" vertical="top" wrapText="1"/>
    </xf>
    <xf numFmtId="0" fontId="14" fillId="11" borderId="63" xfId="0" applyFont="1" applyFill="1" applyBorder="1" applyAlignment="1" applyProtection="1">
      <alignment vertical="top"/>
    </xf>
    <xf numFmtId="0" fontId="0" fillId="0" borderId="146" xfId="0" applyBorder="1" applyAlignment="1">
      <alignment vertical="center"/>
    </xf>
    <xf numFmtId="0" fontId="0" fillId="0" borderId="143" xfId="0" applyBorder="1" applyAlignment="1">
      <alignment vertical="center"/>
    </xf>
    <xf numFmtId="0" fontId="17" fillId="11" borderId="154" xfId="0" quotePrefix="1" applyFont="1" applyFill="1" applyBorder="1" applyAlignment="1" applyProtection="1">
      <alignment horizontal="center" vertical="center" wrapText="1"/>
    </xf>
    <xf numFmtId="0" fontId="14" fillId="11" borderId="133" xfId="0" applyFont="1" applyFill="1" applyBorder="1" applyAlignment="1" applyProtection="1">
      <alignment horizontal="center" vertical="center"/>
    </xf>
    <xf numFmtId="0" fontId="14" fillId="11" borderId="134" xfId="0" applyFont="1" applyFill="1" applyBorder="1" applyAlignment="1" applyProtection="1">
      <alignment horizontal="center" vertical="center"/>
    </xf>
    <xf numFmtId="0" fontId="17" fillId="11" borderId="102" xfId="0" applyFont="1" applyFill="1" applyBorder="1" applyAlignment="1" applyProtection="1">
      <alignment horizontal="left" vertical="center" wrapText="1"/>
    </xf>
    <xf numFmtId="0" fontId="0" fillId="11" borderId="103" xfId="0" applyFill="1" applyBorder="1" applyAlignment="1">
      <alignment horizontal="left" vertical="center"/>
    </xf>
    <xf numFmtId="0" fontId="0" fillId="11" borderId="103" xfId="0" applyFill="1" applyBorder="1" applyAlignment="1"/>
    <xf numFmtId="0" fontId="0" fillId="11" borderId="17" xfId="0" applyFill="1" applyBorder="1" applyAlignment="1">
      <alignment horizontal="left" vertical="center"/>
    </xf>
    <xf numFmtId="0" fontId="0" fillId="11" borderId="0" xfId="0" applyFill="1" applyBorder="1" applyAlignment="1"/>
    <xf numFmtId="0" fontId="0" fillId="11" borderId="27" xfId="0" applyFill="1" applyBorder="1" applyAlignment="1">
      <alignment horizontal="left" vertical="center"/>
    </xf>
    <xf numFmtId="0" fontId="0" fillId="11" borderId="18" xfId="0" applyFill="1" applyBorder="1" applyAlignment="1"/>
    <xf numFmtId="0" fontId="17" fillId="11" borderId="106" xfId="0" applyFont="1" applyFill="1" applyBorder="1" applyAlignment="1" applyProtection="1">
      <alignment horizontal="center" vertical="top" wrapText="1"/>
    </xf>
    <xf numFmtId="0" fontId="14" fillId="11" borderId="62" xfId="0" applyFont="1" applyFill="1" applyBorder="1" applyAlignment="1" applyProtection="1">
      <alignment vertical="top"/>
    </xf>
    <xf numFmtId="0" fontId="0" fillId="11" borderId="104" xfId="0" applyFill="1" applyBorder="1" applyAlignment="1">
      <alignment horizontal="left" vertical="center"/>
    </xf>
    <xf numFmtId="0" fontId="0" fillId="11" borderId="143" xfId="0" applyFill="1" applyBorder="1" applyAlignment="1">
      <alignment vertical="center"/>
    </xf>
    <xf numFmtId="0" fontId="0" fillId="11" borderId="151" xfId="0" applyFill="1" applyBorder="1" applyAlignment="1">
      <alignment vertical="center"/>
    </xf>
    <xf numFmtId="0" fontId="17" fillId="11" borderId="106" xfId="3" applyFont="1" applyFill="1" applyBorder="1" applyAlignment="1" applyProtection="1">
      <alignment horizontal="center" vertical="center" wrapText="1"/>
    </xf>
    <xf numFmtId="0" fontId="14" fillId="11" borderId="62" xfId="3" applyFont="1" applyFill="1" applyBorder="1" applyAlignment="1" applyProtection="1">
      <alignment vertical="center"/>
    </xf>
    <xf numFmtId="0" fontId="17" fillId="11" borderId="62" xfId="0" applyFont="1" applyFill="1" applyBorder="1" applyAlignment="1" applyProtection="1">
      <alignment horizontal="center" vertical="top" wrapText="1"/>
    </xf>
    <xf numFmtId="0" fontId="17" fillId="11" borderId="118" xfId="0" applyFont="1" applyFill="1" applyBorder="1" applyAlignment="1" applyProtection="1">
      <alignment vertical="center" wrapText="1"/>
    </xf>
    <xf numFmtId="0" fontId="0" fillId="11" borderId="119" xfId="0" applyFill="1" applyBorder="1" applyAlignment="1">
      <alignment vertical="center"/>
    </xf>
    <xf numFmtId="0" fontId="0" fillId="11" borderId="121" xfId="0" applyFill="1" applyBorder="1" applyAlignment="1">
      <alignment vertical="center"/>
    </xf>
    <xf numFmtId="0" fontId="0" fillId="11" borderId="19" xfId="0" applyFill="1" applyBorder="1" applyAlignment="1">
      <alignment vertical="center"/>
    </xf>
    <xf numFmtId="0" fontId="0" fillId="11" borderId="0" xfId="0" applyFill="1" applyBorder="1" applyAlignment="1">
      <alignment vertical="center"/>
    </xf>
    <xf numFmtId="0" fontId="0" fillId="11" borderId="105" xfId="0" applyFill="1" applyBorder="1" applyAlignment="1">
      <alignment vertical="center"/>
    </xf>
    <xf numFmtId="0" fontId="17" fillId="11" borderId="135" xfId="0" quotePrefix="1" applyFont="1" applyFill="1" applyBorder="1" applyAlignment="1" applyProtection="1">
      <alignment horizontal="center" vertical="center" wrapText="1"/>
    </xf>
    <xf numFmtId="0" fontId="14" fillId="11" borderId="155" xfId="0" applyFont="1" applyFill="1" applyBorder="1" applyAlignment="1" applyProtection="1">
      <alignment horizontal="center" vertical="center"/>
    </xf>
    <xf numFmtId="0" fontId="14" fillId="11" borderId="137" xfId="0" applyFont="1" applyFill="1" applyBorder="1" applyAlignment="1" applyProtection="1">
      <alignment horizontal="center" vertical="center"/>
    </xf>
    <xf numFmtId="0" fontId="17" fillId="11" borderId="124" xfId="0" applyFont="1" applyFill="1" applyBorder="1" applyAlignment="1" applyProtection="1">
      <alignment horizontal="center" vertical="top" wrapText="1"/>
    </xf>
    <xf numFmtId="0" fontId="14" fillId="11" borderId="125" xfId="0" applyFont="1" applyFill="1" applyBorder="1" applyAlignment="1" applyProtection="1">
      <alignment vertical="top"/>
    </xf>
    <xf numFmtId="0" fontId="17" fillId="11" borderId="97" xfId="0" quotePrefix="1" applyFont="1" applyFill="1" applyBorder="1" applyAlignment="1" applyProtection="1">
      <alignment vertical="center" wrapText="1"/>
    </xf>
    <xf numFmtId="0" fontId="17" fillId="11" borderId="118" xfId="0" applyFont="1" applyFill="1" applyBorder="1" applyAlignment="1" applyProtection="1">
      <alignment vertical="center"/>
    </xf>
    <xf numFmtId="0" fontId="0" fillId="11" borderId="127" xfId="0" applyFill="1" applyBorder="1" applyAlignment="1">
      <alignment vertical="center"/>
    </xf>
    <xf numFmtId="0" fontId="17" fillId="11" borderId="148" xfId="3" applyFont="1" applyFill="1" applyBorder="1" applyAlignment="1" applyProtection="1">
      <alignment horizontal="center" vertical="center" wrapText="1"/>
    </xf>
    <xf numFmtId="0" fontId="0" fillId="11" borderId="125" xfId="0" applyFill="1" applyBorder="1" applyAlignment="1">
      <alignment vertical="center"/>
    </xf>
    <xf numFmtId="0" fontId="17" fillId="11" borderId="128" xfId="0" quotePrefix="1" applyFont="1" applyFill="1" applyBorder="1" applyAlignment="1" applyProtection="1">
      <alignment vertical="center" wrapText="1"/>
    </xf>
    <xf numFmtId="0" fontId="37" fillId="10" borderId="92" xfId="0" applyFont="1" applyFill="1" applyBorder="1" applyAlignment="1" applyProtection="1">
      <alignment horizontal="center" vertical="top" wrapText="1"/>
    </xf>
    <xf numFmtId="0" fontId="39" fillId="10" borderId="92" xfId="0" applyFont="1" applyFill="1" applyBorder="1" applyAlignment="1" applyProtection="1">
      <alignment vertical="top"/>
    </xf>
    <xf numFmtId="0" fontId="37" fillId="10" borderId="89" xfId="0" quotePrefix="1" applyFont="1" applyFill="1" applyBorder="1" applyAlignment="1" applyProtection="1">
      <alignment horizontal="center" vertical="center" wrapText="1"/>
    </xf>
    <xf numFmtId="0" fontId="39" fillId="10" borderId="90" xfId="0" applyFont="1" applyFill="1" applyBorder="1" applyAlignment="1" applyProtection="1">
      <alignment horizontal="center" vertical="center"/>
    </xf>
    <xf numFmtId="0" fontId="37" fillId="10" borderId="93" xfId="0" applyFont="1" applyFill="1" applyBorder="1" applyAlignment="1" applyProtection="1">
      <alignment horizontal="center" vertical="top" wrapText="1"/>
    </xf>
    <xf numFmtId="0" fontId="39" fillId="10" borderId="93" xfId="0" applyFont="1" applyFill="1" applyBorder="1" applyAlignment="1" applyProtection="1">
      <alignment vertical="top"/>
    </xf>
    <xf numFmtId="0" fontId="37" fillId="10" borderId="91" xfId="0" quotePrefix="1" applyFont="1" applyFill="1" applyBorder="1" applyAlignment="1" applyProtection="1">
      <alignment vertical="center" wrapText="1"/>
    </xf>
    <xf numFmtId="0" fontId="39" fillId="10" borderId="92" xfId="0" applyFont="1" applyFill="1" applyBorder="1" applyAlignment="1" applyProtection="1">
      <alignment vertical="center"/>
    </xf>
    <xf numFmtId="0" fontId="38" fillId="10" borderId="92" xfId="0" applyFont="1" applyFill="1" applyBorder="1" applyAlignment="1">
      <alignment vertical="center"/>
    </xf>
    <xf numFmtId="0" fontId="37" fillId="10" borderId="94" xfId="0" quotePrefix="1" applyFont="1" applyFill="1" applyBorder="1" applyAlignment="1" applyProtection="1">
      <alignment vertical="center" wrapText="1"/>
    </xf>
    <xf numFmtId="0" fontId="39" fillId="10" borderId="95" xfId="0" applyFont="1" applyFill="1" applyBorder="1" applyAlignment="1" applyProtection="1">
      <alignment vertical="center"/>
    </xf>
    <xf numFmtId="0" fontId="38" fillId="10" borderId="95" xfId="0" applyFont="1" applyFill="1" applyBorder="1" applyAlignment="1">
      <alignment vertical="center"/>
    </xf>
    <xf numFmtId="0" fontId="39" fillId="10" borderId="89" xfId="0" applyFont="1" applyFill="1" applyBorder="1" applyAlignment="1" applyProtection="1">
      <alignment horizontal="center" vertical="center"/>
    </xf>
    <xf numFmtId="0" fontId="37" fillId="10" borderId="88" xfId="0" applyFont="1" applyFill="1" applyBorder="1" applyAlignment="1" applyProtection="1">
      <alignment horizontal="left" vertical="center" wrapText="1"/>
    </xf>
    <xf numFmtId="0" fontId="38" fillId="10" borderId="89" xfId="0" applyFont="1" applyFill="1" applyBorder="1" applyAlignment="1">
      <alignment horizontal="left" vertical="center"/>
    </xf>
    <xf numFmtId="0" fontId="38" fillId="10" borderId="91" xfId="0" applyFont="1" applyFill="1" applyBorder="1" applyAlignment="1">
      <alignment horizontal="left" vertical="center"/>
    </xf>
    <xf numFmtId="0" fontId="38" fillId="10" borderId="92" xfId="0" applyFont="1" applyFill="1" applyBorder="1" applyAlignment="1">
      <alignment horizontal="left" vertical="center"/>
    </xf>
    <xf numFmtId="0" fontId="0" fillId="11" borderId="146" xfId="0" applyFill="1" applyBorder="1" applyAlignment="1">
      <alignment vertical="center"/>
    </xf>
    <xf numFmtId="0" fontId="0" fillId="11" borderId="153" xfId="0" applyFill="1" applyBorder="1" applyAlignment="1">
      <alignment vertical="center"/>
    </xf>
    <xf numFmtId="0" fontId="37" fillId="10" borderId="92" xfId="3" applyFont="1" applyFill="1" applyBorder="1" applyAlignment="1" applyProtection="1">
      <alignment horizontal="center" vertical="center" wrapText="1"/>
    </xf>
    <xf numFmtId="0" fontId="39" fillId="10" borderId="92" xfId="3" applyFont="1" applyFill="1" applyBorder="1" applyAlignment="1" applyProtection="1">
      <alignment vertical="center"/>
    </xf>
    <xf numFmtId="22" fontId="19" fillId="4" borderId="0" xfId="3" applyNumberFormat="1" applyFont="1" applyFill="1" applyAlignment="1" applyProtection="1">
      <alignment horizontal="left"/>
    </xf>
    <xf numFmtId="0" fontId="14" fillId="2" borderId="0" xfId="3" applyFont="1" applyAlignment="1" applyProtection="1"/>
    <xf numFmtId="0" fontId="17" fillId="11" borderId="119" xfId="0" applyFont="1" applyFill="1" applyBorder="1" applyAlignment="1" applyProtection="1">
      <alignment horizontal="left" vertical="center" wrapText="1"/>
    </xf>
    <xf numFmtId="0" fontId="17" fillId="11" borderId="19" xfId="0" applyFont="1" applyFill="1" applyBorder="1" applyAlignment="1" applyProtection="1">
      <alignment horizontal="left" vertical="center" wrapText="1"/>
    </xf>
    <xf numFmtId="0" fontId="17" fillId="11" borderId="0" xfId="0" applyFont="1" applyFill="1" applyBorder="1" applyAlignment="1" applyProtection="1">
      <alignment horizontal="left" vertical="center" wrapText="1"/>
    </xf>
    <xf numFmtId="0" fontId="17" fillId="11" borderId="127" xfId="0" applyFont="1" applyFill="1" applyBorder="1" applyAlignment="1" applyProtection="1">
      <alignment horizontal="left" vertical="center" wrapText="1"/>
    </xf>
    <xf numFmtId="0" fontId="17" fillId="11" borderId="18" xfId="0" applyFont="1" applyFill="1" applyBorder="1" applyAlignment="1" applyProtection="1">
      <alignment horizontal="left" vertical="center" wrapText="1"/>
    </xf>
    <xf numFmtId="0" fontId="17" fillId="11" borderId="27" xfId="0" quotePrefix="1" applyFont="1" applyFill="1" applyBorder="1" applyAlignment="1" applyProtection="1">
      <alignment vertical="center" wrapText="1"/>
    </xf>
    <xf numFmtId="0" fontId="14" fillId="11" borderId="18" xfId="0" applyFont="1" applyFill="1" applyBorder="1" applyAlignment="1" applyProtection="1">
      <alignment vertical="center"/>
    </xf>
    <xf numFmtId="0" fontId="14" fillId="11" borderId="28" xfId="0" applyFont="1" applyFill="1" applyBorder="1" applyAlignment="1" applyProtection="1">
      <alignment vertical="center"/>
    </xf>
    <xf numFmtId="0" fontId="17" fillId="11" borderId="167" xfId="0" quotePrefix="1" applyFont="1" applyFill="1" applyBorder="1" applyAlignment="1" applyProtection="1"/>
    <xf numFmtId="0" fontId="0" fillId="11" borderId="111" xfId="0" applyFill="1" applyBorder="1" applyAlignment="1" applyProtection="1"/>
    <xf numFmtId="0" fontId="0" fillId="11" borderId="112" xfId="0" applyFill="1" applyBorder="1" applyAlignment="1" applyProtection="1"/>
    <xf numFmtId="0" fontId="17" fillId="11" borderId="163" xfId="0" quotePrefix="1" applyFont="1" applyFill="1" applyBorder="1" applyAlignment="1" applyProtection="1"/>
    <xf numFmtId="0" fontId="17" fillId="11" borderId="164" xfId="0" applyFont="1" applyFill="1" applyBorder="1" applyAlignment="1" applyProtection="1"/>
    <xf numFmtId="0" fontId="17" fillId="11" borderId="165" xfId="0" applyFont="1" applyFill="1" applyBorder="1" applyAlignment="1" applyProtection="1"/>
    <xf numFmtId="0" fontId="14" fillId="11" borderId="156" xfId="0" applyFont="1" applyFill="1" applyBorder="1" applyAlignment="1" applyProtection="1"/>
    <xf numFmtId="0" fontId="0" fillId="11" borderId="157" xfId="0" applyFill="1" applyBorder="1" applyAlignment="1" applyProtection="1"/>
    <xf numFmtId="0" fontId="0" fillId="11" borderId="158" xfId="0" applyFill="1" applyBorder="1" applyAlignment="1" applyProtection="1"/>
    <xf numFmtId="0" fontId="40" fillId="11" borderId="146" xfId="0" quotePrefix="1" applyFont="1" applyFill="1" applyBorder="1" applyAlignment="1" applyProtection="1"/>
    <xf numFmtId="0" fontId="40" fillId="11" borderId="146" xfId="0" applyFont="1" applyFill="1" applyBorder="1" applyAlignment="1" applyProtection="1"/>
    <xf numFmtId="0" fontId="41" fillId="11" borderId="146" xfId="0" applyFont="1" applyFill="1" applyBorder="1" applyAlignment="1" applyProtection="1"/>
    <xf numFmtId="0" fontId="14" fillId="4" borderId="0" xfId="0" quotePrefix="1" applyFont="1" applyFill="1" applyBorder="1" applyAlignment="1" applyProtection="1">
      <alignment horizontal="left" vertical="top" wrapText="1"/>
    </xf>
    <xf numFmtId="0" fontId="0" fillId="0" borderId="0" xfId="0" applyBorder="1" applyAlignment="1">
      <alignment horizontal="left" vertical="top" wrapText="1"/>
    </xf>
    <xf numFmtId="0" fontId="17" fillId="11" borderId="146" xfId="0" quotePrefix="1" applyFont="1" applyFill="1" applyBorder="1" applyAlignment="1" applyProtection="1"/>
    <xf numFmtId="0" fontId="17" fillId="11" borderId="146" xfId="0" applyFont="1" applyFill="1" applyBorder="1" applyAlignment="1" applyProtection="1"/>
    <xf numFmtId="0" fontId="17" fillId="11" borderId="143" xfId="0" applyFont="1" applyFill="1" applyBorder="1" applyAlignment="1" applyProtection="1"/>
    <xf numFmtId="0" fontId="0" fillId="11" borderId="146" xfId="0" applyFill="1" applyBorder="1" applyAlignment="1" applyProtection="1"/>
    <xf numFmtId="0" fontId="0" fillId="11" borderId="143" xfId="0" applyFill="1" applyBorder="1" applyAlignment="1" applyProtection="1"/>
    <xf numFmtId="0" fontId="14" fillId="11" borderId="0" xfId="0" applyFont="1" applyFill="1" applyBorder="1" applyAlignment="1" applyProtection="1"/>
    <xf numFmtId="0" fontId="0" fillId="11" borderId="0" xfId="0" applyFill="1" applyBorder="1" applyAlignment="1" applyProtection="1"/>
    <xf numFmtId="0" fontId="0" fillId="11" borderId="105" xfId="0" applyFill="1" applyBorder="1" applyAlignment="1" applyProtection="1"/>
    <xf numFmtId="0" fontId="17" fillId="11" borderId="160" xfId="0" quotePrefix="1" applyFont="1" applyFill="1" applyBorder="1" applyAlignment="1" applyProtection="1"/>
    <xf numFmtId="0" fontId="40" fillId="11" borderId="160" xfId="0" quotePrefix="1" applyFont="1" applyFill="1" applyBorder="1" applyAlignment="1" applyProtection="1"/>
    <xf numFmtId="0" fontId="41" fillId="11" borderId="161" xfId="0" applyFont="1" applyFill="1" applyBorder="1" applyAlignment="1" applyProtection="1"/>
    <xf numFmtId="22" fontId="19" fillId="4" borderId="0" xfId="0" applyNumberFormat="1" applyFont="1" applyFill="1" applyBorder="1" applyAlignment="1" applyProtection="1">
      <alignment horizontal="left"/>
    </xf>
    <xf numFmtId="0" fontId="17" fillId="11" borderId="164" xfId="0" quotePrefix="1" applyFont="1" applyFill="1" applyBorder="1" applyAlignment="1" applyProtection="1"/>
    <xf numFmtId="0" fontId="14" fillId="11" borderId="157" xfId="0" applyFont="1" applyFill="1" applyBorder="1" applyAlignment="1" applyProtection="1"/>
    <xf numFmtId="0" fontId="17" fillId="11" borderId="111" xfId="0" quotePrefix="1" applyFont="1" applyFill="1" applyBorder="1" applyAlignment="1" applyProtection="1"/>
    <xf numFmtId="0" fontId="17" fillId="11" borderId="111" xfId="0" applyFont="1" applyFill="1" applyBorder="1" applyAlignment="1" applyProtection="1"/>
    <xf numFmtId="0" fontId="17" fillId="11" borderId="112" xfId="0" applyFont="1" applyFill="1" applyBorder="1" applyAlignment="1" applyProtection="1"/>
    <xf numFmtId="0" fontId="14" fillId="5" borderId="171" xfId="0" applyFont="1" applyFill="1" applyBorder="1" applyAlignment="1" applyProtection="1"/>
    <xf numFmtId="0" fontId="14" fillId="5" borderId="172" xfId="0" applyFont="1" applyFill="1" applyBorder="1" applyAlignment="1" applyProtection="1"/>
    <xf numFmtId="0" fontId="14" fillId="5" borderId="173" xfId="0" applyFont="1" applyFill="1" applyBorder="1" applyAlignment="1" applyProtection="1"/>
    <xf numFmtId="0" fontId="17" fillId="5" borderId="160" xfId="0" quotePrefix="1" applyFont="1" applyFill="1" applyBorder="1" applyAlignment="1" applyProtection="1">
      <alignment vertical="center"/>
    </xf>
    <xf numFmtId="0" fontId="17" fillId="5" borderId="160" xfId="0" quotePrefix="1" applyFont="1" applyFill="1" applyBorder="1" applyAlignment="1" applyProtection="1">
      <alignment vertical="center" wrapText="1"/>
    </xf>
    <xf numFmtId="0" fontId="17" fillId="5" borderId="163" xfId="0" quotePrefix="1" applyFont="1" applyFill="1" applyBorder="1" applyAlignment="1" applyProtection="1">
      <alignment vertical="center" wrapText="1"/>
    </xf>
    <xf numFmtId="0" fontId="14" fillId="5" borderId="164" xfId="0" applyFont="1" applyFill="1" applyBorder="1" applyAlignment="1" applyProtection="1">
      <alignment vertical="center"/>
    </xf>
    <xf numFmtId="0" fontId="17" fillId="5" borderId="163" xfId="0" quotePrefix="1" applyFont="1" applyFill="1" applyBorder="1" applyAlignment="1" applyProtection="1">
      <alignment vertical="center"/>
    </xf>
    <xf numFmtId="0" fontId="17" fillId="5" borderId="146" xfId="0" quotePrefix="1" applyFont="1" applyFill="1" applyBorder="1" applyAlignment="1" applyProtection="1">
      <alignment vertical="center" wrapText="1"/>
    </xf>
    <xf numFmtId="0" fontId="17" fillId="5" borderId="143" xfId="0" quotePrefix="1" applyFont="1" applyFill="1" applyBorder="1" applyAlignment="1" applyProtection="1">
      <alignment vertical="center" wrapText="1"/>
    </xf>
    <xf numFmtId="0" fontId="17" fillId="7" borderId="55" xfId="5" applyFont="1" applyFill="1" applyBorder="1" applyAlignment="1" applyProtection="1">
      <alignment vertical="center" wrapText="1"/>
    </xf>
    <xf numFmtId="0" fontId="14" fillId="7" borderId="58" xfId="0" applyFont="1" applyFill="1" applyBorder="1" applyAlignment="1" applyProtection="1"/>
    <xf numFmtId="0" fontId="14" fillId="7" borderId="29" xfId="0" applyFont="1" applyFill="1" applyBorder="1" applyAlignment="1" applyProtection="1"/>
    <xf numFmtId="0" fontId="17" fillId="7" borderId="83" xfId="5" applyFont="1" applyFill="1" applyBorder="1" applyAlignment="1" applyProtection="1">
      <alignment vertical="center" wrapText="1"/>
    </xf>
    <xf numFmtId="0" fontId="15" fillId="7" borderId="48" xfId="0" applyFont="1" applyFill="1" applyBorder="1" applyAlignment="1" applyProtection="1"/>
    <xf numFmtId="0" fontId="17" fillId="11" borderId="145" xfId="5" applyFont="1" applyFill="1" applyBorder="1" applyAlignment="1" applyProtection="1">
      <alignment vertical="center" wrapText="1"/>
    </xf>
    <xf numFmtId="0" fontId="14" fillId="11" borderId="146" xfId="0" applyFont="1" applyFill="1" applyBorder="1" applyAlignment="1" applyProtection="1"/>
    <xf numFmtId="0" fontId="0" fillId="11" borderId="143" xfId="0" applyFill="1" applyBorder="1" applyAlignment="1"/>
    <xf numFmtId="0" fontId="17" fillId="10" borderId="102" xfId="5" quotePrefix="1" applyFont="1" applyFill="1" applyBorder="1" applyAlignment="1" applyProtection="1">
      <alignment vertical="center" wrapText="1"/>
    </xf>
    <xf numFmtId="0" fontId="14" fillId="10" borderId="103" xfId="0" applyFont="1" applyFill="1" applyBorder="1" applyAlignment="1" applyProtection="1"/>
    <xf numFmtId="0" fontId="14" fillId="10" borderId="104" xfId="0" applyFont="1" applyFill="1" applyBorder="1" applyAlignment="1" applyProtection="1"/>
    <xf numFmtId="0" fontId="14" fillId="10" borderId="27" xfId="0" applyFont="1" applyFill="1" applyBorder="1" applyAlignment="1" applyProtection="1"/>
    <xf numFmtId="0" fontId="14" fillId="10" borderId="18" xfId="0" applyFont="1" applyFill="1" applyBorder="1" applyAlignment="1" applyProtection="1"/>
    <xf numFmtId="0" fontId="14" fillId="10" borderId="28" xfId="0" applyFont="1" applyFill="1" applyBorder="1" applyAlignment="1" applyProtection="1"/>
    <xf numFmtId="0" fontId="17" fillId="7" borderId="79" xfId="5" applyFont="1" applyFill="1" applyBorder="1" applyAlignment="1" applyProtection="1">
      <alignment vertical="center" wrapText="1"/>
    </xf>
    <xf numFmtId="0" fontId="17" fillId="7" borderId="58" xfId="5" applyFont="1" applyFill="1" applyBorder="1" applyAlignment="1" applyProtection="1">
      <alignment vertical="center" wrapText="1"/>
    </xf>
    <xf numFmtId="0" fontId="17" fillId="7" borderId="29" xfId="5" applyFont="1" applyFill="1" applyBorder="1" applyAlignment="1" applyProtection="1">
      <alignment vertical="center" wrapText="1"/>
    </xf>
    <xf numFmtId="0" fontId="17" fillId="10" borderId="55" xfId="5" applyFont="1" applyFill="1" applyBorder="1" applyAlignment="1" applyProtection="1">
      <alignment vertical="center" wrapText="1"/>
    </xf>
    <xf numFmtId="0" fontId="14" fillId="10" borderId="58" xfId="0" applyFont="1" applyFill="1" applyBorder="1" applyAlignment="1" applyProtection="1"/>
    <xf numFmtId="0" fontId="0" fillId="10" borderId="29" xfId="0" applyFill="1" applyBorder="1" applyAlignment="1"/>
    <xf numFmtId="0" fontId="17" fillId="7" borderId="15" xfId="5" quotePrefix="1" applyFont="1" applyFill="1" applyBorder="1" applyAlignment="1" applyProtection="1">
      <alignment vertical="center"/>
    </xf>
    <xf numFmtId="0" fontId="14" fillId="7" borderId="16" xfId="0" applyFont="1" applyFill="1" applyBorder="1" applyAlignment="1" applyProtection="1"/>
    <xf numFmtId="0" fontId="14" fillId="7" borderId="61" xfId="0" applyFont="1" applyFill="1" applyBorder="1" applyAlignment="1" applyProtection="1"/>
    <xf numFmtId="0" fontId="14" fillId="7" borderId="27" xfId="0" applyFont="1" applyFill="1" applyBorder="1" applyAlignment="1" applyProtection="1"/>
    <xf numFmtId="0" fontId="14" fillId="7" borderId="18" xfId="0" applyFont="1" applyFill="1" applyBorder="1" applyAlignment="1" applyProtection="1"/>
    <xf numFmtId="0" fontId="14" fillId="7" borderId="28" xfId="0" applyFont="1" applyFill="1" applyBorder="1" applyAlignment="1" applyProtection="1"/>
    <xf numFmtId="0" fontId="15" fillId="7" borderId="108" xfId="0" applyFont="1" applyFill="1" applyBorder="1" applyAlignment="1" applyProtection="1"/>
    <xf numFmtId="0" fontId="17" fillId="7" borderId="84" xfId="0" applyFont="1" applyFill="1" applyBorder="1" applyAlignment="1" applyProtection="1">
      <alignment horizontal="center" vertical="top" wrapText="1"/>
    </xf>
    <xf numFmtId="0" fontId="15" fillId="7" borderId="65" xfId="0" applyFont="1" applyFill="1" applyBorder="1" applyAlignment="1" applyProtection="1">
      <alignment vertical="top"/>
    </xf>
    <xf numFmtId="0" fontId="17" fillId="7" borderId="31" xfId="0" applyFont="1" applyFill="1" applyBorder="1" applyAlignment="1" applyProtection="1">
      <alignment horizontal="center" vertical="top" wrapText="1"/>
    </xf>
    <xf numFmtId="0" fontId="15" fillId="7" borderId="64" xfId="0" applyFont="1" applyFill="1" applyBorder="1" applyAlignment="1" applyProtection="1">
      <alignment vertical="top"/>
    </xf>
    <xf numFmtId="0" fontId="17" fillId="7" borderId="56" xfId="5" applyFont="1" applyFill="1" applyBorder="1" applyAlignment="1" applyProtection="1">
      <alignment vertical="center" wrapText="1"/>
    </xf>
    <xf numFmtId="0" fontId="15" fillId="7" borderId="59" xfId="5" applyFont="1" applyFill="1" applyBorder="1" applyAlignment="1" applyProtection="1">
      <alignment vertical="center" wrapText="1"/>
    </xf>
    <xf numFmtId="0" fontId="15" fillId="7" borderId="59" xfId="5" applyFont="1" applyFill="1" applyBorder="1" applyAlignment="1" applyProtection="1">
      <alignment wrapText="1"/>
    </xf>
    <xf numFmtId="0" fontId="15" fillId="7" borderId="68" xfId="5" applyFont="1" applyFill="1" applyBorder="1" applyAlignment="1" applyProtection="1"/>
    <xf numFmtId="0" fontId="17" fillId="7" borderId="85" xfId="5" quotePrefix="1" applyFont="1" applyFill="1" applyBorder="1" applyAlignment="1" applyProtection="1">
      <alignment vertical="center"/>
    </xf>
    <xf numFmtId="0" fontId="15" fillId="7" borderId="31" xfId="0" applyFont="1" applyFill="1" applyBorder="1" applyAlignment="1" applyProtection="1"/>
    <xf numFmtId="0" fontId="15" fillId="7" borderId="86" xfId="0" applyFont="1" applyFill="1" applyBorder="1" applyAlignment="1" applyProtection="1"/>
    <xf numFmtId="0" fontId="15" fillId="7" borderId="64" xfId="0" applyFont="1" applyFill="1" applyBorder="1" applyAlignment="1" applyProtection="1"/>
    <xf numFmtId="165" fontId="22" fillId="10" borderId="56" xfId="0" applyNumberFormat="1" applyFont="1" applyFill="1" applyBorder="1" applyAlignment="1" applyProtection="1">
      <alignment horizontal="center" vertical="center"/>
    </xf>
    <xf numFmtId="165" fontId="22" fillId="10" borderId="59" xfId="0" applyNumberFormat="1" applyFont="1" applyFill="1" applyBorder="1" applyAlignment="1" applyProtection="1">
      <alignment horizontal="center" vertical="center"/>
    </xf>
    <xf numFmtId="165" fontId="22" fillId="10" borderId="60" xfId="0" applyNumberFormat="1" applyFont="1" applyFill="1" applyBorder="1" applyAlignment="1" applyProtection="1">
      <alignment horizontal="center" vertical="center"/>
    </xf>
    <xf numFmtId="0" fontId="17" fillId="10" borderId="32" xfId="0" applyFont="1" applyFill="1" applyBorder="1" applyAlignment="1" applyProtection="1">
      <alignment horizontal="center" vertical="center" wrapText="1"/>
    </xf>
    <xf numFmtId="0" fontId="14" fillId="10" borderId="49" xfId="0" applyFont="1" applyFill="1" applyBorder="1" applyAlignment="1" applyProtection="1">
      <alignment horizontal="center" vertical="center"/>
    </xf>
    <xf numFmtId="0" fontId="17" fillId="10" borderId="31" xfId="0" applyFont="1" applyFill="1" applyBorder="1" applyAlignment="1" applyProtection="1">
      <alignment horizontal="center" vertical="center" wrapText="1"/>
    </xf>
    <xf numFmtId="0" fontId="14" fillId="10" borderId="48" xfId="0" applyFont="1" applyFill="1" applyBorder="1" applyAlignment="1" applyProtection="1">
      <alignment horizontal="center" vertical="center"/>
    </xf>
    <xf numFmtId="0" fontId="17" fillId="10" borderId="55" xfId="5" quotePrefix="1" applyFont="1" applyFill="1" applyBorder="1" applyAlignment="1" applyProtection="1">
      <alignment vertical="center" wrapText="1"/>
    </xf>
    <xf numFmtId="0" fontId="14" fillId="10" borderId="58" xfId="5" applyFont="1" applyFill="1" applyBorder="1" applyAlignment="1" applyProtection="1">
      <alignment vertical="center" wrapText="1"/>
    </xf>
    <xf numFmtId="0" fontId="14" fillId="10" borderId="58" xfId="5" applyFont="1" applyFill="1" applyBorder="1" applyAlignment="1" applyProtection="1">
      <alignment wrapText="1"/>
    </xf>
    <xf numFmtId="0" fontId="14" fillId="10" borderId="29" xfId="0" applyFont="1" applyFill="1" applyBorder="1" applyAlignment="1" applyProtection="1"/>
    <xf numFmtId="0" fontId="17" fillId="10" borderId="15" xfId="5" quotePrefix="1" applyFont="1" applyFill="1" applyBorder="1" applyAlignment="1" applyProtection="1">
      <alignment vertical="center" wrapText="1"/>
    </xf>
    <xf numFmtId="0" fontId="14" fillId="10" borderId="16" xfId="0" applyFont="1" applyFill="1" applyBorder="1" applyAlignment="1" applyProtection="1"/>
    <xf numFmtId="0" fontId="14" fillId="10" borderId="61" xfId="0" applyFont="1" applyFill="1" applyBorder="1" applyAlignment="1" applyProtection="1"/>
    <xf numFmtId="0" fontId="17" fillId="10" borderId="78" xfId="5" quotePrefix="1" applyFont="1" applyFill="1" applyBorder="1" applyAlignment="1" applyProtection="1">
      <alignment vertical="center" wrapText="1"/>
    </xf>
    <xf numFmtId="0" fontId="17" fillId="10" borderId="77" xfId="5" quotePrefix="1" applyFont="1" applyFill="1" applyBorder="1" applyAlignment="1" applyProtection="1">
      <alignment vertical="center" wrapText="1"/>
    </xf>
    <xf numFmtId="0" fontId="17" fillId="10" borderId="75" xfId="5" quotePrefix="1" applyFont="1" applyFill="1" applyBorder="1" applyAlignment="1" applyProtection="1">
      <alignment vertical="center" wrapText="1"/>
    </xf>
    <xf numFmtId="0" fontId="17" fillId="11" borderId="100" xfId="0" applyFont="1" applyFill="1" applyBorder="1" applyAlignment="1" applyProtection="1">
      <alignment horizontal="center" vertical="center" wrapText="1"/>
    </xf>
    <xf numFmtId="0" fontId="14" fillId="11" borderId="108" xfId="0" applyFont="1" applyFill="1" applyBorder="1" applyAlignment="1" applyProtection="1">
      <alignment horizontal="center" vertical="center"/>
    </xf>
    <xf numFmtId="0" fontId="17" fillId="11" borderId="102" xfId="5" quotePrefix="1" applyFont="1" applyFill="1" applyBorder="1" applyAlignment="1" applyProtection="1">
      <alignment vertical="center" wrapText="1"/>
    </xf>
    <xf numFmtId="0" fontId="14" fillId="11" borderId="103" xfId="0" applyFont="1" applyFill="1" applyBorder="1" applyAlignment="1" applyProtection="1"/>
    <xf numFmtId="0" fontId="14" fillId="11" borderId="104" xfId="0" applyFont="1" applyFill="1" applyBorder="1" applyAlignment="1" applyProtection="1"/>
    <xf numFmtId="0" fontId="14" fillId="11" borderId="27" xfId="0" applyFont="1" applyFill="1" applyBorder="1" applyAlignment="1" applyProtection="1"/>
    <xf numFmtId="0" fontId="14" fillId="11" borderId="18" xfId="0" applyFont="1" applyFill="1" applyBorder="1" applyAlignment="1" applyProtection="1"/>
    <xf numFmtId="0" fontId="14" fillId="11" borderId="28" xfId="0" applyFont="1" applyFill="1" applyBorder="1" applyAlignment="1" applyProtection="1"/>
    <xf numFmtId="0" fontId="17" fillId="11" borderId="144" xfId="5" applyFont="1" applyFill="1" applyBorder="1" applyAlignment="1" applyProtection="1">
      <alignment vertical="center" wrapText="1"/>
    </xf>
    <xf numFmtId="0" fontId="14" fillId="11" borderId="138" xfId="0" applyFont="1" applyFill="1" applyBorder="1" applyAlignment="1" applyProtection="1"/>
    <xf numFmtId="0" fontId="0" fillId="11" borderId="151" xfId="0" applyFill="1" applyBorder="1" applyAlignment="1"/>
    <xf numFmtId="0" fontId="17" fillId="11" borderId="101" xfId="0" applyFont="1" applyFill="1" applyBorder="1" applyAlignment="1" applyProtection="1">
      <alignment horizontal="center" vertical="center" wrapText="1"/>
    </xf>
    <xf numFmtId="0" fontId="14" fillId="11" borderId="109" xfId="0" applyFont="1" applyFill="1" applyBorder="1" applyAlignment="1" applyProtection="1">
      <alignment horizontal="center" vertical="center"/>
    </xf>
    <xf numFmtId="0" fontId="17" fillId="10" borderId="145" xfId="5" applyFont="1" applyFill="1" applyBorder="1" applyAlignment="1" applyProtection="1">
      <alignment vertical="center" wrapText="1"/>
    </xf>
    <xf numFmtId="0" fontId="14" fillId="10" borderId="146" xfId="0" applyFont="1" applyFill="1" applyBorder="1" applyAlignment="1" applyProtection="1"/>
    <xf numFmtId="0" fontId="0" fillId="10" borderId="143" xfId="0" applyFill="1" applyBorder="1" applyAlignment="1"/>
    <xf numFmtId="0" fontId="17" fillId="10" borderId="101" xfId="0" applyFont="1" applyFill="1" applyBorder="1" applyAlignment="1" applyProtection="1">
      <alignment horizontal="center" vertical="center" wrapText="1"/>
    </xf>
    <xf numFmtId="0" fontId="14" fillId="10" borderId="109" xfId="0" applyFont="1" applyFill="1" applyBorder="1" applyAlignment="1" applyProtection="1">
      <alignment horizontal="center" vertical="center"/>
    </xf>
    <xf numFmtId="0" fontId="17" fillId="10" borderId="144" xfId="5" applyFont="1" applyFill="1" applyBorder="1" applyAlignment="1" applyProtection="1">
      <alignment vertical="center" wrapText="1"/>
    </xf>
    <xf numFmtId="0" fontId="14" fillId="10" borderId="138" xfId="0" applyFont="1" applyFill="1" applyBorder="1" applyAlignment="1" applyProtection="1"/>
    <xf numFmtId="0" fontId="0" fillId="10" borderId="151" xfId="0" applyFill="1" applyBorder="1" applyAlignment="1"/>
    <xf numFmtId="0" fontId="14" fillId="7" borderId="48" xfId="0" applyFont="1" applyFill="1" applyBorder="1" applyAlignment="1" applyProtection="1">
      <alignment vertical="top"/>
    </xf>
    <xf numFmtId="0" fontId="17" fillId="10" borderId="100" xfId="0" applyFont="1" applyFill="1" applyBorder="1" applyAlignment="1" applyProtection="1">
      <alignment horizontal="center" vertical="center" wrapText="1"/>
    </xf>
    <xf numFmtId="0" fontId="14" fillId="10" borderId="108" xfId="0" applyFont="1" applyFill="1" applyBorder="1" applyAlignment="1" applyProtection="1">
      <alignment horizontal="center" vertical="center"/>
    </xf>
    <xf numFmtId="0" fontId="17" fillId="10" borderId="56" xfId="5" applyFont="1" applyFill="1" applyBorder="1" applyAlignment="1" applyProtection="1">
      <alignment vertical="center" wrapText="1"/>
    </xf>
    <xf numFmtId="0" fontId="14" fillId="10" borderId="59" xfId="0" applyFont="1" applyFill="1" applyBorder="1" applyAlignment="1" applyProtection="1"/>
    <xf numFmtId="0" fontId="0" fillId="10" borderId="68" xfId="0" applyFill="1" applyBorder="1" applyAlignment="1"/>
    <xf numFmtId="0" fontId="17" fillId="7" borderId="73" xfId="0" applyFont="1" applyFill="1" applyBorder="1" applyAlignment="1" applyProtection="1">
      <alignment horizontal="center" vertical="center"/>
    </xf>
    <xf numFmtId="0" fontId="15" fillId="7" borderId="69" xfId="0" applyFont="1" applyFill="1" applyBorder="1" applyAlignment="1" applyProtection="1">
      <alignment horizontal="center" vertical="center"/>
    </xf>
    <xf numFmtId="0" fontId="15" fillId="7" borderId="16" xfId="0" applyFont="1" applyFill="1" applyBorder="1" applyAlignment="1" applyProtection="1">
      <alignment vertical="center"/>
    </xf>
    <xf numFmtId="0" fontId="15" fillId="7" borderId="61" xfId="0" applyFont="1" applyFill="1" applyBorder="1" applyAlignment="1" applyProtection="1">
      <alignment vertical="center"/>
    </xf>
    <xf numFmtId="0" fontId="15" fillId="7" borderId="27" xfId="0" applyFont="1" applyFill="1" applyBorder="1" applyAlignment="1" applyProtection="1">
      <alignment vertical="center"/>
    </xf>
    <xf numFmtId="0" fontId="15" fillId="7" borderId="18" xfId="0" applyFont="1" applyFill="1" applyBorder="1" applyAlignment="1" applyProtection="1">
      <alignment vertical="center"/>
    </xf>
    <xf numFmtId="0" fontId="15" fillId="7" borderId="28" xfId="0" applyFont="1" applyFill="1" applyBorder="1" applyAlignment="1" applyProtection="1">
      <alignment vertical="center"/>
    </xf>
    <xf numFmtId="0" fontId="17" fillId="7" borderId="55" xfId="0" applyFont="1" applyFill="1" applyBorder="1" applyAlignment="1" applyProtection="1">
      <alignment vertical="center"/>
    </xf>
    <xf numFmtId="0" fontId="15" fillId="7" borderId="58" xfId="0" applyFont="1" applyFill="1" applyBorder="1" applyAlignment="1" applyProtection="1"/>
    <xf numFmtId="0" fontId="15" fillId="7" borderId="29" xfId="0" applyFont="1" applyFill="1" applyBorder="1" applyAlignment="1" applyProtection="1"/>
    <xf numFmtId="0" fontId="15" fillId="7" borderId="16" xfId="0" applyFont="1" applyFill="1" applyBorder="1" applyAlignment="1" applyProtection="1"/>
    <xf numFmtId="0" fontId="15" fillId="7" borderId="61" xfId="0" applyFont="1" applyFill="1" applyBorder="1" applyAlignment="1" applyProtection="1"/>
    <xf numFmtId="0" fontId="15" fillId="7" borderId="27" xfId="0" applyFont="1" applyFill="1" applyBorder="1" applyAlignment="1" applyProtection="1"/>
    <xf numFmtId="0" fontId="15" fillId="7" borderId="18" xfId="0" applyFont="1" applyFill="1" applyBorder="1" applyAlignment="1" applyProtection="1"/>
    <xf numFmtId="0" fontId="15" fillId="7" borderId="28" xfId="0" applyFont="1" applyFill="1" applyBorder="1" applyAlignment="1" applyProtection="1"/>
    <xf numFmtId="0" fontId="17" fillId="7" borderId="56" xfId="0" quotePrefix="1" applyFont="1" applyFill="1" applyBorder="1" applyAlignment="1" applyProtection="1">
      <alignment vertical="center"/>
    </xf>
    <xf numFmtId="0" fontId="15" fillId="7" borderId="59" xfId="0" applyFont="1" applyFill="1" applyBorder="1" applyAlignment="1" applyProtection="1"/>
    <xf numFmtId="0" fontId="15" fillId="7" borderId="68" xfId="0" applyFont="1" applyFill="1" applyBorder="1" applyAlignment="1" applyProtection="1"/>
    <xf numFmtId="0" fontId="17" fillId="7" borderId="33" xfId="0" applyFont="1" applyFill="1" applyBorder="1" applyAlignment="1" applyProtection="1">
      <alignment horizontal="center" vertical="center" wrapText="1"/>
    </xf>
    <xf numFmtId="0" fontId="15" fillId="7" borderId="63" xfId="0" applyFont="1" applyFill="1" applyBorder="1" applyAlignment="1" applyProtection="1">
      <alignment horizontal="center" vertical="center" wrapText="1"/>
    </xf>
    <xf numFmtId="0" fontId="17" fillId="7" borderId="74" xfId="3" applyFont="1" applyFill="1" applyBorder="1" applyAlignment="1" applyProtection="1">
      <alignment horizontal="center" vertical="center" wrapText="1"/>
    </xf>
    <xf numFmtId="0" fontId="15" fillId="7" borderId="62" xfId="3" applyFont="1" applyFill="1" applyBorder="1" applyAlignment="1" applyProtection="1">
      <alignment horizontal="center" vertical="center" wrapText="1"/>
    </xf>
    <xf numFmtId="0" fontId="17" fillId="7" borderId="61" xfId="3" applyFont="1" applyFill="1" applyBorder="1" applyAlignment="1" applyProtection="1">
      <alignment horizontal="center" vertical="center" wrapText="1"/>
    </xf>
    <xf numFmtId="0" fontId="15" fillId="7" borderId="28" xfId="3" applyFont="1" applyFill="1" applyBorder="1" applyAlignment="1" applyProtection="1">
      <alignment horizontal="center" vertical="center" wrapText="1"/>
    </xf>
    <xf numFmtId="0" fontId="17" fillId="10" borderId="56" xfId="5" quotePrefix="1" applyFont="1" applyFill="1" applyBorder="1" applyAlignment="1" applyProtection="1">
      <alignment vertical="center" wrapText="1"/>
    </xf>
    <xf numFmtId="0" fontId="14" fillId="7" borderId="59" xfId="0" applyFont="1" applyFill="1" applyBorder="1" applyAlignment="1" applyProtection="1"/>
    <xf numFmtId="0" fontId="14" fillId="7" borderId="68" xfId="0" applyFont="1" applyFill="1" applyBorder="1" applyAlignment="1" applyProtection="1"/>
    <xf numFmtId="0" fontId="17" fillId="7" borderId="80" xfId="5" applyFont="1" applyFill="1" applyBorder="1" applyAlignment="1" applyProtection="1">
      <alignment vertical="center" wrapText="1"/>
    </xf>
    <xf numFmtId="0" fontId="17" fillId="7" borderId="81" xfId="5" applyFont="1" applyFill="1" applyBorder="1" applyAlignment="1" applyProtection="1">
      <alignment vertical="center" wrapText="1"/>
    </xf>
    <xf numFmtId="0" fontId="17" fillId="7" borderId="82" xfId="5" applyFont="1" applyFill="1" applyBorder="1" applyAlignment="1" applyProtection="1">
      <alignment vertical="center" wrapText="1"/>
    </xf>
    <xf numFmtId="0" fontId="17" fillId="7" borderId="32" xfId="0" applyFont="1" applyFill="1" applyBorder="1" applyAlignment="1" applyProtection="1">
      <alignment horizontal="center" vertical="top" wrapText="1"/>
    </xf>
    <xf numFmtId="0" fontId="14" fillId="7" borderId="49" xfId="0" applyFont="1" applyFill="1" applyBorder="1" applyAlignment="1" applyProtection="1">
      <alignment vertical="top"/>
    </xf>
    <xf numFmtId="0" fontId="12" fillId="7" borderId="78" xfId="2" applyFont="1" applyFill="1" applyBorder="1" applyAlignment="1"/>
    <xf numFmtId="0" fontId="12" fillId="7" borderId="76" xfId="2" applyFont="1" applyFill="1" applyBorder="1" applyAlignment="1"/>
  </cellXfs>
  <cellStyles count="6">
    <cellStyle name="Hyperlink" xfId="1" builtinId="8"/>
    <cellStyle name="Standaard" xfId="0" builtinId="0"/>
    <cellStyle name="Standaard__Verzekerden aantallen ZFW 2002" xfId="2"/>
    <cellStyle name="Standaard_Onbeveiligd format Jaarstaat ZFW 2005 (versie D)" xfId="3"/>
    <cellStyle name="Standaard_Onbeveiligd format Kwartaalstaat AWBZ 2006 1KW ZK (concept)" xfId="4"/>
    <cellStyle name="Standaard_Onbeveiligd format Kwartaalstaat ZVW 2006 2KW (versie A)" xfId="5"/>
  </cellStyles>
  <dxfs count="14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border diagonalUp="0" diagonalDown="0">
        <left/>
        <right/>
        <top/>
        <bottom/>
      </border>
    </dxf>
    <dxf>
      <numFmt numFmtId="30" formatCode="@"/>
      <alignment horizontal="general" vertical="bottom" textRotation="0" wrapText="0" indent="0" justifyLastLine="0" shrinkToFit="0" readingOrder="0"/>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mruColors>
      <color rgb="FFA9A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Wanbetalers!A1"/><Relationship Id="rId3" Type="http://schemas.openxmlformats.org/officeDocument/2006/relationships/hyperlink" Target="#a1_voorblad"/><Relationship Id="rId7" Type="http://schemas.openxmlformats.org/officeDocument/2006/relationships/hyperlink" Target="#a1_kostenverzamelstaat"/><Relationship Id="rId2" Type="http://schemas.openxmlformats.org/officeDocument/2006/relationships/hyperlink" Target="#a1_naw"/><Relationship Id="rId1" Type="http://schemas.openxmlformats.org/officeDocument/2006/relationships/hyperlink" Target="#a1_toelichting"/><Relationship Id="rId6" Type="http://schemas.openxmlformats.org/officeDocument/2006/relationships/hyperlink" Target="#a1_controle_overzicht"/><Relationship Id="rId5" Type="http://schemas.openxmlformats.org/officeDocument/2006/relationships/hyperlink" Target="#a1_spec_informatie_c"/><Relationship Id="rId10" Type="http://schemas.openxmlformats.org/officeDocument/2006/relationships/hyperlink" Target="#Contractinformatie!A1"/><Relationship Id="rId4" Type="http://schemas.openxmlformats.org/officeDocument/2006/relationships/hyperlink" Target="#a1_spec_informatie_a"/><Relationship Id="rId9" Type="http://schemas.openxmlformats.org/officeDocument/2006/relationships/hyperlink" Target="#a1_mededelingen"/></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4</xdr:row>
      <xdr:rowOff>19050</xdr:rowOff>
    </xdr:from>
    <xdr:to>
      <xdr:col>1</xdr:col>
      <xdr:colOff>2581275</xdr:colOff>
      <xdr:row>4</xdr:row>
      <xdr:rowOff>209550</xdr:rowOff>
    </xdr:to>
    <xdr:sp macro="[0]!Afdrukken_Toelichting" textlink="">
      <xdr:nvSpPr>
        <xdr:cNvPr id="1027" name="Rectangle 3"/>
        <xdr:cNvSpPr>
          <a:spLocks noChangeArrowheads="1"/>
        </xdr:cNvSpPr>
      </xdr:nvSpPr>
      <xdr:spPr bwMode="auto">
        <a:xfrm>
          <a:off x="2686050" y="704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1</xdr:col>
      <xdr:colOff>57150</xdr:colOff>
      <xdr:row>5</xdr:row>
      <xdr:rowOff>19050</xdr:rowOff>
    </xdr:from>
    <xdr:to>
      <xdr:col>1</xdr:col>
      <xdr:colOff>2581275</xdr:colOff>
      <xdr:row>5</xdr:row>
      <xdr:rowOff>209550</xdr:rowOff>
    </xdr:to>
    <xdr:sp macro="[0]!Afdrukken_NAW_gegevens" textlink="">
      <xdr:nvSpPr>
        <xdr:cNvPr id="1028" name="Rectangle 4"/>
        <xdr:cNvSpPr>
          <a:spLocks noChangeArrowheads="1"/>
        </xdr:cNvSpPr>
      </xdr:nvSpPr>
      <xdr:spPr bwMode="auto">
        <a:xfrm>
          <a:off x="2686050" y="942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1</xdr:col>
      <xdr:colOff>57150</xdr:colOff>
      <xdr:row>6</xdr:row>
      <xdr:rowOff>19050</xdr:rowOff>
    </xdr:from>
    <xdr:to>
      <xdr:col>1</xdr:col>
      <xdr:colOff>2581275</xdr:colOff>
      <xdr:row>6</xdr:row>
      <xdr:rowOff>209550</xdr:rowOff>
    </xdr:to>
    <xdr:sp macro="[0]!Afdrukken_Voorblad" textlink="">
      <xdr:nvSpPr>
        <xdr:cNvPr id="1033" name="Rectangle 9"/>
        <xdr:cNvSpPr>
          <a:spLocks noChangeArrowheads="1"/>
        </xdr:cNvSpPr>
      </xdr:nvSpPr>
      <xdr:spPr bwMode="auto">
        <a:xfrm>
          <a:off x="2686050" y="11811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Voorblad</a:t>
          </a:r>
        </a:p>
      </xdr:txBody>
    </xdr:sp>
    <xdr:clientData/>
  </xdr:twoCellAnchor>
  <xdr:twoCellAnchor>
    <xdr:from>
      <xdr:col>1</xdr:col>
      <xdr:colOff>57150</xdr:colOff>
      <xdr:row>9</xdr:row>
      <xdr:rowOff>19050</xdr:rowOff>
    </xdr:from>
    <xdr:to>
      <xdr:col>1</xdr:col>
      <xdr:colOff>2581275</xdr:colOff>
      <xdr:row>9</xdr:row>
      <xdr:rowOff>209550</xdr:rowOff>
    </xdr:to>
    <xdr:sp macro="[0]!Afdrukken_Specifieke_informatie_A" textlink="">
      <xdr:nvSpPr>
        <xdr:cNvPr id="1034" name="Rectangle 10"/>
        <xdr:cNvSpPr>
          <a:spLocks noChangeArrowheads="1"/>
        </xdr:cNvSpPr>
      </xdr:nvSpPr>
      <xdr:spPr bwMode="auto">
        <a:xfrm>
          <a:off x="26860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A</a:t>
          </a:r>
        </a:p>
      </xdr:txBody>
    </xdr:sp>
    <xdr:clientData/>
  </xdr:twoCellAnchor>
  <xdr:twoCellAnchor>
    <xdr:from>
      <xdr:col>1</xdr:col>
      <xdr:colOff>57150</xdr:colOff>
      <xdr:row>10</xdr:row>
      <xdr:rowOff>19050</xdr:rowOff>
    </xdr:from>
    <xdr:to>
      <xdr:col>1</xdr:col>
      <xdr:colOff>2581275</xdr:colOff>
      <xdr:row>10</xdr:row>
      <xdr:rowOff>209550</xdr:rowOff>
    </xdr:to>
    <xdr:sp macro="[0]!Afdrukken_Specifieke_informatie_C" textlink="">
      <xdr:nvSpPr>
        <xdr:cNvPr id="1036" name="Rectangle 12"/>
        <xdr:cNvSpPr>
          <a:spLocks noChangeArrowheads="1"/>
        </xdr:cNvSpPr>
      </xdr:nvSpPr>
      <xdr:spPr bwMode="auto">
        <a:xfrm>
          <a:off x="2686050" y="21336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C</a:t>
          </a:r>
        </a:p>
      </xdr:txBody>
    </xdr:sp>
    <xdr:clientData/>
  </xdr:twoCellAnchor>
  <xdr:twoCellAnchor>
    <xdr:from>
      <xdr:col>1</xdr:col>
      <xdr:colOff>57150</xdr:colOff>
      <xdr:row>13</xdr:row>
      <xdr:rowOff>19050</xdr:rowOff>
    </xdr:from>
    <xdr:to>
      <xdr:col>1</xdr:col>
      <xdr:colOff>2581275</xdr:colOff>
      <xdr:row>13</xdr:row>
      <xdr:rowOff>209550</xdr:rowOff>
    </xdr:to>
    <xdr:sp macro="[0]!Afdrukken_Contoleoverzicht" textlink="">
      <xdr:nvSpPr>
        <xdr:cNvPr id="1039" name="Rectangle 15"/>
        <xdr:cNvSpPr>
          <a:spLocks noChangeArrowheads="1"/>
        </xdr:cNvSpPr>
      </xdr:nvSpPr>
      <xdr:spPr bwMode="auto">
        <a:xfrm>
          <a:off x="2686050" y="2609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Controleoverzicht</a:t>
          </a:r>
        </a:p>
      </xdr:txBody>
    </xdr:sp>
    <xdr:clientData/>
  </xdr:twoCellAnchor>
  <xdr:twoCellAnchor>
    <xdr:from>
      <xdr:col>1</xdr:col>
      <xdr:colOff>57150</xdr:colOff>
      <xdr:row>14</xdr:row>
      <xdr:rowOff>19050</xdr:rowOff>
    </xdr:from>
    <xdr:to>
      <xdr:col>1</xdr:col>
      <xdr:colOff>2581275</xdr:colOff>
      <xdr:row>14</xdr:row>
      <xdr:rowOff>209550</xdr:rowOff>
    </xdr:to>
    <xdr:sp macro="[0]!Afdrukken_Alle_Tabbladen" textlink="">
      <xdr:nvSpPr>
        <xdr:cNvPr id="1040" name="Rectangle 16"/>
        <xdr:cNvSpPr>
          <a:spLocks noChangeArrowheads="1"/>
        </xdr:cNvSpPr>
      </xdr:nvSpPr>
      <xdr:spPr bwMode="auto">
        <a:xfrm>
          <a:off x="2686050" y="2847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Alle tabbladen afdrukken</a:t>
          </a:r>
        </a:p>
      </xdr:txBody>
    </xdr:sp>
    <xdr:clientData/>
  </xdr:twoCellAnchor>
  <xdr:twoCellAnchor>
    <xdr:from>
      <xdr:col>0</xdr:col>
      <xdr:colOff>57150</xdr:colOff>
      <xdr:row>4</xdr:row>
      <xdr:rowOff>19050</xdr:rowOff>
    </xdr:from>
    <xdr:to>
      <xdr:col>0</xdr:col>
      <xdr:colOff>2581275</xdr:colOff>
      <xdr:row>4</xdr:row>
      <xdr:rowOff>209550</xdr:rowOff>
    </xdr:to>
    <xdr:sp macro="" textlink="">
      <xdr:nvSpPr>
        <xdr:cNvPr id="1041" name="Rectangle 17">
          <a:hlinkClick xmlns:r="http://schemas.openxmlformats.org/officeDocument/2006/relationships" r:id="rId1"/>
        </xdr:cNvPr>
        <xdr:cNvSpPr>
          <a:spLocks noChangeArrowheads="1"/>
        </xdr:cNvSpPr>
      </xdr:nvSpPr>
      <xdr:spPr bwMode="auto">
        <a:xfrm>
          <a:off x="57150" y="704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0</xdr:col>
      <xdr:colOff>57150</xdr:colOff>
      <xdr:row>5</xdr:row>
      <xdr:rowOff>19050</xdr:rowOff>
    </xdr:from>
    <xdr:to>
      <xdr:col>0</xdr:col>
      <xdr:colOff>2581275</xdr:colOff>
      <xdr:row>5</xdr:row>
      <xdr:rowOff>209550</xdr:rowOff>
    </xdr:to>
    <xdr:sp macro="" textlink="">
      <xdr:nvSpPr>
        <xdr:cNvPr id="1042" name="Rectangle 18">
          <a:hlinkClick xmlns:r="http://schemas.openxmlformats.org/officeDocument/2006/relationships" r:id="rId2"/>
        </xdr:cNvPr>
        <xdr:cNvSpPr>
          <a:spLocks noChangeArrowheads="1"/>
        </xdr:cNvSpPr>
      </xdr:nvSpPr>
      <xdr:spPr bwMode="auto">
        <a:xfrm>
          <a:off x="57150" y="942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0</xdr:col>
      <xdr:colOff>57150</xdr:colOff>
      <xdr:row>6</xdr:row>
      <xdr:rowOff>19050</xdr:rowOff>
    </xdr:from>
    <xdr:to>
      <xdr:col>0</xdr:col>
      <xdr:colOff>2581275</xdr:colOff>
      <xdr:row>6</xdr:row>
      <xdr:rowOff>209550</xdr:rowOff>
    </xdr:to>
    <xdr:sp macro="" textlink="">
      <xdr:nvSpPr>
        <xdr:cNvPr id="1043" name="Rectangle 19">
          <a:hlinkClick xmlns:r="http://schemas.openxmlformats.org/officeDocument/2006/relationships" r:id="rId3"/>
        </xdr:cNvPr>
        <xdr:cNvSpPr>
          <a:spLocks noChangeArrowheads="1"/>
        </xdr:cNvSpPr>
      </xdr:nvSpPr>
      <xdr:spPr bwMode="auto">
        <a:xfrm>
          <a:off x="57150" y="11811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Voorblad</a:t>
          </a:r>
        </a:p>
      </xdr:txBody>
    </xdr:sp>
    <xdr:clientData/>
  </xdr:twoCellAnchor>
  <xdr:twoCellAnchor>
    <xdr:from>
      <xdr:col>0</xdr:col>
      <xdr:colOff>57150</xdr:colOff>
      <xdr:row>9</xdr:row>
      <xdr:rowOff>19050</xdr:rowOff>
    </xdr:from>
    <xdr:to>
      <xdr:col>0</xdr:col>
      <xdr:colOff>2581275</xdr:colOff>
      <xdr:row>9</xdr:row>
      <xdr:rowOff>209550</xdr:rowOff>
    </xdr:to>
    <xdr:sp macro="" textlink="">
      <xdr:nvSpPr>
        <xdr:cNvPr id="1044" name="Rectangle 20">
          <a:hlinkClick xmlns:r="http://schemas.openxmlformats.org/officeDocument/2006/relationships" r:id="rId4"/>
        </xdr:cNvPr>
        <xdr:cNvSpPr>
          <a:spLocks noChangeArrowheads="1"/>
        </xdr:cNvSpPr>
      </xdr:nvSpPr>
      <xdr:spPr bwMode="auto">
        <a:xfrm>
          <a:off x="571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A</a:t>
          </a:r>
        </a:p>
      </xdr:txBody>
    </xdr:sp>
    <xdr:clientData/>
  </xdr:twoCellAnchor>
  <xdr:twoCellAnchor>
    <xdr:from>
      <xdr:col>0</xdr:col>
      <xdr:colOff>57150</xdr:colOff>
      <xdr:row>10</xdr:row>
      <xdr:rowOff>19050</xdr:rowOff>
    </xdr:from>
    <xdr:to>
      <xdr:col>0</xdr:col>
      <xdr:colOff>2581275</xdr:colOff>
      <xdr:row>10</xdr:row>
      <xdr:rowOff>209550</xdr:rowOff>
    </xdr:to>
    <xdr:sp macro="" textlink="">
      <xdr:nvSpPr>
        <xdr:cNvPr id="1045" name="Rectangle 21">
          <a:hlinkClick xmlns:r="http://schemas.openxmlformats.org/officeDocument/2006/relationships" r:id="rId5"/>
        </xdr:cNvPr>
        <xdr:cNvSpPr>
          <a:spLocks noChangeArrowheads="1"/>
        </xdr:cNvSpPr>
      </xdr:nvSpPr>
      <xdr:spPr bwMode="auto">
        <a:xfrm>
          <a:off x="57150" y="21336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C</a:t>
          </a:r>
        </a:p>
      </xdr:txBody>
    </xdr:sp>
    <xdr:clientData/>
  </xdr:twoCellAnchor>
  <xdr:twoCellAnchor>
    <xdr:from>
      <xdr:col>0</xdr:col>
      <xdr:colOff>57150</xdr:colOff>
      <xdr:row>13</xdr:row>
      <xdr:rowOff>19050</xdr:rowOff>
    </xdr:from>
    <xdr:to>
      <xdr:col>0</xdr:col>
      <xdr:colOff>2581275</xdr:colOff>
      <xdr:row>13</xdr:row>
      <xdr:rowOff>209550</xdr:rowOff>
    </xdr:to>
    <xdr:sp macro="" textlink="">
      <xdr:nvSpPr>
        <xdr:cNvPr id="1047" name="Rectangle 23">
          <a:hlinkClick xmlns:r="http://schemas.openxmlformats.org/officeDocument/2006/relationships" r:id="rId6"/>
        </xdr:cNvPr>
        <xdr:cNvSpPr>
          <a:spLocks noChangeArrowheads="1"/>
        </xdr:cNvSpPr>
      </xdr:nvSpPr>
      <xdr:spPr bwMode="auto">
        <a:xfrm>
          <a:off x="57150" y="2609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Controleoverzicht</a:t>
          </a:r>
        </a:p>
      </xdr:txBody>
    </xdr:sp>
    <xdr:clientData/>
  </xdr:twoCellAnchor>
  <xdr:twoCellAnchor>
    <xdr:from>
      <xdr:col>1</xdr:col>
      <xdr:colOff>57150</xdr:colOff>
      <xdr:row>8</xdr:row>
      <xdr:rowOff>19050</xdr:rowOff>
    </xdr:from>
    <xdr:to>
      <xdr:col>1</xdr:col>
      <xdr:colOff>2581275</xdr:colOff>
      <xdr:row>8</xdr:row>
      <xdr:rowOff>209550</xdr:rowOff>
    </xdr:to>
    <xdr:sp macro="[0]!Afdrukken_Kostenverzamelstaat" textlink="">
      <xdr:nvSpPr>
        <xdr:cNvPr id="1049" name="Rectangle 25"/>
        <xdr:cNvSpPr>
          <a:spLocks noChangeArrowheads="1"/>
        </xdr:cNvSpPr>
      </xdr:nvSpPr>
      <xdr:spPr bwMode="auto">
        <a:xfrm>
          <a:off x="2686050" y="16573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Kostenverzamelstaat</a:t>
          </a:r>
        </a:p>
      </xdr:txBody>
    </xdr:sp>
    <xdr:clientData/>
  </xdr:twoCellAnchor>
  <xdr:twoCellAnchor>
    <xdr:from>
      <xdr:col>0</xdr:col>
      <xdr:colOff>57150</xdr:colOff>
      <xdr:row>8</xdr:row>
      <xdr:rowOff>19050</xdr:rowOff>
    </xdr:from>
    <xdr:to>
      <xdr:col>0</xdr:col>
      <xdr:colOff>2581275</xdr:colOff>
      <xdr:row>8</xdr:row>
      <xdr:rowOff>209550</xdr:rowOff>
    </xdr:to>
    <xdr:sp macro="" textlink="">
      <xdr:nvSpPr>
        <xdr:cNvPr id="1050" name="Rectangle 26">
          <a:hlinkClick xmlns:r="http://schemas.openxmlformats.org/officeDocument/2006/relationships" r:id="rId7"/>
        </xdr:cNvPr>
        <xdr:cNvSpPr>
          <a:spLocks noChangeArrowheads="1"/>
        </xdr:cNvSpPr>
      </xdr:nvSpPr>
      <xdr:spPr bwMode="auto">
        <a:xfrm>
          <a:off x="57150" y="16573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Kostenverzamelstaat </a:t>
          </a:r>
        </a:p>
      </xdr:txBody>
    </xdr:sp>
    <xdr:clientData/>
  </xdr:twoCellAnchor>
  <xdr:twoCellAnchor>
    <xdr:from>
      <xdr:col>1</xdr:col>
      <xdr:colOff>57150</xdr:colOff>
      <xdr:row>12</xdr:row>
      <xdr:rowOff>19050</xdr:rowOff>
    </xdr:from>
    <xdr:to>
      <xdr:col>1</xdr:col>
      <xdr:colOff>2581275</xdr:colOff>
      <xdr:row>12</xdr:row>
      <xdr:rowOff>209550</xdr:rowOff>
    </xdr:to>
    <xdr:sp macro="[0]!Afdrukken_Wanbetalers" textlink="">
      <xdr:nvSpPr>
        <xdr:cNvPr id="1051" name="Rectangle 27"/>
        <xdr:cNvSpPr>
          <a:spLocks noChangeArrowheads="1"/>
        </xdr:cNvSpPr>
      </xdr:nvSpPr>
      <xdr:spPr bwMode="auto">
        <a:xfrm>
          <a:off x="26860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Wanbetalers</a:t>
          </a:r>
        </a:p>
      </xdr:txBody>
    </xdr:sp>
    <xdr:clientData/>
  </xdr:twoCellAnchor>
  <xdr:twoCellAnchor>
    <xdr:from>
      <xdr:col>0</xdr:col>
      <xdr:colOff>57150</xdr:colOff>
      <xdr:row>12</xdr:row>
      <xdr:rowOff>19050</xdr:rowOff>
    </xdr:from>
    <xdr:to>
      <xdr:col>0</xdr:col>
      <xdr:colOff>2581275</xdr:colOff>
      <xdr:row>12</xdr:row>
      <xdr:rowOff>209550</xdr:rowOff>
    </xdr:to>
    <xdr:sp macro="" textlink="">
      <xdr:nvSpPr>
        <xdr:cNvPr id="1052" name="Rectangle 28">
          <a:hlinkClick xmlns:r="http://schemas.openxmlformats.org/officeDocument/2006/relationships" r:id="rId8"/>
        </xdr:cNvPr>
        <xdr:cNvSpPr>
          <a:spLocks noChangeArrowheads="1"/>
        </xdr:cNvSpPr>
      </xdr:nvSpPr>
      <xdr:spPr bwMode="auto">
        <a:xfrm>
          <a:off x="571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Wanbetalers</a:t>
          </a:r>
        </a:p>
      </xdr:txBody>
    </xdr:sp>
    <xdr:clientData/>
  </xdr:twoCellAnchor>
  <xdr:twoCellAnchor>
    <xdr:from>
      <xdr:col>1</xdr:col>
      <xdr:colOff>57150</xdr:colOff>
      <xdr:row>7</xdr:row>
      <xdr:rowOff>19050</xdr:rowOff>
    </xdr:from>
    <xdr:to>
      <xdr:col>1</xdr:col>
      <xdr:colOff>2581275</xdr:colOff>
      <xdr:row>7</xdr:row>
      <xdr:rowOff>209550</xdr:rowOff>
    </xdr:to>
    <xdr:sp macro="[0]!Afdrukken_Mededelingen" textlink="">
      <xdr:nvSpPr>
        <xdr:cNvPr id="1053" name="Rectangle 29"/>
        <xdr:cNvSpPr>
          <a:spLocks noChangeArrowheads="1"/>
        </xdr:cNvSpPr>
      </xdr:nvSpPr>
      <xdr:spPr bwMode="auto">
        <a:xfrm>
          <a:off x="2686050" y="14192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Mededelingen</a:t>
          </a:r>
        </a:p>
      </xdr:txBody>
    </xdr:sp>
    <xdr:clientData/>
  </xdr:twoCellAnchor>
  <xdr:twoCellAnchor>
    <xdr:from>
      <xdr:col>0</xdr:col>
      <xdr:colOff>57150</xdr:colOff>
      <xdr:row>7</xdr:row>
      <xdr:rowOff>19050</xdr:rowOff>
    </xdr:from>
    <xdr:to>
      <xdr:col>0</xdr:col>
      <xdr:colOff>2581275</xdr:colOff>
      <xdr:row>7</xdr:row>
      <xdr:rowOff>209550</xdr:rowOff>
    </xdr:to>
    <xdr:sp macro="" textlink="">
      <xdr:nvSpPr>
        <xdr:cNvPr id="1054" name="Rectangle 30">
          <a:hlinkClick xmlns:r="http://schemas.openxmlformats.org/officeDocument/2006/relationships" r:id="rId9"/>
        </xdr:cNvPr>
        <xdr:cNvSpPr>
          <a:spLocks noChangeArrowheads="1"/>
        </xdr:cNvSpPr>
      </xdr:nvSpPr>
      <xdr:spPr bwMode="auto">
        <a:xfrm>
          <a:off x="57150" y="14192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Mededelingen</a:t>
          </a:r>
        </a:p>
      </xdr:txBody>
    </xdr:sp>
    <xdr:clientData/>
  </xdr:twoCellAnchor>
  <xdr:twoCellAnchor>
    <xdr:from>
      <xdr:col>1</xdr:col>
      <xdr:colOff>57150</xdr:colOff>
      <xdr:row>11</xdr:row>
      <xdr:rowOff>19050</xdr:rowOff>
    </xdr:from>
    <xdr:to>
      <xdr:col>1</xdr:col>
      <xdr:colOff>2581275</xdr:colOff>
      <xdr:row>11</xdr:row>
      <xdr:rowOff>209550</xdr:rowOff>
    </xdr:to>
    <xdr:sp macro="[0]!Afdrukken_Contractinformatie" textlink="">
      <xdr:nvSpPr>
        <xdr:cNvPr id="2" name="Rectangle 27"/>
        <xdr:cNvSpPr>
          <a:spLocks noChangeArrowheads="1"/>
        </xdr:cNvSpPr>
      </xdr:nvSpPr>
      <xdr:spPr bwMode="auto">
        <a:xfrm>
          <a:off x="26860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Contractinformatie</a:t>
          </a:r>
        </a:p>
      </xdr:txBody>
    </xdr:sp>
    <xdr:clientData/>
  </xdr:twoCellAnchor>
  <xdr:twoCellAnchor>
    <xdr:from>
      <xdr:col>0</xdr:col>
      <xdr:colOff>57150</xdr:colOff>
      <xdr:row>11</xdr:row>
      <xdr:rowOff>19050</xdr:rowOff>
    </xdr:from>
    <xdr:to>
      <xdr:col>0</xdr:col>
      <xdr:colOff>2581275</xdr:colOff>
      <xdr:row>11</xdr:row>
      <xdr:rowOff>209550</xdr:rowOff>
    </xdr:to>
    <xdr:sp macro="" textlink="">
      <xdr:nvSpPr>
        <xdr:cNvPr id="3" name="Rectangle 28">
          <a:hlinkClick xmlns:r="http://schemas.openxmlformats.org/officeDocument/2006/relationships" r:id="rId10"/>
        </xdr:cNvPr>
        <xdr:cNvSpPr>
          <a:spLocks noChangeArrowheads="1"/>
        </xdr:cNvSpPr>
      </xdr:nvSpPr>
      <xdr:spPr bwMode="auto">
        <a:xfrm>
          <a:off x="571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Contractinformatie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190500</xdr:colOff>
      <xdr:row>49</xdr:row>
      <xdr:rowOff>0</xdr:rowOff>
    </xdr:from>
    <xdr:to>
      <xdr:col>11</xdr:col>
      <xdr:colOff>0</xdr:colOff>
      <xdr:row>49</xdr:row>
      <xdr:rowOff>0</xdr:rowOff>
    </xdr:to>
    <xdr:sp macro="" textlink="">
      <xdr:nvSpPr>
        <xdr:cNvPr id="11265" name="Text Box 1"/>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66" name="Text Box 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67" name="Text Box 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69" name="Text Box 5"/>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0" name="Text Box 6"/>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1" name="Text Box 7"/>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72" name="Text Box 8"/>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3" name="Text Box 9"/>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4" name="Text Box 10"/>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75" name="Text Box 11"/>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6" name="Text Box 1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7" name="Text Box 1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9</xdr:row>
      <xdr:rowOff>0</xdr:rowOff>
    </xdr:from>
    <xdr:to>
      <xdr:col>11</xdr:col>
      <xdr:colOff>0</xdr:colOff>
      <xdr:row>9</xdr:row>
      <xdr:rowOff>0</xdr:rowOff>
    </xdr:to>
    <xdr:sp macro="" textlink="">
      <xdr:nvSpPr>
        <xdr:cNvPr id="11278" name="Text Box 1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1279"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9</xdr:row>
      <xdr:rowOff>0</xdr:rowOff>
    </xdr:from>
    <xdr:to>
      <xdr:col>11</xdr:col>
      <xdr:colOff>0</xdr:colOff>
      <xdr:row>9</xdr:row>
      <xdr:rowOff>0</xdr:rowOff>
    </xdr:to>
    <xdr:sp macro="" textlink="">
      <xdr:nvSpPr>
        <xdr:cNvPr id="11280" name="Text Box 16"/>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9</xdr:row>
      <xdr:rowOff>0</xdr:rowOff>
    </xdr:from>
    <xdr:to>
      <xdr:col>11</xdr:col>
      <xdr:colOff>0</xdr:colOff>
      <xdr:row>9</xdr:row>
      <xdr:rowOff>0</xdr:rowOff>
    </xdr:to>
    <xdr:sp macro="" textlink="">
      <xdr:nvSpPr>
        <xdr:cNvPr id="11283" name="Text Box 19"/>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55</xdr:row>
      <xdr:rowOff>0</xdr:rowOff>
    </xdr:from>
    <xdr:to>
      <xdr:col>12</xdr:col>
      <xdr:colOff>0</xdr:colOff>
      <xdr:row>55</xdr:row>
      <xdr:rowOff>0</xdr:rowOff>
    </xdr:to>
    <xdr:sp macro="" textlink="">
      <xdr:nvSpPr>
        <xdr:cNvPr id="8193" name="Text Box 1"/>
        <xdr:cNvSpPr txBox="1">
          <a:spLocks noChangeArrowheads="1"/>
        </xdr:cNvSpPr>
      </xdr:nvSpPr>
      <xdr:spPr bwMode="auto">
        <a:xfrm>
          <a:off x="971550" y="10648950"/>
          <a:ext cx="66103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Het betreft hier het totaal van de specificatie in de budgetteringsinformatie.</a:t>
          </a:r>
        </a:p>
        <a:p>
          <a:pPr algn="l" rtl="0">
            <a:defRPr sz="1000"/>
          </a:pPr>
          <a:r>
            <a:rPr lang="nl-NL" sz="800" b="0" i="0" u="none" strike="noStrike" baseline="0">
              <a:solidFill>
                <a:srgbClr val="000000"/>
              </a:solidFill>
              <a:latin typeface="Arial"/>
              <a:cs typeface="Arial"/>
            </a:rPr>
            <a:t>2) Het betreft hier het totaal van het codenummer op de kostenverzamelstaat.</a:t>
          </a:r>
        </a:p>
        <a:p>
          <a:pPr algn="l" rtl="0">
            <a:defRPr sz="1000"/>
          </a:pPr>
          <a:r>
            <a:rPr lang="nl-NL" sz="800" b="0" i="0" u="none" strike="noStrike" baseline="0">
              <a:solidFill>
                <a:srgbClr val="000000"/>
              </a:solidFill>
              <a:latin typeface="Arial"/>
              <a:cs typeface="Arial"/>
            </a:rPr>
            <a:t>3) Het betreft hier de som van code 600, 603 en 606 op pagina 1.</a:t>
          </a:r>
        </a:p>
        <a:p>
          <a:pPr algn="l" rtl="0">
            <a:defRPr sz="1000"/>
          </a:pPr>
          <a:r>
            <a:rPr lang="nl-NL" sz="800" b="0" i="0" u="none" strike="noStrike" baseline="0">
              <a:solidFill>
                <a:srgbClr val="000000"/>
              </a:solidFill>
              <a:latin typeface="Arial"/>
              <a:cs typeface="Arial"/>
            </a:rPr>
            <a:t>4) Het betreft hier de som van kosten academische, algemene en categorale ziekenhuizen (onderdeel van code 610) op pagina 10,</a:t>
          </a:r>
        </a:p>
        <a:p>
          <a:pPr algn="l" rtl="0">
            <a:defRPr sz="1000"/>
          </a:pPr>
          <a:r>
            <a:rPr lang="nl-NL" sz="800" b="0" i="0" u="none" strike="noStrike" baseline="0">
              <a:solidFill>
                <a:srgbClr val="000000"/>
              </a:solidFill>
              <a:latin typeface="Arial"/>
              <a:cs typeface="Arial"/>
            </a:rPr>
            <a:t>     exclusief bovenregionale toeslagen academische ziekenhuizen.</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8204" name="Rectangle 12"/>
        <xdr:cNvSpPr>
          <a:spLocks noChangeArrowheads="1"/>
        </xdr:cNvSpPr>
      </xdr:nvSpPr>
      <xdr:spPr bwMode="auto">
        <a:xfrm>
          <a:off x="1133475" y="295275"/>
          <a:ext cx="800100" cy="18097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0</xdr:row>
      <xdr:rowOff>142875</xdr:rowOff>
    </xdr:from>
    <xdr:to>
      <xdr:col>2</xdr:col>
      <xdr:colOff>495300</xdr:colOff>
      <xdr:row>1</xdr:row>
      <xdr:rowOff>95250</xdr:rowOff>
    </xdr:to>
    <xdr:sp macro="[0]!Hoofdmenu" textlink="">
      <xdr:nvSpPr>
        <xdr:cNvPr id="2074" name="Rectangle 26"/>
        <xdr:cNvSpPr>
          <a:spLocks noChangeArrowheads="1"/>
        </xdr:cNvSpPr>
      </xdr:nvSpPr>
      <xdr:spPr bwMode="auto">
        <a:xfrm>
          <a:off x="838200" y="142875"/>
          <a:ext cx="800100" cy="180975"/>
        </a:xfrm>
        <a:prstGeom prst="rect">
          <a:avLst/>
        </a:prstGeom>
        <a:solidFill>
          <a:srgbClr val="777C00"/>
        </a:solidFill>
        <a:ln w="9525">
          <a:solidFill>
            <a:srgbClr val="FFFFFF"/>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1</xdr:col>
      <xdr:colOff>9525</xdr:colOff>
      <xdr:row>4</xdr:row>
      <xdr:rowOff>28575</xdr:rowOff>
    </xdr:from>
    <xdr:to>
      <xdr:col>11</xdr:col>
      <xdr:colOff>504825</xdr:colOff>
      <xdr:row>44</xdr:row>
      <xdr:rowOff>142875</xdr:rowOff>
    </xdr:to>
    <xdr:sp macro="" textlink="">
      <xdr:nvSpPr>
        <xdr:cNvPr id="2076" name="Text Box 28"/>
        <xdr:cNvSpPr txBox="1">
          <a:spLocks noChangeArrowheads="1"/>
        </xdr:cNvSpPr>
      </xdr:nvSpPr>
      <xdr:spPr bwMode="auto">
        <a:xfrm>
          <a:off x="542925" y="809625"/>
          <a:ext cx="6591300" cy="6591300"/>
        </a:xfrm>
        <a:prstGeom prst="rect">
          <a:avLst/>
        </a:prstGeom>
        <a:solidFill>
          <a:srgbClr val="E4E5CC"/>
        </a:solidFill>
        <a:ln>
          <a:noFill/>
        </a:ln>
        <a:extLst/>
      </xdr:spPr>
      <xdr:txBody>
        <a:bodyPr vertOverflow="clip" wrap="square" lIns="36576" tIns="18288" rIns="0" bIns="0" anchor="t" upright="1"/>
        <a:lstStyle/>
        <a:p>
          <a:pPr algn="l" rtl="0">
            <a:defRPr sz="1000"/>
          </a:pPr>
          <a:r>
            <a:rPr lang="nl-NL" sz="900" b="1" i="0" u="none" strike="noStrike" baseline="0">
              <a:solidFill>
                <a:srgbClr val="000000"/>
              </a:solidFill>
              <a:latin typeface="Verdana"/>
              <a:ea typeface="Verdana"/>
              <a:cs typeface="Verdana"/>
            </a:rPr>
            <a:t>Informatie</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 Zorgverzekeringswet'.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Handleiding</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Aandachtspunten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a:t>
          </a:r>
          <a:r>
            <a:rPr lang="nl-NL" sz="900" b="1" i="0" u="none" strike="noStrike" baseline="0">
              <a:solidFill>
                <a:srgbClr val="000000"/>
              </a:solidFill>
              <a:latin typeface="Verdana"/>
              <a:ea typeface="Verdana"/>
              <a:cs typeface="Verdana"/>
            </a:rPr>
            <a:t>in hele euro's</a:t>
          </a:r>
          <a:r>
            <a:rPr lang="nl-NL" sz="900" b="0" i="0" u="none" strike="noStrike" baseline="0">
              <a:solidFill>
                <a:srgbClr val="000000"/>
              </a:solidFill>
              <a:latin typeface="Verdana"/>
              <a:ea typeface="Verdana"/>
              <a:cs typeface="Verdana"/>
            </a:rPr>
            <a:t> in te vullen.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9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Eventuele verschillen die in het controle-overzicht zichtbaar worden, kunt u toelichten op het werkblad Mededelingen. Geef hier ook een toelichting als u bepaalde specificaties niet heeft ingevuld.</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Inlichtingen</a:t>
          </a:r>
        </a:p>
        <a:p>
          <a:pPr algn="l" rtl="0">
            <a:defRPr sz="1000"/>
          </a:pPr>
          <a:endParaRPr lang="nl-NL" sz="9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Met inhoudelijke en  technische vragen over dit format kunt u zich wenden tot: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e-mail: </a:t>
          </a:r>
          <a:r>
            <a:rPr lang="nl-NL" sz="900" b="1" i="1" u="none" strike="noStrike" baseline="0">
              <a:solidFill>
                <a:srgbClr val="000000"/>
              </a:solidFill>
              <a:latin typeface="Verdana"/>
              <a:ea typeface="Verdana"/>
              <a:cs typeface="Verdana"/>
            </a:rPr>
            <a:t>verslagdocumenten@zinl.nl</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Opsturen van de kwartaalstaat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kwartaalstaat moet </a:t>
          </a:r>
          <a:r>
            <a:rPr lang="nl-NL" sz="900" b="1" i="0" u="none" strike="noStrike" baseline="0">
              <a:solidFill>
                <a:srgbClr val="000000"/>
              </a:solidFill>
              <a:latin typeface="Verdana"/>
              <a:ea typeface="Verdana"/>
              <a:cs typeface="Verdana"/>
            </a:rPr>
            <a:t>uiterlijk op 28 april 2020</a:t>
          </a:r>
          <a:r>
            <a:rPr lang="nl-NL" sz="900" b="0" i="0" u="none" strike="noStrike" baseline="0">
              <a:solidFill>
                <a:srgbClr val="000000"/>
              </a:solidFill>
              <a:latin typeface="Verdana"/>
              <a:ea typeface="Verdana"/>
              <a:cs typeface="Verdana"/>
            </a:rPr>
            <a:t> door Zorginstituut Nederland zijn ontvangen. Aanlevering op papier is niet nodig. U kunt ermee volstaan het ingevulde format te e-mailen naar         </a:t>
          </a:r>
          <a:r>
            <a:rPr lang="nl-NL" sz="900" b="1" i="0" u="none" strike="noStrike" baseline="0">
              <a:solidFill>
                <a:srgbClr val="000000"/>
              </a:solidFill>
              <a:latin typeface="Verdana"/>
              <a:ea typeface="Verdana"/>
              <a:cs typeface="Verdana"/>
            </a:rPr>
            <a:t>verslagdocumenten@zinl.nl.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Het Zorginstituut biedt u ook de mogelijkheid het Excelbestand aan te bieden via de secure e-mailtoepassing Cryptshare. Indien u daarvan gebruik wilt maken, neemt u dan contact op via </a:t>
          </a:r>
          <a:r>
            <a:rPr lang="nl-NL" sz="900" b="1" i="1" u="none" strike="noStrike" baseline="0">
              <a:solidFill>
                <a:srgbClr val="000000"/>
              </a:solidFill>
              <a:latin typeface="Verdana"/>
              <a:ea typeface="Verdana"/>
              <a:cs typeface="Verdana"/>
            </a:rPr>
            <a:t>verslagdocumenten@zinl.nl</a:t>
          </a:r>
          <a:r>
            <a:rPr lang="nl-NL" sz="900" b="0" i="0" u="none" strike="noStrike" baseline="0">
              <a:solidFill>
                <a:srgbClr val="000000"/>
              </a:solidFill>
              <a:latin typeface="Verdana"/>
              <a:ea typeface="Verdana"/>
              <a:cs typeface="Verdana"/>
            </a:rPr>
            <a:t>.</a:t>
          </a:r>
        </a:p>
        <a:p>
          <a:pPr algn="l" rtl="0">
            <a:defRPr sz="1000"/>
          </a:pPr>
          <a:endParaRPr lang="nl-NL" sz="900" b="0" i="0" u="none" strike="noStrike" baseline="0">
            <a:solidFill>
              <a:srgbClr val="000000"/>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1</xdr:row>
      <xdr:rowOff>28575</xdr:rowOff>
    </xdr:from>
    <xdr:to>
      <xdr:col>3</xdr:col>
      <xdr:colOff>971550</xdr:colOff>
      <xdr:row>2</xdr:row>
      <xdr:rowOff>47625</xdr:rowOff>
    </xdr:to>
    <xdr:sp macro="[0]!Hoofdmenu" textlink="">
      <xdr:nvSpPr>
        <xdr:cNvPr id="4100" name="Rectangle 4"/>
        <xdr:cNvSpPr>
          <a:spLocks noChangeArrowheads="1"/>
        </xdr:cNvSpPr>
      </xdr:nvSpPr>
      <xdr:spPr bwMode="auto">
        <a:xfrm>
          <a:off x="1047750" y="190500"/>
          <a:ext cx="800100" cy="180975"/>
        </a:xfrm>
        <a:prstGeom prst="rect">
          <a:avLst/>
        </a:prstGeom>
        <a:solidFill>
          <a:srgbClr val="777C00"/>
        </a:solidFill>
        <a:ln>
          <a:noFill/>
        </a:ln>
        <a:extLst/>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647700</xdr:colOff>
      <xdr:row>6</xdr:row>
      <xdr:rowOff>47625</xdr:rowOff>
    </xdr:from>
    <xdr:to>
      <xdr:col>10</xdr:col>
      <xdr:colOff>742950</xdr:colOff>
      <xdr:row>10</xdr:row>
      <xdr:rowOff>28575</xdr:rowOff>
    </xdr:to>
    <xdr:pic>
      <xdr:nvPicPr>
        <xdr:cNvPr id="409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1524000" y="1076325"/>
          <a:ext cx="4933950" cy="895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50</xdr:row>
      <xdr:rowOff>0</xdr:rowOff>
    </xdr:from>
    <xdr:to>
      <xdr:col>10</xdr:col>
      <xdr:colOff>0</xdr:colOff>
      <xdr:row>50</xdr:row>
      <xdr:rowOff>0</xdr:rowOff>
    </xdr:to>
    <xdr:sp macro="" textlink="">
      <xdr:nvSpPr>
        <xdr:cNvPr id="12289" name="Text Box 1"/>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0" name="Text Box 2"/>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1" name="Text Box 3"/>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292" name="Text Box 4"/>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3" name="Text Box 5"/>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4" name="Text Box 6"/>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5" name="Text Box 7"/>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6" name="Text Box 8"/>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7" name="Text Box 9"/>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8" name="Text Box 10"/>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9" name="Text Box 11"/>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300" name="Text Box 12"/>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301" name="Text Box 13"/>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2" name="Text Box 14"/>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2303"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4" name="Text Box 16"/>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5" name="Text Box 17"/>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6" name="Text Box 18"/>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7" name="Text Box 19"/>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8" name="Text Box 20"/>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9" name="Text Box 21"/>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10" name="Text Box 22"/>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38100</xdr:colOff>
      <xdr:row>8</xdr:row>
      <xdr:rowOff>76200</xdr:rowOff>
    </xdr:from>
    <xdr:to>
      <xdr:col>11</xdr:col>
      <xdr:colOff>857250</xdr:colOff>
      <xdr:row>47</xdr:row>
      <xdr:rowOff>219075</xdr:rowOff>
    </xdr:to>
    <xdr:sp macro="" textlink="" fLocksText="0">
      <xdr:nvSpPr>
        <xdr:cNvPr id="5143" name="Text Box 23"/>
        <xdr:cNvSpPr txBox="1">
          <a:spLocks noChangeArrowheads="1"/>
        </xdr:cNvSpPr>
      </xdr:nvSpPr>
      <xdr:spPr bwMode="auto">
        <a:xfrm>
          <a:off x="1000125" y="1562100"/>
          <a:ext cx="7753350" cy="9058275"/>
        </a:xfrm>
        <a:prstGeom prst="rect">
          <a:avLst/>
        </a:prstGeom>
        <a:solidFill>
          <a:srgbClr val="FFFFFF"/>
        </a:solidFill>
        <a:ln w="9525" algn="ctr">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304800</xdr:colOff>
      <xdr:row>0</xdr:row>
      <xdr:rowOff>152400</xdr:rowOff>
    </xdr:from>
    <xdr:to>
      <xdr:col>1</xdr:col>
      <xdr:colOff>1104900</xdr:colOff>
      <xdr:row>1</xdr:row>
      <xdr:rowOff>104775</xdr:rowOff>
    </xdr:to>
    <xdr:sp macro="[0]!Hoofdmenu" textlink="">
      <xdr:nvSpPr>
        <xdr:cNvPr id="3074" name="Rectangle 2"/>
        <xdr:cNvSpPr>
          <a:spLocks noChangeArrowheads="1"/>
        </xdr:cNvSpPr>
      </xdr:nvSpPr>
      <xdr:spPr bwMode="auto">
        <a:xfrm>
          <a:off x="466725" y="152400"/>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xdr:colOff>
      <xdr:row>0</xdr:row>
      <xdr:rowOff>0</xdr:rowOff>
    </xdr:to>
    <xdr:sp macro="" textlink="">
      <xdr:nvSpPr>
        <xdr:cNvPr id="10244" name="Text Box 4"/>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45" name="Text Box 5"/>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46" name="Text Box 6"/>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47" name="Text Box 7"/>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10248" name="Text Box 8"/>
        <xdr:cNvSpPr txBox="1">
          <a:spLocks noChangeArrowheads="1"/>
        </xdr:cNvSpPr>
      </xdr:nvSpPr>
      <xdr:spPr bwMode="auto">
        <a:xfrm>
          <a:off x="971550" y="0"/>
          <a:ext cx="6372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49" name="Text Box 9"/>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2003 inclusief balanspost vermenigvuldigd met definitieve variabele</a:t>
          </a:r>
        </a:p>
        <a:p>
          <a:pPr algn="l" rtl="0">
            <a:defRPr sz="1000"/>
          </a:pPr>
          <a:r>
            <a:rPr lang="nl-NL" sz="800" b="0" i="0" u="none" strike="noStrike" baseline="0">
              <a:solidFill>
                <a:srgbClr val="000000"/>
              </a:solidFill>
              <a:latin typeface="Arial"/>
              <a:cs typeface="Arial"/>
            </a:rPr>
            <a:t>   verpleegtarief (ontvangt u zo spoedig mogelijk).</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50" name="Text Box 10"/>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51" name="Text Box 11"/>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52" name="Text Box 12"/>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1.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53" name="Text Box 13"/>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5</xdr:col>
      <xdr:colOff>200025</xdr:colOff>
      <xdr:row>0</xdr:row>
      <xdr:rowOff>0</xdr:rowOff>
    </xdr:from>
    <xdr:to>
      <xdr:col>6</xdr:col>
      <xdr:colOff>485775</xdr:colOff>
      <xdr:row>0</xdr:row>
      <xdr:rowOff>0</xdr:rowOff>
    </xdr:to>
    <xdr:sp macro="[0]!Omhoog" textlink="">
      <xdr:nvSpPr>
        <xdr:cNvPr id="10254" name="Rectangle 14"/>
        <xdr:cNvSpPr>
          <a:spLocks noChangeArrowheads="1"/>
        </xdr:cNvSpPr>
      </xdr:nvSpPr>
      <xdr:spPr bwMode="auto">
        <a:xfrm>
          <a:off x="3248025" y="0"/>
          <a:ext cx="5810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5</xdr:col>
      <xdr:colOff>200025</xdr:colOff>
      <xdr:row>0</xdr:row>
      <xdr:rowOff>0</xdr:rowOff>
    </xdr:from>
    <xdr:to>
      <xdr:col>6</xdr:col>
      <xdr:colOff>485775</xdr:colOff>
      <xdr:row>0</xdr:row>
      <xdr:rowOff>0</xdr:rowOff>
    </xdr:to>
    <xdr:sp macro="[0]!Omlaag" textlink="">
      <xdr:nvSpPr>
        <xdr:cNvPr id="10255" name="Rectangle 15"/>
        <xdr:cNvSpPr>
          <a:spLocks noChangeArrowheads="1"/>
        </xdr:cNvSpPr>
      </xdr:nvSpPr>
      <xdr:spPr bwMode="auto">
        <a:xfrm>
          <a:off x="3248025" y="0"/>
          <a:ext cx="5810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6</xdr:col>
      <xdr:colOff>609600</xdr:colOff>
      <xdr:row>0</xdr:row>
      <xdr:rowOff>0</xdr:rowOff>
    </xdr:from>
    <xdr:to>
      <xdr:col>8</xdr:col>
      <xdr:colOff>285750</xdr:colOff>
      <xdr:row>0</xdr:row>
      <xdr:rowOff>0</xdr:rowOff>
    </xdr:to>
    <xdr:sp macro="[0]!print_pagina_spec_informatie_a" textlink="">
      <xdr:nvSpPr>
        <xdr:cNvPr id="10256" name="Rectangle 16"/>
        <xdr:cNvSpPr>
          <a:spLocks noChangeArrowheads="1"/>
        </xdr:cNvSpPr>
      </xdr:nvSpPr>
      <xdr:spPr bwMode="auto">
        <a:xfrm>
          <a:off x="38290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specifieke pagina printen</a:t>
          </a:r>
        </a:p>
      </xdr:txBody>
    </xdr:sp>
    <xdr:clientData/>
  </xdr:twoCellAnchor>
  <xdr:twoCellAnchor>
    <xdr:from>
      <xdr:col>6</xdr:col>
      <xdr:colOff>609600</xdr:colOff>
      <xdr:row>0</xdr:row>
      <xdr:rowOff>0</xdr:rowOff>
    </xdr:from>
    <xdr:to>
      <xdr:col>8</xdr:col>
      <xdr:colOff>285750</xdr:colOff>
      <xdr:row>0</xdr:row>
      <xdr:rowOff>0</xdr:rowOff>
    </xdr:to>
    <xdr:sp macro="[0]!print_alles_spec_informatie_a" textlink="">
      <xdr:nvSpPr>
        <xdr:cNvPr id="10257" name="Rectangle 17"/>
        <xdr:cNvSpPr>
          <a:spLocks noChangeArrowheads="1"/>
        </xdr:cNvSpPr>
      </xdr:nvSpPr>
      <xdr:spPr bwMode="auto">
        <a:xfrm>
          <a:off x="38290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alle pagina's</a:t>
          </a:r>
        </a:p>
      </xdr:txBody>
    </xdr:sp>
    <xdr:clientData/>
  </xdr:twoCellAnchor>
  <xdr:twoCellAnchor>
    <xdr:from>
      <xdr:col>3</xdr:col>
      <xdr:colOff>161925</xdr:colOff>
      <xdr:row>0</xdr:row>
      <xdr:rowOff>0</xdr:rowOff>
    </xdr:from>
    <xdr:to>
      <xdr:col>5</xdr:col>
      <xdr:colOff>85725</xdr:colOff>
      <xdr:row>0</xdr:row>
      <xdr:rowOff>0</xdr:rowOff>
    </xdr:to>
    <xdr:sp macro="[0]!Hoofdmenu" textlink="">
      <xdr:nvSpPr>
        <xdr:cNvPr id="10258" name="Rectangle 18"/>
        <xdr:cNvSpPr>
          <a:spLocks noChangeArrowheads="1"/>
        </xdr:cNvSpPr>
      </xdr:nvSpPr>
      <xdr:spPr bwMode="auto">
        <a:xfrm>
          <a:off x="1133475" y="0"/>
          <a:ext cx="20002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59" name="Text Box 19"/>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60" name="Text Box 20"/>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2.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1" name="Text Box 21"/>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2" name="Text Box 22"/>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63" name="Text Box 23"/>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64" name="Text Box 24"/>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10265" name="Text Box 25"/>
        <xdr:cNvSpPr txBox="1">
          <a:spLocks noChangeArrowheads="1"/>
        </xdr:cNvSpPr>
      </xdr:nvSpPr>
      <xdr:spPr bwMode="auto">
        <a:xfrm>
          <a:off x="971550" y="0"/>
          <a:ext cx="6372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0</xdr:colOff>
      <xdr:row>0</xdr:row>
      <xdr:rowOff>0</xdr:rowOff>
    </xdr:to>
    <xdr:sp macro="" textlink="">
      <xdr:nvSpPr>
        <xdr:cNvPr id="10266" name="Text Box 26"/>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3.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7" name="Text Box 27"/>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68" name="Text Box 2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69" name="Text Box 2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0" name="Text Box 3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1" name="Text Box 3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2" name="Text Box 3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3" name="Text Box 33"/>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4" name="Text Box 34"/>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5" name="Text Box 35"/>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6" name="Text Box 36"/>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7" name="Text Box 37"/>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8" name="Text Box 3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9" name="Text Box 3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80" name="Text Box 4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81" name="Text Box 4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82" name="Text Box 4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83" name="Text Box 4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84" name="Text Box 4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85" name="Text Box 4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86" name="Text Box 4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87" name="Text Box 4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88" name="Text Box 4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89" name="Text Box 4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90" name="Text Box 50"/>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91" name="Text Box 51"/>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92" name="Text Box 5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93" name="Text Box 5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94" name="Text Box 5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95" name="Text Box 5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96" name="Text Box 5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97" name="Text Box 5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298" name="Text Box 5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299" name="Text Box 5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00" name="Text Box 60"/>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01" name="Text Box 61"/>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02" name="Text Box 6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03" name="Text Box 6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04" name="Text Box 6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05" name="Text Box 6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06" name="Text Box 6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07" name="Text Box 6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08" name="Text Box 6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09" name="Text Box 6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0311" name="Rectangle 71"/>
        <xdr:cNvSpPr>
          <a:spLocks noChangeArrowheads="1"/>
        </xdr:cNvSpPr>
      </xdr:nvSpPr>
      <xdr:spPr bwMode="auto">
        <a:xfrm>
          <a:off x="1133475"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13" name="Text Box 7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14" name="Text Box 7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15" name="Text Box 7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16" name="Text Box 7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17" name="Text Box 7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18" name="Text Box 7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19" name="Text Box 7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20" name="Text Box 8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21" name="Text Box 81"/>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22" name="Text Box 82"/>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23" name="Text Box 8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24" name="Text Box 8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25" name="Text Box 8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26" name="Text Box 8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27" name="Text Box 8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28" name="Text Box 8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29" name="Text Box 8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30" name="Text Box 9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31" name="Text Box 91"/>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32" name="Text Box 92"/>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33" name="Text Box 9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34" name="Text Box 9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35" name="Text Box 9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36" name="Text Box 9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37" name="Text Box 9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38" name="Text Box 9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147</xdr:row>
      <xdr:rowOff>0</xdr:rowOff>
    </xdr:from>
    <xdr:to>
      <xdr:col>11</xdr:col>
      <xdr:colOff>752475</xdr:colOff>
      <xdr:row>147</xdr:row>
      <xdr:rowOff>0</xdr:rowOff>
    </xdr:to>
    <xdr:sp macro="" textlink="">
      <xdr:nvSpPr>
        <xdr:cNvPr id="10339" name="Text Box 9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147</xdr:row>
      <xdr:rowOff>0</xdr:rowOff>
    </xdr:from>
    <xdr:to>
      <xdr:col>12</xdr:col>
      <xdr:colOff>0</xdr:colOff>
      <xdr:row>147</xdr:row>
      <xdr:rowOff>0</xdr:rowOff>
    </xdr:to>
    <xdr:sp macro="" textlink="">
      <xdr:nvSpPr>
        <xdr:cNvPr id="10340" name="Text Box 10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21" name="Text Box 1"/>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2" name="Text Box 2"/>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3" name="Text Box 3"/>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4" name="Text Box 4"/>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5" name="Text Box 5"/>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6" name="Text Box 6"/>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7" name="Text Box 7"/>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28" name="Text Box 8"/>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9" name="Text Box 9"/>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30" name="Text Box 10"/>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1" name="Text Box 11"/>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2" name="Text Box 12"/>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3" name="Text Box 13"/>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4" name="Text Box 14"/>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35" name="Text Box 15"/>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36" name="Text Box 16"/>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37" name="Text Box 17"/>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38" name="Text Box 18"/>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5139" name="Text Box 19"/>
        <xdr:cNvSpPr txBox="1">
          <a:spLocks noChangeArrowheads="1"/>
        </xdr:cNvSpPr>
      </xdr:nvSpPr>
      <xdr:spPr bwMode="auto">
        <a:xfrm>
          <a:off x="971550" y="0"/>
          <a:ext cx="62198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0" name="Text Box 20"/>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2003 inclusief balanspost vermenigvuldigd met definitieve variabele</a:t>
          </a:r>
        </a:p>
        <a:p>
          <a:pPr algn="l" rtl="0">
            <a:defRPr sz="1000"/>
          </a:pPr>
          <a:r>
            <a:rPr lang="nl-NL" sz="800" b="0" i="0" u="none" strike="noStrike" baseline="0">
              <a:solidFill>
                <a:srgbClr val="000000"/>
              </a:solidFill>
              <a:latin typeface="Arial"/>
              <a:cs typeface="Arial"/>
            </a:rPr>
            <a:t>   verpleegtarief (ontvangt u zo spoedig mogelijk).</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1" name="Text Box 21"/>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2" name="Text Box 22"/>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43" name="Text Box 23"/>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1.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44" name="Text Box 24"/>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5</xdr:col>
      <xdr:colOff>200025</xdr:colOff>
      <xdr:row>0</xdr:row>
      <xdr:rowOff>0</xdr:rowOff>
    </xdr:from>
    <xdr:to>
      <xdr:col>6</xdr:col>
      <xdr:colOff>485775</xdr:colOff>
      <xdr:row>0</xdr:row>
      <xdr:rowOff>0</xdr:rowOff>
    </xdr:to>
    <xdr:sp macro="[0]!Omhoog" textlink="">
      <xdr:nvSpPr>
        <xdr:cNvPr id="5145" name="Rectangle 25"/>
        <xdr:cNvSpPr>
          <a:spLocks noChangeArrowheads="1"/>
        </xdr:cNvSpPr>
      </xdr:nvSpPr>
      <xdr:spPr bwMode="auto">
        <a:xfrm>
          <a:off x="3248025" y="0"/>
          <a:ext cx="4286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5</xdr:col>
      <xdr:colOff>200025</xdr:colOff>
      <xdr:row>0</xdr:row>
      <xdr:rowOff>0</xdr:rowOff>
    </xdr:from>
    <xdr:to>
      <xdr:col>6</xdr:col>
      <xdr:colOff>485775</xdr:colOff>
      <xdr:row>0</xdr:row>
      <xdr:rowOff>0</xdr:rowOff>
    </xdr:to>
    <xdr:sp macro="[0]!Omlaag" textlink="">
      <xdr:nvSpPr>
        <xdr:cNvPr id="5146" name="Rectangle 26"/>
        <xdr:cNvSpPr>
          <a:spLocks noChangeArrowheads="1"/>
        </xdr:cNvSpPr>
      </xdr:nvSpPr>
      <xdr:spPr bwMode="auto">
        <a:xfrm>
          <a:off x="3248025" y="0"/>
          <a:ext cx="4286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6</xdr:col>
      <xdr:colOff>609600</xdr:colOff>
      <xdr:row>0</xdr:row>
      <xdr:rowOff>0</xdr:rowOff>
    </xdr:from>
    <xdr:to>
      <xdr:col>8</xdr:col>
      <xdr:colOff>285750</xdr:colOff>
      <xdr:row>0</xdr:row>
      <xdr:rowOff>0</xdr:rowOff>
    </xdr:to>
    <xdr:sp macro="[0]!print_pagina_spec_informatie_a" textlink="">
      <xdr:nvSpPr>
        <xdr:cNvPr id="5147" name="Rectangle 27"/>
        <xdr:cNvSpPr>
          <a:spLocks noChangeArrowheads="1"/>
        </xdr:cNvSpPr>
      </xdr:nvSpPr>
      <xdr:spPr bwMode="auto">
        <a:xfrm>
          <a:off x="36766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specifieke pagina printen</a:t>
          </a:r>
        </a:p>
      </xdr:txBody>
    </xdr:sp>
    <xdr:clientData/>
  </xdr:twoCellAnchor>
  <xdr:twoCellAnchor>
    <xdr:from>
      <xdr:col>6</xdr:col>
      <xdr:colOff>609600</xdr:colOff>
      <xdr:row>0</xdr:row>
      <xdr:rowOff>0</xdr:rowOff>
    </xdr:from>
    <xdr:to>
      <xdr:col>8</xdr:col>
      <xdr:colOff>285750</xdr:colOff>
      <xdr:row>0</xdr:row>
      <xdr:rowOff>0</xdr:rowOff>
    </xdr:to>
    <xdr:sp macro="[0]!print_alles_spec_informatie_a" textlink="">
      <xdr:nvSpPr>
        <xdr:cNvPr id="5148" name="Rectangle 28"/>
        <xdr:cNvSpPr>
          <a:spLocks noChangeArrowheads="1"/>
        </xdr:cNvSpPr>
      </xdr:nvSpPr>
      <xdr:spPr bwMode="auto">
        <a:xfrm>
          <a:off x="36766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alle pagina's</a:t>
          </a:r>
        </a:p>
      </xdr:txBody>
    </xdr:sp>
    <xdr:clientData/>
  </xdr:twoCellAnchor>
  <xdr:twoCellAnchor>
    <xdr:from>
      <xdr:col>3</xdr:col>
      <xdr:colOff>161925</xdr:colOff>
      <xdr:row>0</xdr:row>
      <xdr:rowOff>0</xdr:rowOff>
    </xdr:from>
    <xdr:to>
      <xdr:col>5</xdr:col>
      <xdr:colOff>85725</xdr:colOff>
      <xdr:row>0</xdr:row>
      <xdr:rowOff>0</xdr:rowOff>
    </xdr:to>
    <xdr:sp macro="[0]!Hoofdmenu" textlink="">
      <xdr:nvSpPr>
        <xdr:cNvPr id="5149" name="Rectangle 29"/>
        <xdr:cNvSpPr>
          <a:spLocks noChangeArrowheads="1"/>
        </xdr:cNvSpPr>
      </xdr:nvSpPr>
      <xdr:spPr bwMode="auto">
        <a:xfrm>
          <a:off x="1133475" y="0"/>
          <a:ext cx="20002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50" name="Text Box 30"/>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51" name="Text Box 31"/>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2.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2" name="Text Box 32"/>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3" name="Text Box 33"/>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54" name="Text Box 34"/>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55" name="Text Box 35"/>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5156" name="Text Box 36"/>
        <xdr:cNvSpPr txBox="1">
          <a:spLocks noChangeArrowheads="1"/>
        </xdr:cNvSpPr>
      </xdr:nvSpPr>
      <xdr:spPr bwMode="auto">
        <a:xfrm>
          <a:off x="971550" y="0"/>
          <a:ext cx="62198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0</xdr:colOff>
      <xdr:row>0</xdr:row>
      <xdr:rowOff>0</xdr:rowOff>
    </xdr:to>
    <xdr:sp macro="" textlink="">
      <xdr:nvSpPr>
        <xdr:cNvPr id="5157" name="Text Box 37"/>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3.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8" name="Text Box 38"/>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59" name="Text Box 3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0" name="Text Box 4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1" name="Text Box 4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2" name="Text Box 4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3" name="Text Box 43"/>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4" name="Text Box 44"/>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5" name="Text Box 45"/>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66" name="Text Box 46"/>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7" name="Text Box 47"/>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8" name="Text Box 4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69" name="Text Box 4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0" name="Text Box 5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1" name="Text Box 5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2" name="Text Box 5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79" name="Text Box 5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0" name="Text Box 6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1" name="Text Box 6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2" name="Text Box 6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3" name="Text Box 6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4" name="Text Box 6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5" name="Text Box 6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6" name="Text Box 6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7" name="Text Box 6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8" name="Text Box 6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9" name="Text Box 6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0" name="Text Box 7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1" name="Text Box 7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2" name="Text Box 7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3" name="Text Box 7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4" name="Text Box 7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5" name="Text Box 7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6" name="Text Box 7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7" name="Text Box 7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8" name="Text Box 7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50</xdr:row>
      <xdr:rowOff>0</xdr:rowOff>
    </xdr:from>
    <xdr:to>
      <xdr:col>11</xdr:col>
      <xdr:colOff>752475</xdr:colOff>
      <xdr:row>50</xdr:row>
      <xdr:rowOff>0</xdr:rowOff>
    </xdr:to>
    <xdr:sp macro="" textlink="">
      <xdr:nvSpPr>
        <xdr:cNvPr id="5203" name="Text Box 83"/>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12</xdr:col>
      <xdr:colOff>38100</xdr:colOff>
      <xdr:row>50</xdr:row>
      <xdr:rowOff>0</xdr:rowOff>
    </xdr:to>
    <xdr:sp macro="" textlink="">
      <xdr:nvSpPr>
        <xdr:cNvPr id="5204" name="Text Box 84"/>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50</xdr:row>
      <xdr:rowOff>0</xdr:rowOff>
    </xdr:from>
    <xdr:to>
      <xdr:col>11</xdr:col>
      <xdr:colOff>752475</xdr:colOff>
      <xdr:row>50</xdr:row>
      <xdr:rowOff>0</xdr:rowOff>
    </xdr:to>
    <xdr:sp macro="" textlink="">
      <xdr:nvSpPr>
        <xdr:cNvPr id="5205" name="Text Box 85"/>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12</xdr:col>
      <xdr:colOff>38100</xdr:colOff>
      <xdr:row>50</xdr:row>
      <xdr:rowOff>0</xdr:rowOff>
    </xdr:to>
    <xdr:sp macro="" textlink="">
      <xdr:nvSpPr>
        <xdr:cNvPr id="5206" name="Text Box 86"/>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07" name="Text Box 87"/>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08" name="Text Box 88"/>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09" name="Text Box 89"/>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10" name="Text Box 90"/>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5221" name="Rectangle 101"/>
        <xdr:cNvSpPr>
          <a:spLocks noChangeArrowheads="1"/>
        </xdr:cNvSpPr>
      </xdr:nvSpPr>
      <xdr:spPr bwMode="auto">
        <a:xfrm>
          <a:off x="1133475" y="295275"/>
          <a:ext cx="800100" cy="180975"/>
        </a:xfrm>
        <a:prstGeom prst="rect">
          <a:avLst/>
        </a:prstGeom>
        <a:solidFill>
          <a:srgbClr val="777C00"/>
        </a:solidFill>
        <a:ln w="9525" algn="ctr">
          <a:solidFill>
            <a:srgbClr val="777C00"/>
          </a:solidFill>
          <a:miter lim="800000"/>
          <a:headEnd/>
          <a:tailEnd/>
        </a:ln>
        <a:effectLst/>
        <a:extLst/>
      </xdr:spPr>
      <xdr:txBody>
        <a:bodyPr vertOverflow="clip" wrap="square" lIns="27432" tIns="22860" rIns="27432" bIns="0" anchor="t" upright="1"/>
        <a:lstStyle/>
        <a:p>
          <a:pPr algn="ctr" rtl="1">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4" name="Text Box 10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5" name="Text Box 10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6" name="Text Box 10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7" name="Text Box 10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8" name="Text Box 10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9" name="Text Box 10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0" name="Text Box 11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1" name="Text Box 11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2" name="Text Box 11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3" name="Text Box 11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4" name="Text Box 11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5" name="Text Box 11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6" name="Text Box 11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7" name="Text Box 11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8" name="Text Box 11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9" name="Text Box 11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40" name="Text Box 12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41" name="Text Box 12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42" name="Text Box 12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43" name="Text Box 12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1" name="Text Box 131"/>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2" name="Text Box 132"/>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3" name="Text Box 133"/>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4" name="Text Box 134"/>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5" name="Text Box 135"/>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6" name="Text Box 136"/>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7" name="Text Box 137"/>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8" name="Text Box 138"/>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2" name="Text Box 14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3" name="Text Box 14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4" name="Text Box 14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5" name="Text Box 14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6" name="Text Box 14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7" name="Text Box 14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8" name="Text Box 148"/>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9" name="Text Box 149"/>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0" name="Text Box 15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1" name="Text Box 15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2" name="Text Box 15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3" name="Text Box 15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4" name="Text Box 15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5" name="Text Box 15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6" name="Text Box 15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7" name="Text Box 15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8" name="Text Box 158"/>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9" name="Text Box 159"/>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0" name="Text Box 16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1" name="Text Box 16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2" name="Text Box 16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3" name="Text Box 16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4" name="Text Box 16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5" name="Text Box 16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0" name="Text Box 17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1" name="Text Box 17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2" name="Text Box 17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3" name="Text Box 17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4" name="Text Box 17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5" name="Text Box 17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6" name="Text Box 17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7" name="Text Box 17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190500</xdr:colOff>
      <xdr:row>177</xdr:row>
      <xdr:rowOff>0</xdr:rowOff>
    </xdr:from>
    <xdr:to>
      <xdr:col>10</xdr:col>
      <xdr:colOff>0</xdr:colOff>
      <xdr:row>177</xdr:row>
      <xdr:rowOff>0</xdr:rowOff>
    </xdr:to>
    <xdr:sp macro="" textlink="">
      <xdr:nvSpPr>
        <xdr:cNvPr id="6150" name="Text Box 6"/>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177</xdr:row>
      <xdr:rowOff>0</xdr:rowOff>
    </xdr:from>
    <xdr:to>
      <xdr:col>12</xdr:col>
      <xdr:colOff>0</xdr:colOff>
      <xdr:row>177</xdr:row>
      <xdr:rowOff>0</xdr:rowOff>
    </xdr:to>
    <xdr:sp macro="" textlink="">
      <xdr:nvSpPr>
        <xdr:cNvPr id="6152" name="Text Box 8"/>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12</xdr:col>
      <xdr:colOff>0</xdr:colOff>
      <xdr:row>177</xdr:row>
      <xdr:rowOff>0</xdr:rowOff>
    </xdr:to>
    <xdr:sp macro="" textlink="">
      <xdr:nvSpPr>
        <xdr:cNvPr id="6153" name="Text Box 9"/>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177</xdr:row>
      <xdr:rowOff>0</xdr:rowOff>
    </xdr:from>
    <xdr:to>
      <xdr:col>10</xdr:col>
      <xdr:colOff>0</xdr:colOff>
      <xdr:row>177</xdr:row>
      <xdr:rowOff>0</xdr:rowOff>
    </xdr:to>
    <xdr:sp macro="" textlink="">
      <xdr:nvSpPr>
        <xdr:cNvPr id="6155" name="Text Box 11"/>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177</xdr:row>
      <xdr:rowOff>0</xdr:rowOff>
    </xdr:from>
    <xdr:to>
      <xdr:col>12</xdr:col>
      <xdr:colOff>0</xdr:colOff>
      <xdr:row>177</xdr:row>
      <xdr:rowOff>0</xdr:rowOff>
    </xdr:to>
    <xdr:sp macro="" textlink="">
      <xdr:nvSpPr>
        <xdr:cNvPr id="6156" name="Text Box 12"/>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12</xdr:col>
      <xdr:colOff>0</xdr:colOff>
      <xdr:row>177</xdr:row>
      <xdr:rowOff>0</xdr:rowOff>
    </xdr:to>
    <xdr:sp macro="" textlink="">
      <xdr:nvSpPr>
        <xdr:cNvPr id="6157" name="Text Box 13"/>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177</xdr:row>
      <xdr:rowOff>0</xdr:rowOff>
    </xdr:from>
    <xdr:to>
      <xdr:col>10</xdr:col>
      <xdr:colOff>0</xdr:colOff>
      <xdr:row>177</xdr:row>
      <xdr:rowOff>0</xdr:rowOff>
    </xdr:to>
    <xdr:sp macro="" textlink="">
      <xdr:nvSpPr>
        <xdr:cNvPr id="6158" name="Text Box 14"/>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177</xdr:row>
      <xdr:rowOff>0</xdr:rowOff>
    </xdr:from>
    <xdr:to>
      <xdr:col>12</xdr:col>
      <xdr:colOff>0</xdr:colOff>
      <xdr:row>177</xdr:row>
      <xdr:rowOff>0</xdr:rowOff>
    </xdr:to>
    <xdr:sp macro="" textlink="">
      <xdr:nvSpPr>
        <xdr:cNvPr id="6159" name="Text Box 15"/>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12</xdr:col>
      <xdr:colOff>0</xdr:colOff>
      <xdr:row>177</xdr:row>
      <xdr:rowOff>0</xdr:rowOff>
    </xdr:to>
    <xdr:sp macro="" textlink="">
      <xdr:nvSpPr>
        <xdr:cNvPr id="6160" name="Text Box 16"/>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177</xdr:row>
      <xdr:rowOff>0</xdr:rowOff>
    </xdr:from>
    <xdr:to>
      <xdr:col>10</xdr:col>
      <xdr:colOff>0</xdr:colOff>
      <xdr:row>177</xdr:row>
      <xdr:rowOff>0</xdr:rowOff>
    </xdr:to>
    <xdr:sp macro="" textlink="">
      <xdr:nvSpPr>
        <xdr:cNvPr id="6161" name="Text Box 17"/>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177</xdr:row>
      <xdr:rowOff>0</xdr:rowOff>
    </xdr:from>
    <xdr:to>
      <xdr:col>12</xdr:col>
      <xdr:colOff>0</xdr:colOff>
      <xdr:row>177</xdr:row>
      <xdr:rowOff>0</xdr:rowOff>
    </xdr:to>
    <xdr:sp macro="" textlink="">
      <xdr:nvSpPr>
        <xdr:cNvPr id="6162" name="Text Box 18"/>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12</xdr:col>
      <xdr:colOff>0</xdr:colOff>
      <xdr:row>177</xdr:row>
      <xdr:rowOff>0</xdr:rowOff>
    </xdr:to>
    <xdr:sp macro="" textlink="">
      <xdr:nvSpPr>
        <xdr:cNvPr id="6163" name="Text Box 19"/>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6182" name="Rectangle 38"/>
        <xdr:cNvSpPr>
          <a:spLocks noChangeArrowheads="1"/>
        </xdr:cNvSpPr>
      </xdr:nvSpPr>
      <xdr:spPr bwMode="auto">
        <a:xfrm>
          <a:off x="1123950" y="295275"/>
          <a:ext cx="800100" cy="180975"/>
        </a:xfrm>
        <a:prstGeom prst="rect">
          <a:avLst/>
        </a:prstGeom>
        <a:solidFill>
          <a:srgbClr val="777C00"/>
        </a:solidFill>
        <a:ln w="9525" algn="ctr">
          <a:solidFill>
            <a:srgbClr val="777C00"/>
          </a:solidFill>
          <a:miter lim="800000"/>
          <a:headEnd/>
          <a:tailEnd/>
        </a:ln>
        <a:effectLst/>
        <a:extLst/>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177</xdr:row>
      <xdr:rowOff>0</xdr:rowOff>
    </xdr:from>
    <xdr:to>
      <xdr:col>11</xdr:col>
      <xdr:colOff>209550</xdr:colOff>
      <xdr:row>177</xdr:row>
      <xdr:rowOff>0</xdr:rowOff>
    </xdr:to>
    <xdr:sp macro="" textlink="">
      <xdr:nvSpPr>
        <xdr:cNvPr id="6185" name="Text Box 41"/>
        <xdr:cNvSpPr txBox="1">
          <a:spLocks noChangeArrowheads="1"/>
        </xdr:cNvSpPr>
      </xdr:nvSpPr>
      <xdr:spPr bwMode="auto">
        <a:xfrm>
          <a:off x="962025" y="62198250"/>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11</xdr:col>
      <xdr:colOff>209550</xdr:colOff>
      <xdr:row>177</xdr:row>
      <xdr:rowOff>0</xdr:rowOff>
    </xdr:to>
    <xdr:sp macro="" textlink="">
      <xdr:nvSpPr>
        <xdr:cNvPr id="6186" name="Text Box 42"/>
        <xdr:cNvSpPr txBox="1">
          <a:spLocks noChangeArrowheads="1"/>
        </xdr:cNvSpPr>
      </xdr:nvSpPr>
      <xdr:spPr bwMode="auto">
        <a:xfrm>
          <a:off x="962025" y="73018650"/>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11</xdr:col>
      <xdr:colOff>209550</xdr:colOff>
      <xdr:row>177</xdr:row>
      <xdr:rowOff>0</xdr:rowOff>
    </xdr:to>
    <xdr:sp macro="" textlink="">
      <xdr:nvSpPr>
        <xdr:cNvPr id="6189" name="Text Box 45"/>
        <xdr:cNvSpPr txBox="1">
          <a:spLocks noChangeArrowheads="1"/>
        </xdr:cNvSpPr>
      </xdr:nvSpPr>
      <xdr:spPr bwMode="auto">
        <a:xfrm>
          <a:off x="962025" y="7333297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133</xdr:row>
      <xdr:rowOff>0</xdr:rowOff>
    </xdr:from>
    <xdr:to>
      <xdr:col>11</xdr:col>
      <xdr:colOff>209550</xdr:colOff>
      <xdr:row>133</xdr:row>
      <xdr:rowOff>0</xdr:rowOff>
    </xdr:to>
    <xdr:sp macro="" textlink="">
      <xdr:nvSpPr>
        <xdr:cNvPr id="6190" name="Text Box 46"/>
        <xdr:cNvSpPr txBox="1">
          <a:spLocks noChangeArrowheads="1"/>
        </xdr:cNvSpPr>
      </xdr:nvSpPr>
      <xdr:spPr bwMode="auto">
        <a:xfrm>
          <a:off x="962025" y="47386875"/>
          <a:ext cx="7143750" cy="0"/>
        </a:xfrm>
        <a:prstGeom prst="rect">
          <a:avLst/>
        </a:prstGeom>
        <a:noFill/>
        <a:ln>
          <a:noFill/>
        </a:ln>
        <a:extLst/>
      </xdr:spPr>
      <xdr:txBody>
        <a:bodyPr vertOverflow="clip" wrap="square" lIns="27432" tIns="22860" rIns="0" bIns="0" anchor="t" upright="1"/>
        <a:lstStyle/>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11</xdr:col>
      <xdr:colOff>209550</xdr:colOff>
      <xdr:row>177</xdr:row>
      <xdr:rowOff>0</xdr:rowOff>
    </xdr:to>
    <xdr:sp macro="" textlink="">
      <xdr:nvSpPr>
        <xdr:cNvPr id="6191" name="Text Box 47"/>
        <xdr:cNvSpPr txBox="1">
          <a:spLocks noChangeArrowheads="1"/>
        </xdr:cNvSpPr>
      </xdr:nvSpPr>
      <xdr:spPr bwMode="auto">
        <a:xfrm>
          <a:off x="962025" y="7333297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11</xdr:col>
      <xdr:colOff>209550</xdr:colOff>
      <xdr:row>177</xdr:row>
      <xdr:rowOff>0</xdr:rowOff>
    </xdr:to>
    <xdr:sp macro="" textlink="">
      <xdr:nvSpPr>
        <xdr:cNvPr id="6192" name="Text Box 48"/>
        <xdr:cNvSpPr txBox="1">
          <a:spLocks noChangeArrowheads="1"/>
        </xdr:cNvSpPr>
      </xdr:nvSpPr>
      <xdr:spPr bwMode="auto">
        <a:xfrm>
          <a:off x="962025" y="7333297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177</xdr:row>
      <xdr:rowOff>0</xdr:rowOff>
    </xdr:from>
    <xdr:to>
      <xdr:col>11</xdr:col>
      <xdr:colOff>209550</xdr:colOff>
      <xdr:row>177</xdr:row>
      <xdr:rowOff>0</xdr:rowOff>
    </xdr:to>
    <xdr:sp macro="" textlink="">
      <xdr:nvSpPr>
        <xdr:cNvPr id="6193" name="Text Box 49"/>
        <xdr:cNvSpPr txBox="1">
          <a:spLocks noChangeArrowheads="1"/>
        </xdr:cNvSpPr>
      </xdr:nvSpPr>
      <xdr:spPr bwMode="auto">
        <a:xfrm>
          <a:off x="962025" y="7333297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47</xdr:row>
      <xdr:rowOff>0</xdr:rowOff>
    </xdr:from>
    <xdr:to>
      <xdr:col>11</xdr:col>
      <xdr:colOff>0</xdr:colOff>
      <xdr:row>47</xdr:row>
      <xdr:rowOff>0</xdr:rowOff>
    </xdr:to>
    <xdr:sp macro="" textlink="">
      <xdr:nvSpPr>
        <xdr:cNvPr id="11266" name="Text Box 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67" name="Text Box 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11268" name="Text Box 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0" name="Text Box 6"/>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1" name="Text Box 7"/>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3" name="Text Box 9"/>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4" name="Text Box 10"/>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6" name="Text Box 1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7" name="Text Box 1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11278" name="Text Box 1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1279"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11280" name="Text Box 16"/>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31</xdr:row>
      <xdr:rowOff>0</xdr:rowOff>
    </xdr:from>
    <xdr:to>
      <xdr:col>11</xdr:col>
      <xdr:colOff>0</xdr:colOff>
      <xdr:row>31</xdr:row>
      <xdr:rowOff>0</xdr:rowOff>
    </xdr:to>
    <xdr:sp macro="" textlink="">
      <xdr:nvSpPr>
        <xdr:cNvPr id="11283" name="Text Box 19"/>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86" name="Text Box 22"/>
        <xdr:cNvSpPr txBox="1">
          <a:spLocks noChangeArrowheads="1"/>
        </xdr:cNvSpPr>
      </xdr:nvSpPr>
      <xdr:spPr bwMode="auto">
        <a:xfrm>
          <a:off x="962025" y="69723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29" name="Text Box 2"/>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0" name="Text Box 3"/>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31" name="Text Box 4"/>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2" name="Text Box 6"/>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3" name="Text Box 7"/>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48</xdr:row>
      <xdr:rowOff>0</xdr:rowOff>
    </xdr:from>
    <xdr:to>
      <xdr:col>11</xdr:col>
      <xdr:colOff>0</xdr:colOff>
      <xdr:row>48</xdr:row>
      <xdr:rowOff>0</xdr:rowOff>
    </xdr:to>
    <xdr:sp macro="" textlink="">
      <xdr:nvSpPr>
        <xdr:cNvPr id="34" name="Text Box 9"/>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5" name="Text Box 10"/>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48</xdr:row>
      <xdr:rowOff>0</xdr:rowOff>
    </xdr:from>
    <xdr:to>
      <xdr:col>11</xdr:col>
      <xdr:colOff>0</xdr:colOff>
      <xdr:row>48</xdr:row>
      <xdr:rowOff>0</xdr:rowOff>
    </xdr:to>
    <xdr:sp macro="" textlink="">
      <xdr:nvSpPr>
        <xdr:cNvPr id="36" name="Text Box 12"/>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7" name="Text Box 13"/>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38" name="Text Box 14"/>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 textlink="">
      <xdr:nvSpPr>
        <xdr:cNvPr id="39" name="Rectangle 15"/>
        <xdr:cNvSpPr>
          <a:spLocks noChangeArrowheads="1"/>
        </xdr:cNvSpPr>
      </xdr:nvSpPr>
      <xdr:spPr bwMode="auto">
        <a:xfrm>
          <a:off x="1152525" y="300990"/>
          <a:ext cx="800100" cy="186690"/>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40" name="Text Box 16"/>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30</xdr:row>
      <xdr:rowOff>0</xdr:rowOff>
    </xdr:from>
    <xdr:to>
      <xdr:col>11</xdr:col>
      <xdr:colOff>0</xdr:colOff>
      <xdr:row>30</xdr:row>
      <xdr:rowOff>0</xdr:rowOff>
    </xdr:to>
    <xdr:sp macro="" textlink="">
      <xdr:nvSpPr>
        <xdr:cNvPr id="41" name="Text Box 19"/>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Tabel1" displayName="Tabel1" ref="E12:Q430" totalsRowShown="0" headerRowDxfId="14" tableBorderDxfId="13">
  <autoFilter ref="E12:Q430"/>
  <tableColumns count="13">
    <tableColumn id="1" name="vcd_spec_idvar" dataDxfId="12"/>
    <tableColumn id="2" name="vcd_waarde_flt" dataDxfId="11"/>
    <tableColumn id="3" name="vcd_waarde_txt" dataDxfId="10"/>
    <tableColumn id="4" name="vcd_toelichting_txt" dataDxfId="9"/>
    <tableColumn id="5" name="vcd_spec1_idvar" dataDxfId="8"/>
    <tableColumn id="6" name="vcd_spec2_idvar" dataDxfId="7"/>
    <tableColumn id="7" name="vcd_spec3_idvar" dataDxfId="6"/>
    <tableColumn id="8" name="vcd_attrib_idvar" dataDxfId="5"/>
    <tableColumn id="9" name="vcd_eenheid_txt" dataDxfId="4"/>
    <tableColumn id="10" name="vcd_dsnorder_flt" dataDxfId="3"/>
    <tableColumn id="11" name="vcd_datatype_txt" dataDxfId="2"/>
    <tableColumn id="12" name="vcd_format_txt" dataDxfId="1"/>
    <tableColumn id="13" name="vcd_eenheid_flt"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F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F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G20"/>
  <sheetViews>
    <sheetView showGridLines="0" tabSelected="1" zoomScaleNormal="100" workbookViewId="0">
      <selection sqref="A1:B1"/>
    </sheetView>
  </sheetViews>
  <sheetFormatPr defaultColWidth="9.140625" defaultRowHeight="12.75" x14ac:dyDescent="0.2"/>
  <cols>
    <col min="1" max="2" width="39.42578125" style="50" customWidth="1"/>
    <col min="3" max="16384" width="9.140625" style="50"/>
  </cols>
  <sheetData>
    <row r="1" spans="1:7" s="49" customFormat="1" ht="15" customHeight="1" x14ac:dyDescent="0.2">
      <c r="A1" s="387" t="s">
        <v>84</v>
      </c>
      <c r="B1" s="388"/>
      <c r="C1" s="57"/>
      <c r="D1" s="57"/>
      <c r="E1" s="57"/>
    </row>
    <row r="2" spans="1:7" s="49" customFormat="1" ht="15" customHeight="1" x14ac:dyDescent="0.2">
      <c r="A2" s="389" t="str">
        <f>CONCATENATE("KWARTAALSTAAT ZVW ", jaar_id," ",kwartaal_id,"E KWARTAAL")</f>
        <v>KWARTAALSTAAT ZVW 2020 1E KWARTAAL</v>
      </c>
      <c r="B2" s="390"/>
      <c r="C2" s="57"/>
      <c r="D2" s="57"/>
      <c r="E2" s="57"/>
    </row>
    <row r="3" spans="1:7" s="49" customFormat="1" ht="15" customHeight="1" x14ac:dyDescent="0.2">
      <c r="A3" s="139" t="s">
        <v>85</v>
      </c>
      <c r="B3" s="140" t="s">
        <v>246</v>
      </c>
      <c r="C3" s="57"/>
      <c r="D3" s="57"/>
      <c r="E3" s="57"/>
    </row>
    <row r="4" spans="1:7" ht="9" customHeight="1" x14ac:dyDescent="0.2">
      <c r="A4" s="58"/>
      <c r="B4" s="53"/>
      <c r="C4" s="52"/>
      <c r="D4" s="52"/>
      <c r="E4" s="52"/>
    </row>
    <row r="5" spans="1:7" s="49" customFormat="1" ht="18.95" customHeight="1" x14ac:dyDescent="0.2">
      <c r="A5" s="59"/>
      <c r="B5" s="60"/>
      <c r="C5" s="57"/>
      <c r="D5" s="57"/>
      <c r="E5" s="57"/>
    </row>
    <row r="6" spans="1:7" s="49" customFormat="1" ht="18.95" customHeight="1" x14ac:dyDescent="0.2">
      <c r="A6" s="59"/>
      <c r="B6" s="60"/>
      <c r="C6" s="61"/>
      <c r="D6" s="61"/>
      <c r="E6" s="61"/>
      <c r="F6" s="51"/>
      <c r="G6" s="51"/>
    </row>
    <row r="7" spans="1:7" s="49" customFormat="1" ht="18.95" customHeight="1" x14ac:dyDescent="0.2">
      <c r="A7" s="59"/>
      <c r="B7" s="60"/>
      <c r="C7" s="57"/>
      <c r="D7" s="57"/>
      <c r="E7" s="57"/>
    </row>
    <row r="8" spans="1:7" s="49" customFormat="1" ht="18.95" customHeight="1" x14ac:dyDescent="0.2">
      <c r="A8" s="59"/>
      <c r="B8" s="60"/>
      <c r="C8" s="57"/>
      <c r="D8" s="57"/>
      <c r="E8" s="57"/>
    </row>
    <row r="9" spans="1:7" s="49" customFormat="1" ht="18.95" customHeight="1" x14ac:dyDescent="0.2">
      <c r="A9" s="59"/>
      <c r="B9" s="60"/>
      <c r="C9" s="57"/>
      <c r="D9" s="57"/>
      <c r="E9" s="57"/>
    </row>
    <row r="10" spans="1:7" s="49" customFormat="1" ht="18.95" customHeight="1" x14ac:dyDescent="0.2">
      <c r="A10" s="59"/>
      <c r="B10" s="60"/>
      <c r="C10" s="57"/>
      <c r="D10" s="57"/>
      <c r="E10" s="57"/>
    </row>
    <row r="11" spans="1:7" ht="18.95" customHeight="1" x14ac:dyDescent="0.2">
      <c r="A11" s="59"/>
      <c r="B11" s="60"/>
      <c r="C11" s="52"/>
      <c r="D11" s="52"/>
      <c r="E11" s="52"/>
    </row>
    <row r="12" spans="1:7" ht="18.95" customHeight="1" x14ac:dyDescent="0.2">
      <c r="A12" s="59"/>
      <c r="B12" s="60"/>
      <c r="C12" s="52"/>
      <c r="D12" s="52"/>
      <c r="E12" s="52"/>
    </row>
    <row r="13" spans="1:7" ht="18.95" customHeight="1" x14ac:dyDescent="0.2">
      <c r="A13" s="59"/>
      <c r="B13" s="60"/>
      <c r="C13" s="52"/>
      <c r="D13" s="52"/>
      <c r="E13" s="52"/>
    </row>
    <row r="14" spans="1:7" ht="18.95" customHeight="1" x14ac:dyDescent="0.2">
      <c r="A14" s="59"/>
      <c r="B14" s="60"/>
      <c r="C14" s="52"/>
      <c r="D14" s="52"/>
      <c r="E14" s="52"/>
    </row>
    <row r="15" spans="1:7" ht="18.95" customHeight="1" x14ac:dyDescent="0.2">
      <c r="A15" s="59"/>
      <c r="B15" s="60"/>
      <c r="C15" s="52"/>
      <c r="D15" s="52"/>
      <c r="E15" s="52"/>
    </row>
    <row r="16" spans="1:7" ht="9" customHeight="1" x14ac:dyDescent="0.2">
      <c r="A16" s="62"/>
      <c r="B16" s="55"/>
      <c r="C16" s="52"/>
      <c r="D16" s="52"/>
      <c r="E16" s="52"/>
    </row>
    <row r="20" spans="1:1" x14ac:dyDescent="0.2">
      <c r="A20" s="216"/>
    </row>
  </sheetData>
  <sheetProtection algorithmName="SHA-512" hashValue="cj7EpQ2sHmY6EI9iKTcewp+vEd+lHHSy9Abv197cndLVCcb2JbV5bhbSTwKSoWSlF0ZYgPO2obOOSBROxvQMAA==" saltValue="5wqXVjAwu74irMwNFX/7xg==" spinCount="100000" sheet="1" objects="1" scenarios="1"/>
  <mergeCells count="2">
    <mergeCell ref="A1:B1"/>
    <mergeCell ref="A2:B2"/>
  </mergeCells>
  <phoneticPr fontId="5" type="noConversion"/>
  <pageMargins left="0" right="0" top="0.39370078740157499"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N49"/>
  <sheetViews>
    <sheetView zoomScaleNormal="100" workbookViewId="0"/>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1" width="13.28515625" style="22" customWidth="1"/>
    <col min="12" max="12" width="3" style="22" customWidth="1"/>
    <col min="13" max="13" width="2.42578125" style="22" customWidth="1"/>
    <col min="14" max="16384" width="9.140625" style="22"/>
  </cols>
  <sheetData>
    <row r="1" spans="1:14" x14ac:dyDescent="0.2">
      <c r="A1" s="18"/>
      <c r="B1" s="19"/>
      <c r="C1" s="20" t="s">
        <v>167</v>
      </c>
      <c r="D1" s="21"/>
      <c r="E1" s="21"/>
      <c r="F1" s="21"/>
      <c r="G1" s="21"/>
      <c r="H1" s="21"/>
      <c r="I1" s="21"/>
      <c r="J1" s="21"/>
      <c r="K1" s="21"/>
      <c r="L1" s="21"/>
      <c r="M1" s="19"/>
    </row>
    <row r="2" spans="1:14" x14ac:dyDescent="0.2">
      <c r="A2" s="18"/>
      <c r="B2" s="19"/>
      <c r="C2" s="17"/>
      <c r="D2" s="17"/>
      <c r="E2" s="17"/>
      <c r="F2" s="17"/>
      <c r="G2" s="17"/>
      <c r="H2" s="17"/>
      <c r="I2" s="17"/>
      <c r="J2" s="17"/>
      <c r="K2" s="17"/>
      <c r="L2" s="17"/>
      <c r="M2" s="19"/>
      <c r="N2" s="23"/>
    </row>
    <row r="3" spans="1:14" x14ac:dyDescent="0.2">
      <c r="A3" s="18"/>
      <c r="B3" s="19"/>
      <c r="C3" s="17"/>
      <c r="D3" s="24"/>
      <c r="E3" s="17"/>
      <c r="F3" s="17"/>
      <c r="G3" s="17"/>
      <c r="H3" s="17"/>
      <c r="I3" s="17"/>
      <c r="J3" s="17"/>
      <c r="K3" s="17"/>
      <c r="L3" s="17"/>
      <c r="M3" s="19"/>
      <c r="N3" s="23"/>
    </row>
    <row r="4" spans="1:14" ht="12" customHeight="1" x14ac:dyDescent="0.2">
      <c r="A4" s="18"/>
      <c r="B4" s="19"/>
      <c r="C4" s="17"/>
      <c r="D4" s="17"/>
      <c r="E4" s="17"/>
      <c r="F4" s="17"/>
      <c r="G4" s="17"/>
      <c r="H4" s="17"/>
      <c r="I4" s="17"/>
      <c r="J4" s="17"/>
      <c r="K4" s="17"/>
      <c r="L4" s="17"/>
      <c r="M4" s="19"/>
      <c r="N4" s="23"/>
    </row>
    <row r="5" spans="1:14" ht="12.75" customHeight="1" x14ac:dyDescent="0.2">
      <c r="A5" s="25"/>
      <c r="B5" s="26"/>
      <c r="C5" s="26"/>
      <c r="D5" s="26"/>
      <c r="E5" s="26"/>
      <c r="F5" s="26"/>
      <c r="G5" s="26"/>
      <c r="H5" s="26"/>
      <c r="I5" s="26"/>
      <c r="J5" s="26"/>
      <c r="K5" s="26"/>
      <c r="L5" s="26"/>
      <c r="M5" s="26"/>
    </row>
    <row r="6" spans="1:14" s="17" customFormat="1" ht="18" customHeight="1" x14ac:dyDescent="0.2">
      <c r="A6" s="27" t="s">
        <v>134</v>
      </c>
      <c r="B6" s="26"/>
      <c r="C6" s="40"/>
      <c r="D6" s="41" t="str">
        <f>CONCATENATE("KWARTAALSTAAT ZVW ", jaar_id," ",kwartaal_id,"E KWARTAAL")</f>
        <v>KWARTAALSTAAT ZVW 2020 1E KWARTAAL</v>
      </c>
      <c r="E6" s="40"/>
      <c r="F6" s="40"/>
      <c r="G6" s="40"/>
      <c r="H6" s="40"/>
      <c r="I6" s="40"/>
      <c r="J6" s="40"/>
      <c r="K6" s="40"/>
      <c r="L6" s="40"/>
      <c r="M6" s="26"/>
    </row>
    <row r="7" spans="1:14" ht="18" customHeight="1" x14ac:dyDescent="0.2">
      <c r="A7" s="38"/>
      <c r="B7" s="26"/>
      <c r="C7" s="40"/>
      <c r="D7" s="41" t="s">
        <v>69</v>
      </c>
      <c r="E7" s="41"/>
      <c r="F7" s="41"/>
      <c r="G7" s="41"/>
      <c r="H7" s="41"/>
      <c r="I7" s="41"/>
      <c r="J7" s="41"/>
      <c r="K7" s="41"/>
      <c r="L7" s="41"/>
      <c r="M7" s="26"/>
      <c r="N7" s="17"/>
    </row>
    <row r="8" spans="1:14" ht="18" customHeight="1" x14ac:dyDescent="0.2">
      <c r="A8" s="18"/>
      <c r="B8" s="26"/>
      <c r="C8" s="40"/>
      <c r="D8" s="41" t="str">
        <f>IF(naw_uzovi_zorgverzekeraar&lt;&gt;"0000",CONCATENATE(UPPER(naw_naam_zorgverzekeraar),", ",UPPER(naw_plaats_zorgverzekeraar)),"")</f>
        <v/>
      </c>
      <c r="E8" s="41"/>
      <c r="F8" s="41"/>
      <c r="G8" s="41"/>
      <c r="H8" s="41"/>
      <c r="I8" s="41"/>
      <c r="J8" s="41"/>
      <c r="K8" s="42" t="str">
        <f>CONCATENATE("UZOVI: ",naw_uzovi_zorgverzekeraar)</f>
        <v>UZOVI: 0000</v>
      </c>
      <c r="L8" s="41"/>
      <c r="M8" s="26"/>
      <c r="N8" s="17"/>
    </row>
    <row r="9" spans="1:14" ht="18" customHeight="1" x14ac:dyDescent="0.2">
      <c r="A9" s="18"/>
      <c r="B9" s="26"/>
      <c r="C9" s="40"/>
      <c r="D9" s="43"/>
      <c r="E9" s="41"/>
      <c r="F9" s="41"/>
      <c r="G9" s="41"/>
      <c r="H9" s="41"/>
      <c r="I9" s="41"/>
      <c r="J9" s="41"/>
      <c r="K9" s="41"/>
      <c r="L9" s="41"/>
      <c r="M9" s="26"/>
      <c r="N9" s="17"/>
    </row>
    <row r="10" spans="1:14" ht="18" customHeight="1" x14ac:dyDescent="0.2">
      <c r="A10" s="17"/>
      <c r="B10" s="26"/>
      <c r="C10" s="44"/>
      <c r="D10" s="45" t="s">
        <v>70</v>
      </c>
      <c r="E10" s="41"/>
      <c r="F10" s="40"/>
      <c r="G10" s="40"/>
      <c r="H10" s="40"/>
      <c r="I10" s="40"/>
      <c r="J10" s="41"/>
      <c r="K10" s="41"/>
      <c r="L10" s="41"/>
      <c r="M10" s="26"/>
    </row>
    <row r="11" spans="1:14" ht="27.95" customHeight="1" x14ac:dyDescent="0.2">
      <c r="A11" s="18"/>
      <c r="B11" s="26"/>
      <c r="C11" s="40"/>
      <c r="D11" s="619"/>
      <c r="E11" s="620"/>
      <c r="F11" s="620"/>
      <c r="G11" s="620"/>
      <c r="H11" s="621"/>
      <c r="I11" s="348" t="s">
        <v>489</v>
      </c>
      <c r="J11" s="348" t="s">
        <v>490</v>
      </c>
      <c r="K11" s="349" t="s">
        <v>491</v>
      </c>
      <c r="L11" s="41"/>
      <c r="M11" s="26"/>
    </row>
    <row r="12" spans="1:14" ht="24" customHeight="1" x14ac:dyDescent="0.2">
      <c r="A12" s="18"/>
      <c r="B12" s="26"/>
      <c r="C12" s="40"/>
      <c r="D12" s="623" t="s">
        <v>76</v>
      </c>
      <c r="E12" s="464"/>
      <c r="F12" s="464"/>
      <c r="G12" s="464"/>
      <c r="H12" s="464"/>
      <c r="I12" s="253"/>
      <c r="J12" s="253"/>
      <c r="K12" s="350"/>
      <c r="L12" s="41"/>
      <c r="M12" s="26"/>
    </row>
    <row r="13" spans="1:14" ht="24" customHeight="1" x14ac:dyDescent="0.2">
      <c r="A13" s="18"/>
      <c r="B13" s="26"/>
      <c r="C13" s="40"/>
      <c r="D13" s="623" t="s">
        <v>77</v>
      </c>
      <c r="E13" s="464"/>
      <c r="F13" s="464"/>
      <c r="G13" s="464"/>
      <c r="H13" s="464"/>
      <c r="I13" s="253"/>
      <c r="J13" s="253"/>
      <c r="K13" s="350"/>
      <c r="L13" s="41"/>
      <c r="M13" s="26"/>
    </row>
    <row r="14" spans="1:14" ht="24" customHeight="1" x14ac:dyDescent="0.2">
      <c r="A14" s="18"/>
      <c r="B14" s="26"/>
      <c r="C14" s="44"/>
      <c r="D14" s="624" t="s">
        <v>78</v>
      </c>
      <c r="E14" s="625"/>
      <c r="F14" s="625"/>
      <c r="G14" s="625"/>
      <c r="H14" s="625"/>
      <c r="I14" s="351"/>
      <c r="J14" s="351"/>
      <c r="K14" s="352"/>
      <c r="L14" s="46"/>
      <c r="M14" s="26"/>
    </row>
    <row r="15" spans="1:14" ht="18" customHeight="1" x14ac:dyDescent="0.2">
      <c r="A15" s="18"/>
      <c r="B15" s="26"/>
      <c r="C15" s="44"/>
      <c r="D15" s="44"/>
      <c r="E15" s="44"/>
      <c r="F15" s="44"/>
      <c r="G15" s="44"/>
      <c r="H15" s="44"/>
      <c r="I15" s="44"/>
      <c r="J15" s="44"/>
      <c r="K15" s="44"/>
      <c r="L15" s="46"/>
      <c r="M15" s="26"/>
    </row>
    <row r="16" spans="1:14" ht="27.95" customHeight="1" x14ac:dyDescent="0.2">
      <c r="A16" s="18"/>
      <c r="B16" s="26"/>
      <c r="C16" s="40"/>
      <c r="D16" s="619"/>
      <c r="E16" s="620"/>
      <c r="F16" s="620"/>
      <c r="G16" s="620"/>
      <c r="H16" s="621"/>
      <c r="I16" s="348" t="s">
        <v>489</v>
      </c>
      <c r="J16" s="348" t="s">
        <v>490</v>
      </c>
      <c r="K16" s="349" t="s">
        <v>491</v>
      </c>
      <c r="L16" s="41"/>
      <c r="M16" s="26"/>
    </row>
    <row r="17" spans="1:14" ht="18" customHeight="1" x14ac:dyDescent="0.2">
      <c r="A17" s="18"/>
      <c r="B17" s="26"/>
      <c r="C17" s="40"/>
      <c r="D17" s="622" t="s">
        <v>72</v>
      </c>
      <c r="E17" s="464"/>
      <c r="F17" s="464"/>
      <c r="G17" s="464"/>
      <c r="H17" s="464"/>
      <c r="I17" s="253"/>
      <c r="J17" s="253"/>
      <c r="K17" s="350"/>
      <c r="L17" s="41"/>
      <c r="M17" s="26"/>
    </row>
    <row r="18" spans="1:14" ht="18" customHeight="1" x14ac:dyDescent="0.2">
      <c r="A18" s="18"/>
      <c r="B18" s="26"/>
      <c r="C18" s="40"/>
      <c r="D18" s="626" t="s">
        <v>71</v>
      </c>
      <c r="E18" s="625"/>
      <c r="F18" s="625"/>
      <c r="G18" s="625"/>
      <c r="H18" s="625"/>
      <c r="I18" s="351"/>
      <c r="J18" s="351"/>
      <c r="K18" s="352"/>
      <c r="L18" s="41"/>
      <c r="M18" s="26"/>
    </row>
    <row r="19" spans="1:14" ht="18" customHeight="1" x14ac:dyDescent="0.2">
      <c r="A19" s="18"/>
      <c r="B19" s="26"/>
      <c r="C19" s="44"/>
      <c r="D19" s="44"/>
      <c r="E19" s="44"/>
      <c r="F19" s="44"/>
      <c r="G19" s="44"/>
      <c r="H19" s="44"/>
      <c r="I19" s="44"/>
      <c r="J19" s="44"/>
      <c r="K19" s="44"/>
      <c r="L19" s="46"/>
      <c r="M19" s="26"/>
    </row>
    <row r="20" spans="1:14" ht="27.95" customHeight="1" x14ac:dyDescent="0.2">
      <c r="A20" s="18"/>
      <c r="B20" s="26"/>
      <c r="C20" s="40"/>
      <c r="D20" s="619"/>
      <c r="E20" s="620"/>
      <c r="F20" s="620"/>
      <c r="G20" s="620"/>
      <c r="H20" s="621"/>
      <c r="I20" s="348" t="s">
        <v>489</v>
      </c>
      <c r="J20" s="348" t="s">
        <v>490</v>
      </c>
      <c r="K20" s="349" t="s">
        <v>491</v>
      </c>
      <c r="L20" s="41"/>
      <c r="M20" s="26"/>
    </row>
    <row r="21" spans="1:14" ht="24" customHeight="1" x14ac:dyDescent="0.2">
      <c r="A21" s="18"/>
      <c r="B21" s="26"/>
      <c r="C21" s="40"/>
      <c r="D21" s="623" t="s">
        <v>541</v>
      </c>
      <c r="E21" s="464"/>
      <c r="F21" s="464"/>
      <c r="G21" s="464"/>
      <c r="H21" s="464"/>
      <c r="I21" s="253"/>
      <c r="J21" s="253"/>
      <c r="K21" s="350"/>
      <c r="L21" s="41"/>
      <c r="M21" s="26"/>
    </row>
    <row r="22" spans="1:14" ht="24" customHeight="1" x14ac:dyDescent="0.2">
      <c r="A22" s="18"/>
      <c r="B22" s="26"/>
      <c r="C22" s="40"/>
      <c r="D22" s="623" t="s">
        <v>542</v>
      </c>
      <c r="E22" s="627"/>
      <c r="F22" s="627"/>
      <c r="G22" s="627"/>
      <c r="H22" s="628"/>
      <c r="I22" s="253"/>
      <c r="J22" s="253"/>
      <c r="K22" s="350"/>
      <c r="L22" s="41"/>
      <c r="M22" s="26"/>
    </row>
    <row r="23" spans="1:14" ht="18" customHeight="1" x14ac:dyDescent="0.2">
      <c r="A23" s="18"/>
      <c r="B23" s="26"/>
      <c r="C23" s="44"/>
      <c r="D23" s="624" t="s">
        <v>73</v>
      </c>
      <c r="E23" s="625"/>
      <c r="F23" s="625"/>
      <c r="G23" s="625"/>
      <c r="H23" s="625"/>
      <c r="I23" s="351"/>
      <c r="J23" s="351"/>
      <c r="K23" s="352"/>
      <c r="L23" s="46"/>
      <c r="M23" s="26"/>
    </row>
    <row r="24" spans="1:14" ht="18" customHeight="1" x14ac:dyDescent="0.2">
      <c r="A24" s="18"/>
      <c r="B24" s="26"/>
      <c r="C24" s="44"/>
      <c r="D24" s="44"/>
      <c r="E24" s="44"/>
      <c r="F24" s="44"/>
      <c r="G24" s="44"/>
      <c r="H24" s="44"/>
      <c r="I24" s="44"/>
      <c r="J24" s="44"/>
      <c r="K24" s="44"/>
      <c r="L24" s="46"/>
      <c r="M24" s="26"/>
    </row>
    <row r="25" spans="1:14" ht="27.95" customHeight="1" x14ac:dyDescent="0.2">
      <c r="A25" s="18"/>
      <c r="B25" s="26"/>
      <c r="C25" s="40"/>
      <c r="D25" s="619"/>
      <c r="E25" s="620"/>
      <c r="F25" s="620"/>
      <c r="G25" s="620"/>
      <c r="H25" s="621"/>
      <c r="I25" s="348" t="s">
        <v>489</v>
      </c>
      <c r="J25" s="348" t="s">
        <v>490</v>
      </c>
      <c r="K25" s="349" t="s">
        <v>491</v>
      </c>
      <c r="L25" s="41"/>
      <c r="M25" s="26"/>
    </row>
    <row r="26" spans="1:14" ht="24" customHeight="1" x14ac:dyDescent="0.2">
      <c r="A26" s="18"/>
      <c r="B26" s="26"/>
      <c r="C26" s="40"/>
      <c r="D26" s="623" t="s">
        <v>432</v>
      </c>
      <c r="E26" s="464"/>
      <c r="F26" s="464"/>
      <c r="G26" s="464"/>
      <c r="H26" s="464"/>
      <c r="I26" s="253"/>
      <c r="J26" s="253"/>
      <c r="K26" s="350"/>
      <c r="L26" s="41"/>
      <c r="M26" s="26"/>
    </row>
    <row r="27" spans="1:14" ht="24" customHeight="1" x14ac:dyDescent="0.2">
      <c r="A27" s="18"/>
      <c r="B27" s="26"/>
      <c r="C27" s="40"/>
      <c r="D27" s="623" t="s">
        <v>433</v>
      </c>
      <c r="E27" s="464"/>
      <c r="F27" s="464"/>
      <c r="G27" s="464"/>
      <c r="H27" s="464"/>
      <c r="I27" s="253"/>
      <c r="J27" s="253"/>
      <c r="K27" s="350"/>
      <c r="L27" s="41"/>
      <c r="M27" s="26"/>
    </row>
    <row r="28" spans="1:14" ht="24" customHeight="1" x14ac:dyDescent="0.2">
      <c r="A28" s="18"/>
      <c r="B28" s="26"/>
      <c r="C28" s="44"/>
      <c r="D28" s="624" t="s">
        <v>434</v>
      </c>
      <c r="E28" s="625"/>
      <c r="F28" s="625"/>
      <c r="G28" s="625"/>
      <c r="H28" s="625"/>
      <c r="I28" s="351"/>
      <c r="J28" s="351"/>
      <c r="K28" s="352"/>
      <c r="L28" s="46"/>
      <c r="M28" s="26"/>
    </row>
    <row r="29" spans="1:14" s="17" customFormat="1" ht="18" customHeight="1" x14ac:dyDescent="0.2">
      <c r="B29" s="26"/>
      <c r="C29" s="40"/>
      <c r="D29" s="40"/>
      <c r="E29" s="40"/>
      <c r="F29" s="40"/>
      <c r="G29" s="40"/>
      <c r="H29" s="40"/>
      <c r="I29" s="40"/>
      <c r="J29" s="40"/>
      <c r="K29" s="40"/>
      <c r="L29" s="40"/>
      <c r="M29" s="26"/>
      <c r="N29" s="22"/>
    </row>
    <row r="30" spans="1:14" s="17" customFormat="1" ht="18" customHeight="1" x14ac:dyDescent="0.2">
      <c r="B30" s="26"/>
      <c r="C30" s="40"/>
      <c r="D30" s="40"/>
      <c r="E30" s="40"/>
      <c r="F30" s="40"/>
      <c r="G30" s="40"/>
      <c r="H30" s="40"/>
      <c r="I30" s="40"/>
      <c r="J30" s="40"/>
      <c r="K30" s="40"/>
      <c r="L30" s="40"/>
      <c r="M30" s="26"/>
      <c r="N30" s="22"/>
    </row>
    <row r="31" spans="1:14" s="17" customFormat="1" ht="18" customHeight="1" x14ac:dyDescent="0.2">
      <c r="B31" s="26"/>
      <c r="C31" s="40"/>
      <c r="D31" s="40"/>
      <c r="E31" s="40"/>
      <c r="F31" s="40"/>
      <c r="G31" s="40"/>
      <c r="H31" s="40"/>
      <c r="I31" s="40"/>
      <c r="J31" s="40"/>
      <c r="K31" s="40"/>
      <c r="L31" s="40"/>
      <c r="M31" s="26"/>
      <c r="N31" s="22"/>
    </row>
    <row r="32" spans="1:14" s="17" customFormat="1" ht="18" customHeight="1" x14ac:dyDescent="0.2">
      <c r="B32" s="26"/>
      <c r="C32" s="40"/>
      <c r="D32" s="40"/>
      <c r="E32" s="40"/>
      <c r="F32" s="40"/>
      <c r="G32" s="40"/>
      <c r="H32" s="40"/>
      <c r="I32" s="40"/>
      <c r="J32" s="40"/>
      <c r="K32" s="40"/>
      <c r="L32" s="40"/>
      <c r="M32" s="26"/>
      <c r="N32" s="22"/>
    </row>
    <row r="33" spans="2:14" s="17" customFormat="1" ht="18" customHeight="1" x14ac:dyDescent="0.2">
      <c r="B33" s="26"/>
      <c r="C33" s="40"/>
      <c r="D33" s="40"/>
      <c r="E33" s="40"/>
      <c r="F33" s="40"/>
      <c r="G33" s="40"/>
      <c r="H33" s="40"/>
      <c r="I33" s="40"/>
      <c r="J33" s="40"/>
      <c r="K33" s="40"/>
      <c r="L33" s="40"/>
      <c r="M33" s="26"/>
      <c r="N33" s="22"/>
    </row>
    <row r="34" spans="2:14" s="17" customFormat="1" ht="18" customHeight="1" x14ac:dyDescent="0.2">
      <c r="B34" s="26"/>
      <c r="C34" s="40"/>
      <c r="D34" s="40"/>
      <c r="E34" s="40"/>
      <c r="F34" s="40"/>
      <c r="G34" s="40"/>
      <c r="H34" s="40"/>
      <c r="I34" s="40"/>
      <c r="J34" s="40"/>
      <c r="K34" s="40"/>
      <c r="L34" s="40"/>
      <c r="M34" s="26"/>
      <c r="N34" s="22"/>
    </row>
    <row r="35" spans="2:14" s="17" customFormat="1" ht="18" customHeight="1" x14ac:dyDescent="0.2">
      <c r="B35" s="26"/>
      <c r="C35" s="40"/>
      <c r="D35" s="40"/>
      <c r="E35" s="40"/>
      <c r="F35" s="40"/>
      <c r="G35" s="40"/>
      <c r="H35" s="40"/>
      <c r="I35" s="40"/>
      <c r="J35" s="40"/>
      <c r="K35" s="40"/>
      <c r="L35" s="40"/>
      <c r="M35" s="26"/>
      <c r="N35" s="22"/>
    </row>
    <row r="36" spans="2:14" s="17" customFormat="1" ht="18" customHeight="1" x14ac:dyDescent="0.2">
      <c r="B36" s="26"/>
      <c r="C36" s="40"/>
      <c r="D36" s="40"/>
      <c r="E36" s="40"/>
      <c r="F36" s="40"/>
      <c r="G36" s="40"/>
      <c r="H36" s="40"/>
      <c r="I36" s="40"/>
      <c r="J36" s="40"/>
      <c r="K36" s="40"/>
      <c r="L36" s="40"/>
      <c r="M36" s="26"/>
      <c r="N36" s="22"/>
    </row>
    <row r="37" spans="2:14" s="17" customFormat="1" ht="18" customHeight="1" x14ac:dyDescent="0.2">
      <c r="B37" s="26"/>
      <c r="C37" s="40"/>
      <c r="D37" s="40"/>
      <c r="E37" s="40"/>
      <c r="F37" s="40"/>
      <c r="G37" s="40"/>
      <c r="H37" s="40"/>
      <c r="I37" s="40"/>
      <c r="J37" s="40"/>
      <c r="K37" s="40"/>
      <c r="L37" s="40"/>
      <c r="M37" s="26"/>
      <c r="N37" s="22"/>
    </row>
    <row r="38" spans="2:14" s="17" customFormat="1" ht="18" customHeight="1" x14ac:dyDescent="0.2">
      <c r="B38" s="26"/>
      <c r="C38" s="40"/>
      <c r="D38" s="40"/>
      <c r="E38" s="40"/>
      <c r="F38" s="40"/>
      <c r="G38" s="40"/>
      <c r="H38" s="40"/>
      <c r="I38" s="40"/>
      <c r="J38" s="40"/>
      <c r="K38" s="40"/>
      <c r="L38" s="40"/>
      <c r="M38" s="26"/>
      <c r="N38" s="22"/>
    </row>
    <row r="39" spans="2:14" s="17" customFormat="1" ht="18" customHeight="1" x14ac:dyDescent="0.2">
      <c r="B39" s="26"/>
      <c r="C39" s="40"/>
      <c r="D39" s="40"/>
      <c r="E39" s="40"/>
      <c r="F39" s="40"/>
      <c r="G39" s="40"/>
      <c r="H39" s="40"/>
      <c r="I39" s="40"/>
      <c r="J39" s="40"/>
      <c r="K39" s="40"/>
      <c r="L39" s="40"/>
      <c r="M39" s="26"/>
      <c r="N39" s="22"/>
    </row>
    <row r="40" spans="2:14" s="17" customFormat="1" ht="18" customHeight="1" x14ac:dyDescent="0.2">
      <c r="B40" s="26"/>
      <c r="C40" s="40"/>
      <c r="D40" s="40"/>
      <c r="E40" s="40"/>
      <c r="F40" s="40"/>
      <c r="G40" s="40"/>
      <c r="H40" s="40"/>
      <c r="I40" s="40"/>
      <c r="J40" s="40"/>
      <c r="K40" s="40"/>
      <c r="L40" s="40"/>
      <c r="M40" s="26"/>
      <c r="N40" s="22"/>
    </row>
    <row r="41" spans="2:14" s="17" customFormat="1" ht="18" customHeight="1" x14ac:dyDescent="0.2">
      <c r="B41" s="26"/>
      <c r="C41" s="40"/>
      <c r="D41" s="40"/>
      <c r="E41" s="40"/>
      <c r="F41" s="40"/>
      <c r="G41" s="40"/>
      <c r="H41" s="40"/>
      <c r="I41" s="40"/>
      <c r="J41" s="40"/>
      <c r="K41" s="40"/>
      <c r="L41" s="40"/>
      <c r="M41" s="26"/>
      <c r="N41" s="22"/>
    </row>
    <row r="42" spans="2:14" s="17" customFormat="1" ht="18" customHeight="1" x14ac:dyDescent="0.2">
      <c r="B42" s="26"/>
      <c r="C42" s="40"/>
      <c r="D42" s="40"/>
      <c r="E42" s="40"/>
      <c r="F42" s="40"/>
      <c r="G42" s="40"/>
      <c r="H42" s="40"/>
      <c r="I42" s="40"/>
      <c r="J42" s="40"/>
      <c r="K42" s="40"/>
      <c r="L42" s="40"/>
      <c r="M42" s="26"/>
      <c r="N42" s="22"/>
    </row>
    <row r="43" spans="2:14" s="17" customFormat="1" ht="18" customHeight="1" x14ac:dyDescent="0.2">
      <c r="B43" s="26"/>
      <c r="C43" s="40"/>
      <c r="D43" s="40"/>
      <c r="E43" s="40"/>
      <c r="F43" s="40"/>
      <c r="G43" s="40"/>
      <c r="H43" s="40"/>
      <c r="I43" s="40"/>
      <c r="J43" s="40"/>
      <c r="K43" s="40"/>
      <c r="L43" s="40"/>
      <c r="M43" s="26"/>
      <c r="N43" s="22"/>
    </row>
    <row r="44" spans="2:14" s="17" customFormat="1" ht="18" customHeight="1" x14ac:dyDescent="0.2">
      <c r="B44" s="26"/>
      <c r="C44" s="40"/>
      <c r="D44" s="40"/>
      <c r="E44" s="40"/>
      <c r="F44" s="40"/>
      <c r="G44" s="40"/>
      <c r="H44" s="40"/>
      <c r="I44" s="40"/>
      <c r="J44" s="40"/>
      <c r="K44" s="40"/>
      <c r="L44" s="40"/>
      <c r="M44" s="26"/>
      <c r="N44" s="22"/>
    </row>
    <row r="45" spans="2:14" s="17" customFormat="1" ht="18" customHeight="1" x14ac:dyDescent="0.2">
      <c r="B45" s="26"/>
      <c r="C45" s="40"/>
      <c r="D45" s="40"/>
      <c r="E45" s="40"/>
      <c r="F45" s="40"/>
      <c r="G45" s="40"/>
      <c r="H45" s="40"/>
      <c r="I45" s="40"/>
      <c r="J45" s="40"/>
      <c r="K45" s="40"/>
      <c r="L45" s="40"/>
      <c r="M45" s="26"/>
      <c r="N45" s="22"/>
    </row>
    <row r="46" spans="2:14" s="17" customFormat="1" ht="18" customHeight="1" x14ac:dyDescent="0.2">
      <c r="B46" s="26"/>
      <c r="C46" s="40"/>
      <c r="D46" s="40"/>
      <c r="E46" s="40"/>
      <c r="F46" s="40"/>
      <c r="G46" s="40"/>
      <c r="H46" s="40"/>
      <c r="I46" s="40"/>
      <c r="J46" s="40"/>
      <c r="K46" s="40"/>
      <c r="L46" s="40"/>
      <c r="M46" s="26"/>
      <c r="N46" s="22"/>
    </row>
    <row r="47" spans="2:14" s="17" customFormat="1" ht="18" customHeight="1" x14ac:dyDescent="0.2">
      <c r="B47" s="26"/>
      <c r="C47" s="40"/>
      <c r="D47" s="40"/>
      <c r="E47" s="40"/>
      <c r="F47" s="40"/>
      <c r="G47" s="40"/>
      <c r="H47" s="40"/>
      <c r="I47" s="40"/>
      <c r="J47" s="40"/>
      <c r="K47" s="40"/>
      <c r="L47" s="40"/>
      <c r="M47" s="26"/>
      <c r="N47" s="22"/>
    </row>
    <row r="48" spans="2:14" s="17" customFormat="1" ht="24" customHeight="1" x14ac:dyDescent="0.2">
      <c r="B48" s="26"/>
      <c r="C48" s="40"/>
      <c r="D48" s="407">
        <f ca="1">NOW()</f>
        <v>43901.417406828703</v>
      </c>
      <c r="E48" s="408"/>
      <c r="F48" s="47"/>
      <c r="G48" s="47"/>
      <c r="H48" s="47"/>
      <c r="I48" s="47"/>
      <c r="J48" s="47"/>
      <c r="K48" s="48" t="str">
        <f>CONCATENATE("Specifieke informatie C - Wanbetalers, ",LOWER(A6))</f>
        <v>Specifieke informatie C - Wanbetalers, pagina 1</v>
      </c>
      <c r="L48" s="40"/>
      <c r="M48" s="26"/>
      <c r="N48" s="22"/>
    </row>
    <row r="49" spans="1:13" ht="12.75" customHeight="1" x14ac:dyDescent="0.2">
      <c r="A49" s="25"/>
      <c r="B49" s="26"/>
      <c r="C49" s="35"/>
      <c r="D49" s="35"/>
      <c r="E49" s="35"/>
      <c r="F49" s="35"/>
      <c r="G49" s="35"/>
      <c r="H49" s="35"/>
      <c r="I49" s="35"/>
      <c r="J49" s="35"/>
      <c r="K49" s="35"/>
      <c r="L49" s="35"/>
      <c r="M49" s="26"/>
    </row>
  </sheetData>
  <sheetProtection algorithmName="SHA-512" hashValue="E30OuWxDRDEU1QCyunZGqQjDX1kD2LAOt+Fq1mf6T9qIsWhr47D2/u0q8Pz/nGu6SUxEiqA1bwLzZNLjTo5GGA==" saltValue="gBtuIHgFV2AxoIiTcxubSQ==" spinCount="100000" sheet="1" objects="1" scenarios="1"/>
  <mergeCells count="16">
    <mergeCell ref="D27:H27"/>
    <mergeCell ref="D48:E48"/>
    <mergeCell ref="D28:H28"/>
    <mergeCell ref="D18:H18"/>
    <mergeCell ref="D20:H20"/>
    <mergeCell ref="D21:H21"/>
    <mergeCell ref="D22:H22"/>
    <mergeCell ref="D23:H23"/>
    <mergeCell ref="D25:H25"/>
    <mergeCell ref="D26:H26"/>
    <mergeCell ref="D16:H16"/>
    <mergeCell ref="D17:H17"/>
    <mergeCell ref="D11:H11"/>
    <mergeCell ref="D12:H12"/>
    <mergeCell ref="D13:H13"/>
    <mergeCell ref="D14:H14"/>
  </mergeCells>
  <phoneticPr fontId="13" type="noConversion"/>
  <pageMargins left="0.78740157480314965" right="0.78740157480314965" top="0.98425196850393704" bottom="0.98425196850393704" header="0.51181102362204722" footer="0.51181102362204722"/>
  <pageSetup paperSize="9" scale="77"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R17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140625" defaultRowHeight="12.75" x14ac:dyDescent="0.2"/>
  <cols>
    <col min="1" max="1" width="9.140625" style="101" customWidth="1"/>
    <col min="2" max="2" width="2.42578125" style="101" customWidth="1"/>
    <col min="3" max="3" width="3" style="101" customWidth="1"/>
    <col min="4" max="5" width="15.5703125" style="101" customWidth="1"/>
    <col min="6" max="6" width="6.42578125" style="101" customWidth="1"/>
    <col min="7" max="7" width="5.42578125" style="101" customWidth="1"/>
    <col min="8" max="8" width="3" style="101" customWidth="1"/>
    <col min="9" max="12" width="13.28515625" style="101" customWidth="1"/>
    <col min="13" max="13" width="1.5703125" style="101" customWidth="1"/>
    <col min="14" max="14" width="2.42578125" style="101" customWidth="1"/>
    <col min="15" max="16384" width="8.140625" style="101"/>
  </cols>
  <sheetData>
    <row r="1" spans="1:18" x14ac:dyDescent="0.2">
      <c r="A1" s="86"/>
      <c r="B1" s="98"/>
      <c r="C1" s="99" t="s">
        <v>253</v>
      </c>
      <c r="D1" s="100"/>
      <c r="E1" s="100"/>
      <c r="F1" s="100"/>
      <c r="G1" s="100"/>
      <c r="H1" s="100"/>
      <c r="I1" s="100"/>
      <c r="J1" s="100"/>
      <c r="K1" s="100"/>
      <c r="L1" s="100"/>
      <c r="M1" s="100"/>
      <c r="N1" s="98"/>
      <c r="O1" s="109"/>
    </row>
    <row r="2" spans="1:18" x14ac:dyDescent="0.2">
      <c r="A2" s="97"/>
      <c r="B2" s="98"/>
      <c r="C2" s="86"/>
      <c r="D2" s="86"/>
      <c r="E2" s="86"/>
      <c r="F2" s="86"/>
      <c r="G2" s="86"/>
      <c r="H2" s="86"/>
      <c r="I2" s="86"/>
      <c r="J2" s="86"/>
      <c r="K2" s="86"/>
      <c r="L2" s="86"/>
      <c r="M2" s="86"/>
      <c r="N2" s="98"/>
      <c r="O2" s="102"/>
    </row>
    <row r="3" spans="1:18" x14ac:dyDescent="0.2">
      <c r="A3" s="97"/>
      <c r="B3" s="98"/>
      <c r="C3" s="86"/>
      <c r="D3" s="103"/>
      <c r="E3" s="86"/>
      <c r="F3" s="86"/>
      <c r="G3" s="86"/>
      <c r="H3" s="86"/>
      <c r="I3" s="86"/>
      <c r="J3" s="86"/>
      <c r="K3" s="86"/>
      <c r="L3" s="86"/>
      <c r="M3" s="86"/>
      <c r="N3" s="98"/>
      <c r="O3" s="102"/>
    </row>
    <row r="4" spans="1:18" ht="12" customHeight="1" x14ac:dyDescent="0.2">
      <c r="A4" s="97"/>
      <c r="B4" s="98"/>
      <c r="C4" s="86"/>
      <c r="D4" s="86"/>
      <c r="E4" s="86"/>
      <c r="F4" s="86"/>
      <c r="G4" s="86"/>
      <c r="H4" s="86"/>
      <c r="I4" s="86"/>
      <c r="J4" s="86"/>
      <c r="K4" s="86"/>
      <c r="L4" s="86"/>
      <c r="M4" s="86"/>
      <c r="N4" s="98"/>
      <c r="O4" s="102"/>
    </row>
    <row r="5" spans="1:18" s="86" customFormat="1" ht="12.75" customHeight="1" x14ac:dyDescent="0.2">
      <c r="A5" s="187"/>
      <c r="B5" s="105"/>
      <c r="C5" s="105"/>
      <c r="D5" s="105"/>
      <c r="E5" s="105"/>
      <c r="F5" s="105"/>
      <c r="G5" s="105"/>
      <c r="H5" s="105"/>
      <c r="I5" s="105"/>
      <c r="J5" s="105"/>
      <c r="K5" s="105"/>
      <c r="L5" s="105"/>
      <c r="M5" s="105"/>
      <c r="N5" s="105"/>
      <c r="O5" s="109"/>
    </row>
    <row r="6" spans="1:18" ht="18" customHeight="1" x14ac:dyDescent="0.2">
      <c r="A6" s="106" t="s">
        <v>134</v>
      </c>
      <c r="B6" s="105"/>
      <c r="C6" s="188"/>
      <c r="D6" s="189" t="str">
        <f>CONCATENATE("KWARTAALSTAAT ZVW ", jaar_id," ",kwartaal_id,"E KWARTAAL")</f>
        <v>KWARTAALSTAAT ZVW 2020 1E KWARTAAL</v>
      </c>
      <c r="E6" s="188"/>
      <c r="F6" s="188"/>
      <c r="G6" s="188"/>
      <c r="H6" s="188"/>
      <c r="I6" s="188"/>
      <c r="J6" s="188"/>
      <c r="K6" s="188"/>
      <c r="L6" s="188"/>
      <c r="M6" s="188"/>
      <c r="N6" s="105"/>
      <c r="O6" s="109"/>
    </row>
    <row r="7" spans="1:18" ht="18" customHeight="1" x14ac:dyDescent="0.2">
      <c r="A7" s="86"/>
      <c r="B7" s="105"/>
      <c r="C7" s="189"/>
      <c r="D7" s="189" t="s">
        <v>253</v>
      </c>
      <c r="E7" s="190"/>
      <c r="F7" s="190"/>
      <c r="G7" s="189"/>
      <c r="H7" s="189"/>
      <c r="I7" s="189"/>
      <c r="J7" s="189"/>
      <c r="K7" s="188"/>
      <c r="L7" s="188"/>
      <c r="M7" s="189"/>
      <c r="N7" s="105"/>
      <c r="O7" s="109"/>
    </row>
    <row r="8" spans="1:18" ht="18" customHeight="1" x14ac:dyDescent="0.2">
      <c r="A8" s="97"/>
      <c r="B8" s="105"/>
      <c r="C8" s="40"/>
      <c r="D8" s="41" t="str">
        <f>IF(naw_uzovi_zorgverzekeraar&lt;&gt;"0000",CONCATENATE(UPPER(naw_naam_zorgverzekeraar),", ",UPPER(naw_plaats_zorgverzekeraar)),"")</f>
        <v/>
      </c>
      <c r="E8" s="41"/>
      <c r="F8" s="41"/>
      <c r="G8" s="41"/>
      <c r="H8" s="41"/>
      <c r="I8" s="41"/>
      <c r="J8" s="41"/>
      <c r="K8" s="41"/>
      <c r="L8" s="42" t="str">
        <f>CONCATENATE("UZOVI: ",naw_uzovi_zorgverzekeraar)</f>
        <v>UZOVI: 0000</v>
      </c>
      <c r="M8" s="41"/>
      <c r="N8" s="105"/>
      <c r="O8" s="102"/>
    </row>
    <row r="9" spans="1:18" s="86" customFormat="1" ht="18" customHeight="1" x14ac:dyDescent="0.2">
      <c r="B9" s="105"/>
      <c r="C9" s="188"/>
      <c r="D9" s="191" t="s">
        <v>244</v>
      </c>
      <c r="E9" s="188"/>
      <c r="F9" s="188"/>
      <c r="G9" s="188"/>
      <c r="H9" s="188"/>
      <c r="I9" s="188"/>
      <c r="J9" s="40"/>
      <c r="K9" s="77"/>
      <c r="L9" s="77"/>
      <c r="M9" s="188"/>
      <c r="N9" s="105"/>
      <c r="O9" s="109"/>
      <c r="P9" s="101"/>
      <c r="Q9" s="101"/>
      <c r="R9" s="101"/>
    </row>
    <row r="10" spans="1:18" ht="18" customHeight="1" x14ac:dyDescent="0.2">
      <c r="A10" s="86"/>
      <c r="B10" s="105"/>
      <c r="C10" s="189"/>
      <c r="D10" s="649" t="s">
        <v>247</v>
      </c>
      <c r="E10" s="714"/>
      <c r="F10" s="714"/>
      <c r="G10" s="714"/>
      <c r="H10" s="714"/>
      <c r="I10" s="715"/>
      <c r="J10" s="712" t="s">
        <v>551</v>
      </c>
      <c r="K10" s="77"/>
      <c r="L10" s="77"/>
      <c r="M10" s="189"/>
      <c r="N10" s="105"/>
      <c r="O10" s="109"/>
    </row>
    <row r="11" spans="1:18" ht="18" customHeight="1" x14ac:dyDescent="0.2">
      <c r="A11" s="86"/>
      <c r="B11" s="105"/>
      <c r="C11" s="189"/>
      <c r="D11" s="716"/>
      <c r="E11" s="717"/>
      <c r="F11" s="717"/>
      <c r="G11" s="717"/>
      <c r="H11" s="717"/>
      <c r="I11" s="718"/>
      <c r="J11" s="713"/>
      <c r="K11" s="77"/>
      <c r="L11" s="77"/>
      <c r="M11" s="189"/>
      <c r="N11" s="105"/>
      <c r="O11" s="109"/>
    </row>
    <row r="12" spans="1:18" ht="18" customHeight="1" x14ac:dyDescent="0.2">
      <c r="A12" s="86"/>
      <c r="B12" s="105"/>
      <c r="C12" s="189"/>
      <c r="D12" s="719" t="s">
        <v>202</v>
      </c>
      <c r="E12" s="720"/>
      <c r="F12" s="720"/>
      <c r="G12" s="720"/>
      <c r="H12" s="720"/>
      <c r="I12" s="721"/>
      <c r="J12" s="212">
        <f>'Specifieke informatie A'!L79</f>
        <v>0</v>
      </c>
      <c r="K12" s="77"/>
      <c r="L12" s="77"/>
      <c r="M12" s="189"/>
      <c r="N12" s="105"/>
      <c r="O12" s="109"/>
    </row>
    <row r="13" spans="1:18" ht="18" customHeight="1" x14ac:dyDescent="0.2">
      <c r="A13" s="86"/>
      <c r="B13" s="105"/>
      <c r="C13" s="189"/>
      <c r="D13" s="719" t="s">
        <v>203</v>
      </c>
      <c r="E13" s="720"/>
      <c r="F13" s="720"/>
      <c r="G13" s="720"/>
      <c r="H13" s="720"/>
      <c r="I13" s="721"/>
      <c r="J13" s="213">
        <f>'Specifieke informatie A'!L86</f>
        <v>0</v>
      </c>
      <c r="K13" s="77"/>
      <c r="L13" s="77"/>
      <c r="M13" s="189"/>
      <c r="N13" s="105"/>
      <c r="O13" s="109"/>
    </row>
    <row r="14" spans="1:18" ht="18" customHeight="1" x14ac:dyDescent="0.2">
      <c r="A14" s="86"/>
      <c r="B14" s="105"/>
      <c r="C14" s="188"/>
      <c r="D14" s="727" t="s">
        <v>204</v>
      </c>
      <c r="E14" s="728"/>
      <c r="F14" s="728"/>
      <c r="G14" s="728"/>
      <c r="H14" s="728"/>
      <c r="I14" s="729"/>
      <c r="J14" s="214" t="str">
        <f>IF(J12&lt;&gt;J13,J12-J13,"")</f>
        <v/>
      </c>
      <c r="K14" s="77"/>
      <c r="L14" s="77"/>
      <c r="M14" s="192"/>
      <c r="N14" s="105"/>
      <c r="O14" s="109"/>
    </row>
    <row r="15" spans="1:18" s="86" customFormat="1" ht="12" customHeight="1" x14ac:dyDescent="0.2">
      <c r="B15" s="105"/>
      <c r="C15" s="188"/>
      <c r="D15" s="188"/>
      <c r="E15" s="188"/>
      <c r="F15" s="188"/>
      <c r="G15" s="188"/>
      <c r="H15" s="188"/>
      <c r="I15" s="188"/>
      <c r="J15" s="188"/>
      <c r="K15" s="188"/>
      <c r="L15" s="188"/>
      <c r="M15" s="188"/>
      <c r="N15" s="105"/>
      <c r="O15" s="109"/>
      <c r="P15" s="101"/>
      <c r="Q15" s="101"/>
      <c r="R15" s="101"/>
    </row>
    <row r="16" spans="1:18" s="86" customFormat="1" ht="18" customHeight="1" x14ac:dyDescent="0.2">
      <c r="B16" s="105"/>
      <c r="C16" s="188"/>
      <c r="D16" s="649" t="s">
        <v>201</v>
      </c>
      <c r="E16" s="722"/>
      <c r="F16" s="722"/>
      <c r="G16" s="722"/>
      <c r="H16" s="722"/>
      <c r="I16" s="723"/>
      <c r="J16" s="732" t="s">
        <v>196</v>
      </c>
      <c r="K16" s="734" t="s">
        <v>298</v>
      </c>
      <c r="L16" s="730" t="s">
        <v>197</v>
      </c>
      <c r="M16" s="192"/>
      <c r="N16" s="105"/>
      <c r="O16" s="109"/>
      <c r="P16" s="101"/>
      <c r="Q16" s="101"/>
      <c r="R16" s="101"/>
    </row>
    <row r="17" spans="2:18" s="86" customFormat="1" ht="18" customHeight="1" x14ac:dyDescent="0.2">
      <c r="B17" s="105"/>
      <c r="C17" s="188"/>
      <c r="D17" s="724"/>
      <c r="E17" s="725"/>
      <c r="F17" s="725"/>
      <c r="G17" s="725"/>
      <c r="H17" s="725"/>
      <c r="I17" s="726"/>
      <c r="J17" s="733"/>
      <c r="K17" s="735"/>
      <c r="L17" s="731"/>
      <c r="M17" s="192"/>
      <c r="N17" s="105"/>
      <c r="O17" s="109"/>
      <c r="P17" s="101"/>
      <c r="Q17" s="101"/>
      <c r="R17" s="101"/>
    </row>
    <row r="18" spans="2:18" s="86" customFormat="1" ht="24" customHeight="1" x14ac:dyDescent="0.2">
      <c r="B18" s="105"/>
      <c r="C18" s="188"/>
      <c r="D18" s="660" t="s">
        <v>83</v>
      </c>
      <c r="E18" s="661"/>
      <c r="F18" s="661"/>
      <c r="G18" s="661"/>
      <c r="H18" s="662"/>
      <c r="I18" s="663"/>
      <c r="J18" s="182">
        <f>Kostenverzamelstaat!I110</f>
        <v>0</v>
      </c>
      <c r="K18" s="182">
        <f>'Specifieke informatie A'!L17</f>
        <v>0</v>
      </c>
      <c r="L18" s="193" t="str">
        <f>IF(J18&lt;&gt;K18,J18-K18,"")</f>
        <v/>
      </c>
      <c r="M18" s="192"/>
      <c r="N18" s="105"/>
      <c r="O18" s="109"/>
      <c r="P18" s="101"/>
      <c r="Q18" s="101"/>
      <c r="R18" s="101"/>
    </row>
    <row r="19" spans="2:18" s="86" customFormat="1" ht="12" customHeight="1" x14ac:dyDescent="0.2">
      <c r="B19" s="105"/>
      <c r="C19" s="188"/>
      <c r="D19" s="188"/>
      <c r="E19" s="188"/>
      <c r="F19" s="188"/>
      <c r="G19" s="188"/>
      <c r="H19" s="188"/>
      <c r="I19" s="188"/>
      <c r="J19" s="188"/>
      <c r="K19" s="188"/>
      <c r="L19" s="188"/>
      <c r="M19" s="188"/>
      <c r="N19" s="105"/>
      <c r="O19" s="109"/>
      <c r="P19" s="101"/>
      <c r="Q19" s="101"/>
      <c r="R19" s="101"/>
    </row>
    <row r="20" spans="2:18" s="86" customFormat="1" ht="18" customHeight="1" x14ac:dyDescent="0.2">
      <c r="B20" s="105"/>
      <c r="C20" s="188"/>
      <c r="D20" s="664" t="s">
        <v>311</v>
      </c>
      <c r="E20" s="665"/>
      <c r="F20" s="665"/>
      <c r="G20" s="665"/>
      <c r="H20" s="665"/>
      <c r="I20" s="665"/>
      <c r="J20" s="658" t="s">
        <v>449</v>
      </c>
      <c r="K20" s="658" t="s">
        <v>514</v>
      </c>
      <c r="L20" s="656" t="s">
        <v>515</v>
      </c>
      <c r="M20" s="192"/>
      <c r="N20" s="105"/>
      <c r="O20" s="109"/>
      <c r="P20" s="101"/>
      <c r="Q20" s="101"/>
      <c r="R20" s="101"/>
    </row>
    <row r="21" spans="2:18" s="86" customFormat="1" ht="18" customHeight="1" x14ac:dyDescent="0.2">
      <c r="B21" s="105"/>
      <c r="C21" s="188"/>
      <c r="D21" s="666"/>
      <c r="E21" s="667"/>
      <c r="F21" s="667"/>
      <c r="G21" s="667"/>
      <c r="H21" s="667"/>
      <c r="I21" s="667"/>
      <c r="J21" s="659"/>
      <c r="K21" s="659"/>
      <c r="L21" s="657"/>
      <c r="M21" s="192"/>
      <c r="N21" s="105"/>
      <c r="O21" s="109"/>
      <c r="P21" s="101"/>
      <c r="Q21" s="101"/>
      <c r="R21" s="101"/>
    </row>
    <row r="22" spans="2:18" s="198" customFormat="1" ht="17.100000000000001" customHeight="1" x14ac:dyDescent="0.15">
      <c r="B22" s="194"/>
      <c r="C22" s="189"/>
      <c r="D22" s="632" t="s">
        <v>198</v>
      </c>
      <c r="E22" s="633"/>
      <c r="F22" s="633"/>
      <c r="G22" s="633"/>
      <c r="H22" s="633"/>
      <c r="I22" s="633"/>
      <c r="J22" s="184">
        <f>Kostenverzamelstaat!M16-Kostenverzamelstaat!N16</f>
        <v>0</v>
      </c>
      <c r="K22" s="184">
        <f>Kostenverzamelstaat!K16-Kostenverzamelstaat!L16</f>
        <v>0</v>
      </c>
      <c r="L22" s="195">
        <f>Kostenverzamelstaat!I16-Kostenverzamelstaat!J16</f>
        <v>0</v>
      </c>
      <c r="M22" s="189"/>
      <c r="N22" s="194"/>
      <c r="O22" s="196"/>
      <c r="P22" s="197"/>
      <c r="Q22" s="197"/>
      <c r="R22" s="197"/>
    </row>
    <row r="23" spans="2:18" s="198" customFormat="1" ht="17.100000000000001" customHeight="1" x14ac:dyDescent="0.15">
      <c r="B23" s="194"/>
      <c r="C23" s="189"/>
      <c r="D23" s="632" t="s">
        <v>199</v>
      </c>
      <c r="E23" s="633"/>
      <c r="F23" s="633"/>
      <c r="G23" s="633"/>
      <c r="H23" s="633"/>
      <c r="I23" s="633"/>
      <c r="J23" s="184">
        <f>Kostenverzamelstaat!M17-Kostenverzamelstaat!N17</f>
        <v>0</v>
      </c>
      <c r="K23" s="184">
        <f>Kostenverzamelstaat!K17-Kostenverzamelstaat!L17</f>
        <v>0</v>
      </c>
      <c r="L23" s="195">
        <f>Kostenverzamelstaat!I17-Kostenverzamelstaat!J17</f>
        <v>0</v>
      </c>
      <c r="M23" s="189"/>
      <c r="N23" s="194"/>
      <c r="O23" s="196"/>
      <c r="P23" s="197"/>
      <c r="Q23" s="197"/>
      <c r="R23" s="197"/>
    </row>
    <row r="24" spans="2:18" s="198" customFormat="1" ht="17.100000000000001" customHeight="1" x14ac:dyDescent="0.15">
      <c r="B24" s="194"/>
      <c r="C24" s="189"/>
      <c r="D24" s="632" t="s">
        <v>312</v>
      </c>
      <c r="E24" s="633"/>
      <c r="F24" s="633"/>
      <c r="G24" s="633"/>
      <c r="H24" s="633"/>
      <c r="I24" s="633"/>
      <c r="J24" s="184">
        <f>Kostenverzamelstaat!M18-Kostenverzamelstaat!N18</f>
        <v>0</v>
      </c>
      <c r="K24" s="184">
        <f>Kostenverzamelstaat!K18-Kostenverzamelstaat!L18</f>
        <v>0</v>
      </c>
      <c r="L24" s="195">
        <f>Kostenverzamelstaat!I18-Kostenverzamelstaat!J18</f>
        <v>0</v>
      </c>
      <c r="M24" s="189"/>
      <c r="N24" s="194"/>
      <c r="O24" s="196"/>
      <c r="P24" s="197"/>
      <c r="Q24" s="197"/>
      <c r="R24" s="197"/>
    </row>
    <row r="25" spans="2:18" s="198" customFormat="1" ht="17.100000000000001" customHeight="1" x14ac:dyDescent="0.15">
      <c r="B25" s="194"/>
      <c r="C25" s="189"/>
      <c r="D25" s="632" t="s">
        <v>200</v>
      </c>
      <c r="E25" s="633"/>
      <c r="F25" s="633"/>
      <c r="G25" s="633"/>
      <c r="H25" s="633"/>
      <c r="I25" s="633"/>
      <c r="J25" s="184">
        <f>Kostenverzamelstaat!M19-Kostenverzamelstaat!N19</f>
        <v>0</v>
      </c>
      <c r="K25" s="184">
        <f>Kostenverzamelstaat!K19-Kostenverzamelstaat!L19</f>
        <v>0</v>
      </c>
      <c r="L25" s="195">
        <f>Kostenverzamelstaat!I19-Kostenverzamelstaat!J19</f>
        <v>0</v>
      </c>
      <c r="M25" s="189"/>
      <c r="N25" s="194"/>
      <c r="O25" s="196"/>
      <c r="P25" s="197"/>
      <c r="Q25" s="197"/>
      <c r="R25" s="197"/>
    </row>
    <row r="26" spans="2:18" s="198" customFormat="1" ht="17.100000000000001" customHeight="1" x14ac:dyDescent="0.15">
      <c r="B26" s="194"/>
      <c r="C26" s="189"/>
      <c r="D26" s="632" t="s">
        <v>10</v>
      </c>
      <c r="E26" s="633"/>
      <c r="F26" s="633"/>
      <c r="G26" s="633"/>
      <c r="H26" s="633"/>
      <c r="I26" s="633"/>
      <c r="J26" s="184">
        <f>Kostenverzamelstaat!M20-Kostenverzamelstaat!N20</f>
        <v>0</v>
      </c>
      <c r="K26" s="184">
        <f>Kostenverzamelstaat!K20-Kostenverzamelstaat!L20</f>
        <v>0</v>
      </c>
      <c r="L26" s="195">
        <f>Kostenverzamelstaat!I20-Kostenverzamelstaat!J20</f>
        <v>0</v>
      </c>
      <c r="M26" s="189"/>
      <c r="N26" s="194"/>
      <c r="O26" s="196"/>
      <c r="P26" s="197"/>
      <c r="Q26" s="197"/>
      <c r="R26" s="197"/>
    </row>
    <row r="27" spans="2:18" s="198" customFormat="1" ht="17.100000000000001" customHeight="1" x14ac:dyDescent="0.15">
      <c r="B27" s="194"/>
      <c r="C27" s="189"/>
      <c r="D27" s="632" t="s">
        <v>11</v>
      </c>
      <c r="E27" s="633"/>
      <c r="F27" s="633"/>
      <c r="G27" s="633"/>
      <c r="H27" s="633"/>
      <c r="I27" s="633"/>
      <c r="J27" s="184">
        <f>Kostenverzamelstaat!M21-Kostenverzamelstaat!N21</f>
        <v>0</v>
      </c>
      <c r="K27" s="184">
        <f>Kostenverzamelstaat!K21-Kostenverzamelstaat!L21</f>
        <v>0</v>
      </c>
      <c r="L27" s="195">
        <f>Kostenverzamelstaat!I21-Kostenverzamelstaat!J21</f>
        <v>0</v>
      </c>
      <c r="M27" s="189"/>
      <c r="N27" s="194"/>
      <c r="O27" s="196"/>
      <c r="P27" s="197"/>
      <c r="Q27" s="197"/>
      <c r="R27" s="197"/>
    </row>
    <row r="28" spans="2:18" s="198" customFormat="1" ht="17.100000000000001" customHeight="1" x14ac:dyDescent="0.15">
      <c r="B28" s="194"/>
      <c r="C28" s="189"/>
      <c r="D28" s="632" t="s">
        <v>12</v>
      </c>
      <c r="E28" s="633"/>
      <c r="F28" s="633"/>
      <c r="G28" s="633"/>
      <c r="H28" s="633"/>
      <c r="I28" s="633"/>
      <c r="J28" s="184">
        <f>Kostenverzamelstaat!M22-Kostenverzamelstaat!N22</f>
        <v>0</v>
      </c>
      <c r="K28" s="184">
        <f>Kostenverzamelstaat!K22-Kostenverzamelstaat!L22</f>
        <v>0</v>
      </c>
      <c r="L28" s="195">
        <f>Kostenverzamelstaat!I22-Kostenverzamelstaat!J22</f>
        <v>0</v>
      </c>
      <c r="M28" s="189"/>
      <c r="N28" s="194"/>
      <c r="O28" s="196"/>
      <c r="P28" s="197"/>
      <c r="Q28" s="197"/>
      <c r="R28" s="197"/>
    </row>
    <row r="29" spans="2:18" s="198" customFormat="1" ht="17.100000000000001" customHeight="1" x14ac:dyDescent="0.15">
      <c r="B29" s="194"/>
      <c r="C29" s="189"/>
      <c r="D29" s="632" t="s">
        <v>13</v>
      </c>
      <c r="E29" s="633"/>
      <c r="F29" s="633"/>
      <c r="G29" s="633"/>
      <c r="H29" s="633"/>
      <c r="I29" s="633"/>
      <c r="J29" s="184">
        <f>Kostenverzamelstaat!M23-Kostenverzamelstaat!N23</f>
        <v>0</v>
      </c>
      <c r="K29" s="184">
        <f>Kostenverzamelstaat!K23-Kostenverzamelstaat!L23</f>
        <v>0</v>
      </c>
      <c r="L29" s="195">
        <f>Kostenverzamelstaat!I23-Kostenverzamelstaat!J23</f>
        <v>0</v>
      </c>
      <c r="M29" s="189"/>
      <c r="N29" s="194"/>
      <c r="O29" s="196"/>
      <c r="P29" s="197"/>
      <c r="Q29" s="197"/>
      <c r="R29" s="197"/>
    </row>
    <row r="30" spans="2:18" s="198" customFormat="1" ht="17.100000000000001" customHeight="1" x14ac:dyDescent="0.15">
      <c r="B30" s="194"/>
      <c r="C30" s="189"/>
      <c r="D30" s="632" t="s">
        <v>313</v>
      </c>
      <c r="E30" s="633"/>
      <c r="F30" s="633"/>
      <c r="G30" s="633"/>
      <c r="H30" s="633"/>
      <c r="I30" s="633"/>
      <c r="J30" s="184">
        <f>Kostenverzamelstaat!M26-Kostenverzamelstaat!N26</f>
        <v>0</v>
      </c>
      <c r="K30" s="184">
        <f>Kostenverzamelstaat!K26-Kostenverzamelstaat!L26</f>
        <v>0</v>
      </c>
      <c r="L30" s="195">
        <f>Kostenverzamelstaat!I26-Kostenverzamelstaat!J26</f>
        <v>0</v>
      </c>
      <c r="M30" s="189"/>
      <c r="N30" s="194"/>
      <c r="O30" s="196"/>
      <c r="P30" s="197"/>
      <c r="Q30" s="197"/>
      <c r="R30" s="197"/>
    </row>
    <row r="31" spans="2:18" s="198" customFormat="1" ht="17.100000000000001" customHeight="1" x14ac:dyDescent="0.15">
      <c r="B31" s="194"/>
      <c r="C31" s="189"/>
      <c r="D31" s="632" t="s">
        <v>14</v>
      </c>
      <c r="E31" s="633"/>
      <c r="F31" s="633"/>
      <c r="G31" s="633"/>
      <c r="H31" s="633"/>
      <c r="I31" s="633"/>
      <c r="J31" s="184">
        <f>Kostenverzamelstaat!M28-Kostenverzamelstaat!N28</f>
        <v>0</v>
      </c>
      <c r="K31" s="184">
        <f>Kostenverzamelstaat!K28-Kostenverzamelstaat!L28</f>
        <v>0</v>
      </c>
      <c r="L31" s="195">
        <f>Kostenverzamelstaat!I28-Kostenverzamelstaat!J28</f>
        <v>0</v>
      </c>
      <c r="M31" s="189"/>
      <c r="N31" s="194"/>
      <c r="O31" s="196"/>
      <c r="P31" s="197"/>
      <c r="Q31" s="197"/>
      <c r="R31" s="197"/>
    </row>
    <row r="32" spans="2:18" s="198" customFormat="1" ht="17.100000000000001" customHeight="1" x14ac:dyDescent="0.15">
      <c r="B32" s="194"/>
      <c r="C32" s="189"/>
      <c r="D32" s="632" t="s">
        <v>426</v>
      </c>
      <c r="E32" s="633"/>
      <c r="F32" s="633"/>
      <c r="G32" s="633"/>
      <c r="H32" s="633"/>
      <c r="I32" s="633"/>
      <c r="J32" s="184">
        <f>Kostenverzamelstaat!M51-Kostenverzamelstaat!N51</f>
        <v>0</v>
      </c>
      <c r="K32" s="184">
        <f>Kostenverzamelstaat!K51-Kostenverzamelstaat!L51</f>
        <v>0</v>
      </c>
      <c r="L32" s="195">
        <f>Kostenverzamelstaat!I51-Kostenverzamelstaat!J51</f>
        <v>0</v>
      </c>
      <c r="M32" s="189"/>
      <c r="N32" s="194"/>
      <c r="O32" s="196"/>
      <c r="P32" s="197"/>
      <c r="Q32" s="197"/>
      <c r="R32" s="197"/>
    </row>
    <row r="33" spans="2:18" s="198" customFormat="1" ht="17.100000000000001" customHeight="1" x14ac:dyDescent="0.15">
      <c r="B33" s="194"/>
      <c r="C33" s="189"/>
      <c r="D33" s="632" t="s">
        <v>393</v>
      </c>
      <c r="E33" s="633"/>
      <c r="F33" s="633"/>
      <c r="G33" s="633"/>
      <c r="H33" s="633"/>
      <c r="I33" s="633"/>
      <c r="J33" s="184">
        <f>Kostenverzamelstaat!M30-Kostenverzamelstaat!N30</f>
        <v>0</v>
      </c>
      <c r="K33" s="184">
        <f>Kostenverzamelstaat!K30-Kostenverzamelstaat!L30</f>
        <v>0</v>
      </c>
      <c r="L33" s="195">
        <f>Kostenverzamelstaat!I30-Kostenverzamelstaat!J30</f>
        <v>0</v>
      </c>
      <c r="M33" s="189"/>
      <c r="N33" s="194"/>
      <c r="O33" s="196"/>
      <c r="P33" s="197"/>
      <c r="Q33" s="197"/>
      <c r="R33" s="197"/>
    </row>
    <row r="34" spans="2:18" s="198" customFormat="1" ht="17.100000000000001" customHeight="1" x14ac:dyDescent="0.15">
      <c r="B34" s="194"/>
      <c r="C34" s="189"/>
      <c r="D34" s="632" t="s">
        <v>394</v>
      </c>
      <c r="E34" s="633"/>
      <c r="F34" s="633"/>
      <c r="G34" s="633"/>
      <c r="H34" s="633"/>
      <c r="I34" s="633"/>
      <c r="J34" s="184">
        <f>Kostenverzamelstaat!M31-Kostenverzamelstaat!N31</f>
        <v>0</v>
      </c>
      <c r="K34" s="184">
        <f>Kostenverzamelstaat!K31-Kostenverzamelstaat!L31</f>
        <v>0</v>
      </c>
      <c r="L34" s="195">
        <f>Kostenverzamelstaat!I31-Kostenverzamelstaat!J31</f>
        <v>0</v>
      </c>
      <c r="M34" s="189"/>
      <c r="N34" s="194"/>
      <c r="O34" s="196"/>
      <c r="P34" s="197"/>
      <c r="Q34" s="197"/>
      <c r="R34" s="197"/>
    </row>
    <row r="35" spans="2:18" s="198" customFormat="1" ht="17.100000000000001" customHeight="1" x14ac:dyDescent="0.15">
      <c r="B35" s="194"/>
      <c r="C35" s="189"/>
      <c r="D35" s="632" t="s">
        <v>314</v>
      </c>
      <c r="E35" s="633"/>
      <c r="F35" s="633"/>
      <c r="G35" s="633"/>
      <c r="H35" s="633"/>
      <c r="I35" s="633"/>
      <c r="J35" s="184">
        <f>Kostenverzamelstaat!M32-Kostenverzamelstaat!N32</f>
        <v>0</v>
      </c>
      <c r="K35" s="184">
        <f>Kostenverzamelstaat!K32-Kostenverzamelstaat!L32</f>
        <v>0</v>
      </c>
      <c r="L35" s="195">
        <f>Kostenverzamelstaat!I32-Kostenverzamelstaat!J32</f>
        <v>0</v>
      </c>
      <c r="M35" s="189"/>
      <c r="N35" s="194"/>
      <c r="O35" s="196"/>
      <c r="P35" s="197"/>
      <c r="Q35" s="197"/>
      <c r="R35" s="197"/>
    </row>
    <row r="36" spans="2:18" s="198" customFormat="1" ht="17.100000000000001" customHeight="1" x14ac:dyDescent="0.15">
      <c r="B36" s="194"/>
      <c r="C36" s="189"/>
      <c r="D36" s="632" t="s">
        <v>315</v>
      </c>
      <c r="E36" s="633"/>
      <c r="F36" s="633"/>
      <c r="G36" s="633"/>
      <c r="H36" s="633"/>
      <c r="I36" s="633"/>
      <c r="J36" s="184">
        <f>Kostenverzamelstaat!M35-Kostenverzamelstaat!N35</f>
        <v>0</v>
      </c>
      <c r="K36" s="184">
        <f>Kostenverzamelstaat!K35-Kostenverzamelstaat!L35</f>
        <v>0</v>
      </c>
      <c r="L36" s="195">
        <f>Kostenverzamelstaat!I35-Kostenverzamelstaat!J35</f>
        <v>0</v>
      </c>
      <c r="M36" s="189"/>
      <c r="N36" s="194"/>
      <c r="O36" s="196"/>
      <c r="P36" s="197"/>
      <c r="Q36" s="197"/>
      <c r="R36" s="197"/>
    </row>
    <row r="37" spans="2:18" s="198" customFormat="1" ht="17.100000000000001" customHeight="1" x14ac:dyDescent="0.15">
      <c r="B37" s="194"/>
      <c r="C37" s="189"/>
      <c r="D37" s="632" t="s">
        <v>316</v>
      </c>
      <c r="E37" s="633"/>
      <c r="F37" s="633"/>
      <c r="G37" s="633"/>
      <c r="H37" s="633"/>
      <c r="I37" s="633"/>
      <c r="J37" s="184">
        <f>Kostenverzamelstaat!M36-Kostenverzamelstaat!N36</f>
        <v>0</v>
      </c>
      <c r="K37" s="184">
        <f>Kostenverzamelstaat!K36-Kostenverzamelstaat!L36</f>
        <v>0</v>
      </c>
      <c r="L37" s="195">
        <f>Kostenverzamelstaat!I36-Kostenverzamelstaat!J36</f>
        <v>0</v>
      </c>
      <c r="M37" s="189"/>
      <c r="N37" s="194"/>
      <c r="O37" s="196"/>
      <c r="P37" s="197"/>
      <c r="Q37" s="197"/>
      <c r="R37" s="197"/>
    </row>
    <row r="38" spans="2:18" s="198" customFormat="1" ht="17.100000000000001" customHeight="1" x14ac:dyDescent="0.15">
      <c r="B38" s="194"/>
      <c r="C38" s="189"/>
      <c r="D38" s="632" t="s">
        <v>1609</v>
      </c>
      <c r="E38" s="633"/>
      <c r="F38" s="633"/>
      <c r="G38" s="633"/>
      <c r="H38" s="633"/>
      <c r="I38" s="633"/>
      <c r="J38" s="184">
        <f>Kostenverzamelstaat!M37-Kostenverzamelstaat!N37</f>
        <v>0</v>
      </c>
      <c r="K38" s="184">
        <f>Kostenverzamelstaat!K37-Kostenverzamelstaat!L37</f>
        <v>0</v>
      </c>
      <c r="L38" s="195">
        <f>Kostenverzamelstaat!I37-Kostenverzamelstaat!J37</f>
        <v>0</v>
      </c>
      <c r="M38" s="189"/>
      <c r="N38" s="194"/>
      <c r="O38" s="196"/>
      <c r="P38" s="197"/>
      <c r="Q38" s="197"/>
      <c r="R38" s="197"/>
    </row>
    <row r="39" spans="2:18" s="198" customFormat="1" ht="17.100000000000001" customHeight="1" x14ac:dyDescent="0.15">
      <c r="B39" s="194"/>
      <c r="C39" s="189"/>
      <c r="D39" s="632" t="s">
        <v>300</v>
      </c>
      <c r="E39" s="633"/>
      <c r="F39" s="633"/>
      <c r="G39" s="633"/>
      <c r="H39" s="633"/>
      <c r="I39" s="633"/>
      <c r="J39" s="184">
        <f>Kostenverzamelstaat!M52-Kostenverzamelstaat!N52</f>
        <v>0</v>
      </c>
      <c r="K39" s="184">
        <f>Kostenverzamelstaat!K52-Kostenverzamelstaat!L52</f>
        <v>0</v>
      </c>
      <c r="L39" s="195">
        <f>Kostenverzamelstaat!I52-Kostenverzamelstaat!J52</f>
        <v>0</v>
      </c>
      <c r="M39" s="189"/>
      <c r="N39" s="194"/>
      <c r="O39" s="196"/>
      <c r="P39" s="197"/>
      <c r="Q39" s="197"/>
      <c r="R39" s="197"/>
    </row>
    <row r="40" spans="2:18" s="198" customFormat="1" ht="17.100000000000001" customHeight="1" x14ac:dyDescent="0.15">
      <c r="B40" s="194"/>
      <c r="C40" s="189"/>
      <c r="D40" s="632" t="s">
        <v>67</v>
      </c>
      <c r="E40" s="633"/>
      <c r="F40" s="633"/>
      <c r="G40" s="633"/>
      <c r="H40" s="633"/>
      <c r="I40" s="633"/>
      <c r="J40" s="184">
        <f>Kostenverzamelstaat!M53-Kostenverzamelstaat!N53</f>
        <v>0</v>
      </c>
      <c r="K40" s="184">
        <f>Kostenverzamelstaat!K53-Kostenverzamelstaat!L53</f>
        <v>0</v>
      </c>
      <c r="L40" s="195">
        <f>Kostenverzamelstaat!I53-Kostenverzamelstaat!J53</f>
        <v>0</v>
      </c>
      <c r="M40" s="189"/>
      <c r="N40" s="194"/>
      <c r="O40" s="196"/>
      <c r="P40" s="197"/>
      <c r="Q40" s="197"/>
      <c r="R40" s="197"/>
    </row>
    <row r="41" spans="2:18" s="198" customFormat="1" ht="17.100000000000001" customHeight="1" x14ac:dyDescent="0.15">
      <c r="B41" s="194"/>
      <c r="C41" s="189"/>
      <c r="D41" s="632" t="s">
        <v>342</v>
      </c>
      <c r="E41" s="633"/>
      <c r="F41" s="633"/>
      <c r="G41" s="633"/>
      <c r="H41" s="633"/>
      <c r="I41" s="633"/>
      <c r="J41" s="184">
        <f>Kostenverzamelstaat!M54-Kostenverzamelstaat!N54</f>
        <v>0</v>
      </c>
      <c r="K41" s="184">
        <f>Kostenverzamelstaat!K54-Kostenverzamelstaat!L54</f>
        <v>0</v>
      </c>
      <c r="L41" s="195">
        <f>Kostenverzamelstaat!I54-Kostenverzamelstaat!J54</f>
        <v>0</v>
      </c>
      <c r="M41" s="189"/>
      <c r="N41" s="194"/>
      <c r="O41" s="196"/>
      <c r="P41" s="197"/>
      <c r="Q41" s="197"/>
      <c r="R41" s="197"/>
    </row>
    <row r="42" spans="2:18" s="198" customFormat="1" ht="17.100000000000001" customHeight="1" x14ac:dyDescent="0.15">
      <c r="B42" s="194"/>
      <c r="C42" s="189"/>
      <c r="D42" s="632" t="s">
        <v>545</v>
      </c>
      <c r="E42" s="655"/>
      <c r="F42" s="655"/>
      <c r="G42" s="655"/>
      <c r="H42" s="655"/>
      <c r="I42" s="655"/>
      <c r="J42" s="255">
        <f>Kostenverzamelstaat!M55-Kostenverzamelstaat!N55</f>
        <v>0</v>
      </c>
      <c r="K42" s="255">
        <f>Kostenverzamelstaat!K55-Kostenverzamelstaat!L55</f>
        <v>0</v>
      </c>
      <c r="L42" s="369">
        <f>Kostenverzamelstaat!I55-Kostenverzamelstaat!J55</f>
        <v>0</v>
      </c>
      <c r="M42" s="189"/>
      <c r="N42" s="194"/>
      <c r="O42" s="196"/>
      <c r="P42" s="197"/>
      <c r="Q42" s="197"/>
      <c r="R42" s="197"/>
    </row>
    <row r="43" spans="2:18" s="198" customFormat="1" ht="17.100000000000001" customHeight="1" x14ac:dyDescent="0.15">
      <c r="B43" s="194"/>
      <c r="C43" s="189"/>
      <c r="D43" s="632" t="s">
        <v>1604</v>
      </c>
      <c r="E43" s="655"/>
      <c r="F43" s="655"/>
      <c r="G43" s="655"/>
      <c r="H43" s="655"/>
      <c r="I43" s="655"/>
      <c r="J43" s="255">
        <f>Kostenverzamelstaat!M56-Kostenverzamelstaat!N56</f>
        <v>0</v>
      </c>
      <c r="K43" s="255">
        <f>Kostenverzamelstaat!K56-Kostenverzamelstaat!L56</f>
        <v>0</v>
      </c>
      <c r="L43" s="369">
        <f>Kostenverzamelstaat!I56-Kostenverzamelstaat!J56</f>
        <v>0</v>
      </c>
      <c r="M43" s="189"/>
      <c r="N43" s="194"/>
      <c r="O43" s="196"/>
      <c r="P43" s="197"/>
      <c r="Q43" s="197"/>
      <c r="R43" s="197"/>
    </row>
    <row r="44" spans="2:18" s="198" customFormat="1" ht="17.100000000000001" customHeight="1" x14ac:dyDescent="0.15">
      <c r="B44" s="194"/>
      <c r="C44" s="189"/>
      <c r="D44" s="632" t="s">
        <v>15</v>
      </c>
      <c r="E44" s="633"/>
      <c r="F44" s="633"/>
      <c r="G44" s="633"/>
      <c r="H44" s="633"/>
      <c r="I44" s="633"/>
      <c r="J44" s="184">
        <f>Kostenverzamelstaat!M57-Kostenverzamelstaat!N57</f>
        <v>0</v>
      </c>
      <c r="K44" s="184">
        <f>Kostenverzamelstaat!K57-Kostenverzamelstaat!L57</f>
        <v>0</v>
      </c>
      <c r="L44" s="195">
        <f>Kostenverzamelstaat!I57-Kostenverzamelstaat!J57</f>
        <v>0</v>
      </c>
      <c r="M44" s="189"/>
      <c r="N44" s="194"/>
      <c r="O44" s="196"/>
      <c r="P44" s="197"/>
      <c r="Q44" s="197"/>
      <c r="R44" s="197"/>
    </row>
    <row r="45" spans="2:18" s="198" customFormat="1" ht="17.100000000000001" customHeight="1" x14ac:dyDescent="0.15">
      <c r="B45" s="194"/>
      <c r="C45" s="189"/>
      <c r="D45" s="643" t="s">
        <v>16</v>
      </c>
      <c r="E45" s="644"/>
      <c r="F45" s="644"/>
      <c r="G45" s="644"/>
      <c r="H45" s="644"/>
      <c r="I45" s="645"/>
      <c r="J45" s="184">
        <f>Kostenverzamelstaat!M58-Kostenverzamelstaat!N58</f>
        <v>0</v>
      </c>
      <c r="K45" s="184">
        <f>Kostenverzamelstaat!K58-Kostenverzamelstaat!L58</f>
        <v>0</v>
      </c>
      <c r="L45" s="195">
        <f>Kostenverzamelstaat!I58-Kostenverzamelstaat!J58</f>
        <v>0</v>
      </c>
      <c r="M45" s="189"/>
      <c r="N45" s="194"/>
      <c r="O45" s="196"/>
      <c r="P45" s="197"/>
      <c r="Q45" s="197"/>
      <c r="R45" s="197"/>
    </row>
    <row r="46" spans="2:18" s="198" customFormat="1" ht="17.100000000000001" customHeight="1" x14ac:dyDescent="0.15">
      <c r="B46" s="194"/>
      <c r="C46" s="189"/>
      <c r="D46" s="643" t="s">
        <v>427</v>
      </c>
      <c r="E46" s="644"/>
      <c r="F46" s="644"/>
      <c r="G46" s="644"/>
      <c r="H46" s="644"/>
      <c r="I46" s="645"/>
      <c r="J46" s="184">
        <f>Kostenverzamelstaat!M59-Kostenverzamelstaat!N59</f>
        <v>0</v>
      </c>
      <c r="K46" s="184">
        <f>Kostenverzamelstaat!K59-Kostenverzamelstaat!L59</f>
        <v>0</v>
      </c>
      <c r="L46" s="195">
        <f>Kostenverzamelstaat!I59-Kostenverzamelstaat!J59</f>
        <v>0</v>
      </c>
      <c r="M46" s="189"/>
      <c r="N46" s="194"/>
      <c r="O46" s="196"/>
      <c r="P46" s="197"/>
      <c r="Q46" s="197"/>
      <c r="R46" s="197"/>
    </row>
    <row r="47" spans="2:18" s="198" customFormat="1" ht="17.100000000000001" customHeight="1" x14ac:dyDescent="0.15">
      <c r="B47" s="194"/>
      <c r="C47" s="189"/>
      <c r="D47" s="643" t="s">
        <v>317</v>
      </c>
      <c r="E47" s="644"/>
      <c r="F47" s="644"/>
      <c r="G47" s="644"/>
      <c r="H47" s="644"/>
      <c r="I47" s="645"/>
      <c r="J47" s="184">
        <f>Kostenverzamelstaat!M62-Kostenverzamelstaat!N62</f>
        <v>0</v>
      </c>
      <c r="K47" s="184">
        <f>Kostenverzamelstaat!K62-Kostenverzamelstaat!L62</f>
        <v>0</v>
      </c>
      <c r="L47" s="195">
        <f>Kostenverzamelstaat!I62-Kostenverzamelstaat!J62</f>
        <v>0</v>
      </c>
      <c r="M47" s="189"/>
      <c r="N47" s="194"/>
      <c r="O47" s="196"/>
      <c r="P47" s="197"/>
      <c r="Q47" s="197"/>
      <c r="R47" s="197"/>
    </row>
    <row r="48" spans="2:18" s="198" customFormat="1" ht="17.100000000000001" customHeight="1" x14ac:dyDescent="0.15">
      <c r="B48" s="194"/>
      <c r="C48" s="189"/>
      <c r="D48" s="643" t="s">
        <v>318</v>
      </c>
      <c r="E48" s="644"/>
      <c r="F48" s="644"/>
      <c r="G48" s="644"/>
      <c r="H48" s="644"/>
      <c r="I48" s="645"/>
      <c r="J48" s="184">
        <f>Kostenverzamelstaat!M63-Kostenverzamelstaat!N63</f>
        <v>0</v>
      </c>
      <c r="K48" s="184">
        <f>Kostenverzamelstaat!K63-Kostenverzamelstaat!L63</f>
        <v>0</v>
      </c>
      <c r="L48" s="195">
        <f>Kostenverzamelstaat!I63-Kostenverzamelstaat!J63</f>
        <v>0</v>
      </c>
      <c r="M48" s="189"/>
      <c r="N48" s="194"/>
      <c r="O48" s="196"/>
      <c r="P48" s="197"/>
      <c r="Q48" s="197"/>
      <c r="R48" s="197"/>
    </row>
    <row r="49" spans="1:18" s="198" customFormat="1" ht="17.100000000000001" customHeight="1" x14ac:dyDescent="0.15">
      <c r="B49" s="194"/>
      <c r="C49" s="189"/>
      <c r="D49" s="739" t="s">
        <v>319</v>
      </c>
      <c r="E49" s="740"/>
      <c r="F49" s="740"/>
      <c r="G49" s="740"/>
      <c r="H49" s="740"/>
      <c r="I49" s="741"/>
      <c r="J49" s="199">
        <f>Kostenverzamelstaat!M64-Kostenverzamelstaat!N64</f>
        <v>0</v>
      </c>
      <c r="K49" s="199">
        <f>Kostenverzamelstaat!K64-Kostenverzamelstaat!L64</f>
        <v>0</v>
      </c>
      <c r="L49" s="200">
        <f>Kostenverzamelstaat!I64-Kostenverzamelstaat!J64</f>
        <v>0</v>
      </c>
      <c r="M49" s="189"/>
      <c r="N49" s="194"/>
      <c r="O49" s="196"/>
      <c r="P49" s="197"/>
      <c r="Q49" s="197"/>
      <c r="R49" s="197"/>
    </row>
    <row r="50" spans="1:18" s="198" customFormat="1" ht="17.100000000000001" customHeight="1" x14ac:dyDescent="0.15">
      <c r="B50" s="194"/>
      <c r="C50" s="189"/>
      <c r="D50" s="189"/>
      <c r="E50" s="189"/>
      <c r="F50" s="189"/>
      <c r="G50" s="189"/>
      <c r="H50" s="189"/>
      <c r="I50" s="189"/>
      <c r="J50" s="189"/>
      <c r="K50" s="189"/>
      <c r="L50" s="189"/>
      <c r="M50" s="189"/>
      <c r="N50" s="194"/>
      <c r="O50" s="196"/>
      <c r="P50" s="197"/>
      <c r="Q50" s="197"/>
      <c r="R50" s="197"/>
    </row>
    <row r="51" spans="1:18" s="198" customFormat="1" ht="17.100000000000001" customHeight="1" x14ac:dyDescent="0.15">
      <c r="B51" s="194"/>
      <c r="C51" s="189"/>
      <c r="D51" s="189"/>
      <c r="E51" s="189"/>
      <c r="F51" s="189"/>
      <c r="G51" s="189"/>
      <c r="H51" s="189"/>
      <c r="I51" s="189"/>
      <c r="J51" s="189"/>
      <c r="K51" s="189"/>
      <c r="L51" s="189"/>
      <c r="M51" s="189"/>
      <c r="N51" s="194"/>
      <c r="O51" s="196"/>
      <c r="P51" s="197"/>
      <c r="Q51" s="197"/>
      <c r="R51" s="197"/>
    </row>
    <row r="52" spans="1:18" s="198" customFormat="1" ht="17.100000000000001" customHeight="1" x14ac:dyDescent="0.15">
      <c r="B52" s="194"/>
      <c r="C52" s="189"/>
      <c r="D52" s="189"/>
      <c r="E52" s="189"/>
      <c r="F52" s="189"/>
      <c r="G52" s="189"/>
      <c r="H52" s="189"/>
      <c r="I52" s="189"/>
      <c r="J52" s="189"/>
      <c r="K52" s="189"/>
      <c r="L52" s="189"/>
      <c r="M52" s="189"/>
      <c r="N52" s="194"/>
      <c r="O52" s="196"/>
      <c r="P52" s="197"/>
      <c r="Q52" s="197"/>
      <c r="R52" s="197"/>
    </row>
    <row r="53" spans="1:18" s="198" customFormat="1" ht="17.100000000000001" customHeight="1" x14ac:dyDescent="0.15">
      <c r="B53" s="194"/>
      <c r="C53" s="189"/>
      <c r="D53" s="189"/>
      <c r="E53" s="189"/>
      <c r="F53" s="189"/>
      <c r="G53" s="189"/>
      <c r="H53" s="189"/>
      <c r="I53" s="189"/>
      <c r="J53" s="189"/>
      <c r="K53" s="189"/>
      <c r="L53" s="189"/>
      <c r="M53" s="189"/>
      <c r="N53" s="194"/>
      <c r="O53" s="196"/>
      <c r="P53" s="197"/>
      <c r="Q53" s="197"/>
      <c r="R53" s="197"/>
    </row>
    <row r="54" spans="1:18" s="198" customFormat="1" ht="11.1" customHeight="1" x14ac:dyDescent="0.15">
      <c r="B54" s="194"/>
      <c r="C54" s="189"/>
      <c r="D54" s="201">
        <f ca="1">NOW()</f>
        <v>43901.417406828703</v>
      </c>
      <c r="E54" s="189"/>
      <c r="F54" s="189"/>
      <c r="G54" s="189"/>
      <c r="H54" s="189"/>
      <c r="I54" s="189"/>
      <c r="J54" s="189"/>
      <c r="K54" s="189"/>
      <c r="L54" s="202" t="str">
        <f>CONCATENATE("Controleoverzicht ",LOWER(A6))</f>
        <v>Controleoverzicht pagina 1</v>
      </c>
      <c r="M54" s="189"/>
      <c r="N54" s="194"/>
      <c r="O54" s="196"/>
      <c r="P54" s="197"/>
      <c r="Q54" s="197"/>
      <c r="R54" s="197"/>
    </row>
    <row r="55" spans="1:18" s="86" customFormat="1" ht="12.75" customHeight="1" x14ac:dyDescent="0.2">
      <c r="A55" s="187"/>
      <c r="B55" s="105"/>
      <c r="C55" s="105"/>
      <c r="D55" s="105"/>
      <c r="E55" s="105"/>
      <c r="F55" s="105"/>
      <c r="G55" s="105"/>
      <c r="H55" s="105"/>
      <c r="I55" s="105"/>
      <c r="J55" s="105"/>
      <c r="K55" s="105"/>
      <c r="L55" s="105"/>
      <c r="M55" s="105"/>
      <c r="N55" s="105"/>
      <c r="O55" s="109"/>
    </row>
    <row r="56" spans="1:18" ht="18" customHeight="1" x14ac:dyDescent="0.2">
      <c r="A56" s="106" t="s">
        <v>137</v>
      </c>
      <c r="B56" s="105"/>
      <c r="C56" s="188"/>
      <c r="D56" s="189" t="str">
        <f>CONCATENATE("KWARTAALSTAAT ZVW ", jaar_id," ",kwartaal_id,"E KWARTAAL")</f>
        <v>KWARTAALSTAAT ZVW 2020 1E KWARTAAL</v>
      </c>
      <c r="E56" s="188"/>
      <c r="F56" s="188"/>
      <c r="G56" s="188"/>
      <c r="H56" s="188"/>
      <c r="I56" s="188"/>
      <c r="J56" s="188"/>
      <c r="K56" s="188"/>
      <c r="L56" s="188"/>
      <c r="M56" s="188"/>
      <c r="N56" s="105"/>
      <c r="O56" s="109"/>
    </row>
    <row r="57" spans="1:18" ht="18" customHeight="1" x14ac:dyDescent="0.2">
      <c r="A57" s="86"/>
      <c r="B57" s="105"/>
      <c r="C57" s="189"/>
      <c r="D57" s="189" t="s">
        <v>253</v>
      </c>
      <c r="E57" s="190"/>
      <c r="F57" s="190"/>
      <c r="G57" s="189"/>
      <c r="H57" s="189"/>
      <c r="I57" s="189"/>
      <c r="J57" s="189"/>
      <c r="K57" s="188"/>
      <c r="L57" s="188"/>
      <c r="M57" s="189"/>
      <c r="N57" s="105"/>
      <c r="O57" s="109"/>
    </row>
    <row r="58" spans="1:18" ht="18" customHeight="1" x14ac:dyDescent="0.2">
      <c r="A58" s="97"/>
      <c r="B58" s="105"/>
      <c r="C58" s="40"/>
      <c r="D58" s="41" t="str">
        <f>IF(naw_uzovi_zorgverzekeraar&lt;&gt;"0000",CONCATENATE(UPPER(naw_naam_zorgverzekeraar),", ",UPPER(naw_plaats_zorgverzekeraar)),"")</f>
        <v/>
      </c>
      <c r="E58" s="41"/>
      <c r="F58" s="41"/>
      <c r="G58" s="41"/>
      <c r="H58" s="41"/>
      <c r="I58" s="41"/>
      <c r="J58" s="41"/>
      <c r="K58" s="41"/>
      <c r="L58" s="42" t="str">
        <f>CONCATENATE("UZOVI: ",naw_uzovi_zorgverzekeraar)</f>
        <v>UZOVI: 0000</v>
      </c>
      <c r="M58" s="41"/>
      <c r="N58" s="105"/>
      <c r="O58" s="102"/>
    </row>
    <row r="59" spans="1:18" s="86" customFormat="1" ht="18" customHeight="1" x14ac:dyDescent="0.2">
      <c r="B59" s="105"/>
      <c r="C59" s="188"/>
      <c r="D59" s="191" t="s">
        <v>397</v>
      </c>
      <c r="E59" s="188"/>
      <c r="F59" s="188"/>
      <c r="G59" s="188"/>
      <c r="H59" s="188"/>
      <c r="I59" s="188"/>
      <c r="J59" s="40"/>
      <c r="K59" s="40"/>
      <c r="L59" s="40"/>
      <c r="M59" s="188"/>
      <c r="N59" s="105"/>
      <c r="O59" s="109"/>
      <c r="P59" s="101"/>
      <c r="Q59" s="101"/>
      <c r="R59" s="101"/>
    </row>
    <row r="60" spans="1:18" s="86" customFormat="1" ht="18" customHeight="1" x14ac:dyDescent="0.2">
      <c r="B60" s="105"/>
      <c r="C60" s="188"/>
      <c r="D60" s="649" t="s">
        <v>311</v>
      </c>
      <c r="E60" s="650"/>
      <c r="F60" s="650"/>
      <c r="G60" s="650"/>
      <c r="H60" s="650"/>
      <c r="I60" s="651"/>
      <c r="J60" s="658" t="s">
        <v>449</v>
      </c>
      <c r="K60" s="658" t="s">
        <v>514</v>
      </c>
      <c r="L60" s="742" t="s">
        <v>515</v>
      </c>
      <c r="M60" s="192"/>
      <c r="N60" s="105"/>
      <c r="O60" s="109"/>
      <c r="P60" s="101"/>
      <c r="Q60" s="101"/>
      <c r="R60" s="101"/>
    </row>
    <row r="61" spans="1:18" s="86" customFormat="1" ht="18" customHeight="1" x14ac:dyDescent="0.2">
      <c r="B61" s="105"/>
      <c r="C61" s="188"/>
      <c r="D61" s="652"/>
      <c r="E61" s="653"/>
      <c r="F61" s="653"/>
      <c r="G61" s="653"/>
      <c r="H61" s="653"/>
      <c r="I61" s="654"/>
      <c r="J61" s="706"/>
      <c r="K61" s="706"/>
      <c r="L61" s="743"/>
      <c r="M61" s="192"/>
      <c r="N61" s="105"/>
      <c r="O61" s="109"/>
      <c r="P61" s="101"/>
      <c r="Q61" s="101"/>
      <c r="R61" s="101"/>
    </row>
    <row r="62" spans="1:18" s="86" customFormat="1" ht="18" customHeight="1" x14ac:dyDescent="0.2">
      <c r="B62" s="105"/>
      <c r="C62" s="189"/>
      <c r="D62" s="629" t="s">
        <v>320</v>
      </c>
      <c r="E62" s="630"/>
      <c r="F62" s="630"/>
      <c r="G62" s="630"/>
      <c r="H62" s="630"/>
      <c r="I62" s="631"/>
      <c r="J62" s="184">
        <f>Kostenverzamelstaat!M65-Kostenverzamelstaat!N65</f>
        <v>0</v>
      </c>
      <c r="K62" s="184">
        <f>Kostenverzamelstaat!K65-Kostenverzamelstaat!L65</f>
        <v>0</v>
      </c>
      <c r="L62" s="185">
        <f>Kostenverzamelstaat!I65-Kostenverzamelstaat!J65</f>
        <v>0</v>
      </c>
      <c r="M62" s="189"/>
      <c r="N62" s="105"/>
      <c r="O62" s="109"/>
      <c r="P62" s="101"/>
      <c r="Q62" s="101"/>
      <c r="R62" s="101"/>
    </row>
    <row r="63" spans="1:18" s="86" customFormat="1" ht="18" customHeight="1" x14ac:dyDescent="0.2">
      <c r="B63" s="105"/>
      <c r="C63" s="189"/>
      <c r="D63" s="629" t="s">
        <v>51</v>
      </c>
      <c r="E63" s="630"/>
      <c r="F63" s="630"/>
      <c r="G63" s="630"/>
      <c r="H63" s="630"/>
      <c r="I63" s="631"/>
      <c r="J63" s="184">
        <f>Kostenverzamelstaat!M66-Kostenverzamelstaat!N66</f>
        <v>0</v>
      </c>
      <c r="K63" s="184">
        <f>Kostenverzamelstaat!K66-Kostenverzamelstaat!L66</f>
        <v>0</v>
      </c>
      <c r="L63" s="185">
        <f>Kostenverzamelstaat!I66-Kostenverzamelstaat!J66</f>
        <v>0</v>
      </c>
      <c r="M63" s="189"/>
      <c r="N63" s="105"/>
      <c r="O63" s="109"/>
      <c r="P63" s="101"/>
      <c r="Q63" s="101"/>
      <c r="R63" s="101"/>
    </row>
    <row r="64" spans="1:18" s="86" customFormat="1" ht="18" customHeight="1" x14ac:dyDescent="0.2">
      <c r="B64" s="105"/>
      <c r="C64" s="189"/>
      <c r="D64" s="629" t="s">
        <v>1605</v>
      </c>
      <c r="E64" s="630"/>
      <c r="F64" s="630"/>
      <c r="G64" s="630"/>
      <c r="H64" s="630"/>
      <c r="I64" s="631"/>
      <c r="J64" s="184">
        <f>Kostenverzamelstaat!M67-Kostenverzamelstaat!N67</f>
        <v>0</v>
      </c>
      <c r="K64" s="184">
        <f>Kostenverzamelstaat!K67-Kostenverzamelstaat!L67</f>
        <v>0</v>
      </c>
      <c r="L64" s="185">
        <f>Kostenverzamelstaat!I67-Kostenverzamelstaat!J67</f>
        <v>0</v>
      </c>
      <c r="M64" s="189"/>
      <c r="N64" s="105"/>
      <c r="O64" s="109"/>
      <c r="P64" s="101"/>
      <c r="Q64" s="101"/>
      <c r="R64" s="101"/>
    </row>
    <row r="65" spans="2:18" s="86" customFormat="1" ht="18" customHeight="1" x14ac:dyDescent="0.2">
      <c r="B65" s="105"/>
      <c r="C65" s="189"/>
      <c r="D65" s="629" t="s">
        <v>391</v>
      </c>
      <c r="E65" s="630"/>
      <c r="F65" s="630"/>
      <c r="G65" s="630"/>
      <c r="H65" s="630"/>
      <c r="I65" s="631"/>
      <c r="J65" s="184">
        <f>Kostenverzamelstaat!M70-Kostenverzamelstaat!N70</f>
        <v>0</v>
      </c>
      <c r="K65" s="184">
        <f>Kostenverzamelstaat!K70-Kostenverzamelstaat!L70</f>
        <v>0</v>
      </c>
      <c r="L65" s="185">
        <f>Kostenverzamelstaat!I70-Kostenverzamelstaat!J70</f>
        <v>0</v>
      </c>
      <c r="M65" s="189"/>
      <c r="N65" s="105"/>
      <c r="O65" s="109"/>
      <c r="P65" s="101"/>
      <c r="Q65" s="101"/>
      <c r="R65" s="101"/>
    </row>
    <row r="66" spans="2:18" s="86" customFormat="1" ht="18" customHeight="1" x14ac:dyDescent="0.2">
      <c r="B66" s="105"/>
      <c r="C66" s="189"/>
      <c r="D66" s="629" t="s">
        <v>392</v>
      </c>
      <c r="E66" s="630"/>
      <c r="F66" s="630"/>
      <c r="G66" s="630"/>
      <c r="H66" s="630"/>
      <c r="I66" s="631"/>
      <c r="J66" s="184">
        <f>Kostenverzamelstaat!M72-Kostenverzamelstaat!N72</f>
        <v>0</v>
      </c>
      <c r="K66" s="184">
        <f>Kostenverzamelstaat!K72-Kostenverzamelstaat!L72</f>
        <v>0</v>
      </c>
      <c r="L66" s="185">
        <f>Kostenverzamelstaat!I72-Kostenverzamelstaat!J72</f>
        <v>0</v>
      </c>
      <c r="M66" s="189"/>
      <c r="N66" s="105"/>
      <c r="O66" s="109"/>
      <c r="P66" s="101"/>
      <c r="Q66" s="101"/>
      <c r="R66" s="101"/>
    </row>
    <row r="67" spans="2:18" s="86" customFormat="1" ht="24" customHeight="1" x14ac:dyDescent="0.2">
      <c r="B67" s="105"/>
      <c r="C67" s="189"/>
      <c r="D67" s="629" t="s">
        <v>1606</v>
      </c>
      <c r="E67" s="630"/>
      <c r="F67" s="630"/>
      <c r="G67" s="630"/>
      <c r="H67" s="630"/>
      <c r="I67" s="631"/>
      <c r="J67" s="184">
        <f>Kostenverzamelstaat!M73-Kostenverzamelstaat!N73</f>
        <v>0</v>
      </c>
      <c r="K67" s="184">
        <f>Kostenverzamelstaat!K73-Kostenverzamelstaat!L73</f>
        <v>0</v>
      </c>
      <c r="L67" s="185">
        <f>Kostenverzamelstaat!I73-Kostenverzamelstaat!J73</f>
        <v>0</v>
      </c>
      <c r="M67" s="189"/>
      <c r="N67" s="105"/>
      <c r="O67" s="109"/>
      <c r="P67" s="101"/>
      <c r="Q67" s="101"/>
      <c r="R67" s="101"/>
    </row>
    <row r="68" spans="2:18" s="86" customFormat="1" ht="18" customHeight="1" x14ac:dyDescent="0.2">
      <c r="B68" s="105"/>
      <c r="C68" s="189"/>
      <c r="D68" s="629" t="s">
        <v>396</v>
      </c>
      <c r="E68" s="630"/>
      <c r="F68" s="630"/>
      <c r="G68" s="630"/>
      <c r="H68" s="630"/>
      <c r="I68" s="631"/>
      <c r="J68" s="184">
        <f>Kostenverzamelstaat!M74-Kostenverzamelstaat!N74</f>
        <v>0</v>
      </c>
      <c r="K68" s="184">
        <f>Kostenverzamelstaat!K74-Kostenverzamelstaat!L74</f>
        <v>0</v>
      </c>
      <c r="L68" s="185">
        <f>Kostenverzamelstaat!I74-Kostenverzamelstaat!J74</f>
        <v>0</v>
      </c>
      <c r="M68" s="189"/>
      <c r="N68" s="105"/>
      <c r="O68" s="109"/>
      <c r="P68" s="101"/>
      <c r="Q68" s="101"/>
      <c r="R68" s="101"/>
    </row>
    <row r="69" spans="2:18" s="86" customFormat="1" ht="18" customHeight="1" x14ac:dyDescent="0.2">
      <c r="B69" s="105"/>
      <c r="C69" s="189"/>
      <c r="D69" s="629" t="s">
        <v>17</v>
      </c>
      <c r="E69" s="630"/>
      <c r="F69" s="630"/>
      <c r="G69" s="630"/>
      <c r="H69" s="630"/>
      <c r="I69" s="631"/>
      <c r="J69" s="184">
        <f>Kostenverzamelstaat!M87-Kostenverzamelstaat!N87</f>
        <v>0</v>
      </c>
      <c r="K69" s="184">
        <f>Kostenverzamelstaat!K87-Kostenverzamelstaat!L87</f>
        <v>0</v>
      </c>
      <c r="L69" s="185">
        <f>Kostenverzamelstaat!I87-Kostenverzamelstaat!J87</f>
        <v>0</v>
      </c>
      <c r="M69" s="189"/>
      <c r="N69" s="105"/>
      <c r="O69" s="109"/>
      <c r="P69" s="101"/>
      <c r="Q69" s="101"/>
      <c r="R69" s="101"/>
    </row>
    <row r="70" spans="2:18" s="86" customFormat="1" ht="18" customHeight="1" x14ac:dyDescent="0.2">
      <c r="B70" s="105"/>
      <c r="C70" s="189"/>
      <c r="D70" s="629" t="s">
        <v>18</v>
      </c>
      <c r="E70" s="630"/>
      <c r="F70" s="630"/>
      <c r="G70" s="630"/>
      <c r="H70" s="630"/>
      <c r="I70" s="631"/>
      <c r="J70" s="184">
        <f>Kostenverzamelstaat!M88-Kostenverzamelstaat!N88</f>
        <v>0</v>
      </c>
      <c r="K70" s="184">
        <f>Kostenverzamelstaat!K88-Kostenverzamelstaat!L88</f>
        <v>0</v>
      </c>
      <c r="L70" s="185">
        <f>Kostenverzamelstaat!I88-Kostenverzamelstaat!J88</f>
        <v>0</v>
      </c>
      <c r="M70" s="189"/>
      <c r="N70" s="105"/>
      <c r="O70" s="109"/>
      <c r="P70" s="101"/>
      <c r="Q70" s="101"/>
      <c r="R70" s="101"/>
    </row>
    <row r="71" spans="2:18" s="86" customFormat="1" ht="18" customHeight="1" x14ac:dyDescent="0.2">
      <c r="B71" s="105"/>
      <c r="C71" s="189"/>
      <c r="D71" s="629" t="s">
        <v>19</v>
      </c>
      <c r="E71" s="630"/>
      <c r="F71" s="630"/>
      <c r="G71" s="630"/>
      <c r="H71" s="630"/>
      <c r="I71" s="631"/>
      <c r="J71" s="184">
        <f>Kostenverzamelstaat!M89-Kostenverzamelstaat!N89</f>
        <v>0</v>
      </c>
      <c r="K71" s="184">
        <f>Kostenverzamelstaat!K89-Kostenverzamelstaat!L89</f>
        <v>0</v>
      </c>
      <c r="L71" s="185">
        <f>Kostenverzamelstaat!I89-Kostenverzamelstaat!J89</f>
        <v>0</v>
      </c>
      <c r="M71" s="189"/>
      <c r="N71" s="105"/>
      <c r="O71" s="109"/>
      <c r="P71" s="101"/>
      <c r="Q71" s="101"/>
      <c r="R71" s="101"/>
    </row>
    <row r="72" spans="2:18" s="86" customFormat="1" ht="18" customHeight="1" x14ac:dyDescent="0.2">
      <c r="B72" s="105"/>
      <c r="C72" s="189"/>
      <c r="D72" s="629" t="s">
        <v>333</v>
      </c>
      <c r="E72" s="630"/>
      <c r="F72" s="630"/>
      <c r="G72" s="630"/>
      <c r="H72" s="630"/>
      <c r="I72" s="631"/>
      <c r="J72" s="184">
        <f>Kostenverzamelstaat!M90-Kostenverzamelstaat!N90</f>
        <v>0</v>
      </c>
      <c r="K72" s="184">
        <f>Kostenverzamelstaat!K90-Kostenverzamelstaat!L90</f>
        <v>0</v>
      </c>
      <c r="L72" s="185">
        <f>Kostenverzamelstaat!I90-Kostenverzamelstaat!J90</f>
        <v>0</v>
      </c>
      <c r="M72" s="189"/>
      <c r="N72" s="105"/>
      <c r="O72" s="109"/>
      <c r="P72" s="101"/>
      <c r="Q72" s="101"/>
      <c r="R72" s="101"/>
    </row>
    <row r="73" spans="2:18" s="86" customFormat="1" ht="18" customHeight="1" x14ac:dyDescent="0.2">
      <c r="B73" s="105"/>
      <c r="C73" s="189"/>
      <c r="D73" s="629" t="s">
        <v>330</v>
      </c>
      <c r="E73" s="630"/>
      <c r="F73" s="630"/>
      <c r="G73" s="630"/>
      <c r="H73" s="630"/>
      <c r="I73" s="631"/>
      <c r="J73" s="184">
        <f>Kostenverzamelstaat!M93-Kostenverzamelstaat!N93</f>
        <v>0</v>
      </c>
      <c r="K73" s="184">
        <f>Kostenverzamelstaat!K93-Kostenverzamelstaat!L93</f>
        <v>0</v>
      </c>
      <c r="L73" s="185">
        <f>Kostenverzamelstaat!I93-Kostenverzamelstaat!J93</f>
        <v>0</v>
      </c>
      <c r="M73" s="189"/>
      <c r="N73" s="105"/>
      <c r="O73" s="109"/>
      <c r="P73" s="101"/>
      <c r="Q73" s="101"/>
      <c r="R73" s="101"/>
    </row>
    <row r="74" spans="2:18" s="86" customFormat="1" ht="18" customHeight="1" x14ac:dyDescent="0.2">
      <c r="B74" s="105"/>
      <c r="C74" s="189"/>
      <c r="D74" s="629" t="s">
        <v>1610</v>
      </c>
      <c r="E74" s="630"/>
      <c r="F74" s="630"/>
      <c r="G74" s="630"/>
      <c r="H74" s="630"/>
      <c r="I74" s="631"/>
      <c r="J74" s="184">
        <f>Kostenverzamelstaat!M94-Kostenverzamelstaat!N94</f>
        <v>0</v>
      </c>
      <c r="K74" s="184">
        <f>Kostenverzamelstaat!K94-Kostenverzamelstaat!L94</f>
        <v>0</v>
      </c>
      <c r="L74" s="185">
        <f>Kostenverzamelstaat!I94-Kostenverzamelstaat!J94</f>
        <v>0</v>
      </c>
      <c r="M74" s="189"/>
      <c r="N74" s="105"/>
      <c r="O74" s="109"/>
      <c r="P74" s="101"/>
      <c r="Q74" s="101"/>
      <c r="R74" s="101"/>
    </row>
    <row r="75" spans="2:18" s="86" customFormat="1" ht="18" customHeight="1" x14ac:dyDescent="0.2">
      <c r="B75" s="105"/>
      <c r="C75" s="189"/>
      <c r="D75" s="629" t="s">
        <v>1611</v>
      </c>
      <c r="E75" s="630"/>
      <c r="F75" s="630"/>
      <c r="G75" s="630"/>
      <c r="H75" s="630"/>
      <c r="I75" s="631"/>
      <c r="J75" s="184">
        <f>Kostenverzamelstaat!M95-Kostenverzamelstaat!N95</f>
        <v>0</v>
      </c>
      <c r="K75" s="184">
        <f>Kostenverzamelstaat!K95-Kostenverzamelstaat!L95</f>
        <v>0</v>
      </c>
      <c r="L75" s="185">
        <f>Kostenverzamelstaat!I95-Kostenverzamelstaat!J95</f>
        <v>0</v>
      </c>
      <c r="M75" s="189"/>
      <c r="N75" s="105"/>
      <c r="O75" s="109"/>
      <c r="P75" s="101"/>
      <c r="Q75" s="101"/>
      <c r="R75" s="101"/>
    </row>
    <row r="76" spans="2:18" s="86" customFormat="1" ht="18" customHeight="1" x14ac:dyDescent="0.2">
      <c r="B76" s="105"/>
      <c r="C76" s="189"/>
      <c r="D76" s="629" t="s">
        <v>395</v>
      </c>
      <c r="E76" s="630"/>
      <c r="F76" s="630"/>
      <c r="G76" s="630"/>
      <c r="H76" s="630"/>
      <c r="I76" s="631"/>
      <c r="J76" s="184">
        <f>Kostenverzamelstaat!M98-Kostenverzamelstaat!N98</f>
        <v>0</v>
      </c>
      <c r="K76" s="184">
        <f>Kostenverzamelstaat!K98-Kostenverzamelstaat!L98</f>
        <v>0</v>
      </c>
      <c r="L76" s="185">
        <f>Kostenverzamelstaat!I98-Kostenverzamelstaat!J98</f>
        <v>0</v>
      </c>
      <c r="M76" s="189"/>
      <c r="N76" s="105"/>
      <c r="O76" s="109"/>
      <c r="P76" s="101"/>
      <c r="Q76" s="101"/>
      <c r="R76" s="101"/>
    </row>
    <row r="77" spans="2:18" s="86" customFormat="1" ht="18" customHeight="1" x14ac:dyDescent="0.2">
      <c r="B77" s="105"/>
      <c r="C77" s="189"/>
      <c r="D77" s="629" t="s">
        <v>55</v>
      </c>
      <c r="E77" s="630"/>
      <c r="F77" s="630"/>
      <c r="G77" s="630"/>
      <c r="H77" s="630"/>
      <c r="I77" s="631"/>
      <c r="J77" s="184">
        <f>Kostenverzamelstaat!M100-Kostenverzamelstaat!N100</f>
        <v>0</v>
      </c>
      <c r="K77" s="184">
        <f>Kostenverzamelstaat!K100-Kostenverzamelstaat!L100</f>
        <v>0</v>
      </c>
      <c r="L77" s="185">
        <f>Kostenverzamelstaat!I100-Kostenverzamelstaat!J100</f>
        <v>0</v>
      </c>
      <c r="M77" s="189"/>
      <c r="N77" s="105"/>
      <c r="O77" s="109"/>
      <c r="P77" s="101"/>
      <c r="Q77" s="101"/>
      <c r="R77" s="101"/>
    </row>
    <row r="78" spans="2:18" s="86" customFormat="1" ht="18" customHeight="1" x14ac:dyDescent="0.2">
      <c r="B78" s="105"/>
      <c r="C78" s="189"/>
      <c r="D78" s="629" t="s">
        <v>334</v>
      </c>
      <c r="E78" s="630"/>
      <c r="F78" s="630"/>
      <c r="G78" s="630"/>
      <c r="H78" s="630"/>
      <c r="I78" s="631"/>
      <c r="J78" s="184">
        <f>Kostenverzamelstaat!M101-Kostenverzamelstaat!N101</f>
        <v>0</v>
      </c>
      <c r="K78" s="184">
        <f>Kostenverzamelstaat!K101-Kostenverzamelstaat!L101</f>
        <v>0</v>
      </c>
      <c r="L78" s="185">
        <f>Kostenverzamelstaat!I101-Kostenverzamelstaat!J101</f>
        <v>0</v>
      </c>
      <c r="M78" s="189"/>
      <c r="N78" s="105"/>
      <c r="O78" s="109"/>
      <c r="P78" s="101"/>
      <c r="Q78" s="101"/>
      <c r="R78" s="101"/>
    </row>
    <row r="79" spans="2:18" s="86" customFormat="1" ht="18" customHeight="1" x14ac:dyDescent="0.2">
      <c r="B79" s="105"/>
      <c r="C79" s="189"/>
      <c r="D79" s="629" t="s">
        <v>20</v>
      </c>
      <c r="E79" s="630"/>
      <c r="F79" s="630"/>
      <c r="G79" s="630"/>
      <c r="H79" s="630"/>
      <c r="I79" s="631"/>
      <c r="J79" s="184">
        <f>Kostenverzamelstaat!M102-Kostenverzamelstaat!N102</f>
        <v>0</v>
      </c>
      <c r="K79" s="184">
        <f>Kostenverzamelstaat!K102-Kostenverzamelstaat!L102</f>
        <v>0</v>
      </c>
      <c r="L79" s="185">
        <f>Kostenverzamelstaat!I102-Kostenverzamelstaat!J102</f>
        <v>0</v>
      </c>
      <c r="M79" s="189"/>
      <c r="N79" s="105"/>
      <c r="O79" s="109"/>
      <c r="P79" s="101"/>
      <c r="Q79" s="101"/>
      <c r="R79" s="101"/>
    </row>
    <row r="80" spans="2:18" s="86" customFormat="1" ht="18" customHeight="1" x14ac:dyDescent="0.2">
      <c r="B80" s="105"/>
      <c r="C80" s="189"/>
      <c r="D80" s="629" t="s">
        <v>1608</v>
      </c>
      <c r="E80" s="630"/>
      <c r="F80" s="630"/>
      <c r="G80" s="630"/>
      <c r="H80" s="630"/>
      <c r="I80" s="631"/>
      <c r="J80" s="184">
        <f>Kostenverzamelstaat!M105-Kostenverzamelstaat!N105</f>
        <v>0</v>
      </c>
      <c r="K80" s="184">
        <f>Kostenverzamelstaat!K105-Kostenverzamelstaat!L105</f>
        <v>0</v>
      </c>
      <c r="L80" s="185">
        <f>Kostenverzamelstaat!I105-Kostenverzamelstaat!J105</f>
        <v>0</v>
      </c>
      <c r="M80" s="189"/>
      <c r="N80" s="105"/>
      <c r="O80" s="109"/>
      <c r="P80" s="101"/>
      <c r="Q80" s="101"/>
      <c r="R80" s="101"/>
    </row>
    <row r="81" spans="1:18" s="86" customFormat="1" ht="18" customHeight="1" x14ac:dyDescent="0.2">
      <c r="B81" s="105"/>
      <c r="C81" s="189"/>
      <c r="D81" s="629" t="s">
        <v>1607</v>
      </c>
      <c r="E81" s="630"/>
      <c r="F81" s="630"/>
      <c r="G81" s="630"/>
      <c r="H81" s="630"/>
      <c r="I81" s="631"/>
      <c r="J81" s="184">
        <f>Kostenverzamelstaat!M106-Kostenverzamelstaat!N106</f>
        <v>0</v>
      </c>
      <c r="K81" s="184">
        <f>Kostenverzamelstaat!K106-Kostenverzamelstaat!L106</f>
        <v>0</v>
      </c>
      <c r="L81" s="185">
        <f>Kostenverzamelstaat!I106-Kostenverzamelstaat!J106</f>
        <v>0</v>
      </c>
      <c r="M81" s="189"/>
      <c r="N81" s="105"/>
      <c r="O81" s="109"/>
      <c r="P81" s="101"/>
      <c r="Q81" s="101"/>
      <c r="R81" s="101"/>
    </row>
    <row r="82" spans="1:18" s="86" customFormat="1" ht="18" customHeight="1" x14ac:dyDescent="0.2">
      <c r="B82" s="105"/>
      <c r="C82" s="189"/>
      <c r="D82" s="660" t="s">
        <v>335</v>
      </c>
      <c r="E82" s="737"/>
      <c r="F82" s="737"/>
      <c r="G82" s="737"/>
      <c r="H82" s="737"/>
      <c r="I82" s="738"/>
      <c r="J82" s="182">
        <f>Kostenverzamelstaat!M109-Kostenverzamelstaat!N109</f>
        <v>0</v>
      </c>
      <c r="K82" s="182">
        <f>Kostenverzamelstaat!K109-Kostenverzamelstaat!L109</f>
        <v>0</v>
      </c>
      <c r="L82" s="183">
        <f>Kostenverzamelstaat!I109-Kostenverzamelstaat!J109</f>
        <v>0</v>
      </c>
      <c r="M82" s="189"/>
      <c r="N82" s="105"/>
      <c r="O82" s="109"/>
      <c r="P82" s="101"/>
      <c r="Q82" s="101"/>
      <c r="R82" s="101"/>
    </row>
    <row r="83" spans="1:18" s="86" customFormat="1" ht="18" customHeight="1" x14ac:dyDescent="0.2">
      <c r="B83" s="105"/>
      <c r="C83" s="189"/>
      <c r="D83" s="189"/>
      <c r="E83" s="189"/>
      <c r="F83" s="189"/>
      <c r="G83" s="189"/>
      <c r="H83" s="189"/>
      <c r="I83" s="189"/>
      <c r="J83" s="189"/>
      <c r="K83" s="189"/>
      <c r="L83" s="189"/>
      <c r="M83" s="189"/>
      <c r="N83" s="105"/>
      <c r="O83" s="109"/>
      <c r="P83" s="101"/>
      <c r="Q83" s="101"/>
      <c r="R83" s="101"/>
    </row>
    <row r="84" spans="1:18" ht="18" customHeight="1" x14ac:dyDescent="0.2">
      <c r="A84" s="97"/>
      <c r="B84" s="105"/>
      <c r="C84" s="40"/>
      <c r="D84" s="191" t="s">
        <v>299</v>
      </c>
      <c r="E84" s="203"/>
      <c r="F84" s="189"/>
      <c r="G84" s="189"/>
      <c r="H84" s="189"/>
      <c r="I84" s="189"/>
      <c r="J84" s="41"/>
      <c r="K84" s="41"/>
      <c r="L84" s="41"/>
      <c r="M84" s="41"/>
      <c r="N84" s="105"/>
      <c r="O84" s="102"/>
    </row>
    <row r="85" spans="1:18" ht="24" customHeight="1" x14ac:dyDescent="0.2">
      <c r="A85" s="97"/>
      <c r="B85" s="105"/>
      <c r="C85" s="40"/>
      <c r="D85" s="679" t="s">
        <v>543</v>
      </c>
      <c r="E85" s="680"/>
      <c r="F85" s="680"/>
      <c r="G85" s="680"/>
      <c r="H85" s="680"/>
      <c r="I85" s="681"/>
      <c r="J85" s="673" t="s">
        <v>409</v>
      </c>
      <c r="K85" s="673" t="s">
        <v>410</v>
      </c>
      <c r="L85" s="671" t="s">
        <v>197</v>
      </c>
      <c r="M85" s="41"/>
      <c r="N85" s="105"/>
      <c r="O85" s="102"/>
    </row>
    <row r="86" spans="1:18" ht="24" customHeight="1" x14ac:dyDescent="0.2">
      <c r="A86" s="97"/>
      <c r="B86" s="105"/>
      <c r="C86" s="40"/>
      <c r="D86" s="640"/>
      <c r="E86" s="641"/>
      <c r="F86" s="641"/>
      <c r="G86" s="641"/>
      <c r="H86" s="641"/>
      <c r="I86" s="642"/>
      <c r="J86" s="674"/>
      <c r="K86" s="674"/>
      <c r="L86" s="672"/>
      <c r="M86" s="41"/>
      <c r="N86" s="105"/>
      <c r="O86" s="102"/>
    </row>
    <row r="87" spans="1:18" ht="18" customHeight="1" x14ac:dyDescent="0.2">
      <c r="A87" s="97"/>
      <c r="B87" s="105"/>
      <c r="C87" s="40"/>
      <c r="D87" s="646" t="s">
        <v>198</v>
      </c>
      <c r="E87" s="647"/>
      <c r="F87" s="647"/>
      <c r="G87" s="647"/>
      <c r="H87" s="647"/>
      <c r="I87" s="648"/>
      <c r="J87" s="353"/>
      <c r="K87" s="353"/>
      <c r="L87" s="354"/>
      <c r="M87" s="41"/>
      <c r="N87" s="105"/>
      <c r="O87" s="102"/>
    </row>
    <row r="88" spans="1:18" ht="18" customHeight="1" x14ac:dyDescent="0.2">
      <c r="A88" s="97"/>
      <c r="B88" s="105"/>
      <c r="C88" s="40"/>
      <c r="D88" s="646" t="s">
        <v>200</v>
      </c>
      <c r="E88" s="647"/>
      <c r="F88" s="647"/>
      <c r="G88" s="647"/>
      <c r="H88" s="647"/>
      <c r="I88" s="648"/>
      <c r="J88" s="353"/>
      <c r="K88" s="353"/>
      <c r="L88" s="354"/>
      <c r="M88" s="41"/>
      <c r="N88" s="105"/>
      <c r="O88" s="102"/>
    </row>
    <row r="89" spans="1:18" ht="18" customHeight="1" x14ac:dyDescent="0.2">
      <c r="A89" s="97"/>
      <c r="B89" s="105"/>
      <c r="C89" s="40"/>
      <c r="D89" s="646" t="s">
        <v>10</v>
      </c>
      <c r="E89" s="647"/>
      <c r="F89" s="647"/>
      <c r="G89" s="647"/>
      <c r="H89" s="647"/>
      <c r="I89" s="648"/>
      <c r="J89" s="353"/>
      <c r="K89" s="353"/>
      <c r="L89" s="354"/>
      <c r="M89" s="41"/>
      <c r="N89" s="105"/>
      <c r="O89" s="102"/>
    </row>
    <row r="90" spans="1:18" ht="18" customHeight="1" x14ac:dyDescent="0.2">
      <c r="A90" s="97"/>
      <c r="B90" s="105"/>
      <c r="C90" s="40"/>
      <c r="D90" s="646" t="s">
        <v>11</v>
      </c>
      <c r="E90" s="647"/>
      <c r="F90" s="647"/>
      <c r="G90" s="647"/>
      <c r="H90" s="647"/>
      <c r="I90" s="648"/>
      <c r="J90" s="353"/>
      <c r="K90" s="353"/>
      <c r="L90" s="354"/>
      <c r="M90" s="41"/>
      <c r="N90" s="105"/>
      <c r="O90" s="102"/>
    </row>
    <row r="91" spans="1:18" ht="18" customHeight="1" x14ac:dyDescent="0.2">
      <c r="A91" s="97"/>
      <c r="B91" s="105"/>
      <c r="C91" s="40"/>
      <c r="D91" s="646" t="s">
        <v>12</v>
      </c>
      <c r="E91" s="647"/>
      <c r="F91" s="647"/>
      <c r="G91" s="647"/>
      <c r="H91" s="647"/>
      <c r="I91" s="648"/>
      <c r="J91" s="353"/>
      <c r="K91" s="353"/>
      <c r="L91" s="354"/>
      <c r="M91" s="41"/>
      <c r="N91" s="105"/>
      <c r="O91" s="102"/>
    </row>
    <row r="92" spans="1:18" ht="18" customHeight="1" x14ac:dyDescent="0.2">
      <c r="A92" s="97"/>
      <c r="B92" s="105"/>
      <c r="C92" s="40"/>
      <c r="D92" s="646" t="s">
        <v>13</v>
      </c>
      <c r="E92" s="647"/>
      <c r="F92" s="647"/>
      <c r="G92" s="647"/>
      <c r="H92" s="647"/>
      <c r="I92" s="648"/>
      <c r="J92" s="353"/>
      <c r="K92" s="353"/>
      <c r="L92" s="354"/>
      <c r="M92" s="41"/>
      <c r="N92" s="105"/>
      <c r="O92" s="102"/>
    </row>
    <row r="93" spans="1:18" ht="18" customHeight="1" x14ac:dyDescent="0.2">
      <c r="A93" s="97"/>
      <c r="B93" s="105"/>
      <c r="C93" s="40"/>
      <c r="D93" s="646" t="s">
        <v>300</v>
      </c>
      <c r="E93" s="647"/>
      <c r="F93" s="647"/>
      <c r="G93" s="647"/>
      <c r="H93" s="647"/>
      <c r="I93" s="648"/>
      <c r="J93" s="353"/>
      <c r="K93" s="353"/>
      <c r="L93" s="354"/>
      <c r="M93" s="41"/>
      <c r="N93" s="105"/>
      <c r="O93" s="102"/>
    </row>
    <row r="94" spans="1:18" ht="18" customHeight="1" x14ac:dyDescent="0.2">
      <c r="A94" s="97"/>
      <c r="B94" s="105"/>
      <c r="C94" s="40"/>
      <c r="D94" s="646" t="s">
        <v>64</v>
      </c>
      <c r="E94" s="647"/>
      <c r="F94" s="647"/>
      <c r="G94" s="647"/>
      <c r="H94" s="647"/>
      <c r="I94" s="648"/>
      <c r="J94" s="353"/>
      <c r="K94" s="353"/>
      <c r="L94" s="354"/>
      <c r="M94" s="41"/>
      <c r="N94" s="105"/>
      <c r="O94" s="102"/>
    </row>
    <row r="95" spans="1:18" ht="18" customHeight="1" x14ac:dyDescent="0.2">
      <c r="A95" s="97"/>
      <c r="B95" s="105"/>
      <c r="C95" s="40"/>
      <c r="D95" s="646" t="s">
        <v>545</v>
      </c>
      <c r="E95" s="647"/>
      <c r="F95" s="647"/>
      <c r="G95" s="647"/>
      <c r="H95" s="647"/>
      <c r="I95" s="648"/>
      <c r="J95" s="353"/>
      <c r="K95" s="353"/>
      <c r="L95" s="354"/>
      <c r="M95" s="41"/>
      <c r="N95" s="105"/>
      <c r="O95" s="102"/>
    </row>
    <row r="96" spans="1:18" ht="18" customHeight="1" x14ac:dyDescent="0.2">
      <c r="A96" s="97"/>
      <c r="B96" s="105"/>
      <c r="C96" s="40"/>
      <c r="D96" s="646" t="s">
        <v>549</v>
      </c>
      <c r="E96" s="647"/>
      <c r="F96" s="647"/>
      <c r="G96" s="647"/>
      <c r="H96" s="647"/>
      <c r="I96" s="648"/>
      <c r="J96" s="353"/>
      <c r="K96" s="353"/>
      <c r="L96" s="354"/>
      <c r="M96" s="41"/>
      <c r="N96" s="105"/>
      <c r="O96" s="102"/>
    </row>
    <row r="97" spans="1:18" ht="18" customHeight="1" x14ac:dyDescent="0.2">
      <c r="A97" s="97"/>
      <c r="B97" s="105"/>
      <c r="C97" s="40"/>
      <c r="D97" s="646" t="s">
        <v>21</v>
      </c>
      <c r="E97" s="647"/>
      <c r="F97" s="647"/>
      <c r="G97" s="647"/>
      <c r="H97" s="647"/>
      <c r="I97" s="648"/>
      <c r="J97" s="353"/>
      <c r="K97" s="353"/>
      <c r="L97" s="354"/>
      <c r="M97" s="41"/>
      <c r="N97" s="105"/>
      <c r="O97" s="102"/>
    </row>
    <row r="98" spans="1:18" ht="18" customHeight="1" x14ac:dyDescent="0.2">
      <c r="A98" s="97"/>
      <c r="B98" s="105"/>
      <c r="C98" s="40"/>
      <c r="D98" s="709" t="s">
        <v>22</v>
      </c>
      <c r="E98" s="710"/>
      <c r="F98" s="710"/>
      <c r="G98" s="710"/>
      <c r="H98" s="710"/>
      <c r="I98" s="711"/>
      <c r="J98" s="355"/>
      <c r="K98" s="355"/>
      <c r="L98" s="312"/>
      <c r="M98" s="41"/>
      <c r="N98" s="105"/>
      <c r="O98" s="102"/>
    </row>
    <row r="99" spans="1:18" ht="18" customHeight="1" x14ac:dyDescent="0.2">
      <c r="A99" s="97"/>
      <c r="B99" s="105"/>
      <c r="C99" s="40"/>
      <c r="D99" s="40"/>
      <c r="E99" s="40"/>
      <c r="F99" s="40"/>
      <c r="G99" s="40"/>
      <c r="H99" s="40"/>
      <c r="I99" s="40"/>
      <c r="J99" s="40"/>
      <c r="K99" s="40"/>
      <c r="L99" s="40"/>
      <c r="M99" s="41"/>
      <c r="N99" s="105"/>
      <c r="O99" s="102"/>
    </row>
    <row r="100" spans="1:18" ht="18" customHeight="1" x14ac:dyDescent="0.2">
      <c r="A100" s="97"/>
      <c r="B100" s="105"/>
      <c r="C100" s="40"/>
      <c r="D100" s="40"/>
      <c r="E100" s="40"/>
      <c r="F100" s="40"/>
      <c r="G100" s="40"/>
      <c r="H100" s="40"/>
      <c r="I100" s="40"/>
      <c r="J100" s="40"/>
      <c r="K100" s="40"/>
      <c r="L100" s="40"/>
      <c r="M100" s="41"/>
      <c r="N100" s="105"/>
      <c r="O100" s="102"/>
    </row>
    <row r="101" spans="1:18" s="86" customFormat="1" ht="18" customHeight="1" x14ac:dyDescent="0.2">
      <c r="B101" s="105"/>
      <c r="C101" s="188"/>
      <c r="D101" s="204">
        <f ca="1">NOW()</f>
        <v>43901.417406828703</v>
      </c>
      <c r="E101" s="188"/>
      <c r="F101" s="188"/>
      <c r="G101" s="188"/>
      <c r="H101" s="188"/>
      <c r="I101" s="188"/>
      <c r="J101" s="188"/>
      <c r="K101" s="188"/>
      <c r="L101" s="202" t="str">
        <f>CONCATENATE("Controleoverzicht ",LOWER(A56))</f>
        <v>Controleoverzicht pagina 2</v>
      </c>
      <c r="M101" s="188"/>
      <c r="N101" s="105"/>
      <c r="O101" s="109"/>
      <c r="P101" s="101"/>
      <c r="Q101" s="101"/>
      <c r="R101" s="101"/>
    </row>
    <row r="102" spans="1:18" s="86" customFormat="1" ht="12.75" customHeight="1" x14ac:dyDescent="0.2">
      <c r="A102" s="187"/>
      <c r="B102" s="105"/>
      <c r="C102" s="105"/>
      <c r="D102" s="105"/>
      <c r="E102" s="105"/>
      <c r="F102" s="105"/>
      <c r="G102" s="105"/>
      <c r="H102" s="105"/>
      <c r="I102" s="105"/>
      <c r="J102" s="105"/>
      <c r="K102" s="105"/>
      <c r="L102" s="105"/>
      <c r="M102" s="105"/>
      <c r="N102" s="105"/>
      <c r="O102" s="109"/>
    </row>
    <row r="103" spans="1:18" ht="18" customHeight="1" x14ac:dyDescent="0.2">
      <c r="A103" s="106" t="s">
        <v>165</v>
      </c>
      <c r="B103" s="105"/>
      <c r="C103" s="188"/>
      <c r="D103" s="189" t="str">
        <f>CONCATENATE("KWARTAALSTAAT ZVW ", jaar_id," ",kwartaal_id,"E KWARTAAL")</f>
        <v>KWARTAALSTAAT ZVW 2020 1E KWARTAAL</v>
      </c>
      <c r="E103" s="188"/>
      <c r="F103" s="188"/>
      <c r="G103" s="188"/>
      <c r="H103" s="188"/>
      <c r="I103" s="188"/>
      <c r="J103" s="188"/>
      <c r="K103" s="188"/>
      <c r="L103" s="188"/>
      <c r="M103" s="188"/>
      <c r="N103" s="105"/>
      <c r="O103" s="109"/>
    </row>
    <row r="104" spans="1:18" ht="18" customHeight="1" x14ac:dyDescent="0.2">
      <c r="A104" s="86"/>
      <c r="B104" s="105"/>
      <c r="C104" s="189"/>
      <c r="D104" s="189" t="s">
        <v>253</v>
      </c>
      <c r="E104" s="190"/>
      <c r="F104" s="190"/>
      <c r="G104" s="189"/>
      <c r="H104" s="189"/>
      <c r="I104" s="189"/>
      <c r="J104" s="189"/>
      <c r="K104" s="188"/>
      <c r="L104" s="188"/>
      <c r="M104" s="189"/>
      <c r="N104" s="105"/>
      <c r="O104" s="109"/>
    </row>
    <row r="105" spans="1:18" ht="18" customHeight="1" x14ac:dyDescent="0.2">
      <c r="A105" s="97"/>
      <c r="B105" s="105"/>
      <c r="C105" s="40"/>
      <c r="D105" s="41" t="str">
        <f>IF(naw_uzovi_zorgverzekeraar&lt;&gt;"0000",CONCATENATE(UPPER(naw_naam_zorgverzekeraar),", ",UPPER(naw_plaats_zorgverzekeraar)),"")</f>
        <v/>
      </c>
      <c r="E105" s="41"/>
      <c r="F105" s="41"/>
      <c r="G105" s="41"/>
      <c r="H105" s="41"/>
      <c r="I105" s="41"/>
      <c r="J105" s="41"/>
      <c r="K105" s="41"/>
      <c r="L105" s="42" t="str">
        <f>CONCATENATE("UZOVI: ",naw_uzovi_zorgverzekeraar)</f>
        <v>UZOVI: 0000</v>
      </c>
      <c r="M105" s="41"/>
      <c r="N105" s="105"/>
      <c r="O105" s="109"/>
    </row>
    <row r="106" spans="1:18" ht="18" customHeight="1" x14ac:dyDescent="0.2">
      <c r="A106" s="97"/>
      <c r="B106" s="105"/>
      <c r="C106" s="40"/>
      <c r="D106" s="43"/>
      <c r="E106" s="41"/>
      <c r="F106" s="41"/>
      <c r="G106" s="41"/>
      <c r="H106" s="41"/>
      <c r="I106" s="41"/>
      <c r="J106" s="41"/>
      <c r="K106" s="41"/>
      <c r="L106" s="41"/>
      <c r="M106" s="41"/>
      <c r="N106" s="105"/>
      <c r="O106" s="109"/>
    </row>
    <row r="107" spans="1:18" s="86" customFormat="1" ht="18" customHeight="1" x14ac:dyDescent="0.2">
      <c r="B107" s="105"/>
      <c r="C107" s="189"/>
      <c r="D107" s="191" t="s">
        <v>336</v>
      </c>
      <c r="E107" s="203"/>
      <c r="F107" s="189"/>
      <c r="G107" s="189"/>
      <c r="H107" s="189"/>
      <c r="I107" s="189"/>
      <c r="J107" s="41"/>
      <c r="K107" s="41"/>
      <c r="L107" s="41"/>
      <c r="M107" s="189"/>
      <c r="N107" s="105"/>
      <c r="O107" s="109"/>
      <c r="P107" s="101"/>
      <c r="Q107" s="101"/>
      <c r="R107" s="101"/>
    </row>
    <row r="108" spans="1:18" ht="24" customHeight="1" x14ac:dyDescent="0.2">
      <c r="A108" s="97"/>
      <c r="B108" s="105"/>
      <c r="C108" s="40"/>
      <c r="D108" s="637" t="s">
        <v>544</v>
      </c>
      <c r="E108" s="638"/>
      <c r="F108" s="638"/>
      <c r="G108" s="638"/>
      <c r="H108" s="638"/>
      <c r="I108" s="639"/>
      <c r="J108" s="707" t="s">
        <v>409</v>
      </c>
      <c r="K108" s="707" t="s">
        <v>410</v>
      </c>
      <c r="L108" s="701" t="s">
        <v>197</v>
      </c>
      <c r="M108" s="41"/>
      <c r="N108" s="105"/>
      <c r="O108" s="102"/>
    </row>
    <row r="109" spans="1:18" ht="24" customHeight="1" x14ac:dyDescent="0.2">
      <c r="A109" s="97"/>
      <c r="B109" s="105"/>
      <c r="C109" s="40"/>
      <c r="D109" s="640"/>
      <c r="E109" s="641"/>
      <c r="F109" s="641"/>
      <c r="G109" s="641"/>
      <c r="H109" s="641"/>
      <c r="I109" s="642"/>
      <c r="J109" s="708"/>
      <c r="K109" s="708"/>
      <c r="L109" s="702"/>
      <c r="M109" s="41"/>
      <c r="N109" s="105"/>
      <c r="O109" s="102"/>
    </row>
    <row r="110" spans="1:18" s="86" customFormat="1" ht="18" customHeight="1" x14ac:dyDescent="0.2">
      <c r="B110" s="105"/>
      <c r="C110" s="189"/>
      <c r="D110" s="698" t="s">
        <v>55</v>
      </c>
      <c r="E110" s="699"/>
      <c r="F110" s="699"/>
      <c r="G110" s="699"/>
      <c r="H110" s="699"/>
      <c r="I110" s="700"/>
      <c r="J110" s="356"/>
      <c r="K110" s="356"/>
      <c r="L110" s="357"/>
      <c r="M110" s="189"/>
      <c r="N110" s="105"/>
      <c r="O110" s="109"/>
      <c r="P110" s="101"/>
      <c r="Q110" s="101"/>
      <c r="R110" s="101"/>
    </row>
    <row r="111" spans="1:18" s="86" customFormat="1" ht="18" customHeight="1" x14ac:dyDescent="0.2">
      <c r="B111" s="105"/>
      <c r="C111" s="189"/>
      <c r="D111" s="698" t="s">
        <v>334</v>
      </c>
      <c r="E111" s="699"/>
      <c r="F111" s="699"/>
      <c r="G111" s="699"/>
      <c r="H111" s="699"/>
      <c r="I111" s="700"/>
      <c r="J111" s="356"/>
      <c r="K111" s="356"/>
      <c r="L111" s="357"/>
      <c r="M111" s="189"/>
      <c r="N111" s="105"/>
      <c r="O111" s="109"/>
      <c r="P111" s="101"/>
      <c r="Q111" s="101"/>
      <c r="R111" s="101"/>
    </row>
    <row r="112" spans="1:18" s="86" customFormat="1" ht="18" customHeight="1" x14ac:dyDescent="0.2">
      <c r="B112" s="105"/>
      <c r="C112" s="189"/>
      <c r="D112" s="703" t="s">
        <v>20</v>
      </c>
      <c r="E112" s="704"/>
      <c r="F112" s="704"/>
      <c r="G112" s="704"/>
      <c r="H112" s="704"/>
      <c r="I112" s="705"/>
      <c r="J112" s="358"/>
      <c r="K112" s="358"/>
      <c r="L112" s="359"/>
      <c r="M112" s="189"/>
      <c r="N112" s="105"/>
      <c r="O112" s="109"/>
      <c r="P112" s="101"/>
      <c r="Q112" s="101"/>
      <c r="R112" s="101"/>
    </row>
    <row r="113" spans="2:18" s="86" customFormat="1" ht="18" customHeight="1" x14ac:dyDescent="0.2">
      <c r="B113" s="105"/>
      <c r="C113" s="189"/>
      <c r="D113" s="189"/>
      <c r="E113" s="189"/>
      <c r="F113" s="189"/>
      <c r="G113" s="189"/>
      <c r="H113" s="189"/>
      <c r="I113" s="189"/>
      <c r="J113" s="189"/>
      <c r="K113" s="189"/>
      <c r="L113" s="189"/>
      <c r="M113" s="189"/>
      <c r="N113" s="105"/>
      <c r="O113" s="109"/>
      <c r="P113" s="101"/>
      <c r="Q113" s="101"/>
      <c r="R113" s="101"/>
    </row>
    <row r="114" spans="2:18" s="86" customFormat="1" ht="24" customHeight="1" x14ac:dyDescent="0.2">
      <c r="B114" s="105"/>
      <c r="C114" s="188"/>
      <c r="D114" s="679" t="s">
        <v>546</v>
      </c>
      <c r="E114" s="680"/>
      <c r="F114" s="680"/>
      <c r="G114" s="680"/>
      <c r="H114" s="680"/>
      <c r="I114" s="681"/>
      <c r="J114" s="673" t="s">
        <v>409</v>
      </c>
      <c r="K114" s="673" t="s">
        <v>410</v>
      </c>
      <c r="L114" s="671" t="s">
        <v>197</v>
      </c>
      <c r="M114" s="188"/>
      <c r="N114" s="105"/>
      <c r="O114" s="109"/>
      <c r="P114" s="101"/>
      <c r="Q114" s="101"/>
      <c r="R114" s="101"/>
    </row>
    <row r="115" spans="2:18" s="86" customFormat="1" ht="24" customHeight="1" x14ac:dyDescent="0.2">
      <c r="B115" s="105"/>
      <c r="C115" s="188"/>
      <c r="D115" s="640"/>
      <c r="E115" s="641"/>
      <c r="F115" s="641"/>
      <c r="G115" s="641"/>
      <c r="H115" s="641"/>
      <c r="I115" s="642"/>
      <c r="J115" s="674"/>
      <c r="K115" s="674"/>
      <c r="L115" s="672"/>
      <c r="M115" s="188"/>
      <c r="N115" s="105"/>
      <c r="O115" s="109"/>
      <c r="P115" s="101"/>
      <c r="Q115" s="101"/>
      <c r="R115" s="101"/>
    </row>
    <row r="116" spans="2:18" s="86" customFormat="1" ht="18" customHeight="1" x14ac:dyDescent="0.2">
      <c r="B116" s="105"/>
      <c r="C116" s="188"/>
      <c r="D116" s="646" t="s">
        <v>300</v>
      </c>
      <c r="E116" s="647"/>
      <c r="F116" s="647"/>
      <c r="G116" s="647"/>
      <c r="H116" s="647"/>
      <c r="I116" s="648"/>
      <c r="J116" s="353"/>
      <c r="K116" s="353"/>
      <c r="L116" s="354"/>
      <c r="M116" s="188"/>
      <c r="N116" s="105"/>
      <c r="O116" s="109"/>
      <c r="P116" s="101"/>
      <c r="Q116" s="101"/>
      <c r="R116" s="101"/>
    </row>
    <row r="117" spans="2:18" s="86" customFormat="1" ht="18" customHeight="1" x14ac:dyDescent="0.2">
      <c r="B117" s="105"/>
      <c r="C117" s="188"/>
      <c r="D117" s="646" t="s">
        <v>64</v>
      </c>
      <c r="E117" s="647"/>
      <c r="F117" s="647"/>
      <c r="G117" s="647"/>
      <c r="H117" s="647"/>
      <c r="I117" s="648"/>
      <c r="J117" s="353"/>
      <c r="K117" s="353"/>
      <c r="L117" s="354"/>
      <c r="M117" s="188"/>
      <c r="N117" s="105"/>
      <c r="O117" s="109"/>
      <c r="P117" s="101"/>
      <c r="Q117" s="101"/>
      <c r="R117" s="101"/>
    </row>
    <row r="118" spans="2:18" s="86" customFormat="1" ht="18" customHeight="1" x14ac:dyDescent="0.2">
      <c r="B118" s="105"/>
      <c r="C118" s="188"/>
      <c r="D118" s="646" t="s">
        <v>545</v>
      </c>
      <c r="E118" s="647"/>
      <c r="F118" s="647"/>
      <c r="G118" s="647"/>
      <c r="H118" s="647"/>
      <c r="I118" s="648"/>
      <c r="J118" s="353"/>
      <c r="K118" s="353"/>
      <c r="L118" s="354"/>
      <c r="M118" s="188"/>
      <c r="N118" s="105"/>
      <c r="O118" s="109"/>
      <c r="P118" s="101"/>
      <c r="Q118" s="101"/>
      <c r="R118" s="101"/>
    </row>
    <row r="119" spans="2:18" s="86" customFormat="1" ht="18" customHeight="1" x14ac:dyDescent="0.2">
      <c r="B119" s="105"/>
      <c r="C119" s="188"/>
      <c r="D119" s="646" t="s">
        <v>549</v>
      </c>
      <c r="E119" s="647"/>
      <c r="F119" s="647"/>
      <c r="G119" s="647"/>
      <c r="H119" s="647"/>
      <c r="I119" s="648"/>
      <c r="J119" s="356"/>
      <c r="K119" s="356"/>
      <c r="L119" s="354"/>
      <c r="M119" s="188"/>
      <c r="N119" s="105"/>
      <c r="O119" s="109"/>
      <c r="P119" s="101"/>
      <c r="Q119" s="101"/>
      <c r="R119" s="101"/>
    </row>
    <row r="120" spans="2:18" s="86" customFormat="1" ht="18" customHeight="1" x14ac:dyDescent="0.2">
      <c r="B120" s="105"/>
      <c r="C120" s="188"/>
      <c r="D120" s="646" t="s">
        <v>21</v>
      </c>
      <c r="E120" s="647"/>
      <c r="F120" s="647"/>
      <c r="G120" s="647"/>
      <c r="H120" s="647"/>
      <c r="I120" s="648"/>
      <c r="J120" s="353"/>
      <c r="K120" s="356"/>
      <c r="L120" s="354"/>
      <c r="M120" s="188"/>
      <c r="N120" s="105"/>
      <c r="O120" s="109"/>
      <c r="P120" s="101"/>
      <c r="Q120" s="101"/>
      <c r="R120" s="101"/>
    </row>
    <row r="121" spans="2:18" s="86" customFormat="1" ht="18" customHeight="1" x14ac:dyDescent="0.2">
      <c r="B121" s="105"/>
      <c r="C121" s="188"/>
      <c r="D121" s="646" t="s">
        <v>22</v>
      </c>
      <c r="E121" s="647"/>
      <c r="F121" s="647"/>
      <c r="G121" s="647"/>
      <c r="H121" s="647"/>
      <c r="I121" s="648"/>
      <c r="J121" s="353"/>
      <c r="K121" s="353"/>
      <c r="L121" s="354"/>
      <c r="M121" s="188"/>
      <c r="N121" s="105"/>
      <c r="O121" s="109"/>
      <c r="P121" s="101"/>
      <c r="Q121" s="101"/>
      <c r="R121" s="101"/>
    </row>
    <row r="122" spans="2:18" s="86" customFormat="1" ht="18" customHeight="1" x14ac:dyDescent="0.2">
      <c r="B122" s="105"/>
      <c r="C122" s="188"/>
      <c r="D122" s="191"/>
      <c r="E122" s="205"/>
      <c r="F122" s="205"/>
      <c r="G122" s="205"/>
      <c r="H122" s="205"/>
      <c r="I122" s="205"/>
      <c r="J122" s="78"/>
      <c r="K122" s="78"/>
      <c r="L122" s="78"/>
      <c r="M122" s="188"/>
      <c r="N122" s="105"/>
      <c r="O122" s="109"/>
      <c r="P122" s="101"/>
      <c r="Q122" s="101"/>
      <c r="R122" s="101"/>
    </row>
    <row r="123" spans="2:18" s="86" customFormat="1" ht="24" customHeight="1" x14ac:dyDescent="0.2">
      <c r="B123" s="105"/>
      <c r="C123" s="189"/>
      <c r="D123" s="687" t="s">
        <v>547</v>
      </c>
      <c r="E123" s="688"/>
      <c r="F123" s="688"/>
      <c r="G123" s="688"/>
      <c r="H123" s="688"/>
      <c r="I123" s="689"/>
      <c r="J123" s="685" t="s">
        <v>409</v>
      </c>
      <c r="K123" s="685" t="s">
        <v>410</v>
      </c>
      <c r="L123" s="696" t="s">
        <v>197</v>
      </c>
      <c r="M123" s="189"/>
      <c r="N123" s="105"/>
      <c r="O123" s="109"/>
      <c r="P123" s="101"/>
      <c r="Q123" s="101"/>
      <c r="R123" s="101"/>
    </row>
    <row r="124" spans="2:18" s="86" customFormat="1" ht="24" customHeight="1" x14ac:dyDescent="0.2">
      <c r="B124" s="105"/>
      <c r="C124" s="189"/>
      <c r="D124" s="690"/>
      <c r="E124" s="691"/>
      <c r="F124" s="691"/>
      <c r="G124" s="691"/>
      <c r="H124" s="691"/>
      <c r="I124" s="692"/>
      <c r="J124" s="686"/>
      <c r="K124" s="686"/>
      <c r="L124" s="697"/>
      <c r="M124" s="189"/>
      <c r="N124" s="105"/>
      <c r="O124" s="109"/>
      <c r="P124" s="101"/>
      <c r="Q124" s="101"/>
      <c r="R124" s="101"/>
    </row>
    <row r="125" spans="2:18" s="86" customFormat="1" ht="18" customHeight="1" x14ac:dyDescent="0.2">
      <c r="B125" s="105"/>
      <c r="C125" s="189"/>
      <c r="D125" s="634" t="s">
        <v>300</v>
      </c>
      <c r="E125" s="635"/>
      <c r="F125" s="635"/>
      <c r="G125" s="635"/>
      <c r="H125" s="635"/>
      <c r="I125" s="636"/>
      <c r="J125" s="360"/>
      <c r="K125" s="360"/>
      <c r="L125" s="361"/>
      <c r="M125" s="189"/>
      <c r="N125" s="105"/>
      <c r="O125" s="109"/>
      <c r="P125" s="101"/>
      <c r="Q125" s="101"/>
      <c r="R125" s="101"/>
    </row>
    <row r="126" spans="2:18" s="86" customFormat="1" ht="18" customHeight="1" x14ac:dyDescent="0.2">
      <c r="B126" s="105"/>
      <c r="C126" s="189"/>
      <c r="D126" s="634" t="s">
        <v>64</v>
      </c>
      <c r="E126" s="635"/>
      <c r="F126" s="635"/>
      <c r="G126" s="635"/>
      <c r="H126" s="635"/>
      <c r="I126" s="636"/>
      <c r="J126" s="360"/>
      <c r="K126" s="360"/>
      <c r="L126" s="361"/>
      <c r="M126" s="189"/>
      <c r="N126" s="105"/>
      <c r="O126" s="109"/>
      <c r="P126" s="101"/>
      <c r="Q126" s="101"/>
      <c r="R126" s="101"/>
    </row>
    <row r="127" spans="2:18" s="86" customFormat="1" ht="18" customHeight="1" x14ac:dyDescent="0.2">
      <c r="B127" s="105"/>
      <c r="C127" s="188"/>
      <c r="D127" s="634" t="s">
        <v>545</v>
      </c>
      <c r="E127" s="635"/>
      <c r="F127" s="635"/>
      <c r="G127" s="635"/>
      <c r="H127" s="635"/>
      <c r="I127" s="636"/>
      <c r="J127" s="360"/>
      <c r="K127" s="360"/>
      <c r="L127" s="361"/>
      <c r="M127" s="188"/>
      <c r="N127" s="105"/>
      <c r="O127" s="109"/>
      <c r="P127" s="101"/>
      <c r="Q127" s="101"/>
      <c r="R127" s="101"/>
    </row>
    <row r="128" spans="2:18" s="86" customFormat="1" ht="18" customHeight="1" x14ac:dyDescent="0.2">
      <c r="B128" s="105"/>
      <c r="C128" s="188"/>
      <c r="D128" s="634" t="s">
        <v>549</v>
      </c>
      <c r="E128" s="635"/>
      <c r="F128" s="635"/>
      <c r="G128" s="635"/>
      <c r="H128" s="635"/>
      <c r="I128" s="636"/>
      <c r="J128" s="360"/>
      <c r="K128" s="360"/>
      <c r="L128" s="361"/>
      <c r="M128" s="188"/>
      <c r="N128" s="105"/>
      <c r="O128" s="109"/>
      <c r="P128" s="101"/>
      <c r="Q128" s="101"/>
      <c r="R128" s="101"/>
    </row>
    <row r="129" spans="1:18" ht="18" customHeight="1" x14ac:dyDescent="0.2">
      <c r="A129" s="86"/>
      <c r="B129" s="105"/>
      <c r="C129" s="189"/>
      <c r="D129" s="634" t="s">
        <v>21</v>
      </c>
      <c r="E129" s="635"/>
      <c r="F129" s="635"/>
      <c r="G129" s="635"/>
      <c r="H129" s="635"/>
      <c r="I129" s="636"/>
      <c r="J129" s="360"/>
      <c r="K129" s="360"/>
      <c r="L129" s="361"/>
      <c r="M129" s="189"/>
      <c r="N129" s="105"/>
      <c r="O129" s="109"/>
    </row>
    <row r="130" spans="1:18" ht="18" customHeight="1" x14ac:dyDescent="0.2">
      <c r="A130" s="86"/>
      <c r="B130" s="105"/>
      <c r="C130" s="189"/>
      <c r="D130" s="693" t="s">
        <v>22</v>
      </c>
      <c r="E130" s="694"/>
      <c r="F130" s="694"/>
      <c r="G130" s="694"/>
      <c r="H130" s="694"/>
      <c r="I130" s="695"/>
      <c r="J130" s="317"/>
      <c r="K130" s="317"/>
      <c r="L130" s="314"/>
      <c r="M130" s="189"/>
      <c r="N130" s="105"/>
      <c r="O130" s="109"/>
    </row>
    <row r="131" spans="1:18" s="86" customFormat="1" ht="18" customHeight="1" x14ac:dyDescent="0.2">
      <c r="B131" s="105"/>
      <c r="C131" s="188"/>
      <c r="D131" s="191"/>
      <c r="E131" s="205"/>
      <c r="F131" s="205"/>
      <c r="G131" s="205"/>
      <c r="H131" s="205"/>
      <c r="I131" s="205"/>
      <c r="J131" s="78"/>
      <c r="K131" s="78"/>
      <c r="L131" s="78"/>
      <c r="M131" s="188"/>
      <c r="N131" s="105"/>
      <c r="O131" s="109"/>
      <c r="P131" s="101"/>
      <c r="Q131" s="101"/>
      <c r="R131" s="101"/>
    </row>
    <row r="132" spans="1:18" s="86" customFormat="1" ht="18" customHeight="1" x14ac:dyDescent="0.2">
      <c r="B132" s="105"/>
      <c r="C132" s="188"/>
      <c r="D132" s="204">
        <f ca="1">NOW()</f>
        <v>43901.417406828703</v>
      </c>
      <c r="E132" s="188"/>
      <c r="F132" s="188"/>
      <c r="G132" s="188"/>
      <c r="H132" s="188"/>
      <c r="I132" s="188"/>
      <c r="J132" s="188"/>
      <c r="K132" s="188"/>
      <c r="L132" s="202" t="str">
        <f>CONCATENATE("Controleoverzicht ",LOWER(A103))</f>
        <v>Controleoverzicht pagina 3</v>
      </c>
      <c r="M132" s="188"/>
      <c r="N132" s="105"/>
      <c r="O132" s="109"/>
      <c r="P132" s="101"/>
      <c r="Q132" s="101"/>
      <c r="R132" s="101"/>
    </row>
    <row r="133" spans="1:18" s="86" customFormat="1" ht="12.75" customHeight="1" x14ac:dyDescent="0.2">
      <c r="A133" s="187"/>
      <c r="B133" s="105"/>
      <c r="C133" s="105"/>
      <c r="D133" s="105"/>
      <c r="E133" s="105"/>
      <c r="F133" s="105"/>
      <c r="G133" s="105"/>
      <c r="H133" s="105"/>
      <c r="I133" s="105"/>
      <c r="J133" s="105"/>
      <c r="K133" s="105"/>
      <c r="L133" s="105"/>
      <c r="M133" s="105"/>
      <c r="N133" s="105"/>
      <c r="O133" s="109"/>
    </row>
    <row r="134" spans="1:18" ht="18" customHeight="1" x14ac:dyDescent="0.2">
      <c r="A134" s="106" t="s">
        <v>166</v>
      </c>
      <c r="B134" s="105"/>
      <c r="C134" s="188"/>
      <c r="D134" s="189" t="str">
        <f>CONCATENATE("KWARTAALSTAAT ZVW ", jaar_id," ",kwartaal_id,"E KWARTAAL")</f>
        <v>KWARTAALSTAAT ZVW 2020 1E KWARTAAL</v>
      </c>
      <c r="E134" s="188"/>
      <c r="F134" s="188"/>
      <c r="G134" s="188"/>
      <c r="H134" s="188"/>
      <c r="I134" s="188"/>
      <c r="J134" s="188"/>
      <c r="K134" s="188"/>
      <c r="L134" s="188"/>
      <c r="M134" s="188"/>
      <c r="N134" s="105"/>
    </row>
    <row r="135" spans="1:18" ht="18" customHeight="1" x14ac:dyDescent="0.2">
      <c r="A135" s="86"/>
      <c r="B135" s="105"/>
      <c r="C135" s="189"/>
      <c r="D135" s="189" t="s">
        <v>253</v>
      </c>
      <c r="E135" s="190"/>
      <c r="F135" s="190"/>
      <c r="G135" s="189"/>
      <c r="H135" s="189"/>
      <c r="I135" s="189"/>
      <c r="J135" s="189"/>
      <c r="K135" s="188"/>
      <c r="L135" s="188"/>
      <c r="M135" s="189"/>
      <c r="N135" s="105"/>
    </row>
    <row r="136" spans="1:18" ht="18" customHeight="1" x14ac:dyDescent="0.2">
      <c r="A136" s="97"/>
      <c r="B136" s="105"/>
      <c r="C136" s="40"/>
      <c r="D136" s="41" t="str">
        <f>IF(naw_uzovi_zorgverzekeraar&lt;&gt;"0000",CONCATENATE(UPPER(naw_naam_zorgverzekeraar),", ",UPPER(naw_plaats_zorgverzekeraar)),"")</f>
        <v/>
      </c>
      <c r="E136" s="41"/>
      <c r="F136" s="41"/>
      <c r="G136" s="41"/>
      <c r="H136" s="41"/>
      <c r="I136" s="41"/>
      <c r="J136" s="41"/>
      <c r="K136" s="41"/>
      <c r="L136" s="42" t="str">
        <f>CONCATENATE("UZOVI: ",naw_uzovi_zorgverzekeraar)</f>
        <v>UZOVI: 0000</v>
      </c>
      <c r="M136" s="41"/>
      <c r="N136" s="105"/>
    </row>
    <row r="137" spans="1:18" ht="18" customHeight="1" x14ac:dyDescent="0.2">
      <c r="A137" s="97"/>
      <c r="B137" s="105"/>
      <c r="C137" s="40"/>
      <c r="D137" s="43"/>
      <c r="E137" s="41"/>
      <c r="F137" s="41"/>
      <c r="G137" s="41"/>
      <c r="H137" s="41"/>
      <c r="I137" s="41"/>
      <c r="J137" s="41"/>
      <c r="K137" s="41"/>
      <c r="L137" s="41"/>
      <c r="M137" s="41"/>
      <c r="N137" s="105"/>
    </row>
    <row r="138" spans="1:18" ht="18" customHeight="1" x14ac:dyDescent="0.2">
      <c r="A138" s="97"/>
      <c r="B138" s="105"/>
      <c r="C138" s="40"/>
      <c r="D138" s="43"/>
      <c r="E138" s="41"/>
      <c r="F138" s="41"/>
      <c r="G138" s="41"/>
      <c r="H138" s="41"/>
      <c r="I138" s="41"/>
      <c r="J138" s="41"/>
      <c r="K138" s="41"/>
      <c r="L138" s="41"/>
      <c r="M138" s="41"/>
      <c r="N138" s="105"/>
    </row>
    <row r="139" spans="1:18" ht="18" customHeight="1" x14ac:dyDescent="0.2">
      <c r="A139" s="97"/>
      <c r="B139" s="105"/>
      <c r="C139" s="40"/>
      <c r="D139" s="191" t="s">
        <v>336</v>
      </c>
      <c r="E139" s="41"/>
      <c r="F139" s="41"/>
      <c r="G139" s="41"/>
      <c r="H139" s="41"/>
      <c r="I139" s="41"/>
      <c r="J139" s="41"/>
      <c r="K139" s="41"/>
      <c r="L139" s="41"/>
      <c r="M139" s="41"/>
      <c r="N139" s="105"/>
    </row>
    <row r="140" spans="1:18" s="86" customFormat="1" ht="24" customHeight="1" x14ac:dyDescent="0.2">
      <c r="B140" s="105"/>
      <c r="C140" s="189"/>
      <c r="D140" s="679" t="s">
        <v>548</v>
      </c>
      <c r="E140" s="680"/>
      <c r="F140" s="680"/>
      <c r="G140" s="680"/>
      <c r="H140" s="680"/>
      <c r="I140" s="681"/>
      <c r="J140" s="673" t="s">
        <v>409</v>
      </c>
      <c r="K140" s="673" t="s">
        <v>410</v>
      </c>
      <c r="L140" s="671" t="s">
        <v>197</v>
      </c>
      <c r="M140" s="189"/>
      <c r="N140" s="105"/>
      <c r="O140" s="109"/>
      <c r="P140" s="101"/>
      <c r="Q140" s="101"/>
      <c r="R140" s="101"/>
    </row>
    <row r="141" spans="1:18" s="86" customFormat="1" ht="24" customHeight="1" x14ac:dyDescent="0.2">
      <c r="B141" s="105"/>
      <c r="C141" s="189"/>
      <c r="D141" s="640"/>
      <c r="E141" s="641"/>
      <c r="F141" s="641"/>
      <c r="G141" s="641"/>
      <c r="H141" s="641"/>
      <c r="I141" s="642"/>
      <c r="J141" s="674"/>
      <c r="K141" s="674"/>
      <c r="L141" s="672"/>
      <c r="M141" s="189"/>
      <c r="N141" s="105"/>
      <c r="O141" s="109"/>
      <c r="P141" s="101"/>
      <c r="Q141" s="101"/>
      <c r="R141" s="101"/>
    </row>
    <row r="142" spans="1:18" s="86" customFormat="1" ht="18" customHeight="1" x14ac:dyDescent="0.2">
      <c r="B142" s="105"/>
      <c r="C142" s="189"/>
      <c r="D142" s="646" t="s">
        <v>300</v>
      </c>
      <c r="E142" s="647"/>
      <c r="F142" s="647"/>
      <c r="G142" s="647"/>
      <c r="H142" s="647"/>
      <c r="I142" s="648"/>
      <c r="J142" s="353"/>
      <c r="K142" s="353"/>
      <c r="L142" s="354"/>
      <c r="M142" s="189"/>
      <c r="N142" s="105"/>
      <c r="O142" s="109"/>
      <c r="P142" s="101"/>
      <c r="Q142" s="101"/>
      <c r="R142" s="101"/>
    </row>
    <row r="143" spans="1:18" s="86" customFormat="1" ht="18" customHeight="1" x14ac:dyDescent="0.2">
      <c r="B143" s="105"/>
      <c r="C143" s="189"/>
      <c r="D143" s="646" t="s">
        <v>64</v>
      </c>
      <c r="E143" s="647"/>
      <c r="F143" s="647"/>
      <c r="G143" s="647"/>
      <c r="H143" s="647"/>
      <c r="I143" s="648"/>
      <c r="J143" s="353"/>
      <c r="K143" s="353"/>
      <c r="L143" s="354"/>
      <c r="M143" s="189"/>
      <c r="N143" s="105"/>
      <c r="O143" s="109"/>
      <c r="P143" s="101"/>
      <c r="Q143" s="101"/>
      <c r="R143" s="101"/>
    </row>
    <row r="144" spans="1:18" s="86" customFormat="1" ht="18" customHeight="1" x14ac:dyDescent="0.2">
      <c r="B144" s="105"/>
      <c r="C144" s="189"/>
      <c r="D144" s="646" t="s">
        <v>50</v>
      </c>
      <c r="E144" s="647"/>
      <c r="F144" s="647"/>
      <c r="G144" s="647"/>
      <c r="H144" s="647"/>
      <c r="I144" s="648"/>
      <c r="J144" s="353"/>
      <c r="K144" s="353"/>
      <c r="L144" s="354"/>
      <c r="M144" s="189"/>
      <c r="N144" s="105"/>
      <c r="O144" s="109"/>
      <c r="P144" s="101"/>
      <c r="Q144" s="101"/>
      <c r="R144" s="101"/>
    </row>
    <row r="145" spans="1:15" ht="18" customHeight="1" x14ac:dyDescent="0.2">
      <c r="A145" s="86"/>
      <c r="B145" s="105"/>
      <c r="C145" s="189"/>
      <c r="D145" s="646" t="s">
        <v>21</v>
      </c>
      <c r="E145" s="647"/>
      <c r="F145" s="647"/>
      <c r="G145" s="647"/>
      <c r="H145" s="647"/>
      <c r="I145" s="648"/>
      <c r="J145" s="353"/>
      <c r="K145" s="353"/>
      <c r="L145" s="354"/>
      <c r="M145" s="189"/>
      <c r="N145" s="105"/>
      <c r="O145" s="109"/>
    </row>
    <row r="146" spans="1:15" ht="18" customHeight="1" x14ac:dyDescent="0.2">
      <c r="A146" s="86"/>
      <c r="B146" s="105"/>
      <c r="C146" s="189"/>
      <c r="D146" s="646" t="s">
        <v>22</v>
      </c>
      <c r="E146" s="647"/>
      <c r="F146" s="647"/>
      <c r="G146" s="647"/>
      <c r="H146" s="647"/>
      <c r="I146" s="648"/>
      <c r="J146" s="353"/>
      <c r="K146" s="353"/>
      <c r="L146" s="354"/>
      <c r="M146" s="189"/>
      <c r="N146" s="105"/>
      <c r="O146" s="109"/>
    </row>
    <row r="147" spans="1:15" ht="18" customHeight="1" x14ac:dyDescent="0.2">
      <c r="A147" s="86"/>
      <c r="B147" s="105"/>
      <c r="C147" s="189"/>
      <c r="D147" s="191"/>
      <c r="E147" s="203"/>
      <c r="F147" s="189"/>
      <c r="G147" s="189"/>
      <c r="H147" s="189"/>
      <c r="I147" s="189"/>
      <c r="J147" s="41"/>
      <c r="K147" s="41"/>
      <c r="L147" s="41"/>
      <c r="M147" s="189"/>
      <c r="N147" s="105"/>
    </row>
    <row r="148" spans="1:15" ht="24" customHeight="1" x14ac:dyDescent="0.2">
      <c r="A148" s="86"/>
      <c r="B148" s="105"/>
      <c r="C148" s="188"/>
      <c r="D148" s="679" t="s">
        <v>550</v>
      </c>
      <c r="E148" s="680"/>
      <c r="F148" s="680"/>
      <c r="G148" s="680"/>
      <c r="H148" s="680"/>
      <c r="I148" s="681"/>
      <c r="J148" s="673" t="s">
        <v>409</v>
      </c>
      <c r="K148" s="673" t="s">
        <v>410</v>
      </c>
      <c r="L148" s="671" t="s">
        <v>197</v>
      </c>
      <c r="M148" s="188"/>
      <c r="N148" s="105"/>
    </row>
    <row r="149" spans="1:15" ht="24" customHeight="1" x14ac:dyDescent="0.2">
      <c r="A149" s="86"/>
      <c r="B149" s="105"/>
      <c r="C149" s="188"/>
      <c r="D149" s="640"/>
      <c r="E149" s="641"/>
      <c r="F149" s="641"/>
      <c r="G149" s="641"/>
      <c r="H149" s="641"/>
      <c r="I149" s="642"/>
      <c r="J149" s="674"/>
      <c r="K149" s="674"/>
      <c r="L149" s="672"/>
      <c r="M149" s="188"/>
      <c r="N149" s="105"/>
    </row>
    <row r="150" spans="1:15" ht="18" customHeight="1" x14ac:dyDescent="0.2">
      <c r="A150" s="86"/>
      <c r="B150" s="105"/>
      <c r="C150" s="188"/>
      <c r="D150" s="646" t="s">
        <v>300</v>
      </c>
      <c r="E150" s="647"/>
      <c r="F150" s="647"/>
      <c r="G150" s="647"/>
      <c r="H150" s="647"/>
      <c r="I150" s="648"/>
      <c r="J150" s="353"/>
      <c r="K150" s="353"/>
      <c r="L150" s="354"/>
      <c r="M150" s="188"/>
      <c r="N150" s="105"/>
    </row>
    <row r="151" spans="1:15" ht="18" customHeight="1" x14ac:dyDescent="0.2">
      <c r="A151" s="86"/>
      <c r="B151" s="105"/>
      <c r="C151" s="188"/>
      <c r="D151" s="646" t="s">
        <v>64</v>
      </c>
      <c r="E151" s="647"/>
      <c r="F151" s="647"/>
      <c r="G151" s="647"/>
      <c r="H151" s="647"/>
      <c r="I151" s="648"/>
      <c r="J151" s="353"/>
      <c r="K151" s="353"/>
      <c r="L151" s="354"/>
      <c r="M151" s="188"/>
      <c r="N151" s="105"/>
    </row>
    <row r="152" spans="1:15" ht="18" customHeight="1" x14ac:dyDescent="0.2">
      <c r="A152" s="86"/>
      <c r="B152" s="105"/>
      <c r="C152" s="188"/>
      <c r="D152" s="646" t="s">
        <v>50</v>
      </c>
      <c r="E152" s="647"/>
      <c r="F152" s="647"/>
      <c r="G152" s="647"/>
      <c r="H152" s="647"/>
      <c r="I152" s="648"/>
      <c r="J152" s="353"/>
      <c r="K152" s="353"/>
      <c r="L152" s="354"/>
      <c r="M152" s="188"/>
      <c r="N152" s="105"/>
    </row>
    <row r="153" spans="1:15" ht="18" customHeight="1" x14ac:dyDescent="0.2">
      <c r="A153" s="86"/>
      <c r="B153" s="105"/>
      <c r="C153" s="188"/>
      <c r="D153" s="646" t="s">
        <v>21</v>
      </c>
      <c r="E153" s="647"/>
      <c r="F153" s="647"/>
      <c r="G153" s="647"/>
      <c r="H153" s="647"/>
      <c r="I153" s="648"/>
      <c r="J153" s="353"/>
      <c r="K153" s="353"/>
      <c r="L153" s="354"/>
      <c r="M153" s="188"/>
      <c r="N153" s="105"/>
    </row>
    <row r="154" spans="1:15" ht="18" customHeight="1" x14ac:dyDescent="0.2">
      <c r="A154" s="86"/>
      <c r="B154" s="105"/>
      <c r="C154" s="188"/>
      <c r="D154" s="646" t="s">
        <v>22</v>
      </c>
      <c r="E154" s="647"/>
      <c r="F154" s="647"/>
      <c r="G154" s="647"/>
      <c r="H154" s="647"/>
      <c r="I154" s="648"/>
      <c r="J154" s="353"/>
      <c r="K154" s="353"/>
      <c r="L154" s="354"/>
      <c r="M154" s="188"/>
      <c r="N154" s="105"/>
    </row>
    <row r="155" spans="1:15" ht="18" customHeight="1" x14ac:dyDescent="0.2">
      <c r="A155" s="86"/>
      <c r="B155" s="105"/>
      <c r="C155" s="188"/>
      <c r="D155" s="191"/>
      <c r="E155" s="205"/>
      <c r="F155" s="205"/>
      <c r="G155" s="205"/>
      <c r="H155" s="205"/>
      <c r="I155" s="205"/>
      <c r="J155" s="78"/>
      <c r="K155" s="78"/>
      <c r="L155" s="78"/>
      <c r="M155" s="188"/>
      <c r="N155" s="105"/>
    </row>
    <row r="156" spans="1:15" ht="18" customHeight="1" x14ac:dyDescent="0.2">
      <c r="A156" s="97"/>
      <c r="B156" s="105"/>
      <c r="C156" s="40"/>
      <c r="D156" s="682" t="s">
        <v>411</v>
      </c>
      <c r="E156" s="683"/>
      <c r="F156" s="683"/>
      <c r="G156" s="683"/>
      <c r="H156" s="683"/>
      <c r="I156" s="683"/>
      <c r="J156" s="683"/>
      <c r="K156" s="684"/>
      <c r="L156" s="362"/>
      <c r="M156" s="41"/>
      <c r="N156" s="105"/>
    </row>
    <row r="157" spans="1:15" ht="18" customHeight="1" x14ac:dyDescent="0.2">
      <c r="A157" s="97"/>
      <c r="B157" s="105"/>
      <c r="C157" s="40"/>
      <c r="D157" s="675" t="s">
        <v>412</v>
      </c>
      <c r="E157" s="676"/>
      <c r="F157" s="676"/>
      <c r="G157" s="676"/>
      <c r="H157" s="677"/>
      <c r="I157" s="647"/>
      <c r="J157" s="647"/>
      <c r="K157" s="678"/>
      <c r="L157" s="363"/>
      <c r="M157" s="41"/>
      <c r="N157" s="105"/>
    </row>
    <row r="158" spans="1:15" ht="18" customHeight="1" x14ac:dyDescent="0.2">
      <c r="A158" s="97"/>
      <c r="B158" s="105"/>
      <c r="C158" s="40"/>
      <c r="D158" s="668" t="str">
        <f>IF(OR(L157&gt;kwartaal_id*112),"Attentiebericht: Kosten per verzekerde liggen buiten het verwachte bereik. Controleer de kostenverzamelstaat!","")</f>
        <v/>
      </c>
      <c r="E158" s="669"/>
      <c r="F158" s="669"/>
      <c r="G158" s="669"/>
      <c r="H158" s="669"/>
      <c r="I158" s="669"/>
      <c r="J158" s="669"/>
      <c r="K158" s="669"/>
      <c r="L158" s="670"/>
      <c r="M158" s="41"/>
      <c r="N158" s="105"/>
    </row>
    <row r="159" spans="1:15" ht="18" customHeight="1" x14ac:dyDescent="0.2">
      <c r="A159" s="97"/>
      <c r="B159" s="105"/>
      <c r="C159" s="40"/>
      <c r="D159" s="40"/>
      <c r="E159" s="40"/>
      <c r="F159" s="40"/>
      <c r="G159" s="40"/>
      <c r="H159" s="40"/>
      <c r="I159" s="40"/>
      <c r="J159" s="40"/>
      <c r="K159" s="40"/>
      <c r="L159" s="40"/>
      <c r="M159" s="41"/>
      <c r="N159" s="105"/>
    </row>
    <row r="160" spans="1:15" ht="18" customHeight="1" x14ac:dyDescent="0.2">
      <c r="A160" s="97"/>
      <c r="B160" s="105"/>
      <c r="C160" s="40"/>
      <c r="D160" s="191" t="s">
        <v>450</v>
      </c>
      <c r="E160" s="40"/>
      <c r="F160" s="40"/>
      <c r="G160" s="40"/>
      <c r="H160" s="40"/>
      <c r="I160" s="40"/>
      <c r="J160" s="40"/>
      <c r="K160" s="40"/>
      <c r="L160" s="40"/>
      <c r="M160" s="41"/>
      <c r="N160" s="105"/>
    </row>
    <row r="161" spans="1:14" ht="24" customHeight="1" x14ac:dyDescent="0.2">
      <c r="A161" s="97"/>
      <c r="B161" s="105"/>
      <c r="C161" s="40"/>
      <c r="D161" s="679" t="s">
        <v>461</v>
      </c>
      <c r="E161" s="680"/>
      <c r="F161" s="680"/>
      <c r="G161" s="680"/>
      <c r="H161" s="680"/>
      <c r="I161" s="681"/>
      <c r="J161" s="673" t="s">
        <v>409</v>
      </c>
      <c r="K161" s="673" t="s">
        <v>462</v>
      </c>
      <c r="L161" s="671" t="s">
        <v>197</v>
      </c>
      <c r="M161" s="41"/>
      <c r="N161" s="105"/>
    </row>
    <row r="162" spans="1:14" ht="24" customHeight="1" x14ac:dyDescent="0.2">
      <c r="A162" s="97"/>
      <c r="B162" s="105"/>
      <c r="C162" s="40"/>
      <c r="D162" s="640"/>
      <c r="E162" s="641"/>
      <c r="F162" s="641"/>
      <c r="G162" s="641"/>
      <c r="H162" s="641"/>
      <c r="I162" s="642"/>
      <c r="J162" s="674"/>
      <c r="K162" s="674"/>
      <c r="L162" s="672"/>
      <c r="M162" s="41"/>
      <c r="N162" s="105"/>
    </row>
    <row r="163" spans="1:14" ht="18" customHeight="1" x14ac:dyDescent="0.2">
      <c r="A163" s="97"/>
      <c r="B163" s="105"/>
      <c r="C163" s="40"/>
      <c r="D163" s="675" t="s">
        <v>451</v>
      </c>
      <c r="E163" s="647"/>
      <c r="F163" s="647"/>
      <c r="G163" s="647"/>
      <c r="H163" s="647"/>
      <c r="I163" s="648"/>
      <c r="J163" s="353"/>
      <c r="K163" s="353"/>
      <c r="L163" s="354"/>
      <c r="M163" s="41"/>
      <c r="N163" s="105"/>
    </row>
    <row r="164" spans="1:14" ht="18" customHeight="1" x14ac:dyDescent="0.2">
      <c r="A164" s="97"/>
      <c r="B164" s="105"/>
      <c r="C164" s="40"/>
      <c r="D164" s="675" t="s">
        <v>452</v>
      </c>
      <c r="E164" s="647"/>
      <c r="F164" s="647"/>
      <c r="G164" s="647"/>
      <c r="H164" s="647"/>
      <c r="I164" s="648"/>
      <c r="J164" s="353"/>
      <c r="K164" s="353"/>
      <c r="L164" s="354"/>
      <c r="M164" s="41"/>
      <c r="N164" s="105"/>
    </row>
    <row r="165" spans="1:14" ht="18" customHeight="1" x14ac:dyDescent="0.2">
      <c r="A165" s="97"/>
      <c r="B165" s="105"/>
      <c r="C165" s="40"/>
      <c r="D165" s="675" t="s">
        <v>453</v>
      </c>
      <c r="E165" s="647"/>
      <c r="F165" s="647"/>
      <c r="G165" s="647"/>
      <c r="H165" s="647"/>
      <c r="I165" s="648"/>
      <c r="J165" s="353"/>
      <c r="K165" s="353"/>
      <c r="L165" s="354"/>
      <c r="M165" s="41"/>
      <c r="N165" s="105"/>
    </row>
    <row r="166" spans="1:14" ht="18" customHeight="1" x14ac:dyDescent="0.2">
      <c r="A166" s="97"/>
      <c r="B166" s="105"/>
      <c r="C166" s="40"/>
      <c r="D166" s="675" t="s">
        <v>454</v>
      </c>
      <c r="E166" s="647"/>
      <c r="F166" s="647"/>
      <c r="G166" s="647"/>
      <c r="H166" s="647"/>
      <c r="I166" s="648"/>
      <c r="J166" s="353"/>
      <c r="K166" s="353"/>
      <c r="L166" s="354"/>
      <c r="M166" s="41"/>
      <c r="N166" s="105"/>
    </row>
    <row r="167" spans="1:14" ht="18" customHeight="1" x14ac:dyDescent="0.2">
      <c r="A167" s="97"/>
      <c r="B167" s="105"/>
      <c r="C167" s="40"/>
      <c r="D167" s="675" t="s">
        <v>455</v>
      </c>
      <c r="E167" s="647"/>
      <c r="F167" s="647"/>
      <c r="G167" s="647"/>
      <c r="H167" s="647"/>
      <c r="I167" s="648"/>
      <c r="J167" s="353"/>
      <c r="K167" s="353"/>
      <c r="L167" s="354"/>
      <c r="M167" s="41"/>
      <c r="N167" s="105"/>
    </row>
    <row r="168" spans="1:14" ht="18" customHeight="1" x14ac:dyDescent="0.2">
      <c r="A168" s="97"/>
      <c r="B168" s="105"/>
      <c r="C168" s="40"/>
      <c r="D168" s="736" t="s">
        <v>456</v>
      </c>
      <c r="E168" s="710"/>
      <c r="F168" s="710"/>
      <c r="G168" s="710"/>
      <c r="H168" s="710"/>
      <c r="I168" s="711"/>
      <c r="J168" s="355"/>
      <c r="K168" s="355"/>
      <c r="L168" s="312"/>
      <c r="M168" s="41"/>
      <c r="N168" s="105"/>
    </row>
    <row r="169" spans="1:14" ht="18" customHeight="1" x14ac:dyDescent="0.2">
      <c r="A169" s="97"/>
      <c r="B169" s="105"/>
      <c r="C169" s="40"/>
      <c r="D169" s="40"/>
      <c r="E169" s="40"/>
      <c r="F169" s="40"/>
      <c r="G169" s="40"/>
      <c r="H169" s="40"/>
      <c r="I169" s="40"/>
      <c r="J169" s="40"/>
      <c r="K169" s="40"/>
      <c r="L169" s="40"/>
      <c r="M169" s="41"/>
      <c r="N169" s="105"/>
    </row>
    <row r="170" spans="1:14" ht="18" customHeight="1" x14ac:dyDescent="0.2">
      <c r="A170" s="97"/>
      <c r="B170" s="105"/>
      <c r="C170" s="40"/>
      <c r="D170" s="40"/>
      <c r="E170" s="40"/>
      <c r="F170" s="40"/>
      <c r="G170" s="40"/>
      <c r="H170" s="40"/>
      <c r="I170" s="40"/>
      <c r="J170" s="40"/>
      <c r="K170" s="40"/>
      <c r="L170" s="40"/>
      <c r="M170" s="41"/>
      <c r="N170" s="105"/>
    </row>
    <row r="171" spans="1:14" ht="18" customHeight="1" x14ac:dyDescent="0.2">
      <c r="A171" s="97"/>
      <c r="B171" s="105"/>
      <c r="C171" s="40"/>
      <c r="D171" s="40"/>
      <c r="E171" s="40"/>
      <c r="F171" s="40"/>
      <c r="G171" s="40"/>
      <c r="H171" s="40"/>
      <c r="I171" s="40"/>
      <c r="J171" s="40"/>
      <c r="K171" s="40"/>
      <c r="L171" s="40"/>
      <c r="M171" s="41"/>
      <c r="N171" s="105"/>
    </row>
    <row r="172" spans="1:14" ht="30" customHeight="1" x14ac:dyDescent="0.2">
      <c r="A172" s="86"/>
      <c r="B172" s="105"/>
      <c r="C172" s="188"/>
      <c r="D172" s="204">
        <f ca="1">NOW()</f>
        <v>43901.417406828703</v>
      </c>
      <c r="E172" s="188"/>
      <c r="F172" s="188"/>
      <c r="G172" s="188"/>
      <c r="H172" s="188"/>
      <c r="I172" s="188"/>
      <c r="J172" s="188"/>
      <c r="K172" s="188"/>
      <c r="L172" s="202" t="str">
        <f>CONCATENATE("Controleoverzicht ",LOWER(A134))</f>
        <v>Controleoverzicht pagina 4</v>
      </c>
      <c r="M172" s="188"/>
      <c r="N172" s="105"/>
    </row>
    <row r="173" spans="1:14" x14ac:dyDescent="0.2">
      <c r="A173" s="187"/>
      <c r="B173" s="105"/>
      <c r="C173" s="105"/>
      <c r="D173" s="105"/>
      <c r="E173" s="105"/>
      <c r="F173" s="105"/>
      <c r="G173" s="105"/>
      <c r="H173" s="105"/>
      <c r="I173" s="105"/>
      <c r="J173" s="105"/>
      <c r="K173" s="105"/>
      <c r="L173" s="105"/>
      <c r="M173" s="105"/>
      <c r="N173" s="105"/>
    </row>
  </sheetData>
  <sheetProtection algorithmName="SHA-512" hashValue="1xZvK4Lsj3AA1FGkI4Ddr0+RwPfdbwWUaS2f8Nf8tCAUuhbKvZpEdckSDOm17Su+xXjPCSHBTJvEGfE3ZAWhuw==" saltValue="oQSZ9anlKDjc7zv4RushXQ==" spinCount="100000" sheet="1" objects="1" scenarios="1"/>
  <mergeCells count="141">
    <mergeCell ref="L16:L17"/>
    <mergeCell ref="J16:J17"/>
    <mergeCell ref="K16:K17"/>
    <mergeCell ref="D39:I39"/>
    <mergeCell ref="D42:I42"/>
    <mergeCell ref="D168:I168"/>
    <mergeCell ref="D161:I162"/>
    <mergeCell ref="J161:J162"/>
    <mergeCell ref="K161:K162"/>
    <mergeCell ref="L161:L162"/>
    <mergeCell ref="D163:I163"/>
    <mergeCell ref="D164:I164"/>
    <mergeCell ref="D165:I165"/>
    <mergeCell ref="D166:I166"/>
    <mergeCell ref="D167:I167"/>
    <mergeCell ref="D72:I72"/>
    <mergeCell ref="D82:I82"/>
    <mergeCell ref="D70:I70"/>
    <mergeCell ref="D76:I76"/>
    <mergeCell ref="D68:I68"/>
    <mergeCell ref="D46:I46"/>
    <mergeCell ref="D48:I48"/>
    <mergeCell ref="D49:I49"/>
    <mergeCell ref="L60:L61"/>
    <mergeCell ref="J10:J11"/>
    <mergeCell ref="D10:I11"/>
    <mergeCell ref="D12:I12"/>
    <mergeCell ref="D16:I17"/>
    <mergeCell ref="D13:I13"/>
    <mergeCell ref="D14:I14"/>
    <mergeCell ref="D30:I30"/>
    <mergeCell ref="D31:I31"/>
    <mergeCell ref="D29:I29"/>
    <mergeCell ref="D25:I25"/>
    <mergeCell ref="D27:I27"/>
    <mergeCell ref="D24:I24"/>
    <mergeCell ref="D26:I26"/>
    <mergeCell ref="K60:K61"/>
    <mergeCell ref="J60:J61"/>
    <mergeCell ref="L140:L141"/>
    <mergeCell ref="K140:K141"/>
    <mergeCell ref="J140:J141"/>
    <mergeCell ref="D140:I141"/>
    <mergeCell ref="J108:J109"/>
    <mergeCell ref="D142:I142"/>
    <mergeCell ref="K85:K86"/>
    <mergeCell ref="D118:I118"/>
    <mergeCell ref="D116:I116"/>
    <mergeCell ref="D85:I86"/>
    <mergeCell ref="K108:K109"/>
    <mergeCell ref="D129:I129"/>
    <mergeCell ref="D126:I126"/>
    <mergeCell ref="D125:I125"/>
    <mergeCell ref="J85:J86"/>
    <mergeCell ref="D87:I87"/>
    <mergeCell ref="D88:I88"/>
    <mergeCell ref="D89:I89"/>
    <mergeCell ref="D90:I90"/>
    <mergeCell ref="D98:I98"/>
    <mergeCell ref="D91:I91"/>
    <mergeCell ref="D92:I92"/>
    <mergeCell ref="L85:L86"/>
    <mergeCell ref="D145:I145"/>
    <mergeCell ref="D144:I144"/>
    <mergeCell ref="D143:I143"/>
    <mergeCell ref="D153:I153"/>
    <mergeCell ref="D152:I152"/>
    <mergeCell ref="D151:I151"/>
    <mergeCell ref="D150:I150"/>
    <mergeCell ref="D146:I146"/>
    <mergeCell ref="D110:I110"/>
    <mergeCell ref="L108:L109"/>
    <mergeCell ref="D112:I112"/>
    <mergeCell ref="D111:I111"/>
    <mergeCell ref="D158:L158"/>
    <mergeCell ref="L148:L149"/>
    <mergeCell ref="K148:K149"/>
    <mergeCell ref="D154:I154"/>
    <mergeCell ref="J148:J149"/>
    <mergeCell ref="D157:K157"/>
    <mergeCell ref="D148:I149"/>
    <mergeCell ref="D156:K156"/>
    <mergeCell ref="L114:L115"/>
    <mergeCell ref="K114:K115"/>
    <mergeCell ref="D114:I115"/>
    <mergeCell ref="D117:I117"/>
    <mergeCell ref="K123:K124"/>
    <mergeCell ref="D120:I120"/>
    <mergeCell ref="J123:J124"/>
    <mergeCell ref="J114:J115"/>
    <mergeCell ref="D123:I124"/>
    <mergeCell ref="D119:I119"/>
    <mergeCell ref="D130:I130"/>
    <mergeCell ref="L123:L124"/>
    <mergeCell ref="D121:I121"/>
    <mergeCell ref="L20:L21"/>
    <mergeCell ref="J20:J21"/>
    <mergeCell ref="K20:K21"/>
    <mergeCell ref="D22:I22"/>
    <mergeCell ref="D18:I18"/>
    <mergeCell ref="D20:I21"/>
    <mergeCell ref="D28:I28"/>
    <mergeCell ref="D23:I23"/>
    <mergeCell ref="D32:I32"/>
    <mergeCell ref="D34:I34"/>
    <mergeCell ref="D40:I40"/>
    <mergeCell ref="D73:I73"/>
    <mergeCell ref="D66:I66"/>
    <mergeCell ref="D37:I37"/>
    <mergeCell ref="D35:I35"/>
    <mergeCell ref="D63:I63"/>
    <mergeCell ref="D36:I36"/>
    <mergeCell ref="D33:I33"/>
    <mergeCell ref="D44:I44"/>
    <mergeCell ref="D45:I45"/>
    <mergeCell ref="D41:I41"/>
    <mergeCell ref="D43:I43"/>
    <mergeCell ref="D64:I64"/>
    <mergeCell ref="D67:I67"/>
    <mergeCell ref="D81:I81"/>
    <mergeCell ref="D38:I38"/>
    <mergeCell ref="D74:I74"/>
    <mergeCell ref="D75:I75"/>
    <mergeCell ref="D127:I127"/>
    <mergeCell ref="D128:I128"/>
    <mergeCell ref="D108:I109"/>
    <mergeCell ref="D71:I71"/>
    <mergeCell ref="D69:I69"/>
    <mergeCell ref="D65:I65"/>
    <mergeCell ref="D62:I62"/>
    <mergeCell ref="D47:I47"/>
    <mergeCell ref="D96:I96"/>
    <mergeCell ref="D93:I93"/>
    <mergeCell ref="D94:I94"/>
    <mergeCell ref="D95:I95"/>
    <mergeCell ref="D80:I80"/>
    <mergeCell ref="D77:I77"/>
    <mergeCell ref="D79:I79"/>
    <mergeCell ref="D78:I78"/>
    <mergeCell ref="D60:I61"/>
    <mergeCell ref="D97:I97"/>
  </mergeCells>
  <phoneticPr fontId="5" type="noConversion"/>
  <conditionalFormatting sqref="J47:L49 J88:L95 J110:L112 J97:L98 J22:L38 J65:L82">
    <cfRule type="cellIs" dxfId="25" priority="23" stopIfTrue="1" operator="lessThan">
      <formula>0</formula>
    </cfRule>
  </conditionalFormatting>
  <conditionalFormatting sqref="J87:L87">
    <cfRule type="cellIs" dxfId="24" priority="20" stopIfTrue="1" operator="lessThan">
      <formula>0</formula>
    </cfRule>
  </conditionalFormatting>
  <conditionalFormatting sqref="J116:L121">
    <cfRule type="cellIs" dxfId="23" priority="14" stopIfTrue="1" operator="lessThan">
      <formula>0</formula>
    </cfRule>
  </conditionalFormatting>
  <conditionalFormatting sqref="J150:L154">
    <cfRule type="cellIs" dxfId="22" priority="11" stopIfTrue="1" operator="lessThan">
      <formula>0</formula>
    </cfRule>
  </conditionalFormatting>
  <conditionalFormatting sqref="J142:L146">
    <cfRule type="cellIs" dxfId="21" priority="12" stopIfTrue="1" operator="lessThan">
      <formula>0</formula>
    </cfRule>
  </conditionalFormatting>
  <conditionalFormatting sqref="J39:L41 J44:L46">
    <cfRule type="cellIs" dxfId="20" priority="10" stopIfTrue="1" operator="lessThan">
      <formula>0</formula>
    </cfRule>
  </conditionalFormatting>
  <conditionalFormatting sqref="J62:L64">
    <cfRule type="cellIs" dxfId="19" priority="9" stopIfTrue="1" operator="lessThan">
      <formula>0</formula>
    </cfRule>
  </conditionalFormatting>
  <conditionalFormatting sqref="J163:L168">
    <cfRule type="cellIs" dxfId="18" priority="8" stopIfTrue="1" operator="lessThan">
      <formula>0</formula>
    </cfRule>
  </conditionalFormatting>
  <conditionalFormatting sqref="J96:L96">
    <cfRule type="cellIs" dxfId="17" priority="7" stopIfTrue="1" operator="lessThan">
      <formula>0</formula>
    </cfRule>
  </conditionalFormatting>
  <conditionalFormatting sqref="J125:L130">
    <cfRule type="cellIs" dxfId="16" priority="3" stopIfTrue="1" operator="lessThan">
      <formula>0</formula>
    </cfRule>
  </conditionalFormatting>
  <conditionalFormatting sqref="J42:L43">
    <cfRule type="cellIs" dxfId="15" priority="1" stopIfTrue="1" operator="lessThan">
      <formula>0</formula>
    </cfRule>
  </conditionalFormatting>
  <pageMargins left="0" right="0" top="0.16" bottom="0" header="0" footer="0"/>
  <pageSetup paperSize="9" scale="89" orientation="portrait" blackAndWhite="1" r:id="rId1"/>
  <headerFooter alignWithMargins="0"/>
  <rowBreaks count="2" manualBreakCount="2">
    <brk id="54" max="16383" man="1"/>
    <brk id="10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Q430"/>
  <sheetViews>
    <sheetView workbookViewId="0"/>
  </sheetViews>
  <sheetFormatPr defaultColWidth="8.85546875" defaultRowHeight="12.75" x14ac:dyDescent="0.2"/>
  <cols>
    <col min="1" max="1" width="8.85546875" style="16"/>
    <col min="2" max="2" width="10" style="16" bestFit="1" customWidth="1"/>
    <col min="3" max="4" width="8.85546875" style="16"/>
    <col min="5" max="5" width="27" style="16" customWidth="1"/>
    <col min="6" max="6" width="28" style="364" bestFit="1" customWidth="1"/>
    <col min="7" max="7" width="125.140625" style="364" customWidth="1"/>
    <col min="8" max="8" width="73.5703125" style="16" customWidth="1"/>
    <col min="9" max="11" width="18.28515625" style="16" customWidth="1"/>
    <col min="12" max="12" width="17.85546875" style="16" customWidth="1"/>
    <col min="13" max="14" width="18.28515625" style="16" customWidth="1"/>
    <col min="15" max="15" width="18.7109375" style="16" customWidth="1"/>
    <col min="16" max="16" width="16.7109375" style="16" customWidth="1"/>
    <col min="17" max="17" width="17.7109375" style="16" customWidth="1"/>
    <col min="18" max="16384" width="8.85546875" style="16"/>
  </cols>
  <sheetData>
    <row r="1" spans="1:17" x14ac:dyDescent="0.2">
      <c r="A1"/>
    </row>
    <row r="12" spans="1:17" x14ac:dyDescent="0.2">
      <c r="E12" s="365" t="s">
        <v>553</v>
      </c>
      <c r="F12" s="366" t="s">
        <v>554</v>
      </c>
      <c r="G12" s="366" t="s">
        <v>555</v>
      </c>
      <c r="H12" s="365" t="s">
        <v>556</v>
      </c>
      <c r="I12" s="365" t="s">
        <v>557</v>
      </c>
      <c r="J12" s="365" t="s">
        <v>558</v>
      </c>
      <c r="K12" s="365" t="s">
        <v>559</v>
      </c>
      <c r="L12" s="365" t="s">
        <v>560</v>
      </c>
      <c r="M12" s="365" t="s">
        <v>561</v>
      </c>
      <c r="N12" s="365" t="s">
        <v>562</v>
      </c>
      <c r="O12" s="365" t="s">
        <v>563</v>
      </c>
      <c r="P12" s="365" t="s">
        <v>564</v>
      </c>
      <c r="Q12" s="365" t="s">
        <v>565</v>
      </c>
    </row>
    <row r="13" spans="1:17" x14ac:dyDescent="0.2">
      <c r="E13" s="365" t="s">
        <v>566</v>
      </c>
      <c r="F13" s="366" t="s">
        <v>1261</v>
      </c>
      <c r="G13" s="366" t="s">
        <v>567</v>
      </c>
      <c r="H13" s="365" t="s">
        <v>568</v>
      </c>
      <c r="I13" s="365" t="s">
        <v>1086</v>
      </c>
      <c r="J13" s="365" t="s">
        <v>1087</v>
      </c>
      <c r="K13" s="365" t="s">
        <v>1088</v>
      </c>
      <c r="L13" s="365" t="s">
        <v>579</v>
      </c>
      <c r="M13" s="365" t="s">
        <v>579</v>
      </c>
      <c r="N13" s="366"/>
      <c r="O13" s="365" t="s">
        <v>1256</v>
      </c>
      <c r="P13" s="365" t="s">
        <v>579</v>
      </c>
      <c r="Q13" s="366"/>
    </row>
    <row r="14" spans="1:17" x14ac:dyDescent="0.2">
      <c r="E14" s="365" t="s">
        <v>569</v>
      </c>
      <c r="F14" s="366" t="s">
        <v>1261</v>
      </c>
      <c r="G14" s="366" t="s">
        <v>1601</v>
      </c>
      <c r="H14" s="365" t="s">
        <v>570</v>
      </c>
      <c r="I14" s="365" t="s">
        <v>1086</v>
      </c>
      <c r="J14" s="365" t="s">
        <v>1087</v>
      </c>
      <c r="K14" s="365" t="s">
        <v>1089</v>
      </c>
      <c r="L14" s="365" t="s">
        <v>579</v>
      </c>
      <c r="M14" s="365" t="s">
        <v>579</v>
      </c>
      <c r="N14" s="366"/>
      <c r="O14" s="365" t="s">
        <v>1256</v>
      </c>
      <c r="P14" s="365" t="s">
        <v>579</v>
      </c>
      <c r="Q14" s="366"/>
    </row>
    <row r="15" spans="1:17" x14ac:dyDescent="0.2">
      <c r="E15" s="365" t="s">
        <v>571</v>
      </c>
      <c r="F15" s="366" t="s">
        <v>1261</v>
      </c>
      <c r="G15" s="368" t="s">
        <v>1602</v>
      </c>
      <c r="H15" s="365" t="s">
        <v>572</v>
      </c>
      <c r="I15" s="365" t="s">
        <v>1086</v>
      </c>
      <c r="J15" s="365" t="s">
        <v>1090</v>
      </c>
      <c r="K15" s="365" t="s">
        <v>1091</v>
      </c>
      <c r="L15" s="365" t="s">
        <v>579</v>
      </c>
      <c r="M15" s="365" t="s">
        <v>579</v>
      </c>
      <c r="N15" s="366"/>
      <c r="O15" s="365" t="s">
        <v>1256</v>
      </c>
      <c r="P15" s="365" t="s">
        <v>579</v>
      </c>
      <c r="Q15" s="366"/>
    </row>
    <row r="16" spans="1:17" x14ac:dyDescent="0.2">
      <c r="E16" s="365" t="s">
        <v>573</v>
      </c>
      <c r="F16" s="366" t="s">
        <v>1261</v>
      </c>
      <c r="G16" s="368" t="s">
        <v>1603</v>
      </c>
      <c r="H16" s="365" t="s">
        <v>574</v>
      </c>
      <c r="I16" s="365" t="s">
        <v>1086</v>
      </c>
      <c r="J16" s="365" t="s">
        <v>1090</v>
      </c>
      <c r="K16" s="365" t="s">
        <v>1088</v>
      </c>
      <c r="L16" s="365" t="s">
        <v>579</v>
      </c>
      <c r="M16" s="365" t="s">
        <v>579</v>
      </c>
      <c r="N16" s="366"/>
      <c r="O16" s="365" t="s">
        <v>1256</v>
      </c>
      <c r="P16" s="365" t="s">
        <v>579</v>
      </c>
      <c r="Q16" s="366"/>
    </row>
    <row r="17" spans="5:17" x14ac:dyDescent="0.2">
      <c r="E17" s="365" t="s">
        <v>575</v>
      </c>
      <c r="F17" s="366" t="s">
        <v>1261</v>
      </c>
      <c r="G17" s="366" t="s">
        <v>576</v>
      </c>
      <c r="H17" s="365" t="s">
        <v>577</v>
      </c>
      <c r="I17" s="365" t="s">
        <v>1086</v>
      </c>
      <c r="J17" s="365" t="s">
        <v>1090</v>
      </c>
      <c r="K17" s="365" t="s">
        <v>1092</v>
      </c>
      <c r="L17" s="365" t="s">
        <v>579</v>
      </c>
      <c r="M17" s="365" t="s">
        <v>579</v>
      </c>
      <c r="N17" s="366"/>
      <c r="O17" s="365" t="s">
        <v>1256</v>
      </c>
      <c r="P17" s="365" t="s">
        <v>579</v>
      </c>
      <c r="Q17" s="366"/>
    </row>
    <row r="18" spans="5:17" x14ac:dyDescent="0.2">
      <c r="E18" s="365" t="s">
        <v>578</v>
      </c>
      <c r="F18" s="367" t="s">
        <v>1262</v>
      </c>
      <c r="G18" s="366" t="s">
        <v>579</v>
      </c>
      <c r="H18" s="365" t="s">
        <v>580</v>
      </c>
      <c r="I18" s="365" t="s">
        <v>1093</v>
      </c>
      <c r="J18" s="365" t="s">
        <v>1094</v>
      </c>
      <c r="K18" s="365" t="s">
        <v>579</v>
      </c>
      <c r="L18" s="365" t="s">
        <v>1095</v>
      </c>
      <c r="M18" s="365" t="s">
        <v>1257</v>
      </c>
      <c r="N18" s="366"/>
      <c r="O18" s="365" t="s">
        <v>1258</v>
      </c>
      <c r="P18" s="365" t="s">
        <v>579</v>
      </c>
      <c r="Q18" s="366">
        <v>1</v>
      </c>
    </row>
    <row r="19" spans="5:17" x14ac:dyDescent="0.2">
      <c r="E19" s="365" t="s">
        <v>581</v>
      </c>
      <c r="F19" s="367" t="s">
        <v>1263</v>
      </c>
      <c r="G19" s="366" t="s">
        <v>579</v>
      </c>
      <c r="H19" s="365" t="s">
        <v>580</v>
      </c>
      <c r="I19" s="365" t="s">
        <v>1093</v>
      </c>
      <c r="J19" s="365" t="s">
        <v>1094</v>
      </c>
      <c r="K19" s="365" t="s">
        <v>579</v>
      </c>
      <c r="L19" s="365" t="s">
        <v>1096</v>
      </c>
      <c r="M19" s="365" t="s">
        <v>1257</v>
      </c>
      <c r="N19" s="366"/>
      <c r="O19" s="365" t="s">
        <v>1258</v>
      </c>
      <c r="P19" s="365" t="s">
        <v>579</v>
      </c>
      <c r="Q19" s="366">
        <v>1</v>
      </c>
    </row>
    <row r="20" spans="5:17" x14ac:dyDescent="0.2">
      <c r="E20" s="365" t="s">
        <v>582</v>
      </c>
      <c r="F20" s="367" t="s">
        <v>1264</v>
      </c>
      <c r="G20" s="366" t="s">
        <v>579</v>
      </c>
      <c r="H20" s="365" t="s">
        <v>580</v>
      </c>
      <c r="I20" s="365" t="s">
        <v>1093</v>
      </c>
      <c r="J20" s="365" t="s">
        <v>1094</v>
      </c>
      <c r="K20" s="365" t="s">
        <v>579</v>
      </c>
      <c r="L20" s="365" t="s">
        <v>1097</v>
      </c>
      <c r="M20" s="365" t="s">
        <v>1257</v>
      </c>
      <c r="N20" s="366"/>
      <c r="O20" s="365" t="s">
        <v>1258</v>
      </c>
      <c r="P20" s="365" t="s">
        <v>579</v>
      </c>
      <c r="Q20" s="366">
        <v>1</v>
      </c>
    </row>
    <row r="21" spans="5:17" x14ac:dyDescent="0.2">
      <c r="E21" s="365" t="s">
        <v>583</v>
      </c>
      <c r="F21" s="367" t="s">
        <v>1265</v>
      </c>
      <c r="G21" s="366" t="s">
        <v>579</v>
      </c>
      <c r="H21" s="365" t="s">
        <v>584</v>
      </c>
      <c r="I21" s="365" t="s">
        <v>1093</v>
      </c>
      <c r="J21" s="365" t="s">
        <v>1098</v>
      </c>
      <c r="K21" s="365" t="s">
        <v>579</v>
      </c>
      <c r="L21" s="365" t="s">
        <v>1095</v>
      </c>
      <c r="M21" s="365" t="s">
        <v>1257</v>
      </c>
      <c r="N21" s="366"/>
      <c r="O21" s="365" t="s">
        <v>1258</v>
      </c>
      <c r="P21" s="365" t="s">
        <v>579</v>
      </c>
      <c r="Q21" s="366">
        <v>1</v>
      </c>
    </row>
    <row r="22" spans="5:17" x14ac:dyDescent="0.2">
      <c r="E22" s="365" t="s">
        <v>585</v>
      </c>
      <c r="F22" s="367" t="s">
        <v>1266</v>
      </c>
      <c r="G22" s="366" t="s">
        <v>579</v>
      </c>
      <c r="H22" s="365" t="s">
        <v>584</v>
      </c>
      <c r="I22" s="365" t="s">
        <v>1093</v>
      </c>
      <c r="J22" s="365" t="s">
        <v>1098</v>
      </c>
      <c r="K22" s="365" t="s">
        <v>579</v>
      </c>
      <c r="L22" s="365" t="s">
        <v>1096</v>
      </c>
      <c r="M22" s="365" t="s">
        <v>1257</v>
      </c>
      <c r="N22" s="366"/>
      <c r="O22" s="365" t="s">
        <v>1258</v>
      </c>
      <c r="P22" s="365" t="s">
        <v>579</v>
      </c>
      <c r="Q22" s="366">
        <v>1</v>
      </c>
    </row>
    <row r="23" spans="5:17" x14ac:dyDescent="0.2">
      <c r="E23" s="365" t="s">
        <v>586</v>
      </c>
      <c r="F23" s="367" t="s">
        <v>1267</v>
      </c>
      <c r="G23" s="366" t="s">
        <v>579</v>
      </c>
      <c r="H23" s="365" t="s">
        <v>584</v>
      </c>
      <c r="I23" s="365" t="s">
        <v>1093</v>
      </c>
      <c r="J23" s="365" t="s">
        <v>1098</v>
      </c>
      <c r="K23" s="365" t="s">
        <v>579</v>
      </c>
      <c r="L23" s="365" t="s">
        <v>1097</v>
      </c>
      <c r="M23" s="365" t="s">
        <v>1257</v>
      </c>
      <c r="N23" s="366"/>
      <c r="O23" s="365" t="s">
        <v>1258</v>
      </c>
      <c r="P23" s="365" t="s">
        <v>579</v>
      </c>
      <c r="Q23" s="366">
        <v>1</v>
      </c>
    </row>
    <row r="24" spans="5:17" x14ac:dyDescent="0.2">
      <c r="E24" s="365" t="s">
        <v>587</v>
      </c>
      <c r="F24" s="367" t="s">
        <v>1268</v>
      </c>
      <c r="G24" s="366" t="s">
        <v>579</v>
      </c>
      <c r="H24" s="365" t="s">
        <v>588</v>
      </c>
      <c r="I24" s="365" t="s">
        <v>1093</v>
      </c>
      <c r="J24" s="365" t="s">
        <v>1099</v>
      </c>
      <c r="K24" s="365" t="s">
        <v>579</v>
      </c>
      <c r="L24" s="365" t="s">
        <v>1095</v>
      </c>
      <c r="M24" s="365" t="s">
        <v>1257</v>
      </c>
      <c r="N24" s="366"/>
      <c r="O24" s="365" t="s">
        <v>1258</v>
      </c>
      <c r="P24" s="365" t="s">
        <v>579</v>
      </c>
      <c r="Q24" s="366">
        <v>1</v>
      </c>
    </row>
    <row r="25" spans="5:17" x14ac:dyDescent="0.2">
      <c r="E25" s="365" t="s">
        <v>589</v>
      </c>
      <c r="F25" s="367" t="s">
        <v>1269</v>
      </c>
      <c r="G25" s="366" t="s">
        <v>579</v>
      </c>
      <c r="H25" s="365" t="s">
        <v>588</v>
      </c>
      <c r="I25" s="365" t="s">
        <v>1093</v>
      </c>
      <c r="J25" s="365" t="s">
        <v>1099</v>
      </c>
      <c r="K25" s="365" t="s">
        <v>579</v>
      </c>
      <c r="L25" s="365" t="s">
        <v>1096</v>
      </c>
      <c r="M25" s="365" t="s">
        <v>1257</v>
      </c>
      <c r="N25" s="366"/>
      <c r="O25" s="365" t="s">
        <v>1258</v>
      </c>
      <c r="P25" s="365" t="s">
        <v>579</v>
      </c>
      <c r="Q25" s="366">
        <v>1</v>
      </c>
    </row>
    <row r="26" spans="5:17" x14ac:dyDescent="0.2">
      <c r="E26" s="365" t="s">
        <v>590</v>
      </c>
      <c r="F26" s="367" t="s">
        <v>1270</v>
      </c>
      <c r="G26" s="366" t="s">
        <v>579</v>
      </c>
      <c r="H26" s="365" t="s">
        <v>588</v>
      </c>
      <c r="I26" s="365" t="s">
        <v>1093</v>
      </c>
      <c r="J26" s="365" t="s">
        <v>1099</v>
      </c>
      <c r="K26" s="365" t="s">
        <v>579</v>
      </c>
      <c r="L26" s="365" t="s">
        <v>1097</v>
      </c>
      <c r="M26" s="365" t="s">
        <v>1257</v>
      </c>
      <c r="N26" s="366"/>
      <c r="O26" s="365" t="s">
        <v>1258</v>
      </c>
      <c r="P26" s="365" t="s">
        <v>579</v>
      </c>
      <c r="Q26" s="366">
        <v>1</v>
      </c>
    </row>
    <row r="27" spans="5:17" x14ac:dyDescent="0.2">
      <c r="E27" s="365" t="s">
        <v>591</v>
      </c>
      <c r="F27" s="367" t="s">
        <v>1271</v>
      </c>
      <c r="G27" s="366" t="s">
        <v>579</v>
      </c>
      <c r="H27" s="365" t="s">
        <v>592</v>
      </c>
      <c r="I27" s="365" t="s">
        <v>1093</v>
      </c>
      <c r="J27" s="365" t="s">
        <v>1100</v>
      </c>
      <c r="K27" s="365" t="s">
        <v>579</v>
      </c>
      <c r="L27" s="365" t="s">
        <v>1095</v>
      </c>
      <c r="M27" s="365" t="s">
        <v>1257</v>
      </c>
      <c r="N27" s="366"/>
      <c r="O27" s="365" t="s">
        <v>1258</v>
      </c>
      <c r="P27" s="365" t="s">
        <v>579</v>
      </c>
      <c r="Q27" s="366">
        <v>1</v>
      </c>
    </row>
    <row r="28" spans="5:17" x14ac:dyDescent="0.2">
      <c r="E28" s="365" t="s">
        <v>593</v>
      </c>
      <c r="F28" s="367" t="s">
        <v>1272</v>
      </c>
      <c r="G28" s="366" t="s">
        <v>579</v>
      </c>
      <c r="H28" s="365" t="s">
        <v>592</v>
      </c>
      <c r="I28" s="365" t="s">
        <v>1093</v>
      </c>
      <c r="J28" s="365" t="s">
        <v>1100</v>
      </c>
      <c r="K28" s="365" t="s">
        <v>579</v>
      </c>
      <c r="L28" s="365" t="s">
        <v>1096</v>
      </c>
      <c r="M28" s="365" t="s">
        <v>1257</v>
      </c>
      <c r="N28" s="366"/>
      <c r="O28" s="365" t="s">
        <v>1258</v>
      </c>
      <c r="P28" s="365" t="s">
        <v>579</v>
      </c>
      <c r="Q28" s="366">
        <v>1</v>
      </c>
    </row>
    <row r="29" spans="5:17" x14ac:dyDescent="0.2">
      <c r="E29" s="365" t="s">
        <v>594</v>
      </c>
      <c r="F29" s="367" t="s">
        <v>1273</v>
      </c>
      <c r="G29" s="366" t="s">
        <v>579</v>
      </c>
      <c r="H29" s="365" t="s">
        <v>592</v>
      </c>
      <c r="I29" s="365" t="s">
        <v>1093</v>
      </c>
      <c r="J29" s="365" t="s">
        <v>1100</v>
      </c>
      <c r="K29" s="365" t="s">
        <v>579</v>
      </c>
      <c r="L29" s="365" t="s">
        <v>1097</v>
      </c>
      <c r="M29" s="365" t="s">
        <v>1257</v>
      </c>
      <c r="N29" s="366"/>
      <c r="O29" s="365" t="s">
        <v>1258</v>
      </c>
      <c r="P29" s="365" t="s">
        <v>579</v>
      </c>
      <c r="Q29" s="366">
        <v>1</v>
      </c>
    </row>
    <row r="30" spans="5:17" x14ac:dyDescent="0.2">
      <c r="E30" s="365" t="s">
        <v>595</v>
      </c>
      <c r="F30" s="367" t="s">
        <v>1274</v>
      </c>
      <c r="G30" s="366" t="s">
        <v>579</v>
      </c>
      <c r="H30" s="365" t="s">
        <v>596</v>
      </c>
      <c r="I30" s="365" t="s">
        <v>1093</v>
      </c>
      <c r="J30" s="365" t="s">
        <v>1101</v>
      </c>
      <c r="K30" s="365" t="s">
        <v>579</v>
      </c>
      <c r="L30" s="365" t="s">
        <v>1095</v>
      </c>
      <c r="M30" s="365" t="s">
        <v>1257</v>
      </c>
      <c r="N30" s="366"/>
      <c r="O30" s="365" t="s">
        <v>1258</v>
      </c>
      <c r="P30" s="365" t="s">
        <v>579</v>
      </c>
      <c r="Q30" s="366">
        <v>1</v>
      </c>
    </row>
    <row r="31" spans="5:17" x14ac:dyDescent="0.2">
      <c r="E31" s="365" t="s">
        <v>597</v>
      </c>
      <c r="F31" s="367" t="s">
        <v>1275</v>
      </c>
      <c r="G31" s="366" t="s">
        <v>579</v>
      </c>
      <c r="H31" s="365" t="s">
        <v>596</v>
      </c>
      <c r="I31" s="365" t="s">
        <v>1093</v>
      </c>
      <c r="J31" s="365" t="s">
        <v>1101</v>
      </c>
      <c r="K31" s="365" t="s">
        <v>579</v>
      </c>
      <c r="L31" s="365" t="s">
        <v>1096</v>
      </c>
      <c r="M31" s="365" t="s">
        <v>1257</v>
      </c>
      <c r="N31" s="366"/>
      <c r="O31" s="365" t="s">
        <v>1258</v>
      </c>
      <c r="P31" s="365" t="s">
        <v>579</v>
      </c>
      <c r="Q31" s="366">
        <v>1</v>
      </c>
    </row>
    <row r="32" spans="5:17" x14ac:dyDescent="0.2">
      <c r="E32" s="365" t="s">
        <v>598</v>
      </c>
      <c r="F32" s="367" t="s">
        <v>1276</v>
      </c>
      <c r="G32" s="366" t="s">
        <v>579</v>
      </c>
      <c r="H32" s="365" t="s">
        <v>596</v>
      </c>
      <c r="I32" s="365" t="s">
        <v>1093</v>
      </c>
      <c r="J32" s="365" t="s">
        <v>1101</v>
      </c>
      <c r="K32" s="365" t="s">
        <v>579</v>
      </c>
      <c r="L32" s="365" t="s">
        <v>1097</v>
      </c>
      <c r="M32" s="365" t="s">
        <v>1257</v>
      </c>
      <c r="N32" s="366"/>
      <c r="O32" s="365" t="s">
        <v>1258</v>
      </c>
      <c r="P32" s="365" t="s">
        <v>579</v>
      </c>
      <c r="Q32" s="366">
        <v>1</v>
      </c>
    </row>
    <row r="33" spans="5:17" x14ac:dyDescent="0.2">
      <c r="E33" s="365" t="s">
        <v>599</v>
      </c>
      <c r="F33" s="367" t="s">
        <v>1277</v>
      </c>
      <c r="G33" s="366" t="s">
        <v>579</v>
      </c>
      <c r="H33" s="365" t="s">
        <v>600</v>
      </c>
      <c r="I33" s="365" t="s">
        <v>1093</v>
      </c>
      <c r="J33" s="365" t="s">
        <v>1102</v>
      </c>
      <c r="K33" s="365" t="s">
        <v>579</v>
      </c>
      <c r="L33" s="365" t="s">
        <v>1095</v>
      </c>
      <c r="M33" s="365" t="s">
        <v>1257</v>
      </c>
      <c r="N33" s="366"/>
      <c r="O33" s="365" t="s">
        <v>1258</v>
      </c>
      <c r="P33" s="365" t="s">
        <v>579</v>
      </c>
      <c r="Q33" s="366">
        <v>1</v>
      </c>
    </row>
    <row r="34" spans="5:17" x14ac:dyDescent="0.2">
      <c r="E34" s="365" t="s">
        <v>601</v>
      </c>
      <c r="F34" s="367" t="s">
        <v>1278</v>
      </c>
      <c r="G34" s="366" t="s">
        <v>579</v>
      </c>
      <c r="H34" s="365" t="s">
        <v>600</v>
      </c>
      <c r="I34" s="365" t="s">
        <v>1093</v>
      </c>
      <c r="J34" s="365" t="s">
        <v>1102</v>
      </c>
      <c r="K34" s="365" t="s">
        <v>579</v>
      </c>
      <c r="L34" s="365" t="s">
        <v>1096</v>
      </c>
      <c r="M34" s="365" t="s">
        <v>1257</v>
      </c>
      <c r="N34" s="366"/>
      <c r="O34" s="365" t="s">
        <v>1258</v>
      </c>
      <c r="P34" s="365" t="s">
        <v>579</v>
      </c>
      <c r="Q34" s="366">
        <v>1</v>
      </c>
    </row>
    <row r="35" spans="5:17" x14ac:dyDescent="0.2">
      <c r="E35" s="365" t="s">
        <v>602</v>
      </c>
      <c r="F35" s="367" t="s">
        <v>1279</v>
      </c>
      <c r="G35" s="366" t="s">
        <v>579</v>
      </c>
      <c r="H35" s="365" t="s">
        <v>600</v>
      </c>
      <c r="I35" s="365" t="s">
        <v>1093</v>
      </c>
      <c r="J35" s="365" t="s">
        <v>1102</v>
      </c>
      <c r="K35" s="365" t="s">
        <v>579</v>
      </c>
      <c r="L35" s="365" t="s">
        <v>1097</v>
      </c>
      <c r="M35" s="365" t="s">
        <v>1257</v>
      </c>
      <c r="N35" s="366"/>
      <c r="O35" s="365" t="s">
        <v>1258</v>
      </c>
      <c r="P35" s="365" t="s">
        <v>579</v>
      </c>
      <c r="Q35" s="366">
        <v>1</v>
      </c>
    </row>
    <row r="36" spans="5:17" x14ac:dyDescent="0.2">
      <c r="E36" s="365" t="s">
        <v>603</v>
      </c>
      <c r="F36" s="367" t="s">
        <v>1280</v>
      </c>
      <c r="G36" s="366" t="s">
        <v>579</v>
      </c>
      <c r="H36" s="365" t="s">
        <v>604</v>
      </c>
      <c r="I36" s="365" t="s">
        <v>1093</v>
      </c>
      <c r="J36" s="365" t="s">
        <v>1103</v>
      </c>
      <c r="K36" s="365" t="s">
        <v>579</v>
      </c>
      <c r="L36" s="365" t="s">
        <v>1095</v>
      </c>
      <c r="M36" s="365" t="s">
        <v>1257</v>
      </c>
      <c r="N36" s="366"/>
      <c r="O36" s="365" t="s">
        <v>1258</v>
      </c>
      <c r="P36" s="365" t="s">
        <v>579</v>
      </c>
      <c r="Q36" s="366">
        <v>1</v>
      </c>
    </row>
    <row r="37" spans="5:17" x14ac:dyDescent="0.2">
      <c r="E37" s="365" t="s">
        <v>605</v>
      </c>
      <c r="F37" s="367" t="s">
        <v>1281</v>
      </c>
      <c r="G37" s="366" t="s">
        <v>579</v>
      </c>
      <c r="H37" s="365" t="s">
        <v>604</v>
      </c>
      <c r="I37" s="365" t="s">
        <v>1093</v>
      </c>
      <c r="J37" s="365" t="s">
        <v>1103</v>
      </c>
      <c r="K37" s="365" t="s">
        <v>579</v>
      </c>
      <c r="L37" s="365" t="s">
        <v>1096</v>
      </c>
      <c r="M37" s="365" t="s">
        <v>1257</v>
      </c>
      <c r="N37" s="366"/>
      <c r="O37" s="365" t="s">
        <v>1258</v>
      </c>
      <c r="P37" s="365" t="s">
        <v>579</v>
      </c>
      <c r="Q37" s="366">
        <v>1</v>
      </c>
    </row>
    <row r="38" spans="5:17" x14ac:dyDescent="0.2">
      <c r="E38" s="365" t="s">
        <v>606</v>
      </c>
      <c r="F38" s="367" t="s">
        <v>1282</v>
      </c>
      <c r="G38" s="366" t="s">
        <v>579</v>
      </c>
      <c r="H38" s="365" t="s">
        <v>604</v>
      </c>
      <c r="I38" s="365" t="s">
        <v>1093</v>
      </c>
      <c r="J38" s="365" t="s">
        <v>1103</v>
      </c>
      <c r="K38" s="365" t="s">
        <v>579</v>
      </c>
      <c r="L38" s="365" t="s">
        <v>1097</v>
      </c>
      <c r="M38" s="365" t="s">
        <v>1257</v>
      </c>
      <c r="N38" s="366"/>
      <c r="O38" s="365" t="s">
        <v>1258</v>
      </c>
      <c r="P38" s="365" t="s">
        <v>579</v>
      </c>
      <c r="Q38" s="366">
        <v>1</v>
      </c>
    </row>
    <row r="39" spans="5:17" x14ac:dyDescent="0.2">
      <c r="E39" s="365" t="s">
        <v>607</v>
      </c>
      <c r="F39" s="367" t="s">
        <v>1283</v>
      </c>
      <c r="G39" s="366" t="s">
        <v>579</v>
      </c>
      <c r="H39" s="365" t="s">
        <v>608</v>
      </c>
      <c r="I39" s="365" t="s">
        <v>1093</v>
      </c>
      <c r="J39" s="365" t="s">
        <v>1104</v>
      </c>
      <c r="K39" s="365" t="s">
        <v>579</v>
      </c>
      <c r="L39" s="365" t="s">
        <v>1095</v>
      </c>
      <c r="M39" s="365" t="s">
        <v>1257</v>
      </c>
      <c r="N39" s="366"/>
      <c r="O39" s="365" t="s">
        <v>1258</v>
      </c>
      <c r="P39" s="365" t="s">
        <v>579</v>
      </c>
      <c r="Q39" s="366">
        <v>1</v>
      </c>
    </row>
    <row r="40" spans="5:17" x14ac:dyDescent="0.2">
      <c r="E40" s="365" t="s">
        <v>609</v>
      </c>
      <c r="F40" s="367" t="s">
        <v>1284</v>
      </c>
      <c r="G40" s="366" t="s">
        <v>579</v>
      </c>
      <c r="H40" s="365" t="s">
        <v>608</v>
      </c>
      <c r="I40" s="365" t="s">
        <v>1093</v>
      </c>
      <c r="J40" s="365" t="s">
        <v>1104</v>
      </c>
      <c r="K40" s="365" t="s">
        <v>579</v>
      </c>
      <c r="L40" s="365" t="s">
        <v>1096</v>
      </c>
      <c r="M40" s="365" t="s">
        <v>1257</v>
      </c>
      <c r="N40" s="366"/>
      <c r="O40" s="365" t="s">
        <v>1258</v>
      </c>
      <c r="P40" s="365" t="s">
        <v>579</v>
      </c>
      <c r="Q40" s="366">
        <v>1</v>
      </c>
    </row>
    <row r="41" spans="5:17" x14ac:dyDescent="0.2">
      <c r="E41" s="365" t="s">
        <v>610</v>
      </c>
      <c r="F41" s="367" t="s">
        <v>1285</v>
      </c>
      <c r="G41" s="366" t="s">
        <v>579</v>
      </c>
      <c r="H41" s="365" t="s">
        <v>608</v>
      </c>
      <c r="I41" s="365" t="s">
        <v>1093</v>
      </c>
      <c r="J41" s="365" t="s">
        <v>1104</v>
      </c>
      <c r="K41" s="365" t="s">
        <v>579</v>
      </c>
      <c r="L41" s="365" t="s">
        <v>1097</v>
      </c>
      <c r="M41" s="365" t="s">
        <v>1257</v>
      </c>
      <c r="N41" s="366"/>
      <c r="O41" s="365" t="s">
        <v>1258</v>
      </c>
      <c r="P41" s="365" t="s">
        <v>579</v>
      </c>
      <c r="Q41" s="366">
        <v>1</v>
      </c>
    </row>
    <row r="42" spans="5:17" x14ac:dyDescent="0.2">
      <c r="E42" s="365" t="s">
        <v>611</v>
      </c>
      <c r="F42" s="367" t="s">
        <v>1286</v>
      </c>
      <c r="G42" s="366" t="s">
        <v>579</v>
      </c>
      <c r="H42" s="365" t="s">
        <v>612</v>
      </c>
      <c r="I42" s="365" t="s">
        <v>1093</v>
      </c>
      <c r="J42" s="365" t="s">
        <v>1105</v>
      </c>
      <c r="K42" s="365" t="s">
        <v>579</v>
      </c>
      <c r="L42" s="365" t="s">
        <v>1095</v>
      </c>
      <c r="M42" s="365" t="s">
        <v>1257</v>
      </c>
      <c r="N42" s="366"/>
      <c r="O42" s="365" t="s">
        <v>1258</v>
      </c>
      <c r="P42" s="365" t="s">
        <v>579</v>
      </c>
      <c r="Q42" s="366">
        <v>1</v>
      </c>
    </row>
    <row r="43" spans="5:17" x14ac:dyDescent="0.2">
      <c r="E43" s="365" t="s">
        <v>613</v>
      </c>
      <c r="F43" s="367" t="s">
        <v>1287</v>
      </c>
      <c r="G43" s="366" t="s">
        <v>579</v>
      </c>
      <c r="H43" s="365" t="s">
        <v>612</v>
      </c>
      <c r="I43" s="365" t="s">
        <v>1093</v>
      </c>
      <c r="J43" s="365" t="s">
        <v>1105</v>
      </c>
      <c r="K43" s="365" t="s">
        <v>579</v>
      </c>
      <c r="L43" s="365" t="s">
        <v>1096</v>
      </c>
      <c r="M43" s="365" t="s">
        <v>1257</v>
      </c>
      <c r="N43" s="366"/>
      <c r="O43" s="365" t="s">
        <v>1258</v>
      </c>
      <c r="P43" s="365" t="s">
        <v>579</v>
      </c>
      <c r="Q43" s="366">
        <v>1</v>
      </c>
    </row>
    <row r="44" spans="5:17" x14ac:dyDescent="0.2">
      <c r="E44" s="365" t="s">
        <v>614</v>
      </c>
      <c r="F44" s="367" t="s">
        <v>1288</v>
      </c>
      <c r="G44" s="366" t="s">
        <v>579</v>
      </c>
      <c r="H44" s="365" t="s">
        <v>612</v>
      </c>
      <c r="I44" s="365" t="s">
        <v>1093</v>
      </c>
      <c r="J44" s="365" t="s">
        <v>1105</v>
      </c>
      <c r="K44" s="365" t="s">
        <v>579</v>
      </c>
      <c r="L44" s="365" t="s">
        <v>1097</v>
      </c>
      <c r="M44" s="365" t="s">
        <v>1257</v>
      </c>
      <c r="N44" s="366"/>
      <c r="O44" s="365" t="s">
        <v>1258</v>
      </c>
      <c r="P44" s="365" t="s">
        <v>579</v>
      </c>
      <c r="Q44" s="366">
        <v>1</v>
      </c>
    </row>
    <row r="45" spans="5:17" x14ac:dyDescent="0.2">
      <c r="E45" s="365" t="s">
        <v>615</v>
      </c>
      <c r="F45" s="367" t="s">
        <v>1289</v>
      </c>
      <c r="G45" s="366" t="s">
        <v>579</v>
      </c>
      <c r="H45" s="365" t="s">
        <v>616</v>
      </c>
      <c r="I45" s="365" t="s">
        <v>1093</v>
      </c>
      <c r="J45" s="365" t="s">
        <v>1106</v>
      </c>
      <c r="K45" s="365" t="s">
        <v>579</v>
      </c>
      <c r="L45" s="365" t="s">
        <v>1095</v>
      </c>
      <c r="M45" s="365" t="s">
        <v>1257</v>
      </c>
      <c r="N45" s="366"/>
      <c r="O45" s="365" t="s">
        <v>1258</v>
      </c>
      <c r="P45" s="365" t="s">
        <v>579</v>
      </c>
      <c r="Q45" s="366">
        <v>1</v>
      </c>
    </row>
    <row r="46" spans="5:17" x14ac:dyDescent="0.2">
      <c r="E46" s="365" t="s">
        <v>617</v>
      </c>
      <c r="F46" s="367" t="s">
        <v>1290</v>
      </c>
      <c r="G46" s="366" t="s">
        <v>579</v>
      </c>
      <c r="H46" s="365" t="s">
        <v>616</v>
      </c>
      <c r="I46" s="365" t="s">
        <v>1093</v>
      </c>
      <c r="J46" s="365" t="s">
        <v>1106</v>
      </c>
      <c r="K46" s="365" t="s">
        <v>579</v>
      </c>
      <c r="L46" s="365" t="s">
        <v>1096</v>
      </c>
      <c r="M46" s="365" t="s">
        <v>1257</v>
      </c>
      <c r="N46" s="366"/>
      <c r="O46" s="365" t="s">
        <v>1258</v>
      </c>
      <c r="P46" s="365" t="s">
        <v>579</v>
      </c>
      <c r="Q46" s="366">
        <v>1</v>
      </c>
    </row>
    <row r="47" spans="5:17" x14ac:dyDescent="0.2">
      <c r="E47" s="365" t="s">
        <v>618</v>
      </c>
      <c r="F47" s="367" t="s">
        <v>1291</v>
      </c>
      <c r="G47" s="366" t="s">
        <v>579</v>
      </c>
      <c r="H47" s="365" t="s">
        <v>616</v>
      </c>
      <c r="I47" s="365" t="s">
        <v>1093</v>
      </c>
      <c r="J47" s="365" t="s">
        <v>1106</v>
      </c>
      <c r="K47" s="365" t="s">
        <v>579</v>
      </c>
      <c r="L47" s="365" t="s">
        <v>1097</v>
      </c>
      <c r="M47" s="365" t="s">
        <v>1257</v>
      </c>
      <c r="N47" s="366"/>
      <c r="O47" s="365" t="s">
        <v>1258</v>
      </c>
      <c r="P47" s="365" t="s">
        <v>579</v>
      </c>
      <c r="Q47" s="366">
        <v>1</v>
      </c>
    </row>
    <row r="48" spans="5:17" x14ac:dyDescent="0.2">
      <c r="E48" s="365" t="s">
        <v>619</v>
      </c>
      <c r="F48" s="367" t="s">
        <v>1292</v>
      </c>
      <c r="G48" s="366" t="s">
        <v>579</v>
      </c>
      <c r="H48" s="365" t="s">
        <v>620</v>
      </c>
      <c r="I48" s="365" t="s">
        <v>1093</v>
      </c>
      <c r="J48" s="365" t="s">
        <v>1107</v>
      </c>
      <c r="K48" s="365" t="s">
        <v>579</v>
      </c>
      <c r="L48" s="365" t="s">
        <v>1095</v>
      </c>
      <c r="M48" s="365" t="s">
        <v>1257</v>
      </c>
      <c r="N48" s="366"/>
      <c r="O48" s="365" t="s">
        <v>1258</v>
      </c>
      <c r="P48" s="365" t="s">
        <v>579</v>
      </c>
      <c r="Q48" s="366">
        <v>1</v>
      </c>
    </row>
    <row r="49" spans="5:17" x14ac:dyDescent="0.2">
      <c r="E49" s="365" t="s">
        <v>621</v>
      </c>
      <c r="F49" s="367" t="s">
        <v>1293</v>
      </c>
      <c r="G49" s="366" t="s">
        <v>579</v>
      </c>
      <c r="H49" s="365" t="s">
        <v>620</v>
      </c>
      <c r="I49" s="365" t="s">
        <v>1093</v>
      </c>
      <c r="J49" s="365" t="s">
        <v>1107</v>
      </c>
      <c r="K49" s="365" t="s">
        <v>579</v>
      </c>
      <c r="L49" s="365" t="s">
        <v>1096</v>
      </c>
      <c r="M49" s="365" t="s">
        <v>1257</v>
      </c>
      <c r="N49" s="366"/>
      <c r="O49" s="365" t="s">
        <v>1258</v>
      </c>
      <c r="P49" s="365" t="s">
        <v>579</v>
      </c>
      <c r="Q49" s="366">
        <v>1</v>
      </c>
    </row>
    <row r="50" spans="5:17" x14ac:dyDescent="0.2">
      <c r="E50" s="365" t="s">
        <v>622</v>
      </c>
      <c r="F50" s="367" t="s">
        <v>1294</v>
      </c>
      <c r="G50" s="366" t="s">
        <v>579</v>
      </c>
      <c r="H50" s="365" t="s">
        <v>620</v>
      </c>
      <c r="I50" s="365" t="s">
        <v>1093</v>
      </c>
      <c r="J50" s="365" t="s">
        <v>1107</v>
      </c>
      <c r="K50" s="365" t="s">
        <v>579</v>
      </c>
      <c r="L50" s="365" t="s">
        <v>1097</v>
      </c>
      <c r="M50" s="365" t="s">
        <v>1257</v>
      </c>
      <c r="N50" s="366"/>
      <c r="O50" s="365" t="s">
        <v>1258</v>
      </c>
      <c r="P50" s="365" t="s">
        <v>579</v>
      </c>
      <c r="Q50" s="366">
        <v>1</v>
      </c>
    </row>
    <row r="51" spans="5:17" x14ac:dyDescent="0.2">
      <c r="E51" s="365" t="s">
        <v>623</v>
      </c>
      <c r="F51" s="367" t="s">
        <v>1295</v>
      </c>
      <c r="G51" s="366" t="s">
        <v>579</v>
      </c>
      <c r="H51" s="365" t="s">
        <v>624</v>
      </c>
      <c r="I51" s="365" t="s">
        <v>1093</v>
      </c>
      <c r="J51" s="365" t="s">
        <v>1108</v>
      </c>
      <c r="K51" s="365" t="s">
        <v>579</v>
      </c>
      <c r="L51" s="365" t="s">
        <v>1095</v>
      </c>
      <c r="M51" s="365" t="s">
        <v>1257</v>
      </c>
      <c r="N51" s="366"/>
      <c r="O51" s="365" t="s">
        <v>1258</v>
      </c>
      <c r="P51" s="365" t="s">
        <v>579</v>
      </c>
      <c r="Q51" s="366">
        <v>1</v>
      </c>
    </row>
    <row r="52" spans="5:17" x14ac:dyDescent="0.2">
      <c r="E52" s="365" t="s">
        <v>625</v>
      </c>
      <c r="F52" s="367" t="s">
        <v>1296</v>
      </c>
      <c r="G52" s="366" t="s">
        <v>579</v>
      </c>
      <c r="H52" s="365" t="s">
        <v>624</v>
      </c>
      <c r="I52" s="365" t="s">
        <v>1093</v>
      </c>
      <c r="J52" s="365" t="s">
        <v>1108</v>
      </c>
      <c r="K52" s="365" t="s">
        <v>579</v>
      </c>
      <c r="L52" s="365" t="s">
        <v>1096</v>
      </c>
      <c r="M52" s="365" t="s">
        <v>1257</v>
      </c>
      <c r="N52" s="366"/>
      <c r="O52" s="365" t="s">
        <v>1258</v>
      </c>
      <c r="P52" s="365" t="s">
        <v>579</v>
      </c>
      <c r="Q52" s="366">
        <v>1</v>
      </c>
    </row>
    <row r="53" spans="5:17" x14ac:dyDescent="0.2">
      <c r="E53" s="365" t="s">
        <v>626</v>
      </c>
      <c r="F53" s="367" t="s">
        <v>1297</v>
      </c>
      <c r="G53" s="366" t="s">
        <v>579</v>
      </c>
      <c r="H53" s="365" t="s">
        <v>624</v>
      </c>
      <c r="I53" s="365" t="s">
        <v>1093</v>
      </c>
      <c r="J53" s="365" t="s">
        <v>1108</v>
      </c>
      <c r="K53" s="365" t="s">
        <v>579</v>
      </c>
      <c r="L53" s="365" t="s">
        <v>1097</v>
      </c>
      <c r="M53" s="365" t="s">
        <v>1257</v>
      </c>
      <c r="N53" s="366"/>
      <c r="O53" s="365" t="s">
        <v>1258</v>
      </c>
      <c r="P53" s="365" t="s">
        <v>579</v>
      </c>
      <c r="Q53" s="366">
        <v>1</v>
      </c>
    </row>
    <row r="54" spans="5:17" x14ac:dyDescent="0.2">
      <c r="E54" s="365" t="s">
        <v>627</v>
      </c>
      <c r="F54" s="367" t="s">
        <v>1298</v>
      </c>
      <c r="G54" s="366" t="s">
        <v>579</v>
      </c>
      <c r="H54" s="365" t="s">
        <v>628</v>
      </c>
      <c r="I54" s="365" t="s">
        <v>1093</v>
      </c>
      <c r="J54" s="365" t="s">
        <v>1109</v>
      </c>
      <c r="K54" s="365" t="s">
        <v>579</v>
      </c>
      <c r="L54" s="365" t="s">
        <v>1095</v>
      </c>
      <c r="M54" s="365" t="s">
        <v>1257</v>
      </c>
      <c r="N54" s="366"/>
      <c r="O54" s="365" t="s">
        <v>1258</v>
      </c>
      <c r="P54" s="365" t="s">
        <v>579</v>
      </c>
      <c r="Q54" s="366">
        <v>1</v>
      </c>
    </row>
    <row r="55" spans="5:17" x14ac:dyDescent="0.2">
      <c r="E55" s="365" t="s">
        <v>629</v>
      </c>
      <c r="F55" s="367" t="s">
        <v>1299</v>
      </c>
      <c r="G55" s="366" t="s">
        <v>579</v>
      </c>
      <c r="H55" s="365" t="s">
        <v>628</v>
      </c>
      <c r="I55" s="365" t="s">
        <v>1093</v>
      </c>
      <c r="J55" s="365" t="s">
        <v>1109</v>
      </c>
      <c r="K55" s="365" t="s">
        <v>579</v>
      </c>
      <c r="L55" s="365" t="s">
        <v>1096</v>
      </c>
      <c r="M55" s="365" t="s">
        <v>1257</v>
      </c>
      <c r="N55" s="366"/>
      <c r="O55" s="365" t="s">
        <v>1258</v>
      </c>
      <c r="P55" s="365" t="s">
        <v>579</v>
      </c>
      <c r="Q55" s="366">
        <v>1</v>
      </c>
    </row>
    <row r="56" spans="5:17" x14ac:dyDescent="0.2">
      <c r="E56" s="365" t="s">
        <v>630</v>
      </c>
      <c r="F56" s="367" t="s">
        <v>1300</v>
      </c>
      <c r="G56" s="366" t="s">
        <v>579</v>
      </c>
      <c r="H56" s="365" t="s">
        <v>628</v>
      </c>
      <c r="I56" s="365" t="s">
        <v>1093</v>
      </c>
      <c r="J56" s="365" t="s">
        <v>1109</v>
      </c>
      <c r="K56" s="365" t="s">
        <v>579</v>
      </c>
      <c r="L56" s="365" t="s">
        <v>1097</v>
      </c>
      <c r="M56" s="365" t="s">
        <v>1257</v>
      </c>
      <c r="N56" s="366"/>
      <c r="O56" s="365" t="s">
        <v>1258</v>
      </c>
      <c r="P56" s="365" t="s">
        <v>579</v>
      </c>
      <c r="Q56" s="366">
        <v>1</v>
      </c>
    </row>
    <row r="57" spans="5:17" x14ac:dyDescent="0.2">
      <c r="E57" s="365" t="s">
        <v>631</v>
      </c>
      <c r="F57" s="367" t="s">
        <v>1301</v>
      </c>
      <c r="G57" s="366" t="s">
        <v>579</v>
      </c>
      <c r="H57" s="365" t="s">
        <v>632</v>
      </c>
      <c r="I57" s="365" t="s">
        <v>1093</v>
      </c>
      <c r="J57" s="365" t="s">
        <v>1110</v>
      </c>
      <c r="K57" s="365" t="s">
        <v>579</v>
      </c>
      <c r="L57" s="365" t="s">
        <v>1095</v>
      </c>
      <c r="M57" s="365" t="s">
        <v>1257</v>
      </c>
      <c r="N57" s="366"/>
      <c r="O57" s="365" t="s">
        <v>1258</v>
      </c>
      <c r="P57" s="365" t="s">
        <v>579</v>
      </c>
      <c r="Q57" s="366">
        <v>1</v>
      </c>
    </row>
    <row r="58" spans="5:17" x14ac:dyDescent="0.2">
      <c r="E58" s="365" t="s">
        <v>633</v>
      </c>
      <c r="F58" s="367" t="s">
        <v>1302</v>
      </c>
      <c r="G58" s="366" t="s">
        <v>579</v>
      </c>
      <c r="H58" s="365" t="s">
        <v>632</v>
      </c>
      <c r="I58" s="365" t="s">
        <v>1093</v>
      </c>
      <c r="J58" s="365" t="s">
        <v>1110</v>
      </c>
      <c r="K58" s="365" t="s">
        <v>579</v>
      </c>
      <c r="L58" s="365" t="s">
        <v>1096</v>
      </c>
      <c r="M58" s="365" t="s">
        <v>1257</v>
      </c>
      <c r="N58" s="366"/>
      <c r="O58" s="365" t="s">
        <v>1258</v>
      </c>
      <c r="P58" s="365" t="s">
        <v>579</v>
      </c>
      <c r="Q58" s="366">
        <v>1</v>
      </c>
    </row>
    <row r="59" spans="5:17" x14ac:dyDescent="0.2">
      <c r="E59" s="365" t="s">
        <v>634</v>
      </c>
      <c r="F59" s="367" t="s">
        <v>1303</v>
      </c>
      <c r="G59" s="366" t="s">
        <v>579</v>
      </c>
      <c r="H59" s="365" t="s">
        <v>632</v>
      </c>
      <c r="I59" s="365" t="s">
        <v>1093</v>
      </c>
      <c r="J59" s="365" t="s">
        <v>1110</v>
      </c>
      <c r="K59" s="365" t="s">
        <v>579</v>
      </c>
      <c r="L59" s="365" t="s">
        <v>1097</v>
      </c>
      <c r="M59" s="365" t="s">
        <v>1257</v>
      </c>
      <c r="N59" s="366"/>
      <c r="O59" s="365" t="s">
        <v>1258</v>
      </c>
      <c r="P59" s="365" t="s">
        <v>579</v>
      </c>
      <c r="Q59" s="366">
        <v>1</v>
      </c>
    </row>
    <row r="60" spans="5:17" x14ac:dyDescent="0.2">
      <c r="E60" s="365" t="s">
        <v>635</v>
      </c>
      <c r="F60" s="367" t="s">
        <v>1304</v>
      </c>
      <c r="G60" s="366" t="s">
        <v>579</v>
      </c>
      <c r="H60" s="365" t="s">
        <v>636</v>
      </c>
      <c r="I60" s="365" t="s">
        <v>1093</v>
      </c>
      <c r="J60" s="365" t="s">
        <v>1111</v>
      </c>
      <c r="K60" s="365" t="s">
        <v>579</v>
      </c>
      <c r="L60" s="365" t="s">
        <v>1095</v>
      </c>
      <c r="M60" s="365" t="s">
        <v>1257</v>
      </c>
      <c r="N60" s="366"/>
      <c r="O60" s="365" t="s">
        <v>1258</v>
      </c>
      <c r="P60" s="365" t="s">
        <v>579</v>
      </c>
      <c r="Q60" s="366">
        <v>1</v>
      </c>
    </row>
    <row r="61" spans="5:17" x14ac:dyDescent="0.2">
      <c r="E61" s="365" t="s">
        <v>637</v>
      </c>
      <c r="F61" s="367" t="s">
        <v>1305</v>
      </c>
      <c r="G61" s="366" t="s">
        <v>579</v>
      </c>
      <c r="H61" s="365" t="s">
        <v>636</v>
      </c>
      <c r="I61" s="365" t="s">
        <v>1093</v>
      </c>
      <c r="J61" s="365" t="s">
        <v>1111</v>
      </c>
      <c r="K61" s="365" t="s">
        <v>579</v>
      </c>
      <c r="L61" s="365" t="s">
        <v>1096</v>
      </c>
      <c r="M61" s="365" t="s">
        <v>1257</v>
      </c>
      <c r="N61" s="366"/>
      <c r="O61" s="365" t="s">
        <v>1258</v>
      </c>
      <c r="P61" s="365" t="s">
        <v>579</v>
      </c>
      <c r="Q61" s="366">
        <v>1</v>
      </c>
    </row>
    <row r="62" spans="5:17" x14ac:dyDescent="0.2">
      <c r="E62" s="365" t="s">
        <v>638</v>
      </c>
      <c r="F62" s="367" t="s">
        <v>1306</v>
      </c>
      <c r="G62" s="366" t="s">
        <v>579</v>
      </c>
      <c r="H62" s="365" t="s">
        <v>636</v>
      </c>
      <c r="I62" s="365" t="s">
        <v>1093</v>
      </c>
      <c r="J62" s="365" t="s">
        <v>1111</v>
      </c>
      <c r="K62" s="365" t="s">
        <v>579</v>
      </c>
      <c r="L62" s="365" t="s">
        <v>1097</v>
      </c>
      <c r="M62" s="365" t="s">
        <v>1257</v>
      </c>
      <c r="N62" s="366"/>
      <c r="O62" s="365" t="s">
        <v>1258</v>
      </c>
      <c r="P62" s="365" t="s">
        <v>579</v>
      </c>
      <c r="Q62" s="366">
        <v>1</v>
      </c>
    </row>
    <row r="63" spans="5:17" x14ac:dyDescent="0.2">
      <c r="E63" s="365" t="s">
        <v>639</v>
      </c>
      <c r="F63" s="367" t="s">
        <v>1307</v>
      </c>
      <c r="G63" s="366" t="s">
        <v>579</v>
      </c>
      <c r="H63" s="365" t="s">
        <v>640</v>
      </c>
      <c r="I63" s="365" t="s">
        <v>1093</v>
      </c>
      <c r="J63" s="365" t="s">
        <v>1112</v>
      </c>
      <c r="K63" s="365" t="s">
        <v>579</v>
      </c>
      <c r="L63" s="365" t="s">
        <v>1095</v>
      </c>
      <c r="M63" s="365" t="s">
        <v>1257</v>
      </c>
      <c r="N63" s="366"/>
      <c r="O63" s="365" t="s">
        <v>1258</v>
      </c>
      <c r="P63" s="365" t="s">
        <v>579</v>
      </c>
      <c r="Q63" s="366">
        <v>1</v>
      </c>
    </row>
    <row r="64" spans="5:17" x14ac:dyDescent="0.2">
      <c r="E64" s="365" t="s">
        <v>641</v>
      </c>
      <c r="F64" s="367" t="s">
        <v>1308</v>
      </c>
      <c r="G64" s="366" t="s">
        <v>579</v>
      </c>
      <c r="H64" s="365" t="s">
        <v>640</v>
      </c>
      <c r="I64" s="365" t="s">
        <v>1093</v>
      </c>
      <c r="J64" s="365" t="s">
        <v>1112</v>
      </c>
      <c r="K64" s="365" t="s">
        <v>579</v>
      </c>
      <c r="L64" s="365" t="s">
        <v>1096</v>
      </c>
      <c r="M64" s="365" t="s">
        <v>1257</v>
      </c>
      <c r="N64" s="366"/>
      <c r="O64" s="365" t="s">
        <v>1258</v>
      </c>
      <c r="P64" s="365" t="s">
        <v>579</v>
      </c>
      <c r="Q64" s="366">
        <v>1</v>
      </c>
    </row>
    <row r="65" spans="5:17" x14ac:dyDescent="0.2">
      <c r="E65" s="365" t="s">
        <v>642</v>
      </c>
      <c r="F65" s="367" t="s">
        <v>1309</v>
      </c>
      <c r="G65" s="366" t="s">
        <v>579</v>
      </c>
      <c r="H65" s="365" t="s">
        <v>640</v>
      </c>
      <c r="I65" s="365" t="s">
        <v>1093</v>
      </c>
      <c r="J65" s="365" t="s">
        <v>1112</v>
      </c>
      <c r="K65" s="365" t="s">
        <v>579</v>
      </c>
      <c r="L65" s="365" t="s">
        <v>1097</v>
      </c>
      <c r="M65" s="365" t="s">
        <v>1257</v>
      </c>
      <c r="N65" s="366"/>
      <c r="O65" s="365" t="s">
        <v>1258</v>
      </c>
      <c r="P65" s="365" t="s">
        <v>579</v>
      </c>
      <c r="Q65" s="366">
        <v>1</v>
      </c>
    </row>
    <row r="66" spans="5:17" x14ac:dyDescent="0.2">
      <c r="E66" s="365" t="s">
        <v>643</v>
      </c>
      <c r="F66" s="366" t="s">
        <v>1310</v>
      </c>
      <c r="G66" s="366" t="s">
        <v>579</v>
      </c>
      <c r="H66" s="365" t="s">
        <v>644</v>
      </c>
      <c r="I66" s="365" t="s">
        <v>1113</v>
      </c>
      <c r="J66" s="365" t="s">
        <v>1114</v>
      </c>
      <c r="K66" s="365" t="s">
        <v>579</v>
      </c>
      <c r="L66" s="365" t="s">
        <v>1095</v>
      </c>
      <c r="M66" s="365" t="s">
        <v>1257</v>
      </c>
      <c r="N66" s="366"/>
      <c r="O66" s="365" t="s">
        <v>1258</v>
      </c>
      <c r="P66" s="365" t="s">
        <v>579</v>
      </c>
      <c r="Q66" s="366">
        <v>1</v>
      </c>
    </row>
    <row r="67" spans="5:17" x14ac:dyDescent="0.2">
      <c r="E67" s="365" t="s">
        <v>645</v>
      </c>
      <c r="F67" s="366" t="s">
        <v>1311</v>
      </c>
      <c r="G67" s="366" t="s">
        <v>579</v>
      </c>
      <c r="H67" s="365" t="s">
        <v>644</v>
      </c>
      <c r="I67" s="365" t="s">
        <v>1113</v>
      </c>
      <c r="J67" s="365" t="s">
        <v>1114</v>
      </c>
      <c r="K67" s="365" t="s">
        <v>579</v>
      </c>
      <c r="L67" s="365" t="s">
        <v>1096</v>
      </c>
      <c r="M67" s="365" t="s">
        <v>1257</v>
      </c>
      <c r="N67" s="366"/>
      <c r="O67" s="365" t="s">
        <v>1258</v>
      </c>
      <c r="P67" s="365" t="s">
        <v>579</v>
      </c>
      <c r="Q67" s="366">
        <v>1</v>
      </c>
    </row>
    <row r="68" spans="5:17" x14ac:dyDescent="0.2">
      <c r="E68" s="365" t="s">
        <v>646</v>
      </c>
      <c r="F68" s="366" t="s">
        <v>1312</v>
      </c>
      <c r="G68" s="366" t="s">
        <v>579</v>
      </c>
      <c r="H68" s="365" t="s">
        <v>644</v>
      </c>
      <c r="I68" s="365" t="s">
        <v>1113</v>
      </c>
      <c r="J68" s="365" t="s">
        <v>1114</v>
      </c>
      <c r="K68" s="365" t="s">
        <v>579</v>
      </c>
      <c r="L68" s="365" t="s">
        <v>1097</v>
      </c>
      <c r="M68" s="365" t="s">
        <v>1257</v>
      </c>
      <c r="N68" s="366"/>
      <c r="O68" s="365" t="s">
        <v>1258</v>
      </c>
      <c r="P68" s="365" t="s">
        <v>579</v>
      </c>
      <c r="Q68" s="366">
        <v>1</v>
      </c>
    </row>
    <row r="69" spans="5:17" x14ac:dyDescent="0.2">
      <c r="E69" s="365" t="s">
        <v>647</v>
      </c>
      <c r="F69" s="366" t="s">
        <v>1313</v>
      </c>
      <c r="G69" s="366" t="s">
        <v>579</v>
      </c>
      <c r="H69" s="365" t="s">
        <v>648</v>
      </c>
      <c r="I69" s="365" t="s">
        <v>1113</v>
      </c>
      <c r="J69" s="365" t="s">
        <v>1115</v>
      </c>
      <c r="K69" s="365" t="s">
        <v>579</v>
      </c>
      <c r="L69" s="365" t="s">
        <v>1095</v>
      </c>
      <c r="M69" s="365" t="s">
        <v>1257</v>
      </c>
      <c r="N69" s="366"/>
      <c r="O69" s="365" t="s">
        <v>1258</v>
      </c>
      <c r="P69" s="365" t="s">
        <v>579</v>
      </c>
      <c r="Q69" s="366">
        <v>1</v>
      </c>
    </row>
    <row r="70" spans="5:17" x14ac:dyDescent="0.2">
      <c r="E70" s="365" t="s">
        <v>649</v>
      </c>
      <c r="F70" s="366" t="s">
        <v>1314</v>
      </c>
      <c r="G70" s="366" t="s">
        <v>579</v>
      </c>
      <c r="H70" s="365" t="s">
        <v>648</v>
      </c>
      <c r="I70" s="365" t="s">
        <v>1113</v>
      </c>
      <c r="J70" s="365" t="s">
        <v>1115</v>
      </c>
      <c r="K70" s="365" t="s">
        <v>579</v>
      </c>
      <c r="L70" s="365" t="s">
        <v>1096</v>
      </c>
      <c r="M70" s="365" t="s">
        <v>1257</v>
      </c>
      <c r="N70" s="366"/>
      <c r="O70" s="365" t="s">
        <v>1258</v>
      </c>
      <c r="P70" s="365" t="s">
        <v>579</v>
      </c>
      <c r="Q70" s="366">
        <v>1</v>
      </c>
    </row>
    <row r="71" spans="5:17" x14ac:dyDescent="0.2">
      <c r="E71" s="365" t="s">
        <v>650</v>
      </c>
      <c r="F71" s="366" t="s">
        <v>1315</v>
      </c>
      <c r="G71" s="366" t="s">
        <v>579</v>
      </c>
      <c r="H71" s="365" t="s">
        <v>648</v>
      </c>
      <c r="I71" s="365" t="s">
        <v>1113</v>
      </c>
      <c r="J71" s="365" t="s">
        <v>1115</v>
      </c>
      <c r="K71" s="365" t="s">
        <v>579</v>
      </c>
      <c r="L71" s="365" t="s">
        <v>1097</v>
      </c>
      <c r="M71" s="365" t="s">
        <v>1257</v>
      </c>
      <c r="N71" s="366"/>
      <c r="O71" s="365" t="s">
        <v>1258</v>
      </c>
      <c r="P71" s="365" t="s">
        <v>579</v>
      </c>
      <c r="Q71" s="366">
        <v>1</v>
      </c>
    </row>
    <row r="72" spans="5:17" x14ac:dyDescent="0.2">
      <c r="E72" s="365" t="s">
        <v>651</v>
      </c>
      <c r="F72" s="366" t="s">
        <v>1316</v>
      </c>
      <c r="G72" s="366" t="s">
        <v>579</v>
      </c>
      <c r="H72" s="365" t="s">
        <v>652</v>
      </c>
      <c r="I72" s="365" t="s">
        <v>1116</v>
      </c>
      <c r="J72" s="365" t="s">
        <v>1117</v>
      </c>
      <c r="K72" s="365" t="s">
        <v>579</v>
      </c>
      <c r="L72" s="365" t="s">
        <v>1095</v>
      </c>
      <c r="M72" s="365" t="s">
        <v>1257</v>
      </c>
      <c r="N72" s="366"/>
      <c r="O72" s="365" t="s">
        <v>1258</v>
      </c>
      <c r="P72" s="365" t="s">
        <v>579</v>
      </c>
      <c r="Q72" s="366">
        <v>1</v>
      </c>
    </row>
    <row r="73" spans="5:17" x14ac:dyDescent="0.2">
      <c r="E73" s="365" t="s">
        <v>653</v>
      </c>
      <c r="F73" s="366" t="s">
        <v>1317</v>
      </c>
      <c r="G73" s="366" t="s">
        <v>579</v>
      </c>
      <c r="H73" s="365" t="s">
        <v>652</v>
      </c>
      <c r="I73" s="365" t="s">
        <v>1116</v>
      </c>
      <c r="J73" s="365" t="s">
        <v>1117</v>
      </c>
      <c r="K73" s="365" t="s">
        <v>579</v>
      </c>
      <c r="L73" s="365" t="s">
        <v>1096</v>
      </c>
      <c r="M73" s="365" t="s">
        <v>1257</v>
      </c>
      <c r="N73" s="366"/>
      <c r="O73" s="365" t="s">
        <v>1258</v>
      </c>
      <c r="P73" s="365" t="s">
        <v>579</v>
      </c>
      <c r="Q73" s="366">
        <v>1</v>
      </c>
    </row>
    <row r="74" spans="5:17" x14ac:dyDescent="0.2">
      <c r="E74" s="365" t="s">
        <v>654</v>
      </c>
      <c r="F74" s="366" t="s">
        <v>1318</v>
      </c>
      <c r="G74" s="366" t="s">
        <v>579</v>
      </c>
      <c r="H74" s="365" t="s">
        <v>652</v>
      </c>
      <c r="I74" s="365" t="s">
        <v>1116</v>
      </c>
      <c r="J74" s="365" t="s">
        <v>1117</v>
      </c>
      <c r="K74" s="365" t="s">
        <v>579</v>
      </c>
      <c r="L74" s="365" t="s">
        <v>1097</v>
      </c>
      <c r="M74" s="365" t="s">
        <v>1257</v>
      </c>
      <c r="N74" s="366"/>
      <c r="O74" s="365" t="s">
        <v>1258</v>
      </c>
      <c r="P74" s="365" t="s">
        <v>579</v>
      </c>
      <c r="Q74" s="366">
        <v>1</v>
      </c>
    </row>
    <row r="75" spans="5:17" x14ac:dyDescent="0.2">
      <c r="E75" s="365" t="s">
        <v>655</v>
      </c>
      <c r="F75" s="366" t="s">
        <v>1319</v>
      </c>
      <c r="G75" s="366" t="s">
        <v>579</v>
      </c>
      <c r="H75" s="365" t="s">
        <v>656</v>
      </c>
      <c r="I75" s="365" t="s">
        <v>1116</v>
      </c>
      <c r="J75" s="365" t="s">
        <v>1118</v>
      </c>
      <c r="K75" s="365" t="s">
        <v>579</v>
      </c>
      <c r="L75" s="365" t="s">
        <v>1095</v>
      </c>
      <c r="M75" s="365" t="s">
        <v>1257</v>
      </c>
      <c r="N75" s="366"/>
      <c r="O75" s="365" t="s">
        <v>1258</v>
      </c>
      <c r="P75" s="365" t="s">
        <v>579</v>
      </c>
      <c r="Q75" s="366">
        <v>1</v>
      </c>
    </row>
    <row r="76" spans="5:17" x14ac:dyDescent="0.2">
      <c r="E76" s="365" t="s">
        <v>657</v>
      </c>
      <c r="F76" s="366" t="s">
        <v>1320</v>
      </c>
      <c r="G76" s="366" t="s">
        <v>579</v>
      </c>
      <c r="H76" s="365" t="s">
        <v>656</v>
      </c>
      <c r="I76" s="365" t="s">
        <v>1116</v>
      </c>
      <c r="J76" s="365" t="s">
        <v>1118</v>
      </c>
      <c r="K76" s="365" t="s">
        <v>579</v>
      </c>
      <c r="L76" s="365" t="s">
        <v>1096</v>
      </c>
      <c r="M76" s="365" t="s">
        <v>1257</v>
      </c>
      <c r="N76" s="366"/>
      <c r="O76" s="365" t="s">
        <v>1258</v>
      </c>
      <c r="P76" s="365" t="s">
        <v>579</v>
      </c>
      <c r="Q76" s="366">
        <v>1</v>
      </c>
    </row>
    <row r="77" spans="5:17" x14ac:dyDescent="0.2">
      <c r="E77" s="365" t="s">
        <v>658</v>
      </c>
      <c r="F77" s="366" t="s">
        <v>1321</v>
      </c>
      <c r="G77" s="366" t="s">
        <v>579</v>
      </c>
      <c r="H77" s="365" t="s">
        <v>656</v>
      </c>
      <c r="I77" s="365" t="s">
        <v>1116</v>
      </c>
      <c r="J77" s="365" t="s">
        <v>1118</v>
      </c>
      <c r="K77" s="365" t="s">
        <v>579</v>
      </c>
      <c r="L77" s="365" t="s">
        <v>1097</v>
      </c>
      <c r="M77" s="365" t="s">
        <v>1257</v>
      </c>
      <c r="N77" s="366"/>
      <c r="O77" s="365" t="s">
        <v>1258</v>
      </c>
      <c r="P77" s="365" t="s">
        <v>579</v>
      </c>
      <c r="Q77" s="366">
        <v>1</v>
      </c>
    </row>
    <row r="78" spans="5:17" x14ac:dyDescent="0.2">
      <c r="E78" s="365" t="s">
        <v>659</v>
      </c>
      <c r="F78" s="367" t="s">
        <v>1322</v>
      </c>
      <c r="G78" s="366" t="s">
        <v>579</v>
      </c>
      <c r="H78" s="365" t="s">
        <v>660</v>
      </c>
      <c r="I78" s="365" t="s">
        <v>1119</v>
      </c>
      <c r="J78" s="365" t="s">
        <v>1120</v>
      </c>
      <c r="K78" s="365" t="s">
        <v>579</v>
      </c>
      <c r="L78" s="365" t="s">
        <v>1095</v>
      </c>
      <c r="M78" s="365" t="s">
        <v>1257</v>
      </c>
      <c r="N78" s="366"/>
      <c r="O78" s="365" t="s">
        <v>1258</v>
      </c>
      <c r="P78" s="365" t="s">
        <v>579</v>
      </c>
      <c r="Q78" s="366">
        <v>1</v>
      </c>
    </row>
    <row r="79" spans="5:17" x14ac:dyDescent="0.2">
      <c r="E79" s="365" t="s">
        <v>661</v>
      </c>
      <c r="F79" s="367" t="s">
        <v>1323</v>
      </c>
      <c r="G79" s="366" t="s">
        <v>579</v>
      </c>
      <c r="H79" s="365" t="s">
        <v>660</v>
      </c>
      <c r="I79" s="365" t="s">
        <v>1119</v>
      </c>
      <c r="J79" s="365" t="s">
        <v>1120</v>
      </c>
      <c r="K79" s="365" t="s">
        <v>579</v>
      </c>
      <c r="L79" s="365" t="s">
        <v>1096</v>
      </c>
      <c r="M79" s="365" t="s">
        <v>1257</v>
      </c>
      <c r="N79" s="366"/>
      <c r="O79" s="365" t="s">
        <v>1258</v>
      </c>
      <c r="P79" s="365" t="s">
        <v>579</v>
      </c>
      <c r="Q79" s="366">
        <v>1</v>
      </c>
    </row>
    <row r="80" spans="5:17" x14ac:dyDescent="0.2">
      <c r="E80" s="365" t="s">
        <v>662</v>
      </c>
      <c r="F80" s="367" t="s">
        <v>1324</v>
      </c>
      <c r="G80" s="366" t="s">
        <v>579</v>
      </c>
      <c r="H80" s="365" t="s">
        <v>660</v>
      </c>
      <c r="I80" s="365" t="s">
        <v>1119</v>
      </c>
      <c r="J80" s="365" t="s">
        <v>1120</v>
      </c>
      <c r="K80" s="365" t="s">
        <v>579</v>
      </c>
      <c r="L80" s="365" t="s">
        <v>1097</v>
      </c>
      <c r="M80" s="365" t="s">
        <v>1257</v>
      </c>
      <c r="N80" s="366"/>
      <c r="O80" s="365" t="s">
        <v>1258</v>
      </c>
      <c r="P80" s="365" t="s">
        <v>579</v>
      </c>
      <c r="Q80" s="366">
        <v>1</v>
      </c>
    </row>
    <row r="81" spans="5:17" x14ac:dyDescent="0.2">
      <c r="E81" s="365" t="s">
        <v>663</v>
      </c>
      <c r="F81" s="367" t="s">
        <v>1325</v>
      </c>
      <c r="G81" s="366" t="s">
        <v>579</v>
      </c>
      <c r="H81" s="365" t="s">
        <v>664</v>
      </c>
      <c r="I81" s="365" t="s">
        <v>1119</v>
      </c>
      <c r="J81" s="365" t="s">
        <v>1121</v>
      </c>
      <c r="K81" s="365" t="s">
        <v>579</v>
      </c>
      <c r="L81" s="365" t="s">
        <v>1095</v>
      </c>
      <c r="M81" s="365" t="s">
        <v>1257</v>
      </c>
      <c r="N81" s="366"/>
      <c r="O81" s="365" t="s">
        <v>1258</v>
      </c>
      <c r="P81" s="365" t="s">
        <v>579</v>
      </c>
      <c r="Q81" s="366">
        <v>1</v>
      </c>
    </row>
    <row r="82" spans="5:17" x14ac:dyDescent="0.2">
      <c r="E82" s="365" t="s">
        <v>665</v>
      </c>
      <c r="F82" s="367" t="s">
        <v>1326</v>
      </c>
      <c r="G82" s="366" t="s">
        <v>579</v>
      </c>
      <c r="H82" s="365" t="s">
        <v>664</v>
      </c>
      <c r="I82" s="365" t="s">
        <v>1119</v>
      </c>
      <c r="J82" s="365" t="s">
        <v>1121</v>
      </c>
      <c r="K82" s="365" t="s">
        <v>579</v>
      </c>
      <c r="L82" s="365" t="s">
        <v>1096</v>
      </c>
      <c r="M82" s="365" t="s">
        <v>1257</v>
      </c>
      <c r="N82" s="366"/>
      <c r="O82" s="365" t="s">
        <v>1258</v>
      </c>
      <c r="P82" s="365" t="s">
        <v>579</v>
      </c>
      <c r="Q82" s="366">
        <v>1</v>
      </c>
    </row>
    <row r="83" spans="5:17" x14ac:dyDescent="0.2">
      <c r="E83" s="365" t="s">
        <v>666</v>
      </c>
      <c r="F83" s="367" t="s">
        <v>1327</v>
      </c>
      <c r="G83" s="366" t="s">
        <v>579</v>
      </c>
      <c r="H83" s="365" t="s">
        <v>664</v>
      </c>
      <c r="I83" s="365" t="s">
        <v>1119</v>
      </c>
      <c r="J83" s="365" t="s">
        <v>1121</v>
      </c>
      <c r="K83" s="365" t="s">
        <v>579</v>
      </c>
      <c r="L83" s="365" t="s">
        <v>1097</v>
      </c>
      <c r="M83" s="365" t="s">
        <v>1257</v>
      </c>
      <c r="N83" s="366"/>
      <c r="O83" s="365" t="s">
        <v>1258</v>
      </c>
      <c r="P83" s="365" t="s">
        <v>579</v>
      </c>
      <c r="Q83" s="366">
        <v>1</v>
      </c>
    </row>
    <row r="84" spans="5:17" x14ac:dyDescent="0.2">
      <c r="E84" s="365" t="s">
        <v>667</v>
      </c>
      <c r="F84" s="367" t="s">
        <v>1328</v>
      </c>
      <c r="G84" s="366" t="s">
        <v>579</v>
      </c>
      <c r="H84" s="365" t="s">
        <v>668</v>
      </c>
      <c r="I84" s="365" t="s">
        <v>1119</v>
      </c>
      <c r="J84" s="365" t="s">
        <v>1122</v>
      </c>
      <c r="K84" s="365" t="s">
        <v>579</v>
      </c>
      <c r="L84" s="365" t="s">
        <v>1095</v>
      </c>
      <c r="M84" s="365" t="s">
        <v>1257</v>
      </c>
      <c r="N84" s="366"/>
      <c r="O84" s="365" t="s">
        <v>1258</v>
      </c>
      <c r="P84" s="365" t="s">
        <v>579</v>
      </c>
      <c r="Q84" s="366">
        <v>1</v>
      </c>
    </row>
    <row r="85" spans="5:17" x14ac:dyDescent="0.2">
      <c r="E85" s="365" t="s">
        <v>669</v>
      </c>
      <c r="F85" s="367" t="s">
        <v>1329</v>
      </c>
      <c r="G85" s="366" t="s">
        <v>579</v>
      </c>
      <c r="H85" s="365" t="s">
        <v>668</v>
      </c>
      <c r="I85" s="365" t="s">
        <v>1119</v>
      </c>
      <c r="J85" s="365" t="s">
        <v>1122</v>
      </c>
      <c r="K85" s="365" t="s">
        <v>579</v>
      </c>
      <c r="L85" s="365" t="s">
        <v>1096</v>
      </c>
      <c r="M85" s="365" t="s">
        <v>1257</v>
      </c>
      <c r="N85" s="366"/>
      <c r="O85" s="365" t="s">
        <v>1258</v>
      </c>
      <c r="P85" s="365" t="s">
        <v>579</v>
      </c>
      <c r="Q85" s="366">
        <v>1</v>
      </c>
    </row>
    <row r="86" spans="5:17" x14ac:dyDescent="0.2">
      <c r="E86" s="365" t="s">
        <v>670</v>
      </c>
      <c r="F86" s="367" t="s">
        <v>1330</v>
      </c>
      <c r="G86" s="366" t="s">
        <v>579</v>
      </c>
      <c r="H86" s="365" t="s">
        <v>668</v>
      </c>
      <c r="I86" s="365" t="s">
        <v>1119</v>
      </c>
      <c r="J86" s="365" t="s">
        <v>1122</v>
      </c>
      <c r="K86" s="365" t="s">
        <v>579</v>
      </c>
      <c r="L86" s="365" t="s">
        <v>1097</v>
      </c>
      <c r="M86" s="365" t="s">
        <v>1257</v>
      </c>
      <c r="N86" s="366"/>
      <c r="O86" s="365" t="s">
        <v>1258</v>
      </c>
      <c r="P86" s="365" t="s">
        <v>579</v>
      </c>
      <c r="Q86" s="366">
        <v>1</v>
      </c>
    </row>
    <row r="87" spans="5:17" x14ac:dyDescent="0.2">
      <c r="E87" s="365" t="s">
        <v>671</v>
      </c>
      <c r="F87" s="367" t="s">
        <v>1331</v>
      </c>
      <c r="G87" s="366" t="s">
        <v>579</v>
      </c>
      <c r="H87" s="365" t="s">
        <v>672</v>
      </c>
      <c r="I87" s="365" t="s">
        <v>1119</v>
      </c>
      <c r="J87" s="365" t="s">
        <v>1123</v>
      </c>
      <c r="K87" s="365" t="s">
        <v>579</v>
      </c>
      <c r="L87" s="365" t="s">
        <v>1095</v>
      </c>
      <c r="M87" s="365" t="s">
        <v>1257</v>
      </c>
      <c r="N87" s="366"/>
      <c r="O87" s="365" t="s">
        <v>1258</v>
      </c>
      <c r="P87" s="365" t="s">
        <v>579</v>
      </c>
      <c r="Q87" s="366">
        <v>1</v>
      </c>
    </row>
    <row r="88" spans="5:17" x14ac:dyDescent="0.2">
      <c r="E88" s="365" t="s">
        <v>673</v>
      </c>
      <c r="F88" s="367" t="s">
        <v>1332</v>
      </c>
      <c r="G88" s="366" t="s">
        <v>579</v>
      </c>
      <c r="H88" s="365" t="s">
        <v>672</v>
      </c>
      <c r="I88" s="365" t="s">
        <v>1119</v>
      </c>
      <c r="J88" s="365" t="s">
        <v>1123</v>
      </c>
      <c r="K88" s="365" t="s">
        <v>579</v>
      </c>
      <c r="L88" s="365" t="s">
        <v>1096</v>
      </c>
      <c r="M88" s="365" t="s">
        <v>1257</v>
      </c>
      <c r="N88" s="366"/>
      <c r="O88" s="365" t="s">
        <v>1258</v>
      </c>
      <c r="P88" s="365" t="s">
        <v>579</v>
      </c>
      <c r="Q88" s="366">
        <v>1</v>
      </c>
    </row>
    <row r="89" spans="5:17" x14ac:dyDescent="0.2">
      <c r="E89" s="365" t="s">
        <v>674</v>
      </c>
      <c r="F89" s="367" t="s">
        <v>1333</v>
      </c>
      <c r="G89" s="366" t="s">
        <v>579</v>
      </c>
      <c r="H89" s="365" t="s">
        <v>672</v>
      </c>
      <c r="I89" s="365" t="s">
        <v>1119</v>
      </c>
      <c r="J89" s="365" t="s">
        <v>1123</v>
      </c>
      <c r="K89" s="365" t="s">
        <v>579</v>
      </c>
      <c r="L89" s="365" t="s">
        <v>1097</v>
      </c>
      <c r="M89" s="365" t="s">
        <v>1257</v>
      </c>
      <c r="N89" s="366"/>
      <c r="O89" s="365" t="s">
        <v>1258</v>
      </c>
      <c r="P89" s="365" t="s">
        <v>579</v>
      </c>
      <c r="Q89" s="366">
        <v>1</v>
      </c>
    </row>
    <row r="90" spans="5:17" x14ac:dyDescent="0.2">
      <c r="E90" s="365" t="s">
        <v>675</v>
      </c>
      <c r="F90" s="367" t="s">
        <v>1334</v>
      </c>
      <c r="G90" s="366" t="s">
        <v>579</v>
      </c>
      <c r="H90" s="365" t="s">
        <v>676</v>
      </c>
      <c r="I90" s="365" t="s">
        <v>1119</v>
      </c>
      <c r="J90" s="365" t="s">
        <v>1124</v>
      </c>
      <c r="K90" s="365" t="s">
        <v>579</v>
      </c>
      <c r="L90" s="365" t="s">
        <v>1095</v>
      </c>
      <c r="M90" s="365" t="s">
        <v>1257</v>
      </c>
      <c r="N90" s="366"/>
      <c r="O90" s="365" t="s">
        <v>1258</v>
      </c>
      <c r="P90" s="365" t="s">
        <v>579</v>
      </c>
      <c r="Q90" s="366">
        <v>1</v>
      </c>
    </row>
    <row r="91" spans="5:17" x14ac:dyDescent="0.2">
      <c r="E91" s="365" t="s">
        <v>677</v>
      </c>
      <c r="F91" s="367" t="s">
        <v>1335</v>
      </c>
      <c r="G91" s="366" t="s">
        <v>579</v>
      </c>
      <c r="H91" s="365" t="s">
        <v>676</v>
      </c>
      <c r="I91" s="365" t="s">
        <v>1119</v>
      </c>
      <c r="J91" s="365" t="s">
        <v>1124</v>
      </c>
      <c r="K91" s="365" t="s">
        <v>579</v>
      </c>
      <c r="L91" s="365" t="s">
        <v>1096</v>
      </c>
      <c r="M91" s="365" t="s">
        <v>1257</v>
      </c>
      <c r="N91" s="366"/>
      <c r="O91" s="365" t="s">
        <v>1258</v>
      </c>
      <c r="P91" s="365" t="s">
        <v>579</v>
      </c>
      <c r="Q91" s="366">
        <v>1</v>
      </c>
    </row>
    <row r="92" spans="5:17" x14ac:dyDescent="0.2">
      <c r="E92" s="365" t="s">
        <v>678</v>
      </c>
      <c r="F92" s="367" t="s">
        <v>1336</v>
      </c>
      <c r="G92" s="366" t="s">
        <v>579</v>
      </c>
      <c r="H92" s="365" t="s">
        <v>676</v>
      </c>
      <c r="I92" s="365" t="s">
        <v>1119</v>
      </c>
      <c r="J92" s="365" t="s">
        <v>1124</v>
      </c>
      <c r="K92" s="365" t="s">
        <v>579</v>
      </c>
      <c r="L92" s="365" t="s">
        <v>1097</v>
      </c>
      <c r="M92" s="365" t="s">
        <v>1257</v>
      </c>
      <c r="N92" s="366"/>
      <c r="O92" s="365" t="s">
        <v>1258</v>
      </c>
      <c r="P92" s="365" t="s">
        <v>579</v>
      </c>
      <c r="Q92" s="366">
        <v>1</v>
      </c>
    </row>
    <row r="93" spans="5:17" x14ac:dyDescent="0.2">
      <c r="E93" s="365" t="s">
        <v>679</v>
      </c>
      <c r="F93" s="367" t="s">
        <v>1337</v>
      </c>
      <c r="G93" s="366" t="s">
        <v>579</v>
      </c>
      <c r="H93" s="365" t="s">
        <v>680</v>
      </c>
      <c r="I93" s="365" t="s">
        <v>1119</v>
      </c>
      <c r="J93" s="365" t="s">
        <v>1125</v>
      </c>
      <c r="K93" s="365" t="s">
        <v>579</v>
      </c>
      <c r="L93" s="365" t="s">
        <v>1095</v>
      </c>
      <c r="M93" s="365" t="s">
        <v>1257</v>
      </c>
      <c r="N93" s="366"/>
      <c r="O93" s="365" t="s">
        <v>1258</v>
      </c>
      <c r="P93" s="365" t="s">
        <v>579</v>
      </c>
      <c r="Q93" s="366">
        <v>1</v>
      </c>
    </row>
    <row r="94" spans="5:17" x14ac:dyDescent="0.2">
      <c r="E94" s="365" t="s">
        <v>681</v>
      </c>
      <c r="F94" s="367" t="s">
        <v>1338</v>
      </c>
      <c r="G94" s="366" t="s">
        <v>579</v>
      </c>
      <c r="H94" s="365" t="s">
        <v>680</v>
      </c>
      <c r="I94" s="365" t="s">
        <v>1119</v>
      </c>
      <c r="J94" s="365" t="s">
        <v>1125</v>
      </c>
      <c r="K94" s="365" t="s">
        <v>579</v>
      </c>
      <c r="L94" s="365" t="s">
        <v>1096</v>
      </c>
      <c r="M94" s="365" t="s">
        <v>1257</v>
      </c>
      <c r="N94" s="366"/>
      <c r="O94" s="365" t="s">
        <v>1258</v>
      </c>
      <c r="P94" s="365" t="s">
        <v>579</v>
      </c>
      <c r="Q94" s="366">
        <v>1</v>
      </c>
    </row>
    <row r="95" spans="5:17" x14ac:dyDescent="0.2">
      <c r="E95" s="365" t="s">
        <v>682</v>
      </c>
      <c r="F95" s="367" t="s">
        <v>1339</v>
      </c>
      <c r="G95" s="366" t="s">
        <v>579</v>
      </c>
      <c r="H95" s="365" t="s">
        <v>680</v>
      </c>
      <c r="I95" s="365" t="s">
        <v>1119</v>
      </c>
      <c r="J95" s="365" t="s">
        <v>1125</v>
      </c>
      <c r="K95" s="365" t="s">
        <v>579</v>
      </c>
      <c r="L95" s="365" t="s">
        <v>1097</v>
      </c>
      <c r="M95" s="365" t="s">
        <v>1257</v>
      </c>
      <c r="N95" s="366"/>
      <c r="O95" s="365" t="s">
        <v>1258</v>
      </c>
      <c r="P95" s="365" t="s">
        <v>579</v>
      </c>
      <c r="Q95" s="366">
        <v>1</v>
      </c>
    </row>
    <row r="96" spans="5:17" x14ac:dyDescent="0.2">
      <c r="E96" s="365" t="s">
        <v>683</v>
      </c>
      <c r="F96" s="367" t="s">
        <v>1340</v>
      </c>
      <c r="G96" s="366" t="s">
        <v>579</v>
      </c>
      <c r="H96" s="365" t="s">
        <v>684</v>
      </c>
      <c r="I96" s="365" t="s">
        <v>1126</v>
      </c>
      <c r="J96" s="365" t="s">
        <v>1127</v>
      </c>
      <c r="K96" s="365" t="s">
        <v>579</v>
      </c>
      <c r="L96" s="365" t="s">
        <v>1095</v>
      </c>
      <c r="M96" s="365" t="s">
        <v>1257</v>
      </c>
      <c r="N96" s="366"/>
      <c r="O96" s="365" t="s">
        <v>1258</v>
      </c>
      <c r="P96" s="365" t="s">
        <v>579</v>
      </c>
      <c r="Q96" s="366">
        <v>1</v>
      </c>
    </row>
    <row r="97" spans="5:17" x14ac:dyDescent="0.2">
      <c r="E97" s="365" t="s">
        <v>685</v>
      </c>
      <c r="F97" s="367" t="s">
        <v>1341</v>
      </c>
      <c r="G97" s="366" t="s">
        <v>579</v>
      </c>
      <c r="H97" s="365" t="s">
        <v>684</v>
      </c>
      <c r="I97" s="365" t="s">
        <v>1126</v>
      </c>
      <c r="J97" s="365" t="s">
        <v>1127</v>
      </c>
      <c r="K97" s="365" t="s">
        <v>579</v>
      </c>
      <c r="L97" s="365" t="s">
        <v>1096</v>
      </c>
      <c r="M97" s="365" t="s">
        <v>1257</v>
      </c>
      <c r="N97" s="366"/>
      <c r="O97" s="365" t="s">
        <v>1258</v>
      </c>
      <c r="P97" s="365" t="s">
        <v>579</v>
      </c>
      <c r="Q97" s="366">
        <v>1</v>
      </c>
    </row>
    <row r="98" spans="5:17" x14ac:dyDescent="0.2">
      <c r="E98" s="365" t="s">
        <v>686</v>
      </c>
      <c r="F98" s="367" t="s">
        <v>1342</v>
      </c>
      <c r="G98" s="366" t="s">
        <v>579</v>
      </c>
      <c r="H98" s="365" t="s">
        <v>684</v>
      </c>
      <c r="I98" s="365" t="s">
        <v>1126</v>
      </c>
      <c r="J98" s="365" t="s">
        <v>1127</v>
      </c>
      <c r="K98" s="365" t="s">
        <v>579</v>
      </c>
      <c r="L98" s="365" t="s">
        <v>1097</v>
      </c>
      <c r="M98" s="365" t="s">
        <v>1257</v>
      </c>
      <c r="N98" s="366"/>
      <c r="O98" s="365" t="s">
        <v>1258</v>
      </c>
      <c r="P98" s="365" t="s">
        <v>579</v>
      </c>
      <c r="Q98" s="366">
        <v>1</v>
      </c>
    </row>
    <row r="99" spans="5:17" x14ac:dyDescent="0.2">
      <c r="E99" s="365" t="s">
        <v>1629</v>
      </c>
      <c r="F99" s="367" t="s">
        <v>1652</v>
      </c>
      <c r="G99" s="366" t="s">
        <v>579</v>
      </c>
      <c r="H99" s="365" t="s">
        <v>688</v>
      </c>
      <c r="I99" s="365" t="s">
        <v>1126</v>
      </c>
      <c r="J99" s="365" t="s">
        <v>1128</v>
      </c>
      <c r="K99" s="365" t="s">
        <v>579</v>
      </c>
      <c r="L99" s="365" t="s">
        <v>1096</v>
      </c>
      <c r="M99" s="365" t="s">
        <v>1257</v>
      </c>
      <c r="N99" s="366"/>
      <c r="O99" s="365" t="s">
        <v>1258</v>
      </c>
      <c r="P99" s="365" t="s">
        <v>579</v>
      </c>
      <c r="Q99" s="366">
        <v>1</v>
      </c>
    </row>
    <row r="100" spans="5:17" x14ac:dyDescent="0.2">
      <c r="E100" s="365" t="s">
        <v>687</v>
      </c>
      <c r="F100" s="367" t="s">
        <v>1343</v>
      </c>
      <c r="G100" s="366" t="s">
        <v>579</v>
      </c>
      <c r="H100" s="365" t="s">
        <v>688</v>
      </c>
      <c r="I100" s="365" t="s">
        <v>1126</v>
      </c>
      <c r="J100" s="365" t="s">
        <v>1128</v>
      </c>
      <c r="K100" s="365" t="s">
        <v>579</v>
      </c>
      <c r="L100" s="365" t="s">
        <v>1096</v>
      </c>
      <c r="M100" s="365" t="s">
        <v>1257</v>
      </c>
      <c r="N100" s="366"/>
      <c r="O100" s="365" t="s">
        <v>1258</v>
      </c>
      <c r="P100" s="365" t="s">
        <v>579</v>
      </c>
      <c r="Q100" s="366">
        <v>1</v>
      </c>
    </row>
    <row r="101" spans="5:17" x14ac:dyDescent="0.2">
      <c r="E101" s="365" t="s">
        <v>689</v>
      </c>
      <c r="F101" s="367" t="s">
        <v>1344</v>
      </c>
      <c r="G101" s="366" t="s">
        <v>579</v>
      </c>
      <c r="H101" s="365" t="s">
        <v>688</v>
      </c>
      <c r="I101" s="365" t="s">
        <v>1126</v>
      </c>
      <c r="J101" s="365" t="s">
        <v>1128</v>
      </c>
      <c r="K101" s="365" t="s">
        <v>579</v>
      </c>
      <c r="L101" s="365" t="s">
        <v>1097</v>
      </c>
      <c r="M101" s="365" t="s">
        <v>1257</v>
      </c>
      <c r="N101" s="366"/>
      <c r="O101" s="365" t="s">
        <v>1258</v>
      </c>
      <c r="P101" s="365" t="s">
        <v>579</v>
      </c>
      <c r="Q101" s="366">
        <v>1</v>
      </c>
    </row>
    <row r="102" spans="5:17" x14ac:dyDescent="0.2">
      <c r="E102" s="365" t="s">
        <v>1631</v>
      </c>
      <c r="F102" s="367" t="s">
        <v>1653</v>
      </c>
      <c r="G102" s="366" t="s">
        <v>579</v>
      </c>
      <c r="H102" s="365" t="s">
        <v>1634</v>
      </c>
      <c r="I102" s="365" t="s">
        <v>1126</v>
      </c>
      <c r="J102" s="365" t="s">
        <v>1635</v>
      </c>
      <c r="K102" s="365" t="s">
        <v>579</v>
      </c>
      <c r="L102" s="365" t="s">
        <v>1095</v>
      </c>
      <c r="M102" s="365" t="s">
        <v>1257</v>
      </c>
      <c r="N102" s="366"/>
      <c r="O102" s="365" t="s">
        <v>1258</v>
      </c>
      <c r="P102" s="365" t="s">
        <v>579</v>
      </c>
      <c r="Q102" s="366">
        <v>1</v>
      </c>
    </row>
    <row r="103" spans="5:17" x14ac:dyDescent="0.2">
      <c r="E103" s="365" t="s">
        <v>1632</v>
      </c>
      <c r="F103" s="367" t="s">
        <v>1654</v>
      </c>
      <c r="G103" s="366" t="s">
        <v>579</v>
      </c>
      <c r="H103" s="365" t="s">
        <v>1634</v>
      </c>
      <c r="I103" s="365" t="s">
        <v>1126</v>
      </c>
      <c r="J103" s="365" t="s">
        <v>1635</v>
      </c>
      <c r="K103" s="365" t="s">
        <v>579</v>
      </c>
      <c r="L103" s="365" t="s">
        <v>1096</v>
      </c>
      <c r="M103" s="365" t="s">
        <v>1257</v>
      </c>
      <c r="N103" s="366"/>
      <c r="O103" s="365" t="s">
        <v>1258</v>
      </c>
      <c r="P103" s="365" t="s">
        <v>579</v>
      </c>
      <c r="Q103" s="366">
        <v>1</v>
      </c>
    </row>
    <row r="104" spans="5:17" x14ac:dyDescent="0.2">
      <c r="E104" s="365" t="s">
        <v>1633</v>
      </c>
      <c r="F104" s="367" t="s">
        <v>1655</v>
      </c>
      <c r="G104" s="366" t="s">
        <v>579</v>
      </c>
      <c r="H104" s="365" t="s">
        <v>1634</v>
      </c>
      <c r="I104" s="365" t="s">
        <v>1126</v>
      </c>
      <c r="J104" s="365" t="s">
        <v>1635</v>
      </c>
      <c r="K104" s="365" t="s">
        <v>579</v>
      </c>
      <c r="L104" s="365" t="s">
        <v>1097</v>
      </c>
      <c r="M104" s="365" t="s">
        <v>1257</v>
      </c>
      <c r="N104" s="366"/>
      <c r="O104" s="365" t="s">
        <v>1258</v>
      </c>
      <c r="P104" s="365" t="s">
        <v>579</v>
      </c>
      <c r="Q104" s="366">
        <v>1</v>
      </c>
    </row>
    <row r="105" spans="5:17" x14ac:dyDescent="0.2">
      <c r="E105" s="365" t="s">
        <v>690</v>
      </c>
      <c r="F105" s="367" t="s">
        <v>1345</v>
      </c>
      <c r="G105" s="366" t="s">
        <v>579</v>
      </c>
      <c r="H105" s="365" t="s">
        <v>691</v>
      </c>
      <c r="I105" s="365" t="s">
        <v>1126</v>
      </c>
      <c r="J105" s="365" t="s">
        <v>1129</v>
      </c>
      <c r="K105" s="365" t="s">
        <v>579</v>
      </c>
      <c r="L105" s="365" t="s">
        <v>1095</v>
      </c>
      <c r="M105" s="365" t="s">
        <v>1257</v>
      </c>
      <c r="N105" s="366"/>
      <c r="O105" s="365" t="s">
        <v>1258</v>
      </c>
      <c r="P105" s="365" t="s">
        <v>579</v>
      </c>
      <c r="Q105" s="366">
        <v>1</v>
      </c>
    </row>
    <row r="106" spans="5:17" x14ac:dyDescent="0.2">
      <c r="E106" s="365" t="s">
        <v>692</v>
      </c>
      <c r="F106" s="367" t="s">
        <v>1346</v>
      </c>
      <c r="G106" s="366" t="s">
        <v>579</v>
      </c>
      <c r="H106" s="365" t="s">
        <v>691</v>
      </c>
      <c r="I106" s="365" t="s">
        <v>1126</v>
      </c>
      <c r="J106" s="365" t="s">
        <v>1129</v>
      </c>
      <c r="K106" s="365" t="s">
        <v>579</v>
      </c>
      <c r="L106" s="365" t="s">
        <v>1096</v>
      </c>
      <c r="M106" s="365" t="s">
        <v>1257</v>
      </c>
      <c r="N106" s="366"/>
      <c r="O106" s="365" t="s">
        <v>1258</v>
      </c>
      <c r="P106" s="365" t="s">
        <v>579</v>
      </c>
      <c r="Q106" s="366">
        <v>1</v>
      </c>
    </row>
    <row r="107" spans="5:17" x14ac:dyDescent="0.2">
      <c r="E107" s="365" t="s">
        <v>693</v>
      </c>
      <c r="F107" s="367" t="s">
        <v>1347</v>
      </c>
      <c r="G107" s="366" t="s">
        <v>579</v>
      </c>
      <c r="H107" s="365" t="s">
        <v>691</v>
      </c>
      <c r="I107" s="365" t="s">
        <v>1126</v>
      </c>
      <c r="J107" s="365" t="s">
        <v>1129</v>
      </c>
      <c r="K107" s="365" t="s">
        <v>579</v>
      </c>
      <c r="L107" s="365" t="s">
        <v>1097</v>
      </c>
      <c r="M107" s="365" t="s">
        <v>1257</v>
      </c>
      <c r="N107" s="366"/>
      <c r="O107" s="365" t="s">
        <v>1258</v>
      </c>
      <c r="P107" s="365" t="s">
        <v>579</v>
      </c>
      <c r="Q107" s="366">
        <v>1</v>
      </c>
    </row>
    <row r="108" spans="5:17" x14ac:dyDescent="0.2">
      <c r="E108" s="365" t="s">
        <v>1630</v>
      </c>
      <c r="F108" s="367" t="s">
        <v>1652</v>
      </c>
      <c r="G108" s="366" t="s">
        <v>579</v>
      </c>
      <c r="H108" s="365" t="s">
        <v>695</v>
      </c>
      <c r="I108" s="365" t="s">
        <v>1126</v>
      </c>
      <c r="J108" s="365" t="s">
        <v>1130</v>
      </c>
      <c r="K108" s="365" t="s">
        <v>579</v>
      </c>
      <c r="L108" s="365" t="s">
        <v>1095</v>
      </c>
      <c r="M108" s="365" t="s">
        <v>1257</v>
      </c>
      <c r="N108" s="366"/>
      <c r="O108" s="365" t="s">
        <v>1258</v>
      </c>
      <c r="P108" s="365" t="s">
        <v>579</v>
      </c>
      <c r="Q108" s="366">
        <v>1</v>
      </c>
    </row>
    <row r="109" spans="5:17" x14ac:dyDescent="0.2">
      <c r="E109" s="365" t="s">
        <v>694</v>
      </c>
      <c r="F109" s="367" t="s">
        <v>1348</v>
      </c>
      <c r="G109" s="366" t="s">
        <v>579</v>
      </c>
      <c r="H109" s="365" t="s">
        <v>695</v>
      </c>
      <c r="I109" s="365" t="s">
        <v>1126</v>
      </c>
      <c r="J109" s="365" t="s">
        <v>1130</v>
      </c>
      <c r="K109" s="365" t="s">
        <v>579</v>
      </c>
      <c r="L109" s="365" t="s">
        <v>1096</v>
      </c>
      <c r="M109" s="365" t="s">
        <v>1257</v>
      </c>
      <c r="N109" s="366"/>
      <c r="O109" s="365" t="s">
        <v>1258</v>
      </c>
      <c r="P109" s="365" t="s">
        <v>579</v>
      </c>
      <c r="Q109" s="366">
        <v>1</v>
      </c>
    </row>
    <row r="110" spans="5:17" x14ac:dyDescent="0.2">
      <c r="E110" s="365" t="s">
        <v>696</v>
      </c>
      <c r="F110" s="367" t="s">
        <v>1349</v>
      </c>
      <c r="G110" s="366" t="s">
        <v>579</v>
      </c>
      <c r="H110" s="365" t="s">
        <v>695</v>
      </c>
      <c r="I110" s="365" t="s">
        <v>1126</v>
      </c>
      <c r="J110" s="365" t="s">
        <v>1130</v>
      </c>
      <c r="K110" s="365" t="s">
        <v>579</v>
      </c>
      <c r="L110" s="365" t="s">
        <v>1097</v>
      </c>
      <c r="M110" s="365" t="s">
        <v>1257</v>
      </c>
      <c r="N110" s="366"/>
      <c r="O110" s="365" t="s">
        <v>1258</v>
      </c>
      <c r="P110" s="365" t="s">
        <v>579</v>
      </c>
      <c r="Q110" s="366">
        <v>1</v>
      </c>
    </row>
    <row r="111" spans="5:17" x14ac:dyDescent="0.2">
      <c r="E111" s="365" t="s">
        <v>1636</v>
      </c>
      <c r="F111" s="367" t="s">
        <v>1656</v>
      </c>
      <c r="G111" s="366" t="s">
        <v>579</v>
      </c>
      <c r="H111" s="365" t="s">
        <v>1639</v>
      </c>
      <c r="I111" s="365" t="s">
        <v>1126</v>
      </c>
      <c r="J111" s="365" t="s">
        <v>1635</v>
      </c>
      <c r="K111" s="365" t="s">
        <v>579</v>
      </c>
      <c r="L111" s="365" t="s">
        <v>1095</v>
      </c>
      <c r="M111" s="365" t="s">
        <v>1257</v>
      </c>
      <c r="N111" s="366"/>
      <c r="O111" s="365" t="s">
        <v>1258</v>
      </c>
      <c r="P111" s="365" t="s">
        <v>579</v>
      </c>
      <c r="Q111" s="366">
        <v>1</v>
      </c>
    </row>
    <row r="112" spans="5:17" x14ac:dyDescent="0.2">
      <c r="E112" s="365" t="s">
        <v>1637</v>
      </c>
      <c r="F112" s="367" t="s">
        <v>1657</v>
      </c>
      <c r="G112" s="366" t="s">
        <v>579</v>
      </c>
      <c r="H112" s="365" t="s">
        <v>1639</v>
      </c>
      <c r="I112" s="365" t="s">
        <v>1126</v>
      </c>
      <c r="J112" s="365" t="s">
        <v>1635</v>
      </c>
      <c r="K112" s="365" t="s">
        <v>579</v>
      </c>
      <c r="L112" s="365" t="s">
        <v>1096</v>
      </c>
      <c r="M112" s="365" t="s">
        <v>1257</v>
      </c>
      <c r="N112" s="366"/>
      <c r="O112" s="365" t="s">
        <v>1258</v>
      </c>
      <c r="P112" s="365" t="s">
        <v>579</v>
      </c>
      <c r="Q112" s="366">
        <v>1</v>
      </c>
    </row>
    <row r="113" spans="5:17" x14ac:dyDescent="0.2">
      <c r="E113" s="365" t="s">
        <v>1638</v>
      </c>
      <c r="F113" s="367" t="s">
        <v>1658</v>
      </c>
      <c r="G113" s="366" t="s">
        <v>579</v>
      </c>
      <c r="H113" s="365" t="s">
        <v>1639</v>
      </c>
      <c r="I113" s="365" t="s">
        <v>1126</v>
      </c>
      <c r="J113" s="365" t="s">
        <v>1635</v>
      </c>
      <c r="K113" s="365" t="s">
        <v>579</v>
      </c>
      <c r="L113" s="365" t="s">
        <v>1097</v>
      </c>
      <c r="M113" s="365" t="s">
        <v>1257</v>
      </c>
      <c r="N113" s="366"/>
      <c r="O113" s="365" t="s">
        <v>1258</v>
      </c>
      <c r="P113" s="365" t="s">
        <v>579</v>
      </c>
      <c r="Q113" s="366">
        <v>1</v>
      </c>
    </row>
    <row r="114" spans="5:17" x14ac:dyDescent="0.2">
      <c r="E114" s="365" t="s">
        <v>697</v>
      </c>
      <c r="F114" s="367" t="s">
        <v>1659</v>
      </c>
      <c r="G114" s="366" t="s">
        <v>579</v>
      </c>
      <c r="H114" s="365" t="s">
        <v>698</v>
      </c>
      <c r="I114" s="365" t="s">
        <v>1131</v>
      </c>
      <c r="J114" s="365" t="s">
        <v>1132</v>
      </c>
      <c r="K114" s="365" t="s">
        <v>579</v>
      </c>
      <c r="L114" s="365" t="s">
        <v>1095</v>
      </c>
      <c r="M114" s="365" t="s">
        <v>1257</v>
      </c>
      <c r="N114" s="366"/>
      <c r="O114" s="365" t="s">
        <v>1258</v>
      </c>
      <c r="P114" s="365" t="s">
        <v>579</v>
      </c>
      <c r="Q114" s="366">
        <v>1</v>
      </c>
    </row>
    <row r="115" spans="5:17" x14ac:dyDescent="0.2">
      <c r="E115" s="365" t="s">
        <v>699</v>
      </c>
      <c r="F115" s="367" t="s">
        <v>1660</v>
      </c>
      <c r="G115" s="366" t="s">
        <v>579</v>
      </c>
      <c r="H115" s="365" t="s">
        <v>698</v>
      </c>
      <c r="I115" s="365" t="s">
        <v>1131</v>
      </c>
      <c r="J115" s="365" t="s">
        <v>1132</v>
      </c>
      <c r="K115" s="365" t="s">
        <v>579</v>
      </c>
      <c r="L115" s="365" t="s">
        <v>1096</v>
      </c>
      <c r="M115" s="365" t="s">
        <v>1257</v>
      </c>
      <c r="N115" s="366"/>
      <c r="O115" s="365" t="s">
        <v>1258</v>
      </c>
      <c r="P115" s="365" t="s">
        <v>579</v>
      </c>
      <c r="Q115" s="366">
        <v>1</v>
      </c>
    </row>
    <row r="116" spans="5:17" x14ac:dyDescent="0.2">
      <c r="E116" s="365" t="s">
        <v>700</v>
      </c>
      <c r="F116" s="367" t="s">
        <v>1661</v>
      </c>
      <c r="G116" s="366" t="s">
        <v>579</v>
      </c>
      <c r="H116" s="365" t="s">
        <v>698</v>
      </c>
      <c r="I116" s="365" t="s">
        <v>1131</v>
      </c>
      <c r="J116" s="365" t="s">
        <v>1132</v>
      </c>
      <c r="K116" s="365" t="s">
        <v>579</v>
      </c>
      <c r="L116" s="365" t="s">
        <v>1097</v>
      </c>
      <c r="M116" s="365" t="s">
        <v>1257</v>
      </c>
      <c r="N116" s="366"/>
      <c r="O116" s="365" t="s">
        <v>1258</v>
      </c>
      <c r="P116" s="365" t="s">
        <v>579</v>
      </c>
      <c r="Q116" s="366">
        <v>1</v>
      </c>
    </row>
    <row r="117" spans="5:17" x14ac:dyDescent="0.2">
      <c r="E117" s="365" t="s">
        <v>701</v>
      </c>
      <c r="F117" s="367" t="s">
        <v>1350</v>
      </c>
      <c r="G117" s="366" t="s">
        <v>579</v>
      </c>
      <c r="H117" s="365" t="s">
        <v>702</v>
      </c>
      <c r="I117" s="365" t="s">
        <v>1131</v>
      </c>
      <c r="J117" s="365" t="s">
        <v>1133</v>
      </c>
      <c r="K117" s="365" t="s">
        <v>579</v>
      </c>
      <c r="L117" s="365" t="s">
        <v>1095</v>
      </c>
      <c r="M117" s="365" t="s">
        <v>1257</v>
      </c>
      <c r="N117" s="366"/>
      <c r="O117" s="365" t="s">
        <v>1258</v>
      </c>
      <c r="P117" s="365" t="s">
        <v>579</v>
      </c>
      <c r="Q117" s="366">
        <v>1</v>
      </c>
    </row>
    <row r="118" spans="5:17" x14ac:dyDescent="0.2">
      <c r="E118" s="365" t="s">
        <v>703</v>
      </c>
      <c r="F118" s="367" t="s">
        <v>1351</v>
      </c>
      <c r="G118" s="366" t="s">
        <v>579</v>
      </c>
      <c r="H118" s="365" t="s">
        <v>702</v>
      </c>
      <c r="I118" s="365" t="s">
        <v>1131</v>
      </c>
      <c r="J118" s="365" t="s">
        <v>1133</v>
      </c>
      <c r="K118" s="365" t="s">
        <v>579</v>
      </c>
      <c r="L118" s="365" t="s">
        <v>1096</v>
      </c>
      <c r="M118" s="365" t="s">
        <v>1257</v>
      </c>
      <c r="N118" s="366"/>
      <c r="O118" s="365" t="s">
        <v>1258</v>
      </c>
      <c r="P118" s="365" t="s">
        <v>579</v>
      </c>
      <c r="Q118" s="366">
        <v>1</v>
      </c>
    </row>
    <row r="119" spans="5:17" x14ac:dyDescent="0.2">
      <c r="E119" s="365" t="s">
        <v>704</v>
      </c>
      <c r="F119" s="367" t="s">
        <v>1352</v>
      </c>
      <c r="G119" s="366" t="s">
        <v>579</v>
      </c>
      <c r="H119" s="365" t="s">
        <v>702</v>
      </c>
      <c r="I119" s="365" t="s">
        <v>1131</v>
      </c>
      <c r="J119" s="365" t="s">
        <v>1133</v>
      </c>
      <c r="K119" s="365" t="s">
        <v>579</v>
      </c>
      <c r="L119" s="365" t="s">
        <v>1097</v>
      </c>
      <c r="M119" s="365" t="s">
        <v>1257</v>
      </c>
      <c r="N119" s="366"/>
      <c r="O119" s="365" t="s">
        <v>1258</v>
      </c>
      <c r="P119" s="365" t="s">
        <v>579</v>
      </c>
      <c r="Q119" s="366">
        <v>1</v>
      </c>
    </row>
    <row r="120" spans="5:17" x14ac:dyDescent="0.2">
      <c r="E120" s="365" t="s">
        <v>705</v>
      </c>
      <c r="F120" s="367" t="s">
        <v>1353</v>
      </c>
      <c r="G120" s="366" t="s">
        <v>579</v>
      </c>
      <c r="H120" s="365" t="s">
        <v>706</v>
      </c>
      <c r="I120" s="365" t="s">
        <v>1131</v>
      </c>
      <c r="J120" s="365" t="s">
        <v>1134</v>
      </c>
      <c r="K120" s="365" t="s">
        <v>579</v>
      </c>
      <c r="L120" s="365" t="s">
        <v>1095</v>
      </c>
      <c r="M120" s="365" t="s">
        <v>1257</v>
      </c>
      <c r="N120" s="366"/>
      <c r="O120" s="365" t="s">
        <v>1258</v>
      </c>
      <c r="P120" s="365" t="s">
        <v>579</v>
      </c>
      <c r="Q120" s="366">
        <v>1</v>
      </c>
    </row>
    <row r="121" spans="5:17" x14ac:dyDescent="0.2">
      <c r="E121" s="365" t="s">
        <v>707</v>
      </c>
      <c r="F121" s="367" t="s">
        <v>1354</v>
      </c>
      <c r="G121" s="366" t="s">
        <v>579</v>
      </c>
      <c r="H121" s="365" t="s">
        <v>706</v>
      </c>
      <c r="I121" s="365" t="s">
        <v>1131</v>
      </c>
      <c r="J121" s="365" t="s">
        <v>1134</v>
      </c>
      <c r="K121" s="365" t="s">
        <v>579</v>
      </c>
      <c r="L121" s="365" t="s">
        <v>1096</v>
      </c>
      <c r="M121" s="365" t="s">
        <v>1257</v>
      </c>
      <c r="N121" s="366"/>
      <c r="O121" s="365" t="s">
        <v>1258</v>
      </c>
      <c r="P121" s="365" t="s">
        <v>579</v>
      </c>
      <c r="Q121" s="366">
        <v>1</v>
      </c>
    </row>
    <row r="122" spans="5:17" x14ac:dyDescent="0.2">
      <c r="E122" s="365" t="s">
        <v>708</v>
      </c>
      <c r="F122" s="367" t="s">
        <v>1355</v>
      </c>
      <c r="G122" s="366" t="s">
        <v>579</v>
      </c>
      <c r="H122" s="365" t="s">
        <v>706</v>
      </c>
      <c r="I122" s="365" t="s">
        <v>1131</v>
      </c>
      <c r="J122" s="365" t="s">
        <v>1134</v>
      </c>
      <c r="K122" s="365" t="s">
        <v>579</v>
      </c>
      <c r="L122" s="365" t="s">
        <v>1097</v>
      </c>
      <c r="M122" s="365" t="s">
        <v>1257</v>
      </c>
      <c r="N122" s="366"/>
      <c r="O122" s="365" t="s">
        <v>1258</v>
      </c>
      <c r="P122" s="365" t="s">
        <v>579</v>
      </c>
      <c r="Q122" s="366">
        <v>1</v>
      </c>
    </row>
    <row r="123" spans="5:17" x14ac:dyDescent="0.2">
      <c r="E123" s="365" t="s">
        <v>1612</v>
      </c>
      <c r="F123" s="367" t="s">
        <v>1356</v>
      </c>
      <c r="G123" s="366" t="s">
        <v>579</v>
      </c>
      <c r="H123" s="365" t="s">
        <v>710</v>
      </c>
      <c r="I123" s="365" t="s">
        <v>1131</v>
      </c>
      <c r="J123" s="365" t="s">
        <v>1135</v>
      </c>
      <c r="K123" s="365" t="s">
        <v>579</v>
      </c>
      <c r="L123" s="365" t="s">
        <v>1096</v>
      </c>
      <c r="M123" s="365" t="s">
        <v>1257</v>
      </c>
      <c r="N123" s="366"/>
      <c r="O123" s="365" t="s">
        <v>1258</v>
      </c>
      <c r="P123" s="365" t="s">
        <v>579</v>
      </c>
      <c r="Q123" s="366">
        <v>1</v>
      </c>
    </row>
    <row r="124" spans="5:17" x14ac:dyDescent="0.2">
      <c r="E124" s="365" t="s">
        <v>709</v>
      </c>
      <c r="F124" s="367" t="s">
        <v>1357</v>
      </c>
      <c r="G124" s="366" t="s">
        <v>579</v>
      </c>
      <c r="H124" s="365" t="s">
        <v>710</v>
      </c>
      <c r="I124" s="365" t="s">
        <v>1131</v>
      </c>
      <c r="J124" s="365" t="s">
        <v>1135</v>
      </c>
      <c r="K124" s="365" t="s">
        <v>579</v>
      </c>
      <c r="L124" s="365" t="s">
        <v>1096</v>
      </c>
      <c r="M124" s="365" t="s">
        <v>1257</v>
      </c>
      <c r="N124" s="366"/>
      <c r="O124" s="365" t="s">
        <v>1258</v>
      </c>
      <c r="P124" s="365" t="s">
        <v>579</v>
      </c>
      <c r="Q124" s="366">
        <v>1</v>
      </c>
    </row>
    <row r="125" spans="5:17" x14ac:dyDescent="0.2">
      <c r="E125" s="365" t="s">
        <v>711</v>
      </c>
      <c r="F125" s="367" t="s">
        <v>1358</v>
      </c>
      <c r="G125" s="366" t="s">
        <v>579</v>
      </c>
      <c r="H125" s="365" t="s">
        <v>710</v>
      </c>
      <c r="I125" s="365" t="s">
        <v>1131</v>
      </c>
      <c r="J125" s="365" t="s">
        <v>1135</v>
      </c>
      <c r="K125" s="365" t="s">
        <v>579</v>
      </c>
      <c r="L125" s="365" t="s">
        <v>1097</v>
      </c>
      <c r="M125" s="365" t="s">
        <v>1257</v>
      </c>
      <c r="N125" s="366"/>
      <c r="O125" s="365" t="s">
        <v>1258</v>
      </c>
      <c r="P125" s="365" t="s">
        <v>579</v>
      </c>
      <c r="Q125" s="366">
        <v>1</v>
      </c>
    </row>
    <row r="126" spans="5:17" x14ac:dyDescent="0.2">
      <c r="E126" s="365" t="s">
        <v>712</v>
      </c>
      <c r="F126" s="367" t="s">
        <v>1662</v>
      </c>
      <c r="G126" s="366" t="s">
        <v>579</v>
      </c>
      <c r="H126" s="365" t="s">
        <v>713</v>
      </c>
      <c r="I126" s="365" t="s">
        <v>1131</v>
      </c>
      <c r="J126" s="365" t="s">
        <v>1136</v>
      </c>
      <c r="K126" s="365" t="s">
        <v>579</v>
      </c>
      <c r="L126" s="365" t="s">
        <v>1095</v>
      </c>
      <c r="M126" s="365" t="s">
        <v>1257</v>
      </c>
      <c r="N126" s="366"/>
      <c r="O126" s="365" t="s">
        <v>1258</v>
      </c>
      <c r="P126" s="365" t="s">
        <v>579</v>
      </c>
      <c r="Q126" s="366">
        <v>1</v>
      </c>
    </row>
    <row r="127" spans="5:17" x14ac:dyDescent="0.2">
      <c r="E127" s="365" t="s">
        <v>1613</v>
      </c>
      <c r="F127" s="367" t="s">
        <v>1663</v>
      </c>
      <c r="G127" s="366" t="s">
        <v>579</v>
      </c>
      <c r="H127" s="365" t="s">
        <v>713</v>
      </c>
      <c r="I127" s="365" t="s">
        <v>1131</v>
      </c>
      <c r="J127" s="365" t="s">
        <v>1136</v>
      </c>
      <c r="K127" s="365" t="s">
        <v>579</v>
      </c>
      <c r="L127" s="365" t="s">
        <v>1095</v>
      </c>
      <c r="M127" s="365" t="s">
        <v>1257</v>
      </c>
      <c r="N127" s="366"/>
      <c r="O127" s="365" t="s">
        <v>1258</v>
      </c>
      <c r="P127" s="365" t="s">
        <v>579</v>
      </c>
      <c r="Q127" s="366">
        <v>1</v>
      </c>
    </row>
    <row r="128" spans="5:17" x14ac:dyDescent="0.2">
      <c r="E128" s="365" t="s">
        <v>1613</v>
      </c>
      <c r="F128" s="367" t="s">
        <v>1359</v>
      </c>
      <c r="G128" s="366" t="s">
        <v>579</v>
      </c>
      <c r="H128" s="365" t="s">
        <v>713</v>
      </c>
      <c r="I128" s="365" t="s">
        <v>1131</v>
      </c>
      <c r="J128" s="365" t="s">
        <v>1136</v>
      </c>
      <c r="K128" s="365" t="s">
        <v>579</v>
      </c>
      <c r="L128" s="365" t="s">
        <v>1095</v>
      </c>
      <c r="M128" s="365" t="s">
        <v>1257</v>
      </c>
      <c r="N128" s="366"/>
      <c r="O128" s="365" t="s">
        <v>1258</v>
      </c>
      <c r="P128" s="365" t="s">
        <v>579</v>
      </c>
      <c r="Q128" s="366">
        <v>1</v>
      </c>
    </row>
    <row r="129" spans="5:17" x14ac:dyDescent="0.2">
      <c r="E129" s="365" t="s">
        <v>714</v>
      </c>
      <c r="F129" s="367" t="s">
        <v>1360</v>
      </c>
      <c r="G129" s="366" t="s">
        <v>579</v>
      </c>
      <c r="H129" s="365" t="s">
        <v>715</v>
      </c>
      <c r="I129" s="365" t="s">
        <v>1131</v>
      </c>
      <c r="J129" s="365" t="s">
        <v>1137</v>
      </c>
      <c r="K129" s="365" t="s">
        <v>579</v>
      </c>
      <c r="L129" s="365" t="s">
        <v>1095</v>
      </c>
      <c r="M129" s="365" t="s">
        <v>1257</v>
      </c>
      <c r="N129" s="366"/>
      <c r="O129" s="365" t="s">
        <v>1258</v>
      </c>
      <c r="P129" s="365" t="s">
        <v>579</v>
      </c>
      <c r="Q129" s="366">
        <v>1</v>
      </c>
    </row>
    <row r="130" spans="5:17" x14ac:dyDescent="0.2">
      <c r="E130" s="365" t="s">
        <v>1614</v>
      </c>
      <c r="F130" s="367" t="s">
        <v>1664</v>
      </c>
      <c r="G130" s="366" t="s">
        <v>579</v>
      </c>
      <c r="H130" s="365" t="s">
        <v>715</v>
      </c>
      <c r="I130" s="365" t="s">
        <v>1131</v>
      </c>
      <c r="J130" s="365" t="s">
        <v>1137</v>
      </c>
      <c r="K130" s="365" t="s">
        <v>579</v>
      </c>
      <c r="L130" s="365" t="s">
        <v>1095</v>
      </c>
      <c r="M130" s="365" t="s">
        <v>1257</v>
      </c>
      <c r="N130" s="366"/>
      <c r="O130" s="365" t="s">
        <v>1258</v>
      </c>
      <c r="P130" s="365" t="s">
        <v>579</v>
      </c>
      <c r="Q130" s="366">
        <v>1</v>
      </c>
    </row>
    <row r="131" spans="5:17" x14ac:dyDescent="0.2">
      <c r="E131" s="365" t="s">
        <v>1615</v>
      </c>
      <c r="F131" s="367" t="s">
        <v>1665</v>
      </c>
      <c r="G131" s="366" t="s">
        <v>579</v>
      </c>
      <c r="H131" s="365" t="s">
        <v>715</v>
      </c>
      <c r="I131" s="365" t="s">
        <v>1131</v>
      </c>
      <c r="J131" s="365" t="s">
        <v>1137</v>
      </c>
      <c r="K131" s="365" t="s">
        <v>579</v>
      </c>
      <c r="L131" s="365" t="s">
        <v>1095</v>
      </c>
      <c r="M131" s="365" t="s">
        <v>1257</v>
      </c>
      <c r="N131" s="366"/>
      <c r="O131" s="365" t="s">
        <v>1258</v>
      </c>
      <c r="P131" s="365" t="s">
        <v>579</v>
      </c>
      <c r="Q131" s="366">
        <v>1</v>
      </c>
    </row>
    <row r="132" spans="5:17" x14ac:dyDescent="0.2">
      <c r="E132" s="365" t="s">
        <v>716</v>
      </c>
      <c r="F132" s="367" t="s">
        <v>1361</v>
      </c>
      <c r="G132" s="366" t="s">
        <v>579</v>
      </c>
      <c r="H132" s="365" t="s">
        <v>717</v>
      </c>
      <c r="I132" s="365" t="s">
        <v>1131</v>
      </c>
      <c r="J132" s="365" t="s">
        <v>1138</v>
      </c>
      <c r="K132" s="365" t="s">
        <v>579</v>
      </c>
      <c r="L132" s="365" t="s">
        <v>1095</v>
      </c>
      <c r="M132" s="365" t="s">
        <v>1257</v>
      </c>
      <c r="N132" s="366"/>
      <c r="O132" s="365" t="s">
        <v>1258</v>
      </c>
      <c r="P132" s="365" t="s">
        <v>579</v>
      </c>
      <c r="Q132" s="366">
        <v>1</v>
      </c>
    </row>
    <row r="133" spans="5:17" x14ac:dyDescent="0.2">
      <c r="E133" s="365" t="s">
        <v>718</v>
      </c>
      <c r="F133" s="367" t="s">
        <v>1666</v>
      </c>
      <c r="G133" s="366" t="s">
        <v>579</v>
      </c>
      <c r="H133" s="365" t="s">
        <v>717</v>
      </c>
      <c r="I133" s="365" t="s">
        <v>1131</v>
      </c>
      <c r="J133" s="365" t="s">
        <v>1138</v>
      </c>
      <c r="K133" s="365" t="s">
        <v>579</v>
      </c>
      <c r="L133" s="365" t="s">
        <v>1096</v>
      </c>
      <c r="M133" s="365" t="s">
        <v>1257</v>
      </c>
      <c r="N133" s="366"/>
      <c r="O133" s="365" t="s">
        <v>1258</v>
      </c>
      <c r="P133" s="365" t="s">
        <v>579</v>
      </c>
      <c r="Q133" s="366">
        <v>1</v>
      </c>
    </row>
    <row r="134" spans="5:17" x14ac:dyDescent="0.2">
      <c r="E134" s="365" t="s">
        <v>719</v>
      </c>
      <c r="F134" s="367" t="s">
        <v>1667</v>
      </c>
      <c r="G134" s="366" t="s">
        <v>579</v>
      </c>
      <c r="H134" s="365" t="s">
        <v>717</v>
      </c>
      <c r="I134" s="365" t="s">
        <v>1131</v>
      </c>
      <c r="J134" s="365" t="s">
        <v>1138</v>
      </c>
      <c r="K134" s="365" t="s">
        <v>579</v>
      </c>
      <c r="L134" s="365" t="s">
        <v>1097</v>
      </c>
      <c r="M134" s="365" t="s">
        <v>1257</v>
      </c>
      <c r="N134" s="366"/>
      <c r="O134" s="365" t="s">
        <v>1258</v>
      </c>
      <c r="P134" s="365" t="s">
        <v>579</v>
      </c>
      <c r="Q134" s="366">
        <v>1</v>
      </c>
    </row>
    <row r="135" spans="5:17" x14ac:dyDescent="0.2">
      <c r="E135" s="365" t="s">
        <v>720</v>
      </c>
      <c r="F135" s="367" t="s">
        <v>1362</v>
      </c>
      <c r="G135" s="366" t="s">
        <v>579</v>
      </c>
      <c r="H135" s="365" t="s">
        <v>721</v>
      </c>
      <c r="I135" s="365" t="s">
        <v>1131</v>
      </c>
      <c r="J135" s="365" t="s">
        <v>1139</v>
      </c>
      <c r="K135" s="365" t="s">
        <v>579</v>
      </c>
      <c r="L135" s="365" t="s">
        <v>1095</v>
      </c>
      <c r="M135" s="365" t="s">
        <v>1257</v>
      </c>
      <c r="N135" s="366"/>
      <c r="O135" s="365" t="s">
        <v>1258</v>
      </c>
      <c r="P135" s="365" t="s">
        <v>579</v>
      </c>
      <c r="Q135" s="366">
        <v>1</v>
      </c>
    </row>
    <row r="136" spans="5:17" x14ac:dyDescent="0.2">
      <c r="E136" s="365" t="s">
        <v>722</v>
      </c>
      <c r="F136" s="367" t="s">
        <v>1363</v>
      </c>
      <c r="G136" s="366" t="s">
        <v>579</v>
      </c>
      <c r="H136" s="365" t="s">
        <v>721</v>
      </c>
      <c r="I136" s="365" t="s">
        <v>1131</v>
      </c>
      <c r="J136" s="365" t="s">
        <v>1139</v>
      </c>
      <c r="K136" s="365" t="s">
        <v>579</v>
      </c>
      <c r="L136" s="365" t="s">
        <v>1096</v>
      </c>
      <c r="M136" s="365" t="s">
        <v>1257</v>
      </c>
      <c r="N136" s="366"/>
      <c r="O136" s="365" t="s">
        <v>1258</v>
      </c>
      <c r="P136" s="365" t="s">
        <v>579</v>
      </c>
      <c r="Q136" s="366">
        <v>1</v>
      </c>
    </row>
    <row r="137" spans="5:17" x14ac:dyDescent="0.2">
      <c r="E137" s="365" t="s">
        <v>723</v>
      </c>
      <c r="F137" s="367" t="s">
        <v>1364</v>
      </c>
      <c r="G137" s="366" t="s">
        <v>579</v>
      </c>
      <c r="H137" s="365" t="s">
        <v>721</v>
      </c>
      <c r="I137" s="365" t="s">
        <v>1131</v>
      </c>
      <c r="J137" s="365" t="s">
        <v>1139</v>
      </c>
      <c r="K137" s="365" t="s">
        <v>579</v>
      </c>
      <c r="L137" s="365" t="s">
        <v>1097</v>
      </c>
      <c r="M137" s="365" t="s">
        <v>1257</v>
      </c>
      <c r="N137" s="366"/>
      <c r="O137" s="365" t="s">
        <v>1258</v>
      </c>
      <c r="P137" s="365" t="s">
        <v>579</v>
      </c>
      <c r="Q137" s="366">
        <v>1</v>
      </c>
    </row>
    <row r="138" spans="5:17" x14ac:dyDescent="0.2">
      <c r="E138" s="365" t="s">
        <v>724</v>
      </c>
      <c r="F138" s="367" t="s">
        <v>1365</v>
      </c>
      <c r="G138" s="366" t="s">
        <v>579</v>
      </c>
      <c r="H138" s="365" t="s">
        <v>725</v>
      </c>
      <c r="I138" s="365" t="s">
        <v>1131</v>
      </c>
      <c r="J138" s="365" t="s">
        <v>1140</v>
      </c>
      <c r="K138" s="365" t="s">
        <v>579</v>
      </c>
      <c r="L138" s="365" t="s">
        <v>1095</v>
      </c>
      <c r="M138" s="365" t="s">
        <v>1257</v>
      </c>
      <c r="N138" s="366"/>
      <c r="O138" s="365" t="s">
        <v>1258</v>
      </c>
      <c r="P138" s="365" t="s">
        <v>579</v>
      </c>
      <c r="Q138" s="366">
        <v>1</v>
      </c>
    </row>
    <row r="139" spans="5:17" x14ac:dyDescent="0.2">
      <c r="E139" s="365" t="s">
        <v>726</v>
      </c>
      <c r="F139" s="367" t="s">
        <v>1366</v>
      </c>
      <c r="G139" s="366" t="s">
        <v>579</v>
      </c>
      <c r="H139" s="365" t="s">
        <v>725</v>
      </c>
      <c r="I139" s="365" t="s">
        <v>1131</v>
      </c>
      <c r="J139" s="365" t="s">
        <v>1140</v>
      </c>
      <c r="K139" s="365" t="s">
        <v>579</v>
      </c>
      <c r="L139" s="365" t="s">
        <v>1096</v>
      </c>
      <c r="M139" s="365" t="s">
        <v>1257</v>
      </c>
      <c r="N139" s="366"/>
      <c r="O139" s="365" t="s">
        <v>1258</v>
      </c>
      <c r="P139" s="365" t="s">
        <v>579</v>
      </c>
      <c r="Q139" s="366">
        <v>1</v>
      </c>
    </row>
    <row r="140" spans="5:17" x14ac:dyDescent="0.2">
      <c r="E140" s="365" t="s">
        <v>727</v>
      </c>
      <c r="F140" s="367" t="s">
        <v>1367</v>
      </c>
      <c r="G140" s="366" t="s">
        <v>579</v>
      </c>
      <c r="H140" s="365" t="s">
        <v>725</v>
      </c>
      <c r="I140" s="365" t="s">
        <v>1131</v>
      </c>
      <c r="J140" s="365" t="s">
        <v>1140</v>
      </c>
      <c r="K140" s="365" t="s">
        <v>579</v>
      </c>
      <c r="L140" s="365" t="s">
        <v>1097</v>
      </c>
      <c r="M140" s="365" t="s">
        <v>1257</v>
      </c>
      <c r="N140" s="366"/>
      <c r="O140" s="365" t="s">
        <v>1258</v>
      </c>
      <c r="P140" s="365" t="s">
        <v>579</v>
      </c>
      <c r="Q140" s="366">
        <v>1</v>
      </c>
    </row>
    <row r="141" spans="5:17" x14ac:dyDescent="0.2">
      <c r="E141" s="365" t="s">
        <v>728</v>
      </c>
      <c r="F141" s="367" t="s">
        <v>1668</v>
      </c>
      <c r="G141" s="366" t="s">
        <v>579</v>
      </c>
      <c r="H141" s="365" t="s">
        <v>729</v>
      </c>
      <c r="I141" s="365" t="s">
        <v>1131</v>
      </c>
      <c r="J141" s="365" t="s">
        <v>1141</v>
      </c>
      <c r="K141" s="365" t="s">
        <v>579</v>
      </c>
      <c r="L141" s="365" t="s">
        <v>1095</v>
      </c>
      <c r="M141" s="365" t="s">
        <v>1257</v>
      </c>
      <c r="N141" s="366"/>
      <c r="O141" s="365" t="s">
        <v>1258</v>
      </c>
      <c r="P141" s="365" t="s">
        <v>579</v>
      </c>
      <c r="Q141" s="366">
        <v>1</v>
      </c>
    </row>
    <row r="142" spans="5:17" x14ac:dyDescent="0.2">
      <c r="E142" s="365" t="s">
        <v>730</v>
      </c>
      <c r="F142" s="367" t="s">
        <v>1669</v>
      </c>
      <c r="G142" s="366" t="s">
        <v>579</v>
      </c>
      <c r="H142" s="365" t="s">
        <v>729</v>
      </c>
      <c r="I142" s="365" t="s">
        <v>1131</v>
      </c>
      <c r="J142" s="365" t="s">
        <v>1141</v>
      </c>
      <c r="K142" s="365" t="s">
        <v>579</v>
      </c>
      <c r="L142" s="365" t="s">
        <v>1096</v>
      </c>
      <c r="M142" s="365" t="s">
        <v>1257</v>
      </c>
      <c r="N142" s="366"/>
      <c r="O142" s="365" t="s">
        <v>1258</v>
      </c>
      <c r="P142" s="365" t="s">
        <v>579</v>
      </c>
      <c r="Q142" s="366">
        <v>1</v>
      </c>
    </row>
    <row r="143" spans="5:17" x14ac:dyDescent="0.2">
      <c r="E143" s="365" t="s">
        <v>731</v>
      </c>
      <c r="F143" s="367" t="s">
        <v>1670</v>
      </c>
      <c r="G143" s="366" t="s">
        <v>579</v>
      </c>
      <c r="H143" s="365" t="s">
        <v>729</v>
      </c>
      <c r="I143" s="365" t="s">
        <v>1131</v>
      </c>
      <c r="J143" s="365" t="s">
        <v>1141</v>
      </c>
      <c r="K143" s="365" t="s">
        <v>579</v>
      </c>
      <c r="L143" s="365" t="s">
        <v>1097</v>
      </c>
      <c r="M143" s="365" t="s">
        <v>1257</v>
      </c>
      <c r="N143" s="366"/>
      <c r="O143" s="365" t="s">
        <v>1258</v>
      </c>
      <c r="P143" s="365" t="s">
        <v>579</v>
      </c>
      <c r="Q143" s="366">
        <v>1</v>
      </c>
    </row>
    <row r="144" spans="5:17" x14ac:dyDescent="0.2">
      <c r="E144" s="365" t="s">
        <v>732</v>
      </c>
      <c r="F144" s="367" t="s">
        <v>1368</v>
      </c>
      <c r="G144" s="366" t="s">
        <v>579</v>
      </c>
      <c r="H144" s="365" t="s">
        <v>733</v>
      </c>
      <c r="I144" s="365" t="s">
        <v>1131</v>
      </c>
      <c r="J144" s="365" t="s">
        <v>1142</v>
      </c>
      <c r="K144" s="365" t="s">
        <v>579</v>
      </c>
      <c r="L144" s="365" t="s">
        <v>1095</v>
      </c>
      <c r="M144" s="365" t="s">
        <v>1257</v>
      </c>
      <c r="N144" s="366"/>
      <c r="O144" s="365" t="s">
        <v>1258</v>
      </c>
      <c r="P144" s="365" t="s">
        <v>579</v>
      </c>
      <c r="Q144" s="366">
        <v>1</v>
      </c>
    </row>
    <row r="145" spans="5:17" x14ac:dyDescent="0.2">
      <c r="E145" s="365" t="s">
        <v>734</v>
      </c>
      <c r="F145" s="367" t="s">
        <v>1369</v>
      </c>
      <c r="G145" s="366" t="s">
        <v>579</v>
      </c>
      <c r="H145" s="365" t="s">
        <v>733</v>
      </c>
      <c r="I145" s="365" t="s">
        <v>1131</v>
      </c>
      <c r="J145" s="365" t="s">
        <v>1142</v>
      </c>
      <c r="K145" s="365" t="s">
        <v>579</v>
      </c>
      <c r="L145" s="365" t="s">
        <v>1096</v>
      </c>
      <c r="M145" s="365" t="s">
        <v>1257</v>
      </c>
      <c r="N145" s="366"/>
      <c r="O145" s="365" t="s">
        <v>1258</v>
      </c>
      <c r="P145" s="365" t="s">
        <v>579</v>
      </c>
      <c r="Q145" s="366">
        <v>1</v>
      </c>
    </row>
    <row r="146" spans="5:17" x14ac:dyDescent="0.2">
      <c r="E146" s="365" t="s">
        <v>735</v>
      </c>
      <c r="F146" s="367" t="s">
        <v>1370</v>
      </c>
      <c r="G146" s="366" t="s">
        <v>579</v>
      </c>
      <c r="H146" s="365" t="s">
        <v>733</v>
      </c>
      <c r="I146" s="365" t="s">
        <v>1131</v>
      </c>
      <c r="J146" s="365" t="s">
        <v>1142</v>
      </c>
      <c r="K146" s="365" t="s">
        <v>579</v>
      </c>
      <c r="L146" s="365" t="s">
        <v>1097</v>
      </c>
      <c r="M146" s="365" t="s">
        <v>1257</v>
      </c>
      <c r="N146" s="366"/>
      <c r="O146" s="365" t="s">
        <v>1258</v>
      </c>
      <c r="P146" s="365" t="s">
        <v>579</v>
      </c>
      <c r="Q146" s="366">
        <v>1</v>
      </c>
    </row>
    <row r="147" spans="5:17" x14ac:dyDescent="0.2">
      <c r="E147" s="365" t="s">
        <v>736</v>
      </c>
      <c r="F147" s="367" t="s">
        <v>1371</v>
      </c>
      <c r="G147" s="366" t="s">
        <v>579</v>
      </c>
      <c r="H147" s="365" t="s">
        <v>737</v>
      </c>
      <c r="I147" s="365" t="s">
        <v>1131</v>
      </c>
      <c r="J147" s="365" t="s">
        <v>1143</v>
      </c>
      <c r="K147" s="365" t="s">
        <v>579</v>
      </c>
      <c r="L147" s="365" t="s">
        <v>1095</v>
      </c>
      <c r="M147" s="365" t="s">
        <v>1257</v>
      </c>
      <c r="N147" s="366"/>
      <c r="O147" s="365" t="s">
        <v>1258</v>
      </c>
      <c r="P147" s="365" t="s">
        <v>579</v>
      </c>
      <c r="Q147" s="366">
        <v>1</v>
      </c>
    </row>
    <row r="148" spans="5:17" x14ac:dyDescent="0.2">
      <c r="E148" s="365" t="s">
        <v>738</v>
      </c>
      <c r="F148" s="367" t="s">
        <v>1372</v>
      </c>
      <c r="G148" s="366" t="s">
        <v>579</v>
      </c>
      <c r="H148" s="365" t="s">
        <v>737</v>
      </c>
      <c r="I148" s="365" t="s">
        <v>1131</v>
      </c>
      <c r="J148" s="365" t="s">
        <v>1143</v>
      </c>
      <c r="K148" s="365" t="s">
        <v>579</v>
      </c>
      <c r="L148" s="365" t="s">
        <v>1096</v>
      </c>
      <c r="M148" s="365" t="s">
        <v>1257</v>
      </c>
      <c r="N148" s="366"/>
      <c r="O148" s="365" t="s">
        <v>1258</v>
      </c>
      <c r="P148" s="365" t="s">
        <v>579</v>
      </c>
      <c r="Q148" s="366">
        <v>1</v>
      </c>
    </row>
    <row r="149" spans="5:17" x14ac:dyDescent="0.2">
      <c r="E149" s="365" t="s">
        <v>739</v>
      </c>
      <c r="F149" s="367" t="s">
        <v>1373</v>
      </c>
      <c r="G149" s="366" t="s">
        <v>579</v>
      </c>
      <c r="H149" s="365" t="s">
        <v>737</v>
      </c>
      <c r="I149" s="365" t="s">
        <v>1131</v>
      </c>
      <c r="J149" s="365" t="s">
        <v>1143</v>
      </c>
      <c r="K149" s="365" t="s">
        <v>579</v>
      </c>
      <c r="L149" s="365" t="s">
        <v>1097</v>
      </c>
      <c r="M149" s="365" t="s">
        <v>1257</v>
      </c>
      <c r="N149" s="366"/>
      <c r="O149" s="365" t="s">
        <v>1258</v>
      </c>
      <c r="P149" s="365" t="s">
        <v>579</v>
      </c>
      <c r="Q149" s="366">
        <v>1</v>
      </c>
    </row>
    <row r="150" spans="5:17" x14ac:dyDescent="0.2">
      <c r="E150" s="365" t="s">
        <v>1616</v>
      </c>
      <c r="F150" s="367" t="s">
        <v>1705</v>
      </c>
      <c r="G150" s="366" t="s">
        <v>579</v>
      </c>
      <c r="H150" s="365" t="s">
        <v>741</v>
      </c>
      <c r="I150" s="365" t="s">
        <v>1131</v>
      </c>
      <c r="J150" s="365" t="s">
        <v>1144</v>
      </c>
      <c r="K150" s="365" t="s">
        <v>579</v>
      </c>
      <c r="L150" s="365" t="s">
        <v>1096</v>
      </c>
      <c r="M150" s="365" t="s">
        <v>1257</v>
      </c>
      <c r="N150" s="366"/>
      <c r="O150" s="365" t="s">
        <v>1258</v>
      </c>
      <c r="P150" s="365" t="s">
        <v>579</v>
      </c>
      <c r="Q150" s="366">
        <v>1</v>
      </c>
    </row>
    <row r="151" spans="5:17" x14ac:dyDescent="0.2">
      <c r="E151" s="365" t="s">
        <v>740</v>
      </c>
      <c r="F151" s="367" t="s">
        <v>1706</v>
      </c>
      <c r="G151" s="366" t="s">
        <v>579</v>
      </c>
      <c r="H151" s="365" t="s">
        <v>741</v>
      </c>
      <c r="I151" s="365" t="s">
        <v>1131</v>
      </c>
      <c r="J151" s="365" t="s">
        <v>1144</v>
      </c>
      <c r="K151" s="365" t="s">
        <v>579</v>
      </c>
      <c r="L151" s="365" t="s">
        <v>1096</v>
      </c>
      <c r="M151" s="365" t="s">
        <v>1257</v>
      </c>
      <c r="N151" s="366"/>
      <c r="O151" s="365" t="s">
        <v>1258</v>
      </c>
      <c r="P151" s="365" t="s">
        <v>579</v>
      </c>
      <c r="Q151" s="366">
        <v>1</v>
      </c>
    </row>
    <row r="152" spans="5:17" x14ac:dyDescent="0.2">
      <c r="E152" s="365" t="s">
        <v>742</v>
      </c>
      <c r="F152" s="367" t="s">
        <v>1707</v>
      </c>
      <c r="G152" s="366" t="s">
        <v>579</v>
      </c>
      <c r="H152" s="365" t="s">
        <v>741</v>
      </c>
      <c r="I152" s="365" t="s">
        <v>1131</v>
      </c>
      <c r="J152" s="365" t="s">
        <v>1144</v>
      </c>
      <c r="K152" s="365" t="s">
        <v>579</v>
      </c>
      <c r="L152" s="365" t="s">
        <v>1097</v>
      </c>
      <c r="M152" s="365" t="s">
        <v>1257</v>
      </c>
      <c r="N152" s="366"/>
      <c r="O152" s="365" t="s">
        <v>1258</v>
      </c>
      <c r="P152" s="365" t="s">
        <v>579</v>
      </c>
      <c r="Q152" s="366">
        <v>1</v>
      </c>
    </row>
    <row r="153" spans="5:17" x14ac:dyDescent="0.2">
      <c r="E153" s="365" t="s">
        <v>743</v>
      </c>
      <c r="F153" s="367" t="s">
        <v>1671</v>
      </c>
      <c r="G153" s="366" t="s">
        <v>579</v>
      </c>
      <c r="H153" s="365" t="s">
        <v>744</v>
      </c>
      <c r="I153" s="365" t="s">
        <v>1131</v>
      </c>
      <c r="J153" s="365" t="s">
        <v>1145</v>
      </c>
      <c r="K153" s="365" t="s">
        <v>579</v>
      </c>
      <c r="L153" s="365" t="s">
        <v>1095</v>
      </c>
      <c r="M153" s="365" t="s">
        <v>1257</v>
      </c>
      <c r="N153" s="366"/>
      <c r="O153" s="365" t="s">
        <v>1258</v>
      </c>
      <c r="P153" s="365" t="s">
        <v>579</v>
      </c>
      <c r="Q153" s="366">
        <v>1</v>
      </c>
    </row>
    <row r="154" spans="5:17" x14ac:dyDescent="0.2">
      <c r="E154" s="365" t="s">
        <v>1617</v>
      </c>
      <c r="F154" s="367" t="s">
        <v>1374</v>
      </c>
      <c r="G154" s="366" t="s">
        <v>579</v>
      </c>
      <c r="H154" s="365" t="s">
        <v>744</v>
      </c>
      <c r="I154" s="365" t="s">
        <v>1131</v>
      </c>
      <c r="J154" s="365" t="s">
        <v>1145</v>
      </c>
      <c r="K154" s="365" t="s">
        <v>579</v>
      </c>
      <c r="L154" s="365" t="s">
        <v>1095</v>
      </c>
      <c r="M154" s="365" t="s">
        <v>1257</v>
      </c>
      <c r="N154" s="366"/>
      <c r="O154" s="365" t="s">
        <v>1258</v>
      </c>
      <c r="P154" s="365" t="s">
        <v>579</v>
      </c>
      <c r="Q154" s="366">
        <v>1</v>
      </c>
    </row>
    <row r="155" spans="5:17" x14ac:dyDescent="0.2">
      <c r="E155" s="365" t="s">
        <v>1618</v>
      </c>
      <c r="F155" s="367" t="s">
        <v>1375</v>
      </c>
      <c r="G155" s="366" t="s">
        <v>579</v>
      </c>
      <c r="H155" s="365" t="s">
        <v>744</v>
      </c>
      <c r="I155" s="365" t="s">
        <v>1131</v>
      </c>
      <c r="J155" s="365" t="s">
        <v>1145</v>
      </c>
      <c r="K155" s="365" t="s">
        <v>579</v>
      </c>
      <c r="L155" s="365" t="s">
        <v>1095</v>
      </c>
      <c r="M155" s="365" t="s">
        <v>1257</v>
      </c>
      <c r="N155" s="366"/>
      <c r="O155" s="365" t="s">
        <v>1258</v>
      </c>
      <c r="P155" s="365" t="s">
        <v>579</v>
      </c>
      <c r="Q155" s="366">
        <v>1</v>
      </c>
    </row>
    <row r="156" spans="5:17" x14ac:dyDescent="0.2">
      <c r="E156" s="365" t="s">
        <v>745</v>
      </c>
      <c r="F156" s="367" t="s">
        <v>1376</v>
      </c>
      <c r="G156" s="366" t="s">
        <v>579</v>
      </c>
      <c r="H156" s="365" t="s">
        <v>746</v>
      </c>
      <c r="I156" s="365" t="s">
        <v>1131</v>
      </c>
      <c r="J156" s="365" t="s">
        <v>1146</v>
      </c>
      <c r="K156" s="365" t="s">
        <v>579</v>
      </c>
      <c r="L156" s="365" t="s">
        <v>1095</v>
      </c>
      <c r="M156" s="365" t="s">
        <v>1257</v>
      </c>
      <c r="N156" s="366"/>
      <c r="O156" s="365" t="s">
        <v>1258</v>
      </c>
      <c r="P156" s="365" t="s">
        <v>579</v>
      </c>
      <c r="Q156" s="366">
        <v>1</v>
      </c>
    </row>
    <row r="157" spans="5:17" x14ac:dyDescent="0.2">
      <c r="E157" s="365" t="s">
        <v>1619</v>
      </c>
      <c r="F157" s="367" t="s">
        <v>1672</v>
      </c>
      <c r="G157" s="366" t="s">
        <v>579</v>
      </c>
      <c r="H157" s="365" t="s">
        <v>746</v>
      </c>
      <c r="I157" s="365" t="s">
        <v>1131</v>
      </c>
      <c r="J157" s="365" t="s">
        <v>1146</v>
      </c>
      <c r="K157" s="365" t="s">
        <v>579</v>
      </c>
      <c r="L157" s="365" t="s">
        <v>1095</v>
      </c>
      <c r="M157" s="365" t="s">
        <v>1257</v>
      </c>
      <c r="N157" s="366"/>
      <c r="O157" s="365" t="s">
        <v>1258</v>
      </c>
      <c r="P157" s="365" t="s">
        <v>579</v>
      </c>
      <c r="Q157" s="366">
        <v>1</v>
      </c>
    </row>
    <row r="158" spans="5:17" x14ac:dyDescent="0.2">
      <c r="E158" s="365" t="s">
        <v>1620</v>
      </c>
      <c r="F158" s="367" t="s">
        <v>1673</v>
      </c>
      <c r="G158" s="366" t="s">
        <v>579</v>
      </c>
      <c r="H158" s="365" t="s">
        <v>746</v>
      </c>
      <c r="I158" s="365" t="s">
        <v>1131</v>
      </c>
      <c r="J158" s="365" t="s">
        <v>1146</v>
      </c>
      <c r="K158" s="365" t="s">
        <v>579</v>
      </c>
      <c r="L158" s="365" t="s">
        <v>1095</v>
      </c>
      <c r="M158" s="365" t="s">
        <v>1257</v>
      </c>
      <c r="N158" s="366"/>
      <c r="O158" s="365" t="s">
        <v>1258</v>
      </c>
      <c r="P158" s="365" t="s">
        <v>579</v>
      </c>
      <c r="Q158" s="366">
        <v>1</v>
      </c>
    </row>
    <row r="159" spans="5:17" x14ac:dyDescent="0.2">
      <c r="E159" s="365" t="s">
        <v>747</v>
      </c>
      <c r="F159" s="367" t="s">
        <v>1377</v>
      </c>
      <c r="G159" s="366" t="s">
        <v>579</v>
      </c>
      <c r="H159" s="365" t="s">
        <v>748</v>
      </c>
      <c r="I159" s="365" t="s">
        <v>1131</v>
      </c>
      <c r="J159" s="365" t="s">
        <v>1147</v>
      </c>
      <c r="K159" s="365" t="s">
        <v>579</v>
      </c>
      <c r="L159" s="365" t="s">
        <v>1095</v>
      </c>
      <c r="M159" s="365" t="s">
        <v>1257</v>
      </c>
      <c r="N159" s="366"/>
      <c r="O159" s="365" t="s">
        <v>1258</v>
      </c>
      <c r="P159" s="365" t="s">
        <v>579</v>
      </c>
      <c r="Q159" s="366">
        <v>1</v>
      </c>
    </row>
    <row r="160" spans="5:17" x14ac:dyDescent="0.2">
      <c r="E160" s="365" t="s">
        <v>749</v>
      </c>
      <c r="F160" s="367" t="s">
        <v>1674</v>
      </c>
      <c r="G160" s="366" t="s">
        <v>579</v>
      </c>
      <c r="H160" s="365" t="s">
        <v>748</v>
      </c>
      <c r="I160" s="365" t="s">
        <v>1131</v>
      </c>
      <c r="J160" s="365" t="s">
        <v>1147</v>
      </c>
      <c r="K160" s="365" t="s">
        <v>579</v>
      </c>
      <c r="L160" s="365" t="s">
        <v>1096</v>
      </c>
      <c r="M160" s="365" t="s">
        <v>1257</v>
      </c>
      <c r="N160" s="366"/>
      <c r="O160" s="365" t="s">
        <v>1258</v>
      </c>
      <c r="P160" s="365" t="s">
        <v>579</v>
      </c>
      <c r="Q160" s="366">
        <v>1</v>
      </c>
    </row>
    <row r="161" spans="5:17" x14ac:dyDescent="0.2">
      <c r="E161" s="365" t="s">
        <v>750</v>
      </c>
      <c r="F161" s="367" t="s">
        <v>1675</v>
      </c>
      <c r="G161" s="366" t="s">
        <v>579</v>
      </c>
      <c r="H161" s="365" t="s">
        <v>748</v>
      </c>
      <c r="I161" s="365" t="s">
        <v>1131</v>
      </c>
      <c r="J161" s="365" t="s">
        <v>1147</v>
      </c>
      <c r="K161" s="365" t="s">
        <v>579</v>
      </c>
      <c r="L161" s="365" t="s">
        <v>1097</v>
      </c>
      <c r="M161" s="365" t="s">
        <v>1257</v>
      </c>
      <c r="N161" s="366"/>
      <c r="O161" s="365" t="s">
        <v>1258</v>
      </c>
      <c r="P161" s="365" t="s">
        <v>579</v>
      </c>
      <c r="Q161" s="366">
        <v>1</v>
      </c>
    </row>
    <row r="162" spans="5:17" x14ac:dyDescent="0.2">
      <c r="E162" s="365" t="s">
        <v>751</v>
      </c>
      <c r="F162" s="367" t="s">
        <v>1378</v>
      </c>
      <c r="G162" s="366" t="s">
        <v>579</v>
      </c>
      <c r="H162" s="365" t="s">
        <v>752</v>
      </c>
      <c r="I162" s="365" t="s">
        <v>1131</v>
      </c>
      <c r="J162" s="365" t="s">
        <v>1148</v>
      </c>
      <c r="K162" s="365" t="s">
        <v>579</v>
      </c>
      <c r="L162" s="365" t="s">
        <v>1095</v>
      </c>
      <c r="M162" s="365" t="s">
        <v>1257</v>
      </c>
      <c r="N162" s="366"/>
      <c r="O162" s="365" t="s">
        <v>1258</v>
      </c>
      <c r="P162" s="365" t="s">
        <v>579</v>
      </c>
      <c r="Q162" s="366">
        <v>1</v>
      </c>
    </row>
    <row r="163" spans="5:17" x14ac:dyDescent="0.2">
      <c r="E163" s="365" t="s">
        <v>753</v>
      </c>
      <c r="F163" s="367" t="s">
        <v>1379</v>
      </c>
      <c r="G163" s="366" t="s">
        <v>579</v>
      </c>
      <c r="H163" s="365" t="s">
        <v>752</v>
      </c>
      <c r="I163" s="365" t="s">
        <v>1131</v>
      </c>
      <c r="J163" s="365" t="s">
        <v>1148</v>
      </c>
      <c r="K163" s="365" t="s">
        <v>579</v>
      </c>
      <c r="L163" s="365" t="s">
        <v>1096</v>
      </c>
      <c r="M163" s="365" t="s">
        <v>1257</v>
      </c>
      <c r="N163" s="366"/>
      <c r="O163" s="365" t="s">
        <v>1258</v>
      </c>
      <c r="P163" s="365" t="s">
        <v>579</v>
      </c>
      <c r="Q163" s="366">
        <v>1</v>
      </c>
    </row>
    <row r="164" spans="5:17" x14ac:dyDescent="0.2">
      <c r="E164" s="365" t="s">
        <v>754</v>
      </c>
      <c r="F164" s="367" t="s">
        <v>1380</v>
      </c>
      <c r="G164" s="366" t="s">
        <v>579</v>
      </c>
      <c r="H164" s="365" t="s">
        <v>752</v>
      </c>
      <c r="I164" s="365" t="s">
        <v>1131</v>
      </c>
      <c r="J164" s="365" t="s">
        <v>1148</v>
      </c>
      <c r="K164" s="365" t="s">
        <v>579</v>
      </c>
      <c r="L164" s="365" t="s">
        <v>1097</v>
      </c>
      <c r="M164" s="365" t="s">
        <v>1257</v>
      </c>
      <c r="N164" s="366"/>
      <c r="O164" s="365" t="s">
        <v>1258</v>
      </c>
      <c r="P164" s="365" t="s">
        <v>579</v>
      </c>
      <c r="Q164" s="366">
        <v>1</v>
      </c>
    </row>
    <row r="165" spans="5:17" x14ac:dyDescent="0.2">
      <c r="E165" s="365" t="s">
        <v>755</v>
      </c>
      <c r="F165" s="367" t="s">
        <v>1381</v>
      </c>
      <c r="G165" s="366" t="s">
        <v>579</v>
      </c>
      <c r="H165" s="365" t="s">
        <v>756</v>
      </c>
      <c r="I165" s="365" t="s">
        <v>1131</v>
      </c>
      <c r="J165" s="365" t="s">
        <v>1149</v>
      </c>
      <c r="K165" s="365" t="s">
        <v>579</v>
      </c>
      <c r="L165" s="365" t="s">
        <v>1095</v>
      </c>
      <c r="M165" s="365" t="s">
        <v>1257</v>
      </c>
      <c r="N165" s="366"/>
      <c r="O165" s="365" t="s">
        <v>1258</v>
      </c>
      <c r="P165" s="365" t="s">
        <v>579</v>
      </c>
      <c r="Q165" s="366">
        <v>1</v>
      </c>
    </row>
    <row r="166" spans="5:17" x14ac:dyDescent="0.2">
      <c r="E166" s="365" t="s">
        <v>757</v>
      </c>
      <c r="F166" s="367" t="s">
        <v>1382</v>
      </c>
      <c r="G166" s="366" t="s">
        <v>579</v>
      </c>
      <c r="H166" s="365" t="s">
        <v>756</v>
      </c>
      <c r="I166" s="365" t="s">
        <v>1131</v>
      </c>
      <c r="J166" s="365" t="s">
        <v>1149</v>
      </c>
      <c r="K166" s="365" t="s">
        <v>579</v>
      </c>
      <c r="L166" s="365" t="s">
        <v>1096</v>
      </c>
      <c r="M166" s="365" t="s">
        <v>1257</v>
      </c>
      <c r="N166" s="366"/>
      <c r="O166" s="365" t="s">
        <v>1258</v>
      </c>
      <c r="P166" s="365" t="s">
        <v>579</v>
      </c>
      <c r="Q166" s="366">
        <v>1</v>
      </c>
    </row>
    <row r="167" spans="5:17" x14ac:dyDescent="0.2">
      <c r="E167" s="365" t="s">
        <v>758</v>
      </c>
      <c r="F167" s="367" t="s">
        <v>1383</v>
      </c>
      <c r="G167" s="366" t="s">
        <v>579</v>
      </c>
      <c r="H167" s="365" t="s">
        <v>756</v>
      </c>
      <c r="I167" s="365" t="s">
        <v>1131</v>
      </c>
      <c r="J167" s="365" t="s">
        <v>1149</v>
      </c>
      <c r="K167" s="365" t="s">
        <v>579</v>
      </c>
      <c r="L167" s="365" t="s">
        <v>1097</v>
      </c>
      <c r="M167" s="365" t="s">
        <v>1257</v>
      </c>
      <c r="N167" s="366"/>
      <c r="O167" s="365" t="s">
        <v>1258</v>
      </c>
      <c r="P167" s="365" t="s">
        <v>579</v>
      </c>
      <c r="Q167" s="366">
        <v>1</v>
      </c>
    </row>
    <row r="168" spans="5:17" x14ac:dyDescent="0.2">
      <c r="E168" s="365" t="s">
        <v>759</v>
      </c>
      <c r="F168" s="367" t="s">
        <v>1676</v>
      </c>
      <c r="G168" s="366" t="s">
        <v>579</v>
      </c>
      <c r="H168" s="365" t="s">
        <v>760</v>
      </c>
      <c r="I168" s="365" t="s">
        <v>1150</v>
      </c>
      <c r="J168" s="365" t="s">
        <v>1151</v>
      </c>
      <c r="K168" s="365" t="s">
        <v>579</v>
      </c>
      <c r="L168" s="365" t="s">
        <v>1095</v>
      </c>
      <c r="M168" s="365" t="s">
        <v>1257</v>
      </c>
      <c r="N168" s="366"/>
      <c r="O168" s="365" t="s">
        <v>1258</v>
      </c>
      <c r="P168" s="365" t="s">
        <v>579</v>
      </c>
      <c r="Q168" s="366">
        <v>1</v>
      </c>
    </row>
    <row r="169" spans="5:17" x14ac:dyDescent="0.2">
      <c r="E169" s="365" t="s">
        <v>761</v>
      </c>
      <c r="F169" s="367" t="s">
        <v>1677</v>
      </c>
      <c r="G169" s="366" t="s">
        <v>579</v>
      </c>
      <c r="H169" s="365" t="s">
        <v>760</v>
      </c>
      <c r="I169" s="365" t="s">
        <v>1150</v>
      </c>
      <c r="J169" s="365" t="s">
        <v>1151</v>
      </c>
      <c r="K169" s="365" t="s">
        <v>579</v>
      </c>
      <c r="L169" s="365" t="s">
        <v>1096</v>
      </c>
      <c r="M169" s="365" t="s">
        <v>1257</v>
      </c>
      <c r="N169" s="366"/>
      <c r="O169" s="365" t="s">
        <v>1258</v>
      </c>
      <c r="P169" s="365" t="s">
        <v>579</v>
      </c>
      <c r="Q169" s="366">
        <v>1</v>
      </c>
    </row>
    <row r="170" spans="5:17" x14ac:dyDescent="0.2">
      <c r="E170" s="365" t="s">
        <v>762</v>
      </c>
      <c r="F170" s="367" t="s">
        <v>1678</v>
      </c>
      <c r="G170" s="366" t="s">
        <v>579</v>
      </c>
      <c r="H170" s="365" t="s">
        <v>760</v>
      </c>
      <c r="I170" s="365" t="s">
        <v>1150</v>
      </c>
      <c r="J170" s="365" t="s">
        <v>1151</v>
      </c>
      <c r="K170" s="365" t="s">
        <v>579</v>
      </c>
      <c r="L170" s="365" t="s">
        <v>1097</v>
      </c>
      <c r="M170" s="365" t="s">
        <v>1257</v>
      </c>
      <c r="N170" s="366"/>
      <c r="O170" s="365" t="s">
        <v>1258</v>
      </c>
      <c r="P170" s="365" t="s">
        <v>579</v>
      </c>
      <c r="Q170" s="366">
        <v>1</v>
      </c>
    </row>
    <row r="171" spans="5:17" x14ac:dyDescent="0.2">
      <c r="E171" s="365" t="s">
        <v>763</v>
      </c>
      <c r="F171" s="367" t="s">
        <v>1384</v>
      </c>
      <c r="G171" s="366" t="s">
        <v>579</v>
      </c>
      <c r="H171" s="365" t="s">
        <v>764</v>
      </c>
      <c r="I171" s="365" t="s">
        <v>1150</v>
      </c>
      <c r="J171" s="365" t="s">
        <v>1152</v>
      </c>
      <c r="K171" s="365" t="s">
        <v>579</v>
      </c>
      <c r="L171" s="365" t="s">
        <v>1095</v>
      </c>
      <c r="M171" s="365" t="s">
        <v>1257</v>
      </c>
      <c r="N171" s="366"/>
      <c r="O171" s="365" t="s">
        <v>1258</v>
      </c>
      <c r="P171" s="365" t="s">
        <v>579</v>
      </c>
      <c r="Q171" s="366">
        <v>1</v>
      </c>
    </row>
    <row r="172" spans="5:17" x14ac:dyDescent="0.2">
      <c r="E172" s="365" t="s">
        <v>765</v>
      </c>
      <c r="F172" s="367" t="s">
        <v>1385</v>
      </c>
      <c r="G172" s="366" t="s">
        <v>579</v>
      </c>
      <c r="H172" s="365" t="s">
        <v>764</v>
      </c>
      <c r="I172" s="365" t="s">
        <v>1150</v>
      </c>
      <c r="J172" s="365" t="s">
        <v>1152</v>
      </c>
      <c r="K172" s="365" t="s">
        <v>579</v>
      </c>
      <c r="L172" s="365" t="s">
        <v>1096</v>
      </c>
      <c r="M172" s="365" t="s">
        <v>1257</v>
      </c>
      <c r="N172" s="366"/>
      <c r="O172" s="365" t="s">
        <v>1258</v>
      </c>
      <c r="P172" s="365" t="s">
        <v>579</v>
      </c>
      <c r="Q172" s="366">
        <v>1</v>
      </c>
    </row>
    <row r="173" spans="5:17" x14ac:dyDescent="0.2">
      <c r="E173" s="365" t="s">
        <v>766</v>
      </c>
      <c r="F173" s="367" t="s">
        <v>1386</v>
      </c>
      <c r="G173" s="366" t="s">
        <v>579</v>
      </c>
      <c r="H173" s="365" t="s">
        <v>764</v>
      </c>
      <c r="I173" s="365" t="s">
        <v>1150</v>
      </c>
      <c r="J173" s="365" t="s">
        <v>1152</v>
      </c>
      <c r="K173" s="365" t="s">
        <v>579</v>
      </c>
      <c r="L173" s="365" t="s">
        <v>1097</v>
      </c>
      <c r="M173" s="365" t="s">
        <v>1257</v>
      </c>
      <c r="N173" s="366"/>
      <c r="O173" s="365" t="s">
        <v>1258</v>
      </c>
      <c r="P173" s="365" t="s">
        <v>579</v>
      </c>
      <c r="Q173" s="366">
        <v>1</v>
      </c>
    </row>
    <row r="174" spans="5:17" x14ac:dyDescent="0.2">
      <c r="E174" s="365" t="s">
        <v>767</v>
      </c>
      <c r="F174" s="367" t="s">
        <v>1387</v>
      </c>
      <c r="G174" s="366" t="s">
        <v>579</v>
      </c>
      <c r="H174" s="365" t="s">
        <v>768</v>
      </c>
      <c r="I174" s="365" t="s">
        <v>1150</v>
      </c>
      <c r="J174" s="365" t="s">
        <v>1153</v>
      </c>
      <c r="K174" s="365" t="s">
        <v>579</v>
      </c>
      <c r="L174" s="365" t="s">
        <v>1095</v>
      </c>
      <c r="M174" s="365" t="s">
        <v>1257</v>
      </c>
      <c r="N174" s="366"/>
      <c r="O174" s="365" t="s">
        <v>1258</v>
      </c>
      <c r="P174" s="365" t="s">
        <v>579</v>
      </c>
      <c r="Q174" s="366">
        <v>1</v>
      </c>
    </row>
    <row r="175" spans="5:17" x14ac:dyDescent="0.2">
      <c r="E175" s="365" t="s">
        <v>769</v>
      </c>
      <c r="F175" s="367" t="s">
        <v>1388</v>
      </c>
      <c r="G175" s="366" t="s">
        <v>579</v>
      </c>
      <c r="H175" s="365" t="s">
        <v>768</v>
      </c>
      <c r="I175" s="365" t="s">
        <v>1150</v>
      </c>
      <c r="J175" s="365" t="s">
        <v>1153</v>
      </c>
      <c r="K175" s="365" t="s">
        <v>579</v>
      </c>
      <c r="L175" s="365" t="s">
        <v>1096</v>
      </c>
      <c r="M175" s="365" t="s">
        <v>1257</v>
      </c>
      <c r="N175" s="366"/>
      <c r="O175" s="365" t="s">
        <v>1258</v>
      </c>
      <c r="P175" s="365" t="s">
        <v>579</v>
      </c>
      <c r="Q175" s="366">
        <v>1</v>
      </c>
    </row>
    <row r="176" spans="5:17" x14ac:dyDescent="0.2">
      <c r="E176" s="365" t="s">
        <v>770</v>
      </c>
      <c r="F176" s="367" t="s">
        <v>1389</v>
      </c>
      <c r="G176" s="366" t="s">
        <v>579</v>
      </c>
      <c r="H176" s="365" t="s">
        <v>768</v>
      </c>
      <c r="I176" s="365" t="s">
        <v>1150</v>
      </c>
      <c r="J176" s="365" t="s">
        <v>1153</v>
      </c>
      <c r="K176" s="365" t="s">
        <v>579</v>
      </c>
      <c r="L176" s="365" t="s">
        <v>1097</v>
      </c>
      <c r="M176" s="365" t="s">
        <v>1257</v>
      </c>
      <c r="N176" s="366"/>
      <c r="O176" s="365" t="s">
        <v>1258</v>
      </c>
      <c r="P176" s="365" t="s">
        <v>579</v>
      </c>
      <c r="Q176" s="366">
        <v>1</v>
      </c>
    </row>
    <row r="177" spans="5:17" x14ac:dyDescent="0.2">
      <c r="E177" s="365" t="s">
        <v>771</v>
      </c>
      <c r="F177" s="367" t="s">
        <v>1390</v>
      </c>
      <c r="G177" s="366" t="s">
        <v>579</v>
      </c>
      <c r="H177" s="365" t="s">
        <v>772</v>
      </c>
      <c r="I177" s="365" t="s">
        <v>1150</v>
      </c>
      <c r="J177" s="365" t="s">
        <v>1154</v>
      </c>
      <c r="K177" s="365" t="s">
        <v>579</v>
      </c>
      <c r="L177" s="365" t="s">
        <v>1095</v>
      </c>
      <c r="M177" s="365" t="s">
        <v>1257</v>
      </c>
      <c r="N177" s="366"/>
      <c r="O177" s="365" t="s">
        <v>1258</v>
      </c>
      <c r="P177" s="365" t="s">
        <v>579</v>
      </c>
      <c r="Q177" s="366">
        <v>1</v>
      </c>
    </row>
    <row r="178" spans="5:17" x14ac:dyDescent="0.2">
      <c r="E178" s="365" t="s">
        <v>773</v>
      </c>
      <c r="F178" s="367" t="s">
        <v>1391</v>
      </c>
      <c r="G178" s="366" t="s">
        <v>579</v>
      </c>
      <c r="H178" s="365" t="s">
        <v>772</v>
      </c>
      <c r="I178" s="365" t="s">
        <v>1150</v>
      </c>
      <c r="J178" s="365" t="s">
        <v>1154</v>
      </c>
      <c r="K178" s="365" t="s">
        <v>579</v>
      </c>
      <c r="L178" s="365" t="s">
        <v>1096</v>
      </c>
      <c r="M178" s="365" t="s">
        <v>1257</v>
      </c>
      <c r="N178" s="366"/>
      <c r="O178" s="365" t="s">
        <v>1258</v>
      </c>
      <c r="P178" s="365" t="s">
        <v>579</v>
      </c>
      <c r="Q178" s="366">
        <v>1</v>
      </c>
    </row>
    <row r="179" spans="5:17" x14ac:dyDescent="0.2">
      <c r="E179" s="365" t="s">
        <v>774</v>
      </c>
      <c r="F179" s="367" t="s">
        <v>1392</v>
      </c>
      <c r="G179" s="366" t="s">
        <v>579</v>
      </c>
      <c r="H179" s="365" t="s">
        <v>772</v>
      </c>
      <c r="I179" s="365" t="s">
        <v>1150</v>
      </c>
      <c r="J179" s="365" t="s">
        <v>1154</v>
      </c>
      <c r="K179" s="365" t="s">
        <v>579</v>
      </c>
      <c r="L179" s="365" t="s">
        <v>1097</v>
      </c>
      <c r="M179" s="365" t="s">
        <v>1257</v>
      </c>
      <c r="N179" s="366"/>
      <c r="O179" s="365" t="s">
        <v>1258</v>
      </c>
      <c r="P179" s="365" t="s">
        <v>579</v>
      </c>
      <c r="Q179" s="366">
        <v>1</v>
      </c>
    </row>
    <row r="180" spans="5:17" x14ac:dyDescent="0.2">
      <c r="E180" s="365" t="s">
        <v>775</v>
      </c>
      <c r="F180" s="367" t="s">
        <v>1393</v>
      </c>
      <c r="G180" s="366" t="s">
        <v>579</v>
      </c>
      <c r="H180" s="365" t="s">
        <v>776</v>
      </c>
      <c r="I180" s="365" t="s">
        <v>1150</v>
      </c>
      <c r="J180" s="365" t="s">
        <v>1155</v>
      </c>
      <c r="K180" s="365" t="s">
        <v>579</v>
      </c>
      <c r="L180" s="365" t="s">
        <v>1095</v>
      </c>
      <c r="M180" s="365" t="s">
        <v>1257</v>
      </c>
      <c r="N180" s="366"/>
      <c r="O180" s="365" t="s">
        <v>1258</v>
      </c>
      <c r="P180" s="365" t="s">
        <v>579</v>
      </c>
      <c r="Q180" s="366">
        <v>1</v>
      </c>
    </row>
    <row r="181" spans="5:17" x14ac:dyDescent="0.2">
      <c r="E181" s="365" t="s">
        <v>777</v>
      </c>
      <c r="F181" s="367" t="s">
        <v>1394</v>
      </c>
      <c r="G181" s="366" t="s">
        <v>579</v>
      </c>
      <c r="H181" s="365" t="s">
        <v>776</v>
      </c>
      <c r="I181" s="365" t="s">
        <v>1150</v>
      </c>
      <c r="J181" s="365" t="s">
        <v>1155</v>
      </c>
      <c r="K181" s="365" t="s">
        <v>579</v>
      </c>
      <c r="L181" s="365" t="s">
        <v>1096</v>
      </c>
      <c r="M181" s="365" t="s">
        <v>1257</v>
      </c>
      <c r="N181" s="366"/>
      <c r="O181" s="365" t="s">
        <v>1258</v>
      </c>
      <c r="P181" s="365" t="s">
        <v>579</v>
      </c>
      <c r="Q181" s="366">
        <v>1</v>
      </c>
    </row>
    <row r="182" spans="5:17" x14ac:dyDescent="0.2">
      <c r="E182" s="365" t="s">
        <v>778</v>
      </c>
      <c r="F182" s="367" t="s">
        <v>1395</v>
      </c>
      <c r="G182" s="366" t="s">
        <v>579</v>
      </c>
      <c r="H182" s="365" t="s">
        <v>776</v>
      </c>
      <c r="I182" s="365" t="s">
        <v>1150</v>
      </c>
      <c r="J182" s="365" t="s">
        <v>1155</v>
      </c>
      <c r="K182" s="365" t="s">
        <v>579</v>
      </c>
      <c r="L182" s="365" t="s">
        <v>1097</v>
      </c>
      <c r="M182" s="365" t="s">
        <v>1257</v>
      </c>
      <c r="N182" s="366"/>
      <c r="O182" s="365" t="s">
        <v>1258</v>
      </c>
      <c r="P182" s="365" t="s">
        <v>579</v>
      </c>
      <c r="Q182" s="366">
        <v>1</v>
      </c>
    </row>
    <row r="183" spans="5:17" x14ac:dyDescent="0.2">
      <c r="E183" s="365" t="s">
        <v>1621</v>
      </c>
      <c r="F183" s="367" t="s">
        <v>1396</v>
      </c>
      <c r="G183" s="366" t="s">
        <v>579</v>
      </c>
      <c r="H183" s="365" t="s">
        <v>1624</v>
      </c>
      <c r="I183" s="365" t="s">
        <v>1150</v>
      </c>
      <c r="J183" s="365" t="s">
        <v>1155</v>
      </c>
      <c r="K183" s="365" t="s">
        <v>579</v>
      </c>
      <c r="L183" s="365" t="s">
        <v>1095</v>
      </c>
      <c r="M183" s="365" t="s">
        <v>1257</v>
      </c>
      <c r="N183" s="366"/>
      <c r="O183" s="365" t="s">
        <v>1258</v>
      </c>
      <c r="P183" s="365" t="s">
        <v>579</v>
      </c>
      <c r="Q183" s="366">
        <v>1</v>
      </c>
    </row>
    <row r="184" spans="5:17" x14ac:dyDescent="0.2">
      <c r="E184" s="365" t="s">
        <v>1622</v>
      </c>
      <c r="F184" s="367" t="s">
        <v>1397</v>
      </c>
      <c r="G184" s="366" t="s">
        <v>579</v>
      </c>
      <c r="H184" s="365" t="s">
        <v>1624</v>
      </c>
      <c r="I184" s="365" t="s">
        <v>1150</v>
      </c>
      <c r="J184" s="365" t="s">
        <v>1155</v>
      </c>
      <c r="K184" s="365" t="s">
        <v>579</v>
      </c>
      <c r="L184" s="365" t="s">
        <v>1096</v>
      </c>
      <c r="M184" s="365" t="s">
        <v>1257</v>
      </c>
      <c r="N184" s="366"/>
      <c r="O184" s="365" t="s">
        <v>1258</v>
      </c>
      <c r="P184" s="365" t="s">
        <v>579</v>
      </c>
      <c r="Q184" s="366">
        <v>1</v>
      </c>
    </row>
    <row r="185" spans="5:17" x14ac:dyDescent="0.2">
      <c r="E185" s="365" t="s">
        <v>1623</v>
      </c>
      <c r="F185" s="367" t="s">
        <v>1398</v>
      </c>
      <c r="G185" s="366" t="s">
        <v>579</v>
      </c>
      <c r="H185" s="365" t="s">
        <v>1624</v>
      </c>
      <c r="I185" s="365" t="s">
        <v>1150</v>
      </c>
      <c r="J185" s="365" t="s">
        <v>1155</v>
      </c>
      <c r="K185" s="365" t="s">
        <v>579</v>
      </c>
      <c r="L185" s="365" t="s">
        <v>1097</v>
      </c>
      <c r="M185" s="365" t="s">
        <v>1257</v>
      </c>
      <c r="N185" s="366"/>
      <c r="O185" s="365" t="s">
        <v>1258</v>
      </c>
      <c r="P185" s="365" t="s">
        <v>579</v>
      </c>
      <c r="Q185" s="366">
        <v>1</v>
      </c>
    </row>
    <row r="186" spans="5:17" x14ac:dyDescent="0.2">
      <c r="E186" s="365" t="s">
        <v>779</v>
      </c>
      <c r="F186" s="367" t="s">
        <v>1399</v>
      </c>
      <c r="G186" s="366" t="s">
        <v>579</v>
      </c>
      <c r="H186" s="365" t="s">
        <v>780</v>
      </c>
      <c r="I186" s="365" t="s">
        <v>1150</v>
      </c>
      <c r="J186" s="365" t="s">
        <v>1156</v>
      </c>
      <c r="K186" s="365" t="s">
        <v>579</v>
      </c>
      <c r="L186" s="365" t="s">
        <v>1095</v>
      </c>
      <c r="M186" s="365" t="s">
        <v>1257</v>
      </c>
      <c r="N186" s="366"/>
      <c r="O186" s="365" t="s">
        <v>1258</v>
      </c>
      <c r="P186" s="365" t="s">
        <v>579</v>
      </c>
      <c r="Q186" s="366">
        <v>1</v>
      </c>
    </row>
    <row r="187" spans="5:17" x14ac:dyDescent="0.2">
      <c r="E187" s="365" t="s">
        <v>781</v>
      </c>
      <c r="F187" s="367" t="s">
        <v>1400</v>
      </c>
      <c r="G187" s="366" t="s">
        <v>579</v>
      </c>
      <c r="H187" s="365" t="s">
        <v>780</v>
      </c>
      <c r="I187" s="365" t="s">
        <v>1150</v>
      </c>
      <c r="J187" s="365" t="s">
        <v>1156</v>
      </c>
      <c r="K187" s="365" t="s">
        <v>579</v>
      </c>
      <c r="L187" s="365" t="s">
        <v>1096</v>
      </c>
      <c r="M187" s="365" t="s">
        <v>1257</v>
      </c>
      <c r="N187" s="366"/>
      <c r="O187" s="365" t="s">
        <v>1258</v>
      </c>
      <c r="P187" s="365" t="s">
        <v>579</v>
      </c>
      <c r="Q187" s="366">
        <v>1</v>
      </c>
    </row>
    <row r="188" spans="5:17" x14ac:dyDescent="0.2">
      <c r="E188" s="365" t="s">
        <v>782</v>
      </c>
      <c r="F188" s="367" t="s">
        <v>1401</v>
      </c>
      <c r="G188" s="366" t="s">
        <v>579</v>
      </c>
      <c r="H188" s="365" t="s">
        <v>780</v>
      </c>
      <c r="I188" s="365" t="s">
        <v>1150</v>
      </c>
      <c r="J188" s="365" t="s">
        <v>1156</v>
      </c>
      <c r="K188" s="365" t="s">
        <v>579</v>
      </c>
      <c r="L188" s="365" t="s">
        <v>1097</v>
      </c>
      <c r="M188" s="365" t="s">
        <v>1257</v>
      </c>
      <c r="N188" s="366"/>
      <c r="O188" s="365" t="s">
        <v>1258</v>
      </c>
      <c r="P188" s="365" t="s">
        <v>579</v>
      </c>
      <c r="Q188" s="366">
        <v>1</v>
      </c>
    </row>
    <row r="189" spans="5:17" x14ac:dyDescent="0.2">
      <c r="E189" s="365" t="s">
        <v>783</v>
      </c>
      <c r="F189" s="367" t="s">
        <v>1402</v>
      </c>
      <c r="G189" s="366" t="s">
        <v>579</v>
      </c>
      <c r="H189" s="365" t="s">
        <v>784</v>
      </c>
      <c r="I189" s="365" t="s">
        <v>1150</v>
      </c>
      <c r="J189" s="365" t="s">
        <v>1157</v>
      </c>
      <c r="K189" s="365" t="s">
        <v>579</v>
      </c>
      <c r="L189" s="365" t="s">
        <v>1095</v>
      </c>
      <c r="M189" s="365" t="s">
        <v>1257</v>
      </c>
      <c r="N189" s="366"/>
      <c r="O189" s="365" t="s">
        <v>1258</v>
      </c>
      <c r="P189" s="365" t="s">
        <v>579</v>
      </c>
      <c r="Q189" s="366">
        <v>1</v>
      </c>
    </row>
    <row r="190" spans="5:17" x14ac:dyDescent="0.2">
      <c r="E190" s="365" t="s">
        <v>785</v>
      </c>
      <c r="F190" s="367" t="s">
        <v>1403</v>
      </c>
      <c r="G190" s="366" t="s">
        <v>579</v>
      </c>
      <c r="H190" s="365" t="s">
        <v>784</v>
      </c>
      <c r="I190" s="365" t="s">
        <v>1150</v>
      </c>
      <c r="J190" s="365" t="s">
        <v>1157</v>
      </c>
      <c r="K190" s="365" t="s">
        <v>579</v>
      </c>
      <c r="L190" s="365" t="s">
        <v>1096</v>
      </c>
      <c r="M190" s="365" t="s">
        <v>1257</v>
      </c>
      <c r="N190" s="366"/>
      <c r="O190" s="365" t="s">
        <v>1258</v>
      </c>
      <c r="P190" s="365" t="s">
        <v>579</v>
      </c>
      <c r="Q190" s="366">
        <v>1</v>
      </c>
    </row>
    <row r="191" spans="5:17" x14ac:dyDescent="0.2">
      <c r="E191" s="365" t="s">
        <v>786</v>
      </c>
      <c r="F191" s="367" t="s">
        <v>1404</v>
      </c>
      <c r="G191" s="366" t="s">
        <v>579</v>
      </c>
      <c r="H191" s="365" t="s">
        <v>784</v>
      </c>
      <c r="I191" s="365" t="s">
        <v>1150</v>
      </c>
      <c r="J191" s="365" t="s">
        <v>1157</v>
      </c>
      <c r="K191" s="365" t="s">
        <v>579</v>
      </c>
      <c r="L191" s="365" t="s">
        <v>1097</v>
      </c>
      <c r="M191" s="365" t="s">
        <v>1257</v>
      </c>
      <c r="N191" s="366"/>
      <c r="O191" s="365" t="s">
        <v>1258</v>
      </c>
      <c r="P191" s="365" t="s">
        <v>579</v>
      </c>
      <c r="Q191" s="366">
        <v>1</v>
      </c>
    </row>
    <row r="192" spans="5:17" x14ac:dyDescent="0.2">
      <c r="E192" s="365" t="s">
        <v>787</v>
      </c>
      <c r="F192" s="367" t="s">
        <v>1405</v>
      </c>
      <c r="G192" s="366" t="s">
        <v>579</v>
      </c>
      <c r="H192" s="365" t="s">
        <v>788</v>
      </c>
      <c r="I192" s="365" t="s">
        <v>1150</v>
      </c>
      <c r="J192" s="365" t="s">
        <v>1158</v>
      </c>
      <c r="K192" s="365" t="s">
        <v>579</v>
      </c>
      <c r="L192" s="365" t="s">
        <v>1095</v>
      </c>
      <c r="M192" s="365" t="s">
        <v>1257</v>
      </c>
      <c r="N192" s="366"/>
      <c r="O192" s="365" t="s">
        <v>1258</v>
      </c>
      <c r="P192" s="365" t="s">
        <v>579</v>
      </c>
      <c r="Q192" s="366">
        <v>1</v>
      </c>
    </row>
    <row r="193" spans="5:17" x14ac:dyDescent="0.2">
      <c r="E193" s="365" t="s">
        <v>789</v>
      </c>
      <c r="F193" s="367" t="s">
        <v>1406</v>
      </c>
      <c r="G193" s="366" t="s">
        <v>579</v>
      </c>
      <c r="H193" s="365" t="s">
        <v>788</v>
      </c>
      <c r="I193" s="365" t="s">
        <v>1150</v>
      </c>
      <c r="J193" s="365" t="s">
        <v>1158</v>
      </c>
      <c r="K193" s="365" t="s">
        <v>579</v>
      </c>
      <c r="L193" s="365" t="s">
        <v>1096</v>
      </c>
      <c r="M193" s="365" t="s">
        <v>1257</v>
      </c>
      <c r="N193" s="366"/>
      <c r="O193" s="365" t="s">
        <v>1258</v>
      </c>
      <c r="P193" s="365" t="s">
        <v>579</v>
      </c>
      <c r="Q193" s="366">
        <v>1</v>
      </c>
    </row>
    <row r="194" spans="5:17" x14ac:dyDescent="0.2">
      <c r="E194" s="365" t="s">
        <v>790</v>
      </c>
      <c r="F194" s="367" t="s">
        <v>1407</v>
      </c>
      <c r="G194" s="366" t="s">
        <v>579</v>
      </c>
      <c r="H194" s="365" t="s">
        <v>788</v>
      </c>
      <c r="I194" s="365" t="s">
        <v>1150</v>
      </c>
      <c r="J194" s="365" t="s">
        <v>1158</v>
      </c>
      <c r="K194" s="365" t="s">
        <v>579</v>
      </c>
      <c r="L194" s="365" t="s">
        <v>1097</v>
      </c>
      <c r="M194" s="365" t="s">
        <v>1257</v>
      </c>
      <c r="N194" s="366"/>
      <c r="O194" s="365" t="s">
        <v>1258</v>
      </c>
      <c r="P194" s="365" t="s">
        <v>579</v>
      </c>
      <c r="Q194" s="366">
        <v>1</v>
      </c>
    </row>
    <row r="195" spans="5:17" x14ac:dyDescent="0.2">
      <c r="E195" s="365" t="s">
        <v>791</v>
      </c>
      <c r="F195" s="367" t="s">
        <v>1408</v>
      </c>
      <c r="G195" s="366" t="s">
        <v>579</v>
      </c>
      <c r="H195" s="365" t="s">
        <v>792</v>
      </c>
      <c r="I195" s="365" t="s">
        <v>1150</v>
      </c>
      <c r="J195" s="365" t="s">
        <v>1159</v>
      </c>
      <c r="K195" s="365" t="s">
        <v>579</v>
      </c>
      <c r="L195" s="365" t="s">
        <v>1095</v>
      </c>
      <c r="M195" s="365" t="s">
        <v>1257</v>
      </c>
      <c r="N195" s="366"/>
      <c r="O195" s="365" t="s">
        <v>1258</v>
      </c>
      <c r="P195" s="365" t="s">
        <v>579</v>
      </c>
      <c r="Q195" s="366">
        <v>1</v>
      </c>
    </row>
    <row r="196" spans="5:17" x14ac:dyDescent="0.2">
      <c r="E196" s="365" t="s">
        <v>793</v>
      </c>
      <c r="F196" s="367" t="s">
        <v>1409</v>
      </c>
      <c r="G196" s="366" t="s">
        <v>579</v>
      </c>
      <c r="H196" s="365" t="s">
        <v>792</v>
      </c>
      <c r="I196" s="365" t="s">
        <v>1150</v>
      </c>
      <c r="J196" s="365" t="s">
        <v>1159</v>
      </c>
      <c r="K196" s="365" t="s">
        <v>579</v>
      </c>
      <c r="L196" s="365" t="s">
        <v>1096</v>
      </c>
      <c r="M196" s="365" t="s">
        <v>1257</v>
      </c>
      <c r="N196" s="366"/>
      <c r="O196" s="365" t="s">
        <v>1258</v>
      </c>
      <c r="P196" s="365" t="s">
        <v>579</v>
      </c>
      <c r="Q196" s="366">
        <v>1</v>
      </c>
    </row>
    <row r="197" spans="5:17" x14ac:dyDescent="0.2">
      <c r="E197" s="365" t="s">
        <v>794</v>
      </c>
      <c r="F197" s="367" t="s">
        <v>1410</v>
      </c>
      <c r="G197" s="366" t="s">
        <v>579</v>
      </c>
      <c r="H197" s="365" t="s">
        <v>792</v>
      </c>
      <c r="I197" s="365" t="s">
        <v>1150</v>
      </c>
      <c r="J197" s="365" t="s">
        <v>1159</v>
      </c>
      <c r="K197" s="365" t="s">
        <v>579</v>
      </c>
      <c r="L197" s="365" t="s">
        <v>1097</v>
      </c>
      <c r="M197" s="365" t="s">
        <v>1257</v>
      </c>
      <c r="N197" s="366"/>
      <c r="O197" s="365" t="s">
        <v>1258</v>
      </c>
      <c r="P197" s="365" t="s">
        <v>579</v>
      </c>
      <c r="Q197" s="366">
        <v>1</v>
      </c>
    </row>
    <row r="198" spans="5:17" x14ac:dyDescent="0.2">
      <c r="E198" s="365" t="s">
        <v>795</v>
      </c>
      <c r="F198" s="367" t="s">
        <v>1411</v>
      </c>
      <c r="G198" s="366" t="s">
        <v>579</v>
      </c>
      <c r="H198" s="365" t="s">
        <v>796</v>
      </c>
      <c r="I198" s="365" t="s">
        <v>1150</v>
      </c>
      <c r="J198" s="365" t="s">
        <v>1160</v>
      </c>
      <c r="K198" s="365" t="s">
        <v>579</v>
      </c>
      <c r="L198" s="365" t="s">
        <v>1095</v>
      </c>
      <c r="M198" s="365" t="s">
        <v>1257</v>
      </c>
      <c r="N198" s="366"/>
      <c r="O198" s="365" t="s">
        <v>1258</v>
      </c>
      <c r="P198" s="365" t="s">
        <v>579</v>
      </c>
      <c r="Q198" s="366">
        <v>1</v>
      </c>
    </row>
    <row r="199" spans="5:17" x14ac:dyDescent="0.2">
      <c r="E199" s="365" t="s">
        <v>797</v>
      </c>
      <c r="F199" s="367" t="s">
        <v>1412</v>
      </c>
      <c r="G199" s="366" t="s">
        <v>579</v>
      </c>
      <c r="H199" s="365" t="s">
        <v>796</v>
      </c>
      <c r="I199" s="365" t="s">
        <v>1150</v>
      </c>
      <c r="J199" s="365" t="s">
        <v>1160</v>
      </c>
      <c r="K199" s="365" t="s">
        <v>579</v>
      </c>
      <c r="L199" s="365" t="s">
        <v>1096</v>
      </c>
      <c r="M199" s="365" t="s">
        <v>1257</v>
      </c>
      <c r="N199" s="366"/>
      <c r="O199" s="365" t="s">
        <v>1258</v>
      </c>
      <c r="P199" s="365" t="s">
        <v>579</v>
      </c>
      <c r="Q199" s="366">
        <v>1</v>
      </c>
    </row>
    <row r="200" spans="5:17" x14ac:dyDescent="0.2">
      <c r="E200" s="365" t="s">
        <v>798</v>
      </c>
      <c r="F200" s="367" t="s">
        <v>1413</v>
      </c>
      <c r="G200" s="366" t="s">
        <v>579</v>
      </c>
      <c r="H200" s="365" t="s">
        <v>796</v>
      </c>
      <c r="I200" s="365" t="s">
        <v>1150</v>
      </c>
      <c r="J200" s="365" t="s">
        <v>1160</v>
      </c>
      <c r="K200" s="365" t="s">
        <v>579</v>
      </c>
      <c r="L200" s="365" t="s">
        <v>1097</v>
      </c>
      <c r="M200" s="365" t="s">
        <v>1257</v>
      </c>
      <c r="N200" s="366"/>
      <c r="O200" s="365" t="s">
        <v>1258</v>
      </c>
      <c r="P200" s="365" t="s">
        <v>579</v>
      </c>
      <c r="Q200" s="366">
        <v>1</v>
      </c>
    </row>
    <row r="201" spans="5:17" x14ac:dyDescent="0.2">
      <c r="E201" s="365" t="s">
        <v>1626</v>
      </c>
      <c r="F201" s="367" t="s">
        <v>1411</v>
      </c>
      <c r="G201" s="366" t="s">
        <v>579</v>
      </c>
      <c r="H201" s="365" t="s">
        <v>1625</v>
      </c>
      <c r="I201" s="365" t="s">
        <v>1150</v>
      </c>
      <c r="J201" s="365" t="s">
        <v>1155</v>
      </c>
      <c r="K201" s="365" t="s">
        <v>579</v>
      </c>
      <c r="L201" s="365" t="s">
        <v>1095</v>
      </c>
      <c r="M201" s="365" t="s">
        <v>1257</v>
      </c>
      <c r="N201" s="366"/>
      <c r="O201" s="365" t="s">
        <v>1258</v>
      </c>
      <c r="P201" s="365" t="s">
        <v>579</v>
      </c>
      <c r="Q201" s="366">
        <v>1</v>
      </c>
    </row>
    <row r="202" spans="5:17" x14ac:dyDescent="0.2">
      <c r="E202" s="365" t="s">
        <v>1627</v>
      </c>
      <c r="F202" s="367" t="s">
        <v>1412</v>
      </c>
      <c r="G202" s="366" t="s">
        <v>579</v>
      </c>
      <c r="H202" s="365" t="s">
        <v>1625</v>
      </c>
      <c r="I202" s="365" t="s">
        <v>1150</v>
      </c>
      <c r="J202" s="365" t="s">
        <v>1155</v>
      </c>
      <c r="K202" s="365" t="s">
        <v>579</v>
      </c>
      <c r="L202" s="365" t="s">
        <v>1096</v>
      </c>
      <c r="M202" s="365" t="s">
        <v>1257</v>
      </c>
      <c r="N202" s="366"/>
      <c r="O202" s="365" t="s">
        <v>1258</v>
      </c>
      <c r="P202" s="365" t="s">
        <v>579</v>
      </c>
      <c r="Q202" s="366">
        <v>1</v>
      </c>
    </row>
    <row r="203" spans="5:17" x14ac:dyDescent="0.2">
      <c r="E203" s="365" t="s">
        <v>1628</v>
      </c>
      <c r="F203" s="367" t="s">
        <v>1413</v>
      </c>
      <c r="G203" s="366" t="s">
        <v>579</v>
      </c>
      <c r="H203" s="365" t="s">
        <v>1625</v>
      </c>
      <c r="I203" s="365" t="s">
        <v>1150</v>
      </c>
      <c r="J203" s="365" t="s">
        <v>1155</v>
      </c>
      <c r="K203" s="365" t="s">
        <v>579</v>
      </c>
      <c r="L203" s="365" t="s">
        <v>1097</v>
      </c>
      <c r="M203" s="365" t="s">
        <v>1257</v>
      </c>
      <c r="N203" s="366"/>
      <c r="O203" s="365" t="s">
        <v>1258</v>
      </c>
      <c r="P203" s="365" t="s">
        <v>579</v>
      </c>
      <c r="Q203" s="366">
        <v>1</v>
      </c>
    </row>
    <row r="204" spans="5:17" x14ac:dyDescent="0.2">
      <c r="E204" s="365" t="s">
        <v>799</v>
      </c>
      <c r="F204" s="366" t="s">
        <v>1414</v>
      </c>
      <c r="G204" s="366" t="s">
        <v>579</v>
      </c>
      <c r="H204" s="365" t="s">
        <v>800</v>
      </c>
      <c r="I204" s="365" t="s">
        <v>1161</v>
      </c>
      <c r="J204" s="365" t="s">
        <v>1162</v>
      </c>
      <c r="K204" s="365" t="s">
        <v>579</v>
      </c>
      <c r="L204" s="365" t="s">
        <v>1095</v>
      </c>
      <c r="M204" s="365" t="s">
        <v>1257</v>
      </c>
      <c r="N204" s="366"/>
      <c r="O204" s="365" t="s">
        <v>1258</v>
      </c>
      <c r="P204" s="365" t="s">
        <v>579</v>
      </c>
      <c r="Q204" s="366">
        <v>1</v>
      </c>
    </row>
    <row r="205" spans="5:17" x14ac:dyDescent="0.2">
      <c r="E205" s="365" t="s">
        <v>801</v>
      </c>
      <c r="F205" s="366" t="s">
        <v>1415</v>
      </c>
      <c r="G205" s="366" t="s">
        <v>579</v>
      </c>
      <c r="H205" s="365" t="s">
        <v>800</v>
      </c>
      <c r="I205" s="365" t="s">
        <v>1161</v>
      </c>
      <c r="J205" s="365" t="s">
        <v>1162</v>
      </c>
      <c r="K205" s="365" t="s">
        <v>579</v>
      </c>
      <c r="L205" s="365" t="s">
        <v>1096</v>
      </c>
      <c r="M205" s="365" t="s">
        <v>1257</v>
      </c>
      <c r="N205" s="366"/>
      <c r="O205" s="365" t="s">
        <v>1258</v>
      </c>
      <c r="P205" s="365" t="s">
        <v>579</v>
      </c>
      <c r="Q205" s="366">
        <v>1</v>
      </c>
    </row>
    <row r="206" spans="5:17" x14ac:dyDescent="0.2">
      <c r="E206" s="365" t="s">
        <v>802</v>
      </c>
      <c r="F206" s="366" t="s">
        <v>1416</v>
      </c>
      <c r="G206" s="366" t="s">
        <v>579</v>
      </c>
      <c r="H206" s="365" t="s">
        <v>800</v>
      </c>
      <c r="I206" s="365" t="s">
        <v>1161</v>
      </c>
      <c r="J206" s="365" t="s">
        <v>1162</v>
      </c>
      <c r="K206" s="365" t="s">
        <v>579</v>
      </c>
      <c r="L206" s="365" t="s">
        <v>1097</v>
      </c>
      <c r="M206" s="365" t="s">
        <v>1257</v>
      </c>
      <c r="N206" s="366"/>
      <c r="O206" s="365" t="s">
        <v>1258</v>
      </c>
      <c r="P206" s="365" t="s">
        <v>579</v>
      </c>
      <c r="Q206" s="366">
        <v>1</v>
      </c>
    </row>
    <row r="207" spans="5:17" x14ac:dyDescent="0.2">
      <c r="E207" s="365" t="s">
        <v>803</v>
      </c>
      <c r="F207" s="366" t="s">
        <v>1417</v>
      </c>
      <c r="G207" s="366" t="s">
        <v>579</v>
      </c>
      <c r="H207" s="365" t="s">
        <v>804</v>
      </c>
      <c r="I207" s="365" t="s">
        <v>1161</v>
      </c>
      <c r="J207" s="365" t="s">
        <v>1163</v>
      </c>
      <c r="K207" s="365" t="s">
        <v>579</v>
      </c>
      <c r="L207" s="365" t="s">
        <v>1095</v>
      </c>
      <c r="M207" s="365" t="s">
        <v>1257</v>
      </c>
      <c r="N207" s="366"/>
      <c r="O207" s="365" t="s">
        <v>1258</v>
      </c>
      <c r="P207" s="365" t="s">
        <v>579</v>
      </c>
      <c r="Q207" s="366">
        <v>1</v>
      </c>
    </row>
    <row r="208" spans="5:17" x14ac:dyDescent="0.2">
      <c r="E208" s="365" t="s">
        <v>805</v>
      </c>
      <c r="F208" s="366" t="s">
        <v>1418</v>
      </c>
      <c r="G208" s="366" t="s">
        <v>579</v>
      </c>
      <c r="H208" s="365" t="s">
        <v>804</v>
      </c>
      <c r="I208" s="365" t="s">
        <v>1161</v>
      </c>
      <c r="J208" s="365" t="s">
        <v>1163</v>
      </c>
      <c r="K208" s="365" t="s">
        <v>579</v>
      </c>
      <c r="L208" s="365" t="s">
        <v>1096</v>
      </c>
      <c r="M208" s="365" t="s">
        <v>1257</v>
      </c>
      <c r="N208" s="366"/>
      <c r="O208" s="365" t="s">
        <v>1258</v>
      </c>
      <c r="P208" s="365" t="s">
        <v>579</v>
      </c>
      <c r="Q208" s="366">
        <v>1</v>
      </c>
    </row>
    <row r="209" spans="5:17" x14ac:dyDescent="0.2">
      <c r="E209" s="365" t="s">
        <v>806</v>
      </c>
      <c r="F209" s="366" t="s">
        <v>1419</v>
      </c>
      <c r="G209" s="366" t="s">
        <v>579</v>
      </c>
      <c r="H209" s="365" t="s">
        <v>804</v>
      </c>
      <c r="I209" s="365" t="s">
        <v>1161</v>
      </c>
      <c r="J209" s="365" t="s">
        <v>1163</v>
      </c>
      <c r="K209" s="365" t="s">
        <v>579</v>
      </c>
      <c r="L209" s="365" t="s">
        <v>1097</v>
      </c>
      <c r="M209" s="365" t="s">
        <v>1257</v>
      </c>
      <c r="N209" s="366"/>
      <c r="O209" s="365" t="s">
        <v>1258</v>
      </c>
      <c r="P209" s="365" t="s">
        <v>579</v>
      </c>
      <c r="Q209" s="366">
        <v>1</v>
      </c>
    </row>
    <row r="210" spans="5:17" x14ac:dyDescent="0.2">
      <c r="E210" s="365" t="s">
        <v>807</v>
      </c>
      <c r="F210" s="367" t="s">
        <v>1420</v>
      </c>
      <c r="G210" s="366" t="s">
        <v>579</v>
      </c>
      <c r="H210" s="365" t="s">
        <v>808</v>
      </c>
      <c r="I210" s="365" t="s">
        <v>1164</v>
      </c>
      <c r="J210" s="365" t="s">
        <v>1165</v>
      </c>
      <c r="K210" s="365" t="s">
        <v>579</v>
      </c>
      <c r="L210" s="365" t="s">
        <v>1095</v>
      </c>
      <c r="M210" s="365" t="s">
        <v>1257</v>
      </c>
      <c r="N210" s="366"/>
      <c r="O210" s="365" t="s">
        <v>1258</v>
      </c>
      <c r="P210" s="365" t="s">
        <v>579</v>
      </c>
      <c r="Q210" s="366">
        <v>1</v>
      </c>
    </row>
    <row r="211" spans="5:17" x14ac:dyDescent="0.2">
      <c r="E211" s="365" t="s">
        <v>809</v>
      </c>
      <c r="F211" s="367" t="s">
        <v>1421</v>
      </c>
      <c r="G211" s="366" t="s">
        <v>579</v>
      </c>
      <c r="H211" s="365" t="s">
        <v>808</v>
      </c>
      <c r="I211" s="365" t="s">
        <v>1164</v>
      </c>
      <c r="J211" s="365" t="s">
        <v>1165</v>
      </c>
      <c r="K211" s="365" t="s">
        <v>579</v>
      </c>
      <c r="L211" s="365" t="s">
        <v>1096</v>
      </c>
      <c r="M211" s="365" t="s">
        <v>1257</v>
      </c>
      <c r="N211" s="366"/>
      <c r="O211" s="365" t="s">
        <v>1258</v>
      </c>
      <c r="P211" s="365" t="s">
        <v>579</v>
      </c>
      <c r="Q211" s="366">
        <v>1</v>
      </c>
    </row>
    <row r="212" spans="5:17" x14ac:dyDescent="0.2">
      <c r="E212" s="365" t="s">
        <v>810</v>
      </c>
      <c r="F212" s="367" t="s">
        <v>1422</v>
      </c>
      <c r="G212" s="366" t="s">
        <v>579</v>
      </c>
      <c r="H212" s="365" t="s">
        <v>808</v>
      </c>
      <c r="I212" s="365" t="s">
        <v>1164</v>
      </c>
      <c r="J212" s="365" t="s">
        <v>1165</v>
      </c>
      <c r="K212" s="365" t="s">
        <v>579</v>
      </c>
      <c r="L212" s="365" t="s">
        <v>1097</v>
      </c>
      <c r="M212" s="365" t="s">
        <v>1257</v>
      </c>
      <c r="N212" s="366"/>
      <c r="O212" s="365" t="s">
        <v>1258</v>
      </c>
      <c r="P212" s="365" t="s">
        <v>579</v>
      </c>
      <c r="Q212" s="366">
        <v>1</v>
      </c>
    </row>
    <row r="213" spans="5:17" x14ac:dyDescent="0.2">
      <c r="E213" s="365" t="s">
        <v>811</v>
      </c>
      <c r="F213" s="367" t="s">
        <v>1423</v>
      </c>
      <c r="G213" s="366" t="s">
        <v>579</v>
      </c>
      <c r="H213" s="365" t="s">
        <v>812</v>
      </c>
      <c r="I213" s="365" t="s">
        <v>1164</v>
      </c>
      <c r="J213" s="365" t="s">
        <v>1166</v>
      </c>
      <c r="K213" s="365" t="s">
        <v>579</v>
      </c>
      <c r="L213" s="365" t="s">
        <v>1095</v>
      </c>
      <c r="M213" s="365" t="s">
        <v>1257</v>
      </c>
      <c r="N213" s="366"/>
      <c r="O213" s="365" t="s">
        <v>1258</v>
      </c>
      <c r="P213" s="365" t="s">
        <v>579</v>
      </c>
      <c r="Q213" s="366">
        <v>1</v>
      </c>
    </row>
    <row r="214" spans="5:17" x14ac:dyDescent="0.2">
      <c r="E214" s="365" t="s">
        <v>813</v>
      </c>
      <c r="F214" s="367" t="s">
        <v>1424</v>
      </c>
      <c r="G214" s="366" t="s">
        <v>579</v>
      </c>
      <c r="H214" s="365" t="s">
        <v>812</v>
      </c>
      <c r="I214" s="365" t="s">
        <v>1164</v>
      </c>
      <c r="J214" s="365" t="s">
        <v>1166</v>
      </c>
      <c r="K214" s="365" t="s">
        <v>579</v>
      </c>
      <c r="L214" s="365" t="s">
        <v>1096</v>
      </c>
      <c r="M214" s="365" t="s">
        <v>1257</v>
      </c>
      <c r="N214" s="366"/>
      <c r="O214" s="365" t="s">
        <v>1258</v>
      </c>
      <c r="P214" s="365" t="s">
        <v>579</v>
      </c>
      <c r="Q214" s="366">
        <v>1</v>
      </c>
    </row>
    <row r="215" spans="5:17" x14ac:dyDescent="0.2">
      <c r="E215" s="365" t="s">
        <v>814</v>
      </c>
      <c r="F215" s="367" t="s">
        <v>1425</v>
      </c>
      <c r="G215" s="366" t="s">
        <v>579</v>
      </c>
      <c r="H215" s="365" t="s">
        <v>812</v>
      </c>
      <c r="I215" s="365" t="s">
        <v>1164</v>
      </c>
      <c r="J215" s="365" t="s">
        <v>1166</v>
      </c>
      <c r="K215" s="365" t="s">
        <v>579</v>
      </c>
      <c r="L215" s="365" t="s">
        <v>1097</v>
      </c>
      <c r="M215" s="365" t="s">
        <v>1257</v>
      </c>
      <c r="N215" s="366"/>
      <c r="O215" s="365" t="s">
        <v>1258</v>
      </c>
      <c r="P215" s="365" t="s">
        <v>579</v>
      </c>
      <c r="Q215" s="366">
        <v>1</v>
      </c>
    </row>
    <row r="216" spans="5:17" x14ac:dyDescent="0.2">
      <c r="E216" s="365" t="s">
        <v>815</v>
      </c>
      <c r="F216" s="367" t="s">
        <v>1426</v>
      </c>
      <c r="G216" s="366" t="s">
        <v>579</v>
      </c>
      <c r="H216" s="365" t="s">
        <v>816</v>
      </c>
      <c r="I216" s="365" t="s">
        <v>1164</v>
      </c>
      <c r="J216" s="365" t="s">
        <v>1167</v>
      </c>
      <c r="K216" s="365" t="s">
        <v>579</v>
      </c>
      <c r="L216" s="365" t="s">
        <v>1095</v>
      </c>
      <c r="M216" s="365" t="s">
        <v>1257</v>
      </c>
      <c r="N216" s="366"/>
      <c r="O216" s="365" t="s">
        <v>1258</v>
      </c>
      <c r="P216" s="365" t="s">
        <v>579</v>
      </c>
      <c r="Q216" s="366">
        <v>1</v>
      </c>
    </row>
    <row r="217" spans="5:17" x14ac:dyDescent="0.2">
      <c r="E217" s="365" t="s">
        <v>817</v>
      </c>
      <c r="F217" s="367" t="s">
        <v>1427</v>
      </c>
      <c r="G217" s="366" t="s">
        <v>579</v>
      </c>
      <c r="H217" s="365" t="s">
        <v>816</v>
      </c>
      <c r="I217" s="365" t="s">
        <v>1164</v>
      </c>
      <c r="J217" s="365" t="s">
        <v>1167</v>
      </c>
      <c r="K217" s="365" t="s">
        <v>579</v>
      </c>
      <c r="L217" s="365" t="s">
        <v>1096</v>
      </c>
      <c r="M217" s="365" t="s">
        <v>1257</v>
      </c>
      <c r="N217" s="366"/>
      <c r="O217" s="365" t="s">
        <v>1258</v>
      </c>
      <c r="P217" s="365" t="s">
        <v>579</v>
      </c>
      <c r="Q217" s="366">
        <v>1</v>
      </c>
    </row>
    <row r="218" spans="5:17" x14ac:dyDescent="0.2">
      <c r="E218" s="365" t="s">
        <v>818</v>
      </c>
      <c r="F218" s="367" t="s">
        <v>1428</v>
      </c>
      <c r="G218" s="366" t="s">
        <v>579</v>
      </c>
      <c r="H218" s="365" t="s">
        <v>816</v>
      </c>
      <c r="I218" s="365" t="s">
        <v>1164</v>
      </c>
      <c r="J218" s="365" t="s">
        <v>1167</v>
      </c>
      <c r="K218" s="365" t="s">
        <v>579</v>
      </c>
      <c r="L218" s="365" t="s">
        <v>1097</v>
      </c>
      <c r="M218" s="365" t="s">
        <v>1257</v>
      </c>
      <c r="N218" s="366"/>
      <c r="O218" s="365" t="s">
        <v>1258</v>
      </c>
      <c r="P218" s="365" t="s">
        <v>579</v>
      </c>
      <c r="Q218" s="366">
        <v>1</v>
      </c>
    </row>
    <row r="219" spans="5:17" x14ac:dyDescent="0.2">
      <c r="E219" s="365" t="s">
        <v>819</v>
      </c>
      <c r="F219" s="367" t="s">
        <v>1429</v>
      </c>
      <c r="G219" s="366" t="s">
        <v>579</v>
      </c>
      <c r="H219" s="365" t="s">
        <v>820</v>
      </c>
      <c r="I219" s="365" t="s">
        <v>1164</v>
      </c>
      <c r="J219" s="365" t="s">
        <v>1168</v>
      </c>
      <c r="K219" s="365" t="s">
        <v>579</v>
      </c>
      <c r="L219" s="365" t="s">
        <v>1095</v>
      </c>
      <c r="M219" s="365" t="s">
        <v>1257</v>
      </c>
      <c r="N219" s="366"/>
      <c r="O219" s="365" t="s">
        <v>1258</v>
      </c>
      <c r="P219" s="365" t="s">
        <v>579</v>
      </c>
      <c r="Q219" s="366">
        <v>1</v>
      </c>
    </row>
    <row r="220" spans="5:17" x14ac:dyDescent="0.2">
      <c r="E220" s="365" t="s">
        <v>821</v>
      </c>
      <c r="F220" s="367" t="s">
        <v>1430</v>
      </c>
      <c r="G220" s="366" t="s">
        <v>579</v>
      </c>
      <c r="H220" s="365" t="s">
        <v>820</v>
      </c>
      <c r="I220" s="365" t="s">
        <v>1164</v>
      </c>
      <c r="J220" s="365" t="s">
        <v>1168</v>
      </c>
      <c r="K220" s="365" t="s">
        <v>579</v>
      </c>
      <c r="L220" s="365" t="s">
        <v>1096</v>
      </c>
      <c r="M220" s="365" t="s">
        <v>1257</v>
      </c>
      <c r="N220" s="366"/>
      <c r="O220" s="365" t="s">
        <v>1258</v>
      </c>
      <c r="P220" s="365" t="s">
        <v>579</v>
      </c>
      <c r="Q220" s="366">
        <v>1</v>
      </c>
    </row>
    <row r="221" spans="5:17" x14ac:dyDescent="0.2">
      <c r="E221" s="365" t="s">
        <v>822</v>
      </c>
      <c r="F221" s="367" t="s">
        <v>1431</v>
      </c>
      <c r="G221" s="366" t="s">
        <v>579</v>
      </c>
      <c r="H221" s="365" t="s">
        <v>820</v>
      </c>
      <c r="I221" s="365" t="s">
        <v>1164</v>
      </c>
      <c r="J221" s="365" t="s">
        <v>1168</v>
      </c>
      <c r="K221" s="365" t="s">
        <v>579</v>
      </c>
      <c r="L221" s="365" t="s">
        <v>1097</v>
      </c>
      <c r="M221" s="365" t="s">
        <v>1257</v>
      </c>
      <c r="N221" s="366"/>
      <c r="O221" s="365" t="s">
        <v>1258</v>
      </c>
      <c r="P221" s="365" t="s">
        <v>579</v>
      </c>
      <c r="Q221" s="366">
        <v>1</v>
      </c>
    </row>
    <row r="222" spans="5:17" x14ac:dyDescent="0.2">
      <c r="E222" s="365" t="s">
        <v>823</v>
      </c>
      <c r="F222" s="367" t="s">
        <v>1432</v>
      </c>
      <c r="G222" s="366" t="s">
        <v>579</v>
      </c>
      <c r="H222" s="365" t="s">
        <v>824</v>
      </c>
      <c r="I222" s="365" t="s">
        <v>1164</v>
      </c>
      <c r="J222" s="365" t="s">
        <v>1169</v>
      </c>
      <c r="K222" s="365" t="s">
        <v>579</v>
      </c>
      <c r="L222" s="365" t="s">
        <v>1095</v>
      </c>
      <c r="M222" s="365" t="s">
        <v>1257</v>
      </c>
      <c r="N222" s="366"/>
      <c r="O222" s="365" t="s">
        <v>1258</v>
      </c>
      <c r="P222" s="365" t="s">
        <v>579</v>
      </c>
      <c r="Q222" s="366">
        <v>1</v>
      </c>
    </row>
    <row r="223" spans="5:17" x14ac:dyDescent="0.2">
      <c r="E223" s="365" t="s">
        <v>825</v>
      </c>
      <c r="F223" s="367" t="s">
        <v>1433</v>
      </c>
      <c r="G223" s="366" t="s">
        <v>579</v>
      </c>
      <c r="H223" s="365" t="s">
        <v>824</v>
      </c>
      <c r="I223" s="365" t="s">
        <v>1164</v>
      </c>
      <c r="J223" s="365" t="s">
        <v>1169</v>
      </c>
      <c r="K223" s="365" t="s">
        <v>579</v>
      </c>
      <c r="L223" s="365" t="s">
        <v>1096</v>
      </c>
      <c r="M223" s="365" t="s">
        <v>1257</v>
      </c>
      <c r="N223" s="366"/>
      <c r="O223" s="365" t="s">
        <v>1258</v>
      </c>
      <c r="P223" s="365" t="s">
        <v>579</v>
      </c>
      <c r="Q223" s="366">
        <v>1</v>
      </c>
    </row>
    <row r="224" spans="5:17" x14ac:dyDescent="0.2">
      <c r="E224" s="365" t="s">
        <v>826</v>
      </c>
      <c r="F224" s="367" t="s">
        <v>1434</v>
      </c>
      <c r="G224" s="366" t="s">
        <v>579</v>
      </c>
      <c r="H224" s="365" t="s">
        <v>824</v>
      </c>
      <c r="I224" s="365" t="s">
        <v>1164</v>
      </c>
      <c r="J224" s="365" t="s">
        <v>1169</v>
      </c>
      <c r="K224" s="365" t="s">
        <v>579</v>
      </c>
      <c r="L224" s="365" t="s">
        <v>1097</v>
      </c>
      <c r="M224" s="365" t="s">
        <v>1257</v>
      </c>
      <c r="N224" s="366"/>
      <c r="O224" s="365" t="s">
        <v>1258</v>
      </c>
      <c r="P224" s="365" t="s">
        <v>579</v>
      </c>
      <c r="Q224" s="366">
        <v>1</v>
      </c>
    </row>
    <row r="225" spans="5:17" x14ac:dyDescent="0.2">
      <c r="E225" s="365" t="s">
        <v>827</v>
      </c>
      <c r="F225" s="367" t="s">
        <v>1435</v>
      </c>
      <c r="G225" s="366" t="s">
        <v>579</v>
      </c>
      <c r="H225" s="365" t="s">
        <v>828</v>
      </c>
      <c r="I225" s="365" t="s">
        <v>1164</v>
      </c>
      <c r="J225" s="365" t="s">
        <v>1170</v>
      </c>
      <c r="K225" s="365" t="s">
        <v>579</v>
      </c>
      <c r="L225" s="365" t="s">
        <v>1095</v>
      </c>
      <c r="M225" s="365" t="s">
        <v>1257</v>
      </c>
      <c r="N225" s="366"/>
      <c r="O225" s="365" t="s">
        <v>1258</v>
      </c>
      <c r="P225" s="365" t="s">
        <v>579</v>
      </c>
      <c r="Q225" s="366">
        <v>1</v>
      </c>
    </row>
    <row r="226" spans="5:17" x14ac:dyDescent="0.2">
      <c r="E226" s="365" t="s">
        <v>829</v>
      </c>
      <c r="F226" s="367" t="s">
        <v>1436</v>
      </c>
      <c r="G226" s="366" t="s">
        <v>579</v>
      </c>
      <c r="H226" s="365" t="s">
        <v>828</v>
      </c>
      <c r="I226" s="365" t="s">
        <v>1164</v>
      </c>
      <c r="J226" s="365" t="s">
        <v>1170</v>
      </c>
      <c r="K226" s="365" t="s">
        <v>579</v>
      </c>
      <c r="L226" s="365" t="s">
        <v>1096</v>
      </c>
      <c r="M226" s="365" t="s">
        <v>1257</v>
      </c>
      <c r="N226" s="366"/>
      <c r="O226" s="365" t="s">
        <v>1258</v>
      </c>
      <c r="P226" s="365" t="s">
        <v>579</v>
      </c>
      <c r="Q226" s="366">
        <v>1</v>
      </c>
    </row>
    <row r="227" spans="5:17" x14ac:dyDescent="0.2">
      <c r="E227" s="365" t="s">
        <v>830</v>
      </c>
      <c r="F227" s="367" t="s">
        <v>1437</v>
      </c>
      <c r="G227" s="366" t="s">
        <v>579</v>
      </c>
      <c r="H227" s="365" t="s">
        <v>828</v>
      </c>
      <c r="I227" s="365" t="s">
        <v>1164</v>
      </c>
      <c r="J227" s="365" t="s">
        <v>1170</v>
      </c>
      <c r="K227" s="365" t="s">
        <v>579</v>
      </c>
      <c r="L227" s="365" t="s">
        <v>1097</v>
      </c>
      <c r="M227" s="365" t="s">
        <v>1257</v>
      </c>
      <c r="N227" s="366"/>
      <c r="O227" s="365" t="s">
        <v>1258</v>
      </c>
      <c r="P227" s="365" t="s">
        <v>579</v>
      </c>
      <c r="Q227" s="366">
        <v>1</v>
      </c>
    </row>
    <row r="228" spans="5:17" x14ac:dyDescent="0.2">
      <c r="E228" s="365" t="s">
        <v>831</v>
      </c>
      <c r="F228" s="367" t="s">
        <v>1679</v>
      </c>
      <c r="G228" s="366" t="s">
        <v>579</v>
      </c>
      <c r="H228" s="365" t="s">
        <v>832</v>
      </c>
      <c r="I228" s="365" t="s">
        <v>1171</v>
      </c>
      <c r="J228" s="365" t="s">
        <v>1172</v>
      </c>
      <c r="K228" s="365" t="s">
        <v>579</v>
      </c>
      <c r="L228" s="365" t="s">
        <v>1095</v>
      </c>
      <c r="M228" s="365" t="s">
        <v>1257</v>
      </c>
      <c r="N228" s="366"/>
      <c r="O228" s="365" t="s">
        <v>1258</v>
      </c>
      <c r="P228" s="365" t="s">
        <v>579</v>
      </c>
      <c r="Q228" s="366">
        <v>1</v>
      </c>
    </row>
    <row r="229" spans="5:17" x14ac:dyDescent="0.2">
      <c r="E229" s="365" t="s">
        <v>833</v>
      </c>
      <c r="F229" s="367" t="s">
        <v>1680</v>
      </c>
      <c r="G229" s="366" t="s">
        <v>579</v>
      </c>
      <c r="H229" s="365" t="s">
        <v>832</v>
      </c>
      <c r="I229" s="365" t="s">
        <v>1171</v>
      </c>
      <c r="J229" s="365" t="s">
        <v>1172</v>
      </c>
      <c r="K229" s="365" t="s">
        <v>579</v>
      </c>
      <c r="L229" s="365" t="s">
        <v>1096</v>
      </c>
      <c r="M229" s="365" t="s">
        <v>1257</v>
      </c>
      <c r="N229" s="366"/>
      <c r="O229" s="365" t="s">
        <v>1258</v>
      </c>
      <c r="P229" s="365" t="s">
        <v>579</v>
      </c>
      <c r="Q229" s="366">
        <v>1</v>
      </c>
    </row>
    <row r="230" spans="5:17" x14ac:dyDescent="0.2">
      <c r="E230" s="365" t="s">
        <v>834</v>
      </c>
      <c r="F230" s="367" t="s">
        <v>1681</v>
      </c>
      <c r="G230" s="366" t="s">
        <v>579</v>
      </c>
      <c r="H230" s="365" t="s">
        <v>832</v>
      </c>
      <c r="I230" s="365" t="s">
        <v>1171</v>
      </c>
      <c r="J230" s="365" t="s">
        <v>1172</v>
      </c>
      <c r="K230" s="365" t="s">
        <v>579</v>
      </c>
      <c r="L230" s="365" t="s">
        <v>1097</v>
      </c>
      <c r="M230" s="365" t="s">
        <v>1257</v>
      </c>
      <c r="N230" s="366"/>
      <c r="O230" s="365" t="s">
        <v>1258</v>
      </c>
      <c r="P230" s="365" t="s">
        <v>579</v>
      </c>
      <c r="Q230" s="366">
        <v>1</v>
      </c>
    </row>
    <row r="231" spans="5:17" x14ac:dyDescent="0.2">
      <c r="E231" s="365" t="s">
        <v>835</v>
      </c>
      <c r="F231" s="367" t="s">
        <v>1438</v>
      </c>
      <c r="G231" s="366" t="s">
        <v>579</v>
      </c>
      <c r="H231" s="365" t="s">
        <v>836</v>
      </c>
      <c r="I231" s="365" t="s">
        <v>1171</v>
      </c>
      <c r="J231" s="365" t="s">
        <v>1173</v>
      </c>
      <c r="K231" s="365" t="s">
        <v>579</v>
      </c>
      <c r="L231" s="365" t="s">
        <v>1095</v>
      </c>
      <c r="M231" s="365" t="s">
        <v>1257</v>
      </c>
      <c r="N231" s="366"/>
      <c r="O231" s="365" t="s">
        <v>1258</v>
      </c>
      <c r="P231" s="365" t="s">
        <v>579</v>
      </c>
      <c r="Q231" s="366">
        <v>1</v>
      </c>
    </row>
    <row r="232" spans="5:17" x14ac:dyDescent="0.2">
      <c r="E232" s="365" t="s">
        <v>837</v>
      </c>
      <c r="F232" s="367" t="s">
        <v>1439</v>
      </c>
      <c r="G232" s="366" t="s">
        <v>579</v>
      </c>
      <c r="H232" s="365" t="s">
        <v>836</v>
      </c>
      <c r="I232" s="365" t="s">
        <v>1171</v>
      </c>
      <c r="J232" s="365" t="s">
        <v>1173</v>
      </c>
      <c r="K232" s="365" t="s">
        <v>579</v>
      </c>
      <c r="L232" s="365" t="s">
        <v>1096</v>
      </c>
      <c r="M232" s="365" t="s">
        <v>1257</v>
      </c>
      <c r="N232" s="366"/>
      <c r="O232" s="365" t="s">
        <v>1258</v>
      </c>
      <c r="P232" s="365" t="s">
        <v>579</v>
      </c>
      <c r="Q232" s="366">
        <v>1</v>
      </c>
    </row>
    <row r="233" spans="5:17" x14ac:dyDescent="0.2">
      <c r="E233" s="365" t="s">
        <v>838</v>
      </c>
      <c r="F233" s="367" t="s">
        <v>1440</v>
      </c>
      <c r="G233" s="366" t="s">
        <v>579</v>
      </c>
      <c r="H233" s="365" t="s">
        <v>836</v>
      </c>
      <c r="I233" s="365" t="s">
        <v>1171</v>
      </c>
      <c r="J233" s="365" t="s">
        <v>1173</v>
      </c>
      <c r="K233" s="365" t="s">
        <v>579</v>
      </c>
      <c r="L233" s="365" t="s">
        <v>1097</v>
      </c>
      <c r="M233" s="365" t="s">
        <v>1257</v>
      </c>
      <c r="N233" s="366"/>
      <c r="O233" s="365" t="s">
        <v>1258</v>
      </c>
      <c r="P233" s="365" t="s">
        <v>579</v>
      </c>
      <c r="Q233" s="366">
        <v>1</v>
      </c>
    </row>
    <row r="234" spans="5:17" x14ac:dyDescent="0.2">
      <c r="E234" s="365" t="s">
        <v>839</v>
      </c>
      <c r="F234" s="367" t="s">
        <v>1441</v>
      </c>
      <c r="G234" s="366" t="s">
        <v>579</v>
      </c>
      <c r="H234" s="365" t="s">
        <v>840</v>
      </c>
      <c r="I234" s="365" t="s">
        <v>1171</v>
      </c>
      <c r="J234" s="365" t="s">
        <v>1174</v>
      </c>
      <c r="K234" s="365" t="s">
        <v>579</v>
      </c>
      <c r="L234" s="365" t="s">
        <v>1095</v>
      </c>
      <c r="M234" s="365" t="s">
        <v>1257</v>
      </c>
      <c r="N234" s="366"/>
      <c r="O234" s="365" t="s">
        <v>1258</v>
      </c>
      <c r="P234" s="365" t="s">
        <v>579</v>
      </c>
      <c r="Q234" s="366">
        <v>1</v>
      </c>
    </row>
    <row r="235" spans="5:17" x14ac:dyDescent="0.2">
      <c r="E235" s="365" t="s">
        <v>841</v>
      </c>
      <c r="F235" s="367" t="s">
        <v>1442</v>
      </c>
      <c r="G235" s="366" t="s">
        <v>579</v>
      </c>
      <c r="H235" s="365" t="s">
        <v>840</v>
      </c>
      <c r="I235" s="365" t="s">
        <v>1171</v>
      </c>
      <c r="J235" s="365" t="s">
        <v>1174</v>
      </c>
      <c r="K235" s="365" t="s">
        <v>579</v>
      </c>
      <c r="L235" s="365" t="s">
        <v>1096</v>
      </c>
      <c r="M235" s="365" t="s">
        <v>1257</v>
      </c>
      <c r="N235" s="366"/>
      <c r="O235" s="365" t="s">
        <v>1258</v>
      </c>
      <c r="P235" s="365" t="s">
        <v>579</v>
      </c>
      <c r="Q235" s="366">
        <v>1</v>
      </c>
    </row>
    <row r="236" spans="5:17" x14ac:dyDescent="0.2">
      <c r="E236" s="365" t="s">
        <v>842</v>
      </c>
      <c r="F236" s="367" t="s">
        <v>1443</v>
      </c>
      <c r="G236" s="366" t="s">
        <v>579</v>
      </c>
      <c r="H236" s="365" t="s">
        <v>840</v>
      </c>
      <c r="I236" s="365" t="s">
        <v>1171</v>
      </c>
      <c r="J236" s="365" t="s">
        <v>1174</v>
      </c>
      <c r="K236" s="365" t="s">
        <v>579</v>
      </c>
      <c r="L236" s="365" t="s">
        <v>1097</v>
      </c>
      <c r="M236" s="365" t="s">
        <v>1257</v>
      </c>
      <c r="N236" s="366"/>
      <c r="O236" s="365" t="s">
        <v>1258</v>
      </c>
      <c r="P236" s="365" t="s">
        <v>579</v>
      </c>
      <c r="Q236" s="366">
        <v>1</v>
      </c>
    </row>
    <row r="237" spans="5:17" x14ac:dyDescent="0.2">
      <c r="E237" s="365" t="s">
        <v>843</v>
      </c>
      <c r="F237" s="367" t="s">
        <v>1444</v>
      </c>
      <c r="G237" s="366" t="s">
        <v>579</v>
      </c>
      <c r="H237" s="365" t="s">
        <v>844</v>
      </c>
      <c r="I237" s="365" t="s">
        <v>1171</v>
      </c>
      <c r="J237" s="365" t="s">
        <v>1175</v>
      </c>
      <c r="K237" s="365" t="s">
        <v>579</v>
      </c>
      <c r="L237" s="365" t="s">
        <v>1095</v>
      </c>
      <c r="M237" s="365" t="s">
        <v>1257</v>
      </c>
      <c r="N237" s="366"/>
      <c r="O237" s="365" t="s">
        <v>1258</v>
      </c>
      <c r="P237" s="365" t="s">
        <v>579</v>
      </c>
      <c r="Q237" s="366">
        <v>1</v>
      </c>
    </row>
    <row r="238" spans="5:17" x14ac:dyDescent="0.2">
      <c r="E238" s="365" t="s">
        <v>845</v>
      </c>
      <c r="F238" s="367" t="s">
        <v>1445</v>
      </c>
      <c r="G238" s="366" t="s">
        <v>579</v>
      </c>
      <c r="H238" s="365" t="s">
        <v>844</v>
      </c>
      <c r="I238" s="365" t="s">
        <v>1171</v>
      </c>
      <c r="J238" s="365" t="s">
        <v>1175</v>
      </c>
      <c r="K238" s="365" t="s">
        <v>579</v>
      </c>
      <c r="L238" s="365" t="s">
        <v>1096</v>
      </c>
      <c r="M238" s="365" t="s">
        <v>1257</v>
      </c>
      <c r="N238" s="366"/>
      <c r="O238" s="365" t="s">
        <v>1258</v>
      </c>
      <c r="P238" s="365" t="s">
        <v>579</v>
      </c>
      <c r="Q238" s="366">
        <v>1</v>
      </c>
    </row>
    <row r="239" spans="5:17" x14ac:dyDescent="0.2">
      <c r="E239" s="365" t="s">
        <v>846</v>
      </c>
      <c r="F239" s="367" t="s">
        <v>1446</v>
      </c>
      <c r="G239" s="366" t="s">
        <v>579</v>
      </c>
      <c r="H239" s="365" t="s">
        <v>844</v>
      </c>
      <c r="I239" s="365" t="s">
        <v>1171</v>
      </c>
      <c r="J239" s="365" t="s">
        <v>1175</v>
      </c>
      <c r="K239" s="365" t="s">
        <v>579</v>
      </c>
      <c r="L239" s="365" t="s">
        <v>1097</v>
      </c>
      <c r="M239" s="365" t="s">
        <v>1257</v>
      </c>
      <c r="N239" s="366"/>
      <c r="O239" s="365" t="s">
        <v>1258</v>
      </c>
      <c r="P239" s="365" t="s">
        <v>579</v>
      </c>
      <c r="Q239" s="366">
        <v>1</v>
      </c>
    </row>
    <row r="240" spans="5:17" x14ac:dyDescent="0.2">
      <c r="E240" s="365" t="s">
        <v>847</v>
      </c>
      <c r="F240" s="367" t="s">
        <v>1682</v>
      </c>
      <c r="G240" s="366" t="s">
        <v>579</v>
      </c>
      <c r="H240" s="365" t="s">
        <v>848</v>
      </c>
      <c r="I240" s="365" t="s">
        <v>1171</v>
      </c>
      <c r="J240" s="365" t="s">
        <v>1176</v>
      </c>
      <c r="K240" s="365" t="s">
        <v>579</v>
      </c>
      <c r="L240" s="365" t="s">
        <v>1095</v>
      </c>
      <c r="M240" s="365" t="s">
        <v>1257</v>
      </c>
      <c r="N240" s="366"/>
      <c r="O240" s="365" t="s">
        <v>1258</v>
      </c>
      <c r="P240" s="365" t="s">
        <v>579</v>
      </c>
      <c r="Q240" s="366">
        <v>1</v>
      </c>
    </row>
    <row r="241" spans="5:17" x14ac:dyDescent="0.2">
      <c r="E241" s="365" t="s">
        <v>849</v>
      </c>
      <c r="F241" s="367" t="s">
        <v>1683</v>
      </c>
      <c r="G241" s="366" t="s">
        <v>579</v>
      </c>
      <c r="H241" s="365" t="s">
        <v>848</v>
      </c>
      <c r="I241" s="365" t="s">
        <v>1171</v>
      </c>
      <c r="J241" s="365" t="s">
        <v>1176</v>
      </c>
      <c r="K241" s="365" t="s">
        <v>579</v>
      </c>
      <c r="L241" s="365" t="s">
        <v>1096</v>
      </c>
      <c r="M241" s="365" t="s">
        <v>1257</v>
      </c>
      <c r="N241" s="366"/>
      <c r="O241" s="365" t="s">
        <v>1258</v>
      </c>
      <c r="P241" s="365" t="s">
        <v>579</v>
      </c>
      <c r="Q241" s="366">
        <v>1</v>
      </c>
    </row>
    <row r="242" spans="5:17" x14ac:dyDescent="0.2">
      <c r="E242" s="365" t="s">
        <v>850</v>
      </c>
      <c r="F242" s="367" t="s">
        <v>1684</v>
      </c>
      <c r="G242" s="366" t="s">
        <v>579</v>
      </c>
      <c r="H242" s="365" t="s">
        <v>848</v>
      </c>
      <c r="I242" s="365" t="s">
        <v>1171</v>
      </c>
      <c r="J242" s="365" t="s">
        <v>1176</v>
      </c>
      <c r="K242" s="365" t="s">
        <v>579</v>
      </c>
      <c r="L242" s="365" t="s">
        <v>1097</v>
      </c>
      <c r="M242" s="365" t="s">
        <v>1257</v>
      </c>
      <c r="N242" s="366"/>
      <c r="O242" s="365" t="s">
        <v>1258</v>
      </c>
      <c r="P242" s="365" t="s">
        <v>579</v>
      </c>
      <c r="Q242" s="366">
        <v>1</v>
      </c>
    </row>
    <row r="243" spans="5:17" x14ac:dyDescent="0.2">
      <c r="E243" s="365" t="s">
        <v>851</v>
      </c>
      <c r="F243" s="367" t="s">
        <v>1447</v>
      </c>
      <c r="G243" s="366" t="s">
        <v>579</v>
      </c>
      <c r="H243" s="365" t="s">
        <v>852</v>
      </c>
      <c r="I243" s="365" t="s">
        <v>1171</v>
      </c>
      <c r="J243" s="365" t="s">
        <v>1177</v>
      </c>
      <c r="K243" s="365" t="s">
        <v>579</v>
      </c>
      <c r="L243" s="365" t="s">
        <v>1095</v>
      </c>
      <c r="M243" s="365" t="s">
        <v>1257</v>
      </c>
      <c r="N243" s="366"/>
      <c r="O243" s="365" t="s">
        <v>1258</v>
      </c>
      <c r="P243" s="365" t="s">
        <v>579</v>
      </c>
      <c r="Q243" s="366">
        <v>1</v>
      </c>
    </row>
    <row r="244" spans="5:17" x14ac:dyDescent="0.2">
      <c r="E244" s="365" t="s">
        <v>853</v>
      </c>
      <c r="F244" s="367" t="s">
        <v>1448</v>
      </c>
      <c r="G244" s="366" t="s">
        <v>579</v>
      </c>
      <c r="H244" s="365" t="s">
        <v>852</v>
      </c>
      <c r="I244" s="365" t="s">
        <v>1171</v>
      </c>
      <c r="J244" s="365" t="s">
        <v>1177</v>
      </c>
      <c r="K244" s="365" t="s">
        <v>579</v>
      </c>
      <c r="L244" s="365" t="s">
        <v>1096</v>
      </c>
      <c r="M244" s="365" t="s">
        <v>1257</v>
      </c>
      <c r="N244" s="366"/>
      <c r="O244" s="365" t="s">
        <v>1258</v>
      </c>
      <c r="P244" s="365" t="s">
        <v>579</v>
      </c>
      <c r="Q244" s="366">
        <v>1</v>
      </c>
    </row>
    <row r="245" spans="5:17" x14ac:dyDescent="0.2">
      <c r="E245" s="365" t="s">
        <v>854</v>
      </c>
      <c r="F245" s="367" t="s">
        <v>1449</v>
      </c>
      <c r="G245" s="366" t="s">
        <v>579</v>
      </c>
      <c r="H245" s="365" t="s">
        <v>852</v>
      </c>
      <c r="I245" s="365" t="s">
        <v>1171</v>
      </c>
      <c r="J245" s="365" t="s">
        <v>1177</v>
      </c>
      <c r="K245" s="365" t="s">
        <v>579</v>
      </c>
      <c r="L245" s="365" t="s">
        <v>1097</v>
      </c>
      <c r="M245" s="365" t="s">
        <v>1257</v>
      </c>
      <c r="N245" s="366"/>
      <c r="O245" s="365" t="s">
        <v>1258</v>
      </c>
      <c r="P245" s="365" t="s">
        <v>579</v>
      </c>
      <c r="Q245" s="366">
        <v>1</v>
      </c>
    </row>
    <row r="246" spans="5:17" x14ac:dyDescent="0.2">
      <c r="E246" s="365" t="s">
        <v>855</v>
      </c>
      <c r="F246" s="367" t="s">
        <v>1450</v>
      </c>
      <c r="G246" s="366" t="s">
        <v>579</v>
      </c>
      <c r="H246" s="365" t="s">
        <v>856</v>
      </c>
      <c r="I246" s="365" t="s">
        <v>1171</v>
      </c>
      <c r="J246" s="365" t="s">
        <v>1178</v>
      </c>
      <c r="K246" s="365" t="s">
        <v>579</v>
      </c>
      <c r="L246" s="365" t="s">
        <v>1095</v>
      </c>
      <c r="M246" s="365" t="s">
        <v>1257</v>
      </c>
      <c r="N246" s="366"/>
      <c r="O246" s="365" t="s">
        <v>1258</v>
      </c>
      <c r="P246" s="365" t="s">
        <v>579</v>
      </c>
      <c r="Q246" s="366">
        <v>1</v>
      </c>
    </row>
    <row r="247" spans="5:17" x14ac:dyDescent="0.2">
      <c r="E247" s="365" t="s">
        <v>857</v>
      </c>
      <c r="F247" s="367" t="s">
        <v>1451</v>
      </c>
      <c r="G247" s="366" t="s">
        <v>579</v>
      </c>
      <c r="H247" s="365" t="s">
        <v>856</v>
      </c>
      <c r="I247" s="365" t="s">
        <v>1171</v>
      </c>
      <c r="J247" s="365" t="s">
        <v>1178</v>
      </c>
      <c r="K247" s="365" t="s">
        <v>579</v>
      </c>
      <c r="L247" s="365" t="s">
        <v>1096</v>
      </c>
      <c r="M247" s="365" t="s">
        <v>1257</v>
      </c>
      <c r="N247" s="366"/>
      <c r="O247" s="365" t="s">
        <v>1258</v>
      </c>
      <c r="P247" s="365" t="s">
        <v>579</v>
      </c>
      <c r="Q247" s="366">
        <v>1</v>
      </c>
    </row>
    <row r="248" spans="5:17" x14ac:dyDescent="0.2">
      <c r="E248" s="365" t="s">
        <v>858</v>
      </c>
      <c r="F248" s="367" t="s">
        <v>1452</v>
      </c>
      <c r="G248" s="366" t="s">
        <v>579</v>
      </c>
      <c r="H248" s="365" t="s">
        <v>856</v>
      </c>
      <c r="I248" s="365" t="s">
        <v>1171</v>
      </c>
      <c r="J248" s="365" t="s">
        <v>1178</v>
      </c>
      <c r="K248" s="365" t="s">
        <v>579</v>
      </c>
      <c r="L248" s="365" t="s">
        <v>1097</v>
      </c>
      <c r="M248" s="365" t="s">
        <v>1257</v>
      </c>
      <c r="N248" s="366"/>
      <c r="O248" s="365" t="s">
        <v>1258</v>
      </c>
      <c r="P248" s="365" t="s">
        <v>579</v>
      </c>
      <c r="Q248" s="366">
        <v>1</v>
      </c>
    </row>
    <row r="249" spans="5:17" x14ac:dyDescent="0.2">
      <c r="E249" s="365" t="s">
        <v>859</v>
      </c>
      <c r="F249" s="367" t="s">
        <v>1453</v>
      </c>
      <c r="G249" s="366" t="s">
        <v>579</v>
      </c>
      <c r="H249" s="365" t="s">
        <v>860</v>
      </c>
      <c r="I249" s="365" t="s">
        <v>1171</v>
      </c>
      <c r="J249" s="365" t="s">
        <v>1179</v>
      </c>
      <c r="K249" s="365" t="s">
        <v>579</v>
      </c>
      <c r="L249" s="365" t="s">
        <v>1095</v>
      </c>
      <c r="M249" s="365" t="s">
        <v>1257</v>
      </c>
      <c r="N249" s="366"/>
      <c r="O249" s="365" t="s">
        <v>1258</v>
      </c>
      <c r="P249" s="365" t="s">
        <v>579</v>
      </c>
      <c r="Q249" s="366">
        <v>1</v>
      </c>
    </row>
    <row r="250" spans="5:17" x14ac:dyDescent="0.2">
      <c r="E250" s="365" t="s">
        <v>861</v>
      </c>
      <c r="F250" s="367" t="s">
        <v>1454</v>
      </c>
      <c r="G250" s="366" t="s">
        <v>579</v>
      </c>
      <c r="H250" s="365" t="s">
        <v>860</v>
      </c>
      <c r="I250" s="365" t="s">
        <v>1171</v>
      </c>
      <c r="J250" s="365" t="s">
        <v>1179</v>
      </c>
      <c r="K250" s="365" t="s">
        <v>579</v>
      </c>
      <c r="L250" s="365" t="s">
        <v>1096</v>
      </c>
      <c r="M250" s="365" t="s">
        <v>1257</v>
      </c>
      <c r="N250" s="366"/>
      <c r="O250" s="365" t="s">
        <v>1258</v>
      </c>
      <c r="P250" s="365" t="s">
        <v>579</v>
      </c>
      <c r="Q250" s="366">
        <v>1</v>
      </c>
    </row>
    <row r="251" spans="5:17" x14ac:dyDescent="0.2">
      <c r="E251" s="365" t="s">
        <v>862</v>
      </c>
      <c r="F251" s="367" t="s">
        <v>1455</v>
      </c>
      <c r="G251" s="366" t="s">
        <v>579</v>
      </c>
      <c r="H251" s="365" t="s">
        <v>860</v>
      </c>
      <c r="I251" s="365" t="s">
        <v>1171</v>
      </c>
      <c r="J251" s="365" t="s">
        <v>1179</v>
      </c>
      <c r="K251" s="365" t="s">
        <v>579</v>
      </c>
      <c r="L251" s="365" t="s">
        <v>1097</v>
      </c>
      <c r="M251" s="365" t="s">
        <v>1257</v>
      </c>
      <c r="N251" s="366"/>
      <c r="O251" s="365" t="s">
        <v>1258</v>
      </c>
      <c r="P251" s="365" t="s">
        <v>579</v>
      </c>
      <c r="Q251" s="366">
        <v>1</v>
      </c>
    </row>
    <row r="252" spans="5:17" x14ac:dyDescent="0.2">
      <c r="E252" s="365" t="s">
        <v>863</v>
      </c>
      <c r="F252" s="367" t="s">
        <v>1685</v>
      </c>
      <c r="G252" s="366" t="s">
        <v>579</v>
      </c>
      <c r="H252" s="365" t="s">
        <v>864</v>
      </c>
      <c r="I252" s="365" t="s">
        <v>1180</v>
      </c>
      <c r="J252" s="365" t="s">
        <v>1181</v>
      </c>
      <c r="K252" s="365" t="s">
        <v>579</v>
      </c>
      <c r="L252" s="365" t="s">
        <v>1095</v>
      </c>
      <c r="M252" s="365" t="s">
        <v>1257</v>
      </c>
      <c r="N252" s="366"/>
      <c r="O252" s="365" t="s">
        <v>1258</v>
      </c>
      <c r="P252" s="365" t="s">
        <v>579</v>
      </c>
      <c r="Q252" s="366">
        <v>1</v>
      </c>
    </row>
    <row r="253" spans="5:17" x14ac:dyDescent="0.2">
      <c r="E253" s="365" t="s">
        <v>865</v>
      </c>
      <c r="F253" s="367" t="s">
        <v>1686</v>
      </c>
      <c r="G253" s="366" t="s">
        <v>579</v>
      </c>
      <c r="H253" s="365" t="s">
        <v>864</v>
      </c>
      <c r="I253" s="365" t="s">
        <v>1180</v>
      </c>
      <c r="J253" s="365" t="s">
        <v>1181</v>
      </c>
      <c r="K253" s="365" t="s">
        <v>579</v>
      </c>
      <c r="L253" s="365" t="s">
        <v>1096</v>
      </c>
      <c r="M253" s="365" t="s">
        <v>1257</v>
      </c>
      <c r="N253" s="366"/>
      <c r="O253" s="365" t="s">
        <v>1258</v>
      </c>
      <c r="P253" s="365" t="s">
        <v>579</v>
      </c>
      <c r="Q253" s="366">
        <v>1</v>
      </c>
    </row>
    <row r="254" spans="5:17" x14ac:dyDescent="0.2">
      <c r="E254" s="365" t="s">
        <v>866</v>
      </c>
      <c r="F254" s="367" t="s">
        <v>1687</v>
      </c>
      <c r="G254" s="366" t="s">
        <v>579</v>
      </c>
      <c r="H254" s="365" t="s">
        <v>864</v>
      </c>
      <c r="I254" s="365" t="s">
        <v>1180</v>
      </c>
      <c r="J254" s="365" t="s">
        <v>1181</v>
      </c>
      <c r="K254" s="365" t="s">
        <v>579</v>
      </c>
      <c r="L254" s="365" t="s">
        <v>1097</v>
      </c>
      <c r="M254" s="365" t="s">
        <v>1257</v>
      </c>
      <c r="N254" s="366"/>
      <c r="O254" s="365" t="s">
        <v>1258</v>
      </c>
      <c r="P254" s="365" t="s">
        <v>579</v>
      </c>
      <c r="Q254" s="366">
        <v>1</v>
      </c>
    </row>
    <row r="255" spans="5:17" x14ac:dyDescent="0.2">
      <c r="E255" s="365" t="s">
        <v>867</v>
      </c>
      <c r="F255" s="367" t="s">
        <v>1456</v>
      </c>
      <c r="G255" s="366" t="s">
        <v>579</v>
      </c>
      <c r="H255" s="365" t="s">
        <v>868</v>
      </c>
      <c r="I255" s="365" t="s">
        <v>1180</v>
      </c>
      <c r="J255" s="365" t="s">
        <v>1182</v>
      </c>
      <c r="K255" s="365" t="s">
        <v>579</v>
      </c>
      <c r="L255" s="365" t="s">
        <v>1095</v>
      </c>
      <c r="M255" s="365" t="s">
        <v>1257</v>
      </c>
      <c r="N255" s="366"/>
      <c r="O255" s="365" t="s">
        <v>1258</v>
      </c>
      <c r="P255" s="365" t="s">
        <v>579</v>
      </c>
      <c r="Q255" s="366">
        <v>1</v>
      </c>
    </row>
    <row r="256" spans="5:17" x14ac:dyDescent="0.2">
      <c r="E256" s="365" t="s">
        <v>869</v>
      </c>
      <c r="F256" s="367" t="s">
        <v>1457</v>
      </c>
      <c r="G256" s="366" t="s">
        <v>579</v>
      </c>
      <c r="H256" s="365" t="s">
        <v>868</v>
      </c>
      <c r="I256" s="365" t="s">
        <v>1180</v>
      </c>
      <c r="J256" s="365" t="s">
        <v>1182</v>
      </c>
      <c r="K256" s="365" t="s">
        <v>579</v>
      </c>
      <c r="L256" s="365" t="s">
        <v>1096</v>
      </c>
      <c r="M256" s="365" t="s">
        <v>1257</v>
      </c>
      <c r="N256" s="366"/>
      <c r="O256" s="365" t="s">
        <v>1258</v>
      </c>
      <c r="P256" s="365" t="s">
        <v>579</v>
      </c>
      <c r="Q256" s="366">
        <v>1</v>
      </c>
    </row>
    <row r="257" spans="5:17" x14ac:dyDescent="0.2">
      <c r="E257" s="365" t="s">
        <v>1640</v>
      </c>
      <c r="F257" s="367" t="s">
        <v>1458</v>
      </c>
      <c r="G257" s="366" t="s">
        <v>579</v>
      </c>
      <c r="H257" s="365" t="s">
        <v>868</v>
      </c>
      <c r="I257" s="365" t="s">
        <v>1180</v>
      </c>
      <c r="J257" s="365" t="s">
        <v>1182</v>
      </c>
      <c r="K257" s="365" t="s">
        <v>579</v>
      </c>
      <c r="L257" s="365" t="s">
        <v>1097</v>
      </c>
      <c r="M257" s="365" t="s">
        <v>1257</v>
      </c>
      <c r="N257" s="366"/>
      <c r="O257" s="365" t="s">
        <v>1258</v>
      </c>
      <c r="P257" s="365" t="s">
        <v>579</v>
      </c>
      <c r="Q257" s="366">
        <v>1</v>
      </c>
    </row>
    <row r="258" spans="5:17" x14ac:dyDescent="0.2">
      <c r="E258" s="365" t="s">
        <v>1645</v>
      </c>
      <c r="F258" s="367" t="s">
        <v>1459</v>
      </c>
      <c r="G258" s="366"/>
      <c r="H258" s="365" t="s">
        <v>1643</v>
      </c>
      <c r="I258" s="365" t="s">
        <v>1180</v>
      </c>
      <c r="J258" s="365" t="s">
        <v>1644</v>
      </c>
      <c r="K258" s="365" t="s">
        <v>579</v>
      </c>
      <c r="L258" s="365" t="s">
        <v>1095</v>
      </c>
      <c r="M258" s="365" t="s">
        <v>1257</v>
      </c>
      <c r="N258" s="366"/>
      <c r="O258" s="365" t="s">
        <v>1258</v>
      </c>
      <c r="P258" s="365" t="s">
        <v>579</v>
      </c>
      <c r="Q258" s="366">
        <v>1</v>
      </c>
    </row>
    <row r="259" spans="5:17" x14ac:dyDescent="0.2">
      <c r="E259" s="365" t="s">
        <v>1647</v>
      </c>
      <c r="F259" s="367" t="s">
        <v>1460</v>
      </c>
      <c r="G259" s="366"/>
      <c r="H259" s="365" t="s">
        <v>1643</v>
      </c>
      <c r="I259" s="365" t="s">
        <v>1180</v>
      </c>
      <c r="J259" s="365" t="s">
        <v>1644</v>
      </c>
      <c r="K259" s="365" t="s">
        <v>579</v>
      </c>
      <c r="L259" s="365" t="s">
        <v>1096</v>
      </c>
      <c r="M259" s="365" t="s">
        <v>1257</v>
      </c>
      <c r="N259" s="366"/>
      <c r="O259" s="365" t="s">
        <v>1258</v>
      </c>
      <c r="P259" s="365" t="s">
        <v>579</v>
      </c>
      <c r="Q259" s="366">
        <v>1</v>
      </c>
    </row>
    <row r="260" spans="5:17" x14ac:dyDescent="0.2">
      <c r="E260" s="365" t="s">
        <v>1646</v>
      </c>
      <c r="F260" s="367" t="s">
        <v>1688</v>
      </c>
      <c r="G260" s="366"/>
      <c r="H260" s="365" t="s">
        <v>1643</v>
      </c>
      <c r="I260" s="365" t="s">
        <v>1180</v>
      </c>
      <c r="J260" s="365" t="s">
        <v>1644</v>
      </c>
      <c r="K260" s="365" t="s">
        <v>579</v>
      </c>
      <c r="L260" s="365" t="s">
        <v>1097</v>
      </c>
      <c r="M260" s="365" t="s">
        <v>1257</v>
      </c>
      <c r="N260" s="366"/>
      <c r="O260" s="365" t="s">
        <v>1258</v>
      </c>
      <c r="P260" s="365" t="s">
        <v>579</v>
      </c>
      <c r="Q260" s="366">
        <v>1</v>
      </c>
    </row>
    <row r="261" spans="5:17" x14ac:dyDescent="0.2">
      <c r="E261" s="365" t="s">
        <v>870</v>
      </c>
      <c r="F261" s="367" t="s">
        <v>1689</v>
      </c>
      <c r="G261" s="366" t="s">
        <v>579</v>
      </c>
      <c r="H261" s="365" t="s">
        <v>1649</v>
      </c>
      <c r="I261" s="365" t="s">
        <v>1180</v>
      </c>
      <c r="J261" s="365" t="s">
        <v>1183</v>
      </c>
      <c r="K261" s="365" t="s">
        <v>579</v>
      </c>
      <c r="L261" s="365" t="s">
        <v>1095</v>
      </c>
      <c r="M261" s="365" t="s">
        <v>1257</v>
      </c>
      <c r="N261" s="366"/>
      <c r="O261" s="365" t="s">
        <v>1258</v>
      </c>
      <c r="P261" s="365" t="s">
        <v>579</v>
      </c>
      <c r="Q261" s="366">
        <v>1</v>
      </c>
    </row>
    <row r="262" spans="5:17" x14ac:dyDescent="0.2">
      <c r="E262" s="365" t="s">
        <v>871</v>
      </c>
      <c r="F262" s="367" t="s">
        <v>1690</v>
      </c>
      <c r="G262" s="366" t="s">
        <v>579</v>
      </c>
      <c r="H262" s="365" t="s">
        <v>1649</v>
      </c>
      <c r="I262" s="365" t="s">
        <v>1180</v>
      </c>
      <c r="J262" s="365" t="s">
        <v>1183</v>
      </c>
      <c r="K262" s="365" t="s">
        <v>579</v>
      </c>
      <c r="L262" s="365" t="s">
        <v>1096</v>
      </c>
      <c r="M262" s="365" t="s">
        <v>1257</v>
      </c>
      <c r="N262" s="366"/>
      <c r="O262" s="365" t="s">
        <v>1258</v>
      </c>
      <c r="P262" s="365" t="s">
        <v>579</v>
      </c>
      <c r="Q262" s="366">
        <v>1</v>
      </c>
    </row>
    <row r="263" spans="5:17" x14ac:dyDescent="0.2">
      <c r="E263" s="365" t="s">
        <v>872</v>
      </c>
      <c r="F263" s="367" t="s">
        <v>1691</v>
      </c>
      <c r="G263" s="366" t="s">
        <v>579</v>
      </c>
      <c r="H263" s="365" t="s">
        <v>1649</v>
      </c>
      <c r="I263" s="365" t="s">
        <v>1180</v>
      </c>
      <c r="J263" s="365" t="s">
        <v>1183</v>
      </c>
      <c r="K263" s="365" t="s">
        <v>579</v>
      </c>
      <c r="L263" s="365" t="s">
        <v>1097</v>
      </c>
      <c r="M263" s="365" t="s">
        <v>1257</v>
      </c>
      <c r="N263" s="366"/>
      <c r="O263" s="365" t="s">
        <v>1258</v>
      </c>
      <c r="P263" s="365" t="s">
        <v>579</v>
      </c>
      <c r="Q263" s="366">
        <v>1</v>
      </c>
    </row>
    <row r="264" spans="5:17" x14ac:dyDescent="0.2">
      <c r="E264" s="365" t="s">
        <v>873</v>
      </c>
      <c r="F264" s="367" t="s">
        <v>1461</v>
      </c>
      <c r="G264" s="366" t="s">
        <v>579</v>
      </c>
      <c r="H264" s="365" t="s">
        <v>874</v>
      </c>
      <c r="I264" s="365" t="s">
        <v>1180</v>
      </c>
      <c r="J264" s="365" t="s">
        <v>1184</v>
      </c>
      <c r="K264" s="365" t="s">
        <v>579</v>
      </c>
      <c r="L264" s="365" t="s">
        <v>1095</v>
      </c>
      <c r="M264" s="365" t="s">
        <v>1257</v>
      </c>
      <c r="N264" s="366"/>
      <c r="O264" s="365" t="s">
        <v>1258</v>
      </c>
      <c r="P264" s="365" t="s">
        <v>579</v>
      </c>
      <c r="Q264" s="366">
        <v>1</v>
      </c>
    </row>
    <row r="265" spans="5:17" x14ac:dyDescent="0.2">
      <c r="E265" s="365" t="s">
        <v>875</v>
      </c>
      <c r="F265" s="367" t="s">
        <v>1462</v>
      </c>
      <c r="G265" s="366" t="s">
        <v>579</v>
      </c>
      <c r="H265" s="365" t="s">
        <v>874</v>
      </c>
      <c r="I265" s="365" t="s">
        <v>1180</v>
      </c>
      <c r="J265" s="365" t="s">
        <v>1184</v>
      </c>
      <c r="K265" s="365" t="s">
        <v>579</v>
      </c>
      <c r="L265" s="365" t="s">
        <v>1096</v>
      </c>
      <c r="M265" s="365" t="s">
        <v>1257</v>
      </c>
      <c r="N265" s="366"/>
      <c r="O265" s="365" t="s">
        <v>1258</v>
      </c>
      <c r="P265" s="365" t="s">
        <v>579</v>
      </c>
      <c r="Q265" s="366">
        <v>1</v>
      </c>
    </row>
    <row r="266" spans="5:17" x14ac:dyDescent="0.2">
      <c r="E266" s="365" t="s">
        <v>1642</v>
      </c>
      <c r="F266" s="367" t="s">
        <v>1463</v>
      </c>
      <c r="G266" s="366" t="s">
        <v>579</v>
      </c>
      <c r="H266" s="365" t="s">
        <v>874</v>
      </c>
      <c r="I266" s="365" t="s">
        <v>1180</v>
      </c>
      <c r="J266" s="365" t="s">
        <v>1184</v>
      </c>
      <c r="K266" s="365" t="s">
        <v>579</v>
      </c>
      <c r="L266" s="365" t="s">
        <v>1097</v>
      </c>
      <c r="M266" s="365" t="s">
        <v>1257</v>
      </c>
      <c r="N266" s="366"/>
      <c r="O266" s="365" t="s">
        <v>1258</v>
      </c>
      <c r="P266" s="365" t="s">
        <v>579</v>
      </c>
      <c r="Q266" s="366">
        <v>1</v>
      </c>
    </row>
    <row r="267" spans="5:17" x14ac:dyDescent="0.2">
      <c r="E267" s="365" t="s">
        <v>1650</v>
      </c>
      <c r="F267" s="367" t="s">
        <v>1464</v>
      </c>
      <c r="G267" s="366"/>
      <c r="H267" s="365" t="s">
        <v>1648</v>
      </c>
      <c r="I267" s="365" t="s">
        <v>1180</v>
      </c>
      <c r="J267" s="365" t="s">
        <v>1644</v>
      </c>
      <c r="K267" s="365" t="s">
        <v>579</v>
      </c>
      <c r="L267" s="365" t="s">
        <v>1095</v>
      </c>
      <c r="M267" s="365" t="s">
        <v>1257</v>
      </c>
      <c r="N267" s="366"/>
      <c r="O267" s="365" t="s">
        <v>1258</v>
      </c>
      <c r="P267" s="365" t="s">
        <v>579</v>
      </c>
      <c r="Q267" s="366">
        <v>1</v>
      </c>
    </row>
    <row r="268" spans="5:17" x14ac:dyDescent="0.2">
      <c r="E268" s="365" t="s">
        <v>1641</v>
      </c>
      <c r="F268" s="367" t="s">
        <v>1465</v>
      </c>
      <c r="G268" s="366"/>
      <c r="H268" s="365" t="s">
        <v>1648</v>
      </c>
      <c r="I268" s="365" t="s">
        <v>1180</v>
      </c>
      <c r="J268" s="365" t="s">
        <v>1644</v>
      </c>
      <c r="K268" s="365" t="s">
        <v>579</v>
      </c>
      <c r="L268" s="365" t="s">
        <v>1096</v>
      </c>
      <c r="M268" s="365" t="s">
        <v>1257</v>
      </c>
      <c r="N268" s="366"/>
      <c r="O268" s="365" t="s">
        <v>1258</v>
      </c>
      <c r="P268" s="365" t="s">
        <v>579</v>
      </c>
      <c r="Q268" s="366">
        <v>1</v>
      </c>
    </row>
    <row r="269" spans="5:17" x14ac:dyDescent="0.2">
      <c r="E269" s="365" t="s">
        <v>1651</v>
      </c>
      <c r="F269" s="367" t="s">
        <v>1692</v>
      </c>
      <c r="G269" s="366"/>
      <c r="H269" s="365" t="s">
        <v>1648</v>
      </c>
      <c r="I269" s="365" t="s">
        <v>1180</v>
      </c>
      <c r="J269" s="365" t="s">
        <v>1644</v>
      </c>
      <c r="K269" s="365" t="s">
        <v>579</v>
      </c>
      <c r="L269" s="365" t="s">
        <v>1097</v>
      </c>
      <c r="M269" s="365" t="s">
        <v>1257</v>
      </c>
      <c r="N269" s="366"/>
      <c r="O269" s="365" t="s">
        <v>1258</v>
      </c>
      <c r="P269" s="365" t="s">
        <v>579</v>
      </c>
      <c r="Q269" s="366">
        <v>1</v>
      </c>
    </row>
    <row r="270" spans="5:17" x14ac:dyDescent="0.2">
      <c r="E270" s="365" t="s">
        <v>876</v>
      </c>
      <c r="F270" s="367" t="s">
        <v>1466</v>
      </c>
      <c r="G270" s="366" t="s">
        <v>579</v>
      </c>
      <c r="H270" s="365" t="s">
        <v>877</v>
      </c>
      <c r="I270" s="365" t="s">
        <v>1185</v>
      </c>
      <c r="J270" s="365" t="s">
        <v>1186</v>
      </c>
      <c r="K270" s="365" t="s">
        <v>579</v>
      </c>
      <c r="L270" s="365" t="s">
        <v>1095</v>
      </c>
      <c r="M270" s="365" t="s">
        <v>1257</v>
      </c>
      <c r="N270" s="366"/>
      <c r="O270" s="365" t="s">
        <v>1258</v>
      </c>
      <c r="P270" s="365" t="s">
        <v>579</v>
      </c>
      <c r="Q270" s="366">
        <v>1</v>
      </c>
    </row>
    <row r="271" spans="5:17" x14ac:dyDescent="0.2">
      <c r="E271" s="365" t="s">
        <v>878</v>
      </c>
      <c r="F271" s="367" t="s">
        <v>1467</v>
      </c>
      <c r="G271" s="366" t="s">
        <v>579</v>
      </c>
      <c r="H271" s="365" t="s">
        <v>877</v>
      </c>
      <c r="I271" s="365" t="s">
        <v>1185</v>
      </c>
      <c r="J271" s="365" t="s">
        <v>1186</v>
      </c>
      <c r="K271" s="365" t="s">
        <v>579</v>
      </c>
      <c r="L271" s="365" t="s">
        <v>1096</v>
      </c>
      <c r="M271" s="365" t="s">
        <v>1257</v>
      </c>
      <c r="N271" s="366"/>
      <c r="O271" s="365" t="s">
        <v>1258</v>
      </c>
      <c r="P271" s="365" t="s">
        <v>579</v>
      </c>
      <c r="Q271" s="366">
        <v>1</v>
      </c>
    </row>
    <row r="272" spans="5:17" x14ac:dyDescent="0.2">
      <c r="E272" s="365" t="s">
        <v>879</v>
      </c>
      <c r="F272" s="367" t="s">
        <v>1468</v>
      </c>
      <c r="G272" s="366" t="s">
        <v>579</v>
      </c>
      <c r="H272" s="365" t="s">
        <v>877</v>
      </c>
      <c r="I272" s="365" t="s">
        <v>1185</v>
      </c>
      <c r="J272" s="365" t="s">
        <v>1186</v>
      </c>
      <c r="K272" s="365" t="s">
        <v>579</v>
      </c>
      <c r="L272" s="365" t="s">
        <v>1097</v>
      </c>
      <c r="M272" s="365" t="s">
        <v>1257</v>
      </c>
      <c r="N272" s="366"/>
      <c r="O272" s="365" t="s">
        <v>1258</v>
      </c>
      <c r="P272" s="365" t="s">
        <v>579</v>
      </c>
      <c r="Q272" s="366">
        <v>1</v>
      </c>
    </row>
    <row r="273" spans="5:17" x14ac:dyDescent="0.2">
      <c r="E273" s="365" t="s">
        <v>880</v>
      </c>
      <c r="F273" s="367" t="s">
        <v>1469</v>
      </c>
      <c r="G273" s="366" t="s">
        <v>579</v>
      </c>
      <c r="H273" s="365" t="s">
        <v>881</v>
      </c>
      <c r="I273" s="365" t="s">
        <v>1185</v>
      </c>
      <c r="J273" s="365" t="s">
        <v>1187</v>
      </c>
      <c r="K273" s="365" t="s">
        <v>579</v>
      </c>
      <c r="L273" s="365" t="s">
        <v>1095</v>
      </c>
      <c r="M273" s="365" t="s">
        <v>1257</v>
      </c>
      <c r="N273" s="366"/>
      <c r="O273" s="365" t="s">
        <v>1258</v>
      </c>
      <c r="P273" s="365" t="s">
        <v>579</v>
      </c>
      <c r="Q273" s="366">
        <v>1</v>
      </c>
    </row>
    <row r="274" spans="5:17" x14ac:dyDescent="0.2">
      <c r="E274" s="365" t="s">
        <v>882</v>
      </c>
      <c r="F274" s="367" t="s">
        <v>1470</v>
      </c>
      <c r="G274" s="366" t="s">
        <v>579</v>
      </c>
      <c r="H274" s="365" t="s">
        <v>881</v>
      </c>
      <c r="I274" s="365" t="s">
        <v>1185</v>
      </c>
      <c r="J274" s="365" t="s">
        <v>1187</v>
      </c>
      <c r="K274" s="365" t="s">
        <v>579</v>
      </c>
      <c r="L274" s="365" t="s">
        <v>1096</v>
      </c>
      <c r="M274" s="365" t="s">
        <v>1257</v>
      </c>
      <c r="N274" s="366"/>
      <c r="O274" s="365" t="s">
        <v>1258</v>
      </c>
      <c r="P274" s="365" t="s">
        <v>579</v>
      </c>
      <c r="Q274" s="366">
        <v>1</v>
      </c>
    </row>
    <row r="275" spans="5:17" x14ac:dyDescent="0.2">
      <c r="E275" s="365" t="s">
        <v>883</v>
      </c>
      <c r="F275" s="367" t="s">
        <v>1471</v>
      </c>
      <c r="G275" s="366" t="s">
        <v>579</v>
      </c>
      <c r="H275" s="365" t="s">
        <v>881</v>
      </c>
      <c r="I275" s="365" t="s">
        <v>1185</v>
      </c>
      <c r="J275" s="365" t="s">
        <v>1187</v>
      </c>
      <c r="K275" s="365" t="s">
        <v>579</v>
      </c>
      <c r="L275" s="365" t="s">
        <v>1097</v>
      </c>
      <c r="M275" s="365" t="s">
        <v>1257</v>
      </c>
      <c r="N275" s="366"/>
      <c r="O275" s="365" t="s">
        <v>1258</v>
      </c>
      <c r="P275" s="365" t="s">
        <v>579</v>
      </c>
      <c r="Q275" s="366">
        <v>1</v>
      </c>
    </row>
    <row r="276" spans="5:17" x14ac:dyDescent="0.2">
      <c r="E276" s="365" t="s">
        <v>884</v>
      </c>
      <c r="F276" s="367" t="s">
        <v>1472</v>
      </c>
      <c r="G276" s="366" t="s">
        <v>579</v>
      </c>
      <c r="H276" s="365" t="s">
        <v>885</v>
      </c>
      <c r="I276" s="365" t="s">
        <v>1188</v>
      </c>
      <c r="J276" s="365" t="s">
        <v>1189</v>
      </c>
      <c r="K276" s="365" t="s">
        <v>579</v>
      </c>
      <c r="L276" s="365" t="s">
        <v>1095</v>
      </c>
      <c r="M276" s="365" t="s">
        <v>1257</v>
      </c>
      <c r="N276" s="366"/>
      <c r="O276" s="365" t="s">
        <v>1258</v>
      </c>
      <c r="P276" s="365" t="s">
        <v>579</v>
      </c>
      <c r="Q276" s="366">
        <v>1</v>
      </c>
    </row>
    <row r="277" spans="5:17" x14ac:dyDescent="0.2">
      <c r="E277" s="365" t="s">
        <v>886</v>
      </c>
      <c r="F277" s="367" t="s">
        <v>1473</v>
      </c>
      <c r="G277" s="366" t="s">
        <v>579</v>
      </c>
      <c r="H277" s="365" t="s">
        <v>885</v>
      </c>
      <c r="I277" s="365" t="s">
        <v>1188</v>
      </c>
      <c r="J277" s="365" t="s">
        <v>1189</v>
      </c>
      <c r="K277" s="365" t="s">
        <v>579</v>
      </c>
      <c r="L277" s="365" t="s">
        <v>1096</v>
      </c>
      <c r="M277" s="365" t="s">
        <v>1257</v>
      </c>
      <c r="N277" s="366"/>
      <c r="O277" s="365" t="s">
        <v>1258</v>
      </c>
      <c r="P277" s="365" t="s">
        <v>579</v>
      </c>
      <c r="Q277" s="366">
        <v>1</v>
      </c>
    </row>
    <row r="278" spans="5:17" x14ac:dyDescent="0.2">
      <c r="E278" s="365" t="s">
        <v>887</v>
      </c>
      <c r="F278" s="367" t="s">
        <v>1474</v>
      </c>
      <c r="G278" s="366" t="s">
        <v>579</v>
      </c>
      <c r="H278" s="365" t="s">
        <v>885</v>
      </c>
      <c r="I278" s="365" t="s">
        <v>1188</v>
      </c>
      <c r="J278" s="365" t="s">
        <v>1189</v>
      </c>
      <c r="K278" s="365" t="s">
        <v>579</v>
      </c>
      <c r="L278" s="365" t="s">
        <v>1097</v>
      </c>
      <c r="M278" s="365" t="s">
        <v>1257</v>
      </c>
      <c r="N278" s="366"/>
      <c r="O278" s="365" t="s">
        <v>1258</v>
      </c>
      <c r="P278" s="365" t="s">
        <v>579</v>
      </c>
      <c r="Q278" s="366">
        <v>1</v>
      </c>
    </row>
    <row r="279" spans="5:17" x14ac:dyDescent="0.2">
      <c r="E279" s="365" t="s">
        <v>888</v>
      </c>
      <c r="F279" s="367" t="s">
        <v>1475</v>
      </c>
      <c r="G279" s="366" t="s">
        <v>579</v>
      </c>
      <c r="H279" s="365" t="s">
        <v>889</v>
      </c>
      <c r="I279" s="365" t="s">
        <v>1188</v>
      </c>
      <c r="J279" s="365" t="s">
        <v>1190</v>
      </c>
      <c r="K279" s="365" t="s">
        <v>579</v>
      </c>
      <c r="L279" s="365" t="s">
        <v>1095</v>
      </c>
      <c r="M279" s="365" t="s">
        <v>1257</v>
      </c>
      <c r="N279" s="366"/>
      <c r="O279" s="365" t="s">
        <v>1258</v>
      </c>
      <c r="P279" s="365" t="s">
        <v>579</v>
      </c>
      <c r="Q279" s="366">
        <v>1</v>
      </c>
    </row>
    <row r="280" spans="5:17" x14ac:dyDescent="0.2">
      <c r="E280" s="365" t="s">
        <v>890</v>
      </c>
      <c r="F280" s="367" t="s">
        <v>1476</v>
      </c>
      <c r="G280" s="366" t="s">
        <v>579</v>
      </c>
      <c r="H280" s="365" t="s">
        <v>889</v>
      </c>
      <c r="I280" s="365" t="s">
        <v>1188</v>
      </c>
      <c r="J280" s="365" t="s">
        <v>1190</v>
      </c>
      <c r="K280" s="365" t="s">
        <v>579</v>
      </c>
      <c r="L280" s="365" t="s">
        <v>1096</v>
      </c>
      <c r="M280" s="365" t="s">
        <v>1257</v>
      </c>
      <c r="N280" s="366"/>
      <c r="O280" s="365" t="s">
        <v>1258</v>
      </c>
      <c r="P280" s="365" t="s">
        <v>579</v>
      </c>
      <c r="Q280" s="366">
        <v>1</v>
      </c>
    </row>
    <row r="281" spans="5:17" x14ac:dyDescent="0.2">
      <c r="E281" s="365" t="s">
        <v>891</v>
      </c>
      <c r="F281" s="367" t="s">
        <v>1477</v>
      </c>
      <c r="G281" s="366" t="s">
        <v>579</v>
      </c>
      <c r="H281" s="365" t="s">
        <v>889</v>
      </c>
      <c r="I281" s="365" t="s">
        <v>1188</v>
      </c>
      <c r="J281" s="365" t="s">
        <v>1190</v>
      </c>
      <c r="K281" s="365" t="s">
        <v>579</v>
      </c>
      <c r="L281" s="365" t="s">
        <v>1097</v>
      </c>
      <c r="M281" s="365" t="s">
        <v>1257</v>
      </c>
      <c r="N281" s="366"/>
      <c r="O281" s="365" t="s">
        <v>1258</v>
      </c>
      <c r="P281" s="365" t="s">
        <v>579</v>
      </c>
      <c r="Q281" s="366">
        <v>1</v>
      </c>
    </row>
    <row r="282" spans="5:17" x14ac:dyDescent="0.2">
      <c r="E282" s="365" t="s">
        <v>892</v>
      </c>
      <c r="F282" s="367" t="s">
        <v>1478</v>
      </c>
      <c r="G282" s="366" t="s">
        <v>579</v>
      </c>
      <c r="H282" s="365" t="s">
        <v>893</v>
      </c>
      <c r="I282" s="365" t="s">
        <v>1188</v>
      </c>
      <c r="J282" s="365" t="s">
        <v>1191</v>
      </c>
      <c r="K282" s="365" t="s">
        <v>579</v>
      </c>
      <c r="L282" s="365" t="s">
        <v>1095</v>
      </c>
      <c r="M282" s="365" t="s">
        <v>1257</v>
      </c>
      <c r="N282" s="366"/>
      <c r="O282" s="365" t="s">
        <v>1258</v>
      </c>
      <c r="P282" s="365" t="s">
        <v>579</v>
      </c>
      <c r="Q282" s="366">
        <v>1</v>
      </c>
    </row>
    <row r="283" spans="5:17" x14ac:dyDescent="0.2">
      <c r="E283" s="365" t="s">
        <v>894</v>
      </c>
      <c r="F283" s="367" t="s">
        <v>1479</v>
      </c>
      <c r="G283" s="366" t="s">
        <v>579</v>
      </c>
      <c r="H283" s="365" t="s">
        <v>893</v>
      </c>
      <c r="I283" s="365" t="s">
        <v>1188</v>
      </c>
      <c r="J283" s="365" t="s">
        <v>1191</v>
      </c>
      <c r="K283" s="365" t="s">
        <v>579</v>
      </c>
      <c r="L283" s="365" t="s">
        <v>1096</v>
      </c>
      <c r="M283" s="365" t="s">
        <v>1257</v>
      </c>
      <c r="N283" s="366"/>
      <c r="O283" s="365" t="s">
        <v>1258</v>
      </c>
      <c r="P283" s="365" t="s">
        <v>579</v>
      </c>
      <c r="Q283" s="366">
        <v>1</v>
      </c>
    </row>
    <row r="284" spans="5:17" x14ac:dyDescent="0.2">
      <c r="E284" s="365" t="s">
        <v>895</v>
      </c>
      <c r="F284" s="367" t="s">
        <v>1480</v>
      </c>
      <c r="G284" s="366" t="s">
        <v>579</v>
      </c>
      <c r="H284" s="365" t="s">
        <v>893</v>
      </c>
      <c r="I284" s="365" t="s">
        <v>1188</v>
      </c>
      <c r="J284" s="365" t="s">
        <v>1191</v>
      </c>
      <c r="K284" s="365" t="s">
        <v>579</v>
      </c>
      <c r="L284" s="365" t="s">
        <v>1097</v>
      </c>
      <c r="M284" s="365" t="s">
        <v>1257</v>
      </c>
      <c r="N284" s="366"/>
      <c r="O284" s="365" t="s">
        <v>1258</v>
      </c>
      <c r="P284" s="365" t="s">
        <v>579</v>
      </c>
      <c r="Q284" s="366">
        <v>1</v>
      </c>
    </row>
    <row r="285" spans="5:17" x14ac:dyDescent="0.2">
      <c r="E285" s="365" t="s">
        <v>896</v>
      </c>
      <c r="F285" s="367" t="s">
        <v>1481</v>
      </c>
      <c r="G285" s="366" t="s">
        <v>579</v>
      </c>
      <c r="H285" s="365" t="s">
        <v>897</v>
      </c>
      <c r="I285" s="365" t="s">
        <v>1188</v>
      </c>
      <c r="J285" s="365" t="s">
        <v>1192</v>
      </c>
      <c r="K285" s="365" t="s">
        <v>579</v>
      </c>
      <c r="L285" s="365" t="s">
        <v>1095</v>
      </c>
      <c r="M285" s="365" t="s">
        <v>1257</v>
      </c>
      <c r="N285" s="366"/>
      <c r="O285" s="365" t="s">
        <v>1258</v>
      </c>
      <c r="P285" s="365" t="s">
        <v>579</v>
      </c>
      <c r="Q285" s="366">
        <v>1</v>
      </c>
    </row>
    <row r="286" spans="5:17" x14ac:dyDescent="0.2">
      <c r="E286" s="365" t="s">
        <v>898</v>
      </c>
      <c r="F286" s="367" t="s">
        <v>1482</v>
      </c>
      <c r="G286" s="366" t="s">
        <v>579</v>
      </c>
      <c r="H286" s="365" t="s">
        <v>897</v>
      </c>
      <c r="I286" s="365" t="s">
        <v>1188</v>
      </c>
      <c r="J286" s="365" t="s">
        <v>1192</v>
      </c>
      <c r="K286" s="365" t="s">
        <v>579</v>
      </c>
      <c r="L286" s="365" t="s">
        <v>1096</v>
      </c>
      <c r="M286" s="365" t="s">
        <v>1257</v>
      </c>
      <c r="N286" s="366"/>
      <c r="O286" s="365" t="s">
        <v>1258</v>
      </c>
      <c r="P286" s="365" t="s">
        <v>579</v>
      </c>
      <c r="Q286" s="366">
        <v>1</v>
      </c>
    </row>
    <row r="287" spans="5:17" x14ac:dyDescent="0.2">
      <c r="E287" s="365" t="s">
        <v>899</v>
      </c>
      <c r="F287" s="367" t="s">
        <v>1483</v>
      </c>
      <c r="G287" s="366" t="s">
        <v>579</v>
      </c>
      <c r="H287" s="365" t="s">
        <v>897</v>
      </c>
      <c r="I287" s="365" t="s">
        <v>1188</v>
      </c>
      <c r="J287" s="365" t="s">
        <v>1192</v>
      </c>
      <c r="K287" s="365" t="s">
        <v>579</v>
      </c>
      <c r="L287" s="365" t="s">
        <v>1097</v>
      </c>
      <c r="M287" s="365" t="s">
        <v>1257</v>
      </c>
      <c r="N287" s="366"/>
      <c r="O287" s="365" t="s">
        <v>1258</v>
      </c>
      <c r="P287" s="365" t="s">
        <v>579</v>
      </c>
      <c r="Q287" s="366">
        <v>1</v>
      </c>
    </row>
    <row r="288" spans="5:17" x14ac:dyDescent="0.2">
      <c r="E288" s="365" t="s">
        <v>900</v>
      </c>
      <c r="F288" s="367" t="s">
        <v>1484</v>
      </c>
      <c r="G288" s="366" t="s">
        <v>579</v>
      </c>
      <c r="H288" s="365" t="s">
        <v>901</v>
      </c>
      <c r="I288" s="365" t="s">
        <v>1188</v>
      </c>
      <c r="J288" s="365" t="s">
        <v>1193</v>
      </c>
      <c r="K288" s="365" t="s">
        <v>579</v>
      </c>
      <c r="L288" s="365" t="s">
        <v>1095</v>
      </c>
      <c r="M288" s="365" t="s">
        <v>1257</v>
      </c>
      <c r="N288" s="366"/>
      <c r="O288" s="365" t="s">
        <v>1258</v>
      </c>
      <c r="P288" s="365" t="s">
        <v>579</v>
      </c>
      <c r="Q288" s="366">
        <v>1</v>
      </c>
    </row>
    <row r="289" spans="5:17" x14ac:dyDescent="0.2">
      <c r="E289" s="365" t="s">
        <v>902</v>
      </c>
      <c r="F289" s="367" t="s">
        <v>1485</v>
      </c>
      <c r="G289" s="366" t="s">
        <v>579</v>
      </c>
      <c r="H289" s="365" t="s">
        <v>901</v>
      </c>
      <c r="I289" s="365" t="s">
        <v>1188</v>
      </c>
      <c r="J289" s="365" t="s">
        <v>1193</v>
      </c>
      <c r="K289" s="365" t="s">
        <v>579</v>
      </c>
      <c r="L289" s="365" t="s">
        <v>1096</v>
      </c>
      <c r="M289" s="365" t="s">
        <v>1257</v>
      </c>
      <c r="N289" s="366"/>
      <c r="O289" s="365" t="s">
        <v>1258</v>
      </c>
      <c r="P289" s="365" t="s">
        <v>579</v>
      </c>
      <c r="Q289" s="366">
        <v>1</v>
      </c>
    </row>
    <row r="290" spans="5:17" x14ac:dyDescent="0.2">
      <c r="E290" s="365" t="s">
        <v>903</v>
      </c>
      <c r="F290" s="367" t="s">
        <v>1486</v>
      </c>
      <c r="G290" s="366" t="s">
        <v>579</v>
      </c>
      <c r="H290" s="365" t="s">
        <v>901</v>
      </c>
      <c r="I290" s="365" t="s">
        <v>1188</v>
      </c>
      <c r="J290" s="365" t="s">
        <v>1193</v>
      </c>
      <c r="K290" s="365" t="s">
        <v>579</v>
      </c>
      <c r="L290" s="365" t="s">
        <v>1097</v>
      </c>
      <c r="M290" s="365" t="s">
        <v>1257</v>
      </c>
      <c r="N290" s="366"/>
      <c r="O290" s="365" t="s">
        <v>1258</v>
      </c>
      <c r="P290" s="365" t="s">
        <v>579</v>
      </c>
      <c r="Q290" s="366">
        <v>1</v>
      </c>
    </row>
    <row r="291" spans="5:17" x14ac:dyDescent="0.2">
      <c r="E291" s="365" t="s">
        <v>904</v>
      </c>
      <c r="F291" s="367" t="s">
        <v>1487</v>
      </c>
      <c r="G291" s="366" t="s">
        <v>579</v>
      </c>
      <c r="H291" s="365" t="s">
        <v>905</v>
      </c>
      <c r="I291" s="365" t="s">
        <v>1188</v>
      </c>
      <c r="J291" s="365" t="s">
        <v>1194</v>
      </c>
      <c r="K291" s="365" t="s">
        <v>579</v>
      </c>
      <c r="L291" s="365" t="s">
        <v>1095</v>
      </c>
      <c r="M291" s="365" t="s">
        <v>1257</v>
      </c>
      <c r="N291" s="366"/>
      <c r="O291" s="365" t="s">
        <v>1258</v>
      </c>
      <c r="P291" s="365" t="s">
        <v>579</v>
      </c>
      <c r="Q291" s="366">
        <v>1</v>
      </c>
    </row>
    <row r="292" spans="5:17" x14ac:dyDescent="0.2">
      <c r="E292" s="365" t="s">
        <v>906</v>
      </c>
      <c r="F292" s="367" t="s">
        <v>1488</v>
      </c>
      <c r="G292" s="366" t="s">
        <v>579</v>
      </c>
      <c r="H292" s="365" t="s">
        <v>905</v>
      </c>
      <c r="I292" s="365" t="s">
        <v>1188</v>
      </c>
      <c r="J292" s="365" t="s">
        <v>1194</v>
      </c>
      <c r="K292" s="365" t="s">
        <v>579</v>
      </c>
      <c r="L292" s="365" t="s">
        <v>1096</v>
      </c>
      <c r="M292" s="365" t="s">
        <v>1257</v>
      </c>
      <c r="N292" s="366"/>
      <c r="O292" s="365" t="s">
        <v>1258</v>
      </c>
      <c r="P292" s="365" t="s">
        <v>579</v>
      </c>
      <c r="Q292" s="366">
        <v>1</v>
      </c>
    </row>
    <row r="293" spans="5:17" x14ac:dyDescent="0.2">
      <c r="E293" s="365" t="s">
        <v>907</v>
      </c>
      <c r="F293" s="367" t="s">
        <v>1489</v>
      </c>
      <c r="G293" s="366" t="s">
        <v>579</v>
      </c>
      <c r="H293" s="365" t="s">
        <v>905</v>
      </c>
      <c r="I293" s="365" t="s">
        <v>1188</v>
      </c>
      <c r="J293" s="365" t="s">
        <v>1194</v>
      </c>
      <c r="K293" s="365" t="s">
        <v>579</v>
      </c>
      <c r="L293" s="365" t="s">
        <v>1097</v>
      </c>
      <c r="M293" s="365" t="s">
        <v>1257</v>
      </c>
      <c r="N293" s="366"/>
      <c r="O293" s="365" t="s">
        <v>1258</v>
      </c>
      <c r="P293" s="365" t="s">
        <v>579</v>
      </c>
      <c r="Q293" s="366">
        <v>1</v>
      </c>
    </row>
    <row r="294" spans="5:17" x14ac:dyDescent="0.2">
      <c r="E294" s="365" t="s">
        <v>1598</v>
      </c>
      <c r="F294" s="367" t="s">
        <v>1493</v>
      </c>
      <c r="G294" s="366" t="s">
        <v>579</v>
      </c>
      <c r="H294" s="365" t="s">
        <v>912</v>
      </c>
      <c r="I294" s="365" t="s">
        <v>1195</v>
      </c>
      <c r="J294" s="365" t="s">
        <v>1197</v>
      </c>
      <c r="K294" s="365" t="s">
        <v>579</v>
      </c>
      <c r="L294" s="365" t="s">
        <v>1095</v>
      </c>
      <c r="M294" s="365" t="s">
        <v>1257</v>
      </c>
      <c r="N294" s="366"/>
      <c r="O294" s="365" t="s">
        <v>1258</v>
      </c>
      <c r="P294" s="365" t="s">
        <v>579</v>
      </c>
      <c r="Q294" s="366">
        <v>1</v>
      </c>
    </row>
    <row r="295" spans="5:17" x14ac:dyDescent="0.2">
      <c r="E295" s="365" t="s">
        <v>1599</v>
      </c>
      <c r="F295" s="367" t="s">
        <v>1494</v>
      </c>
      <c r="G295" s="366" t="s">
        <v>579</v>
      </c>
      <c r="H295" s="365" t="s">
        <v>912</v>
      </c>
      <c r="I295" s="365" t="s">
        <v>1195</v>
      </c>
      <c r="J295" s="365" t="s">
        <v>1197</v>
      </c>
      <c r="K295" s="365" t="s">
        <v>579</v>
      </c>
      <c r="L295" s="365" t="s">
        <v>1096</v>
      </c>
      <c r="M295" s="365" t="s">
        <v>1257</v>
      </c>
      <c r="N295" s="366"/>
      <c r="O295" s="365" t="s">
        <v>1258</v>
      </c>
      <c r="P295" s="365" t="s">
        <v>579</v>
      </c>
      <c r="Q295" s="366">
        <v>1</v>
      </c>
    </row>
    <row r="296" spans="5:17" x14ac:dyDescent="0.2">
      <c r="E296" s="365" t="s">
        <v>1600</v>
      </c>
      <c r="F296" s="367" t="s">
        <v>1495</v>
      </c>
      <c r="G296" s="366" t="s">
        <v>579</v>
      </c>
      <c r="H296" s="365" t="s">
        <v>912</v>
      </c>
      <c r="I296" s="365" t="s">
        <v>1195</v>
      </c>
      <c r="J296" s="365" t="s">
        <v>1197</v>
      </c>
      <c r="K296" s="365" t="s">
        <v>579</v>
      </c>
      <c r="L296" s="365" t="s">
        <v>1097</v>
      </c>
      <c r="M296" s="365" t="s">
        <v>1257</v>
      </c>
      <c r="N296" s="366"/>
      <c r="O296" s="365" t="s">
        <v>1258</v>
      </c>
      <c r="P296" s="365" t="s">
        <v>579</v>
      </c>
      <c r="Q296" s="366">
        <v>1</v>
      </c>
    </row>
    <row r="297" spans="5:17" x14ac:dyDescent="0.2">
      <c r="E297" s="365" t="s">
        <v>908</v>
      </c>
      <c r="F297" s="367" t="s">
        <v>1490</v>
      </c>
      <c r="G297" s="366" t="s">
        <v>579</v>
      </c>
      <c r="H297" s="365" t="s">
        <v>909</v>
      </c>
      <c r="I297" s="365" t="s">
        <v>1195</v>
      </c>
      <c r="J297" s="365" t="s">
        <v>1196</v>
      </c>
      <c r="K297" s="365" t="s">
        <v>579</v>
      </c>
      <c r="L297" s="365" t="s">
        <v>1095</v>
      </c>
      <c r="M297" s="365" t="s">
        <v>1257</v>
      </c>
      <c r="N297" s="366"/>
      <c r="O297" s="365" t="s">
        <v>1258</v>
      </c>
      <c r="P297" s="365" t="s">
        <v>579</v>
      </c>
      <c r="Q297" s="366">
        <v>1</v>
      </c>
    </row>
    <row r="298" spans="5:17" x14ac:dyDescent="0.2">
      <c r="E298" s="365" t="s">
        <v>910</v>
      </c>
      <c r="F298" s="367" t="s">
        <v>1491</v>
      </c>
      <c r="G298" s="366" t="s">
        <v>579</v>
      </c>
      <c r="H298" s="365" t="s">
        <v>909</v>
      </c>
      <c r="I298" s="365" t="s">
        <v>1195</v>
      </c>
      <c r="J298" s="365" t="s">
        <v>1196</v>
      </c>
      <c r="K298" s="365" t="s">
        <v>579</v>
      </c>
      <c r="L298" s="365" t="s">
        <v>1096</v>
      </c>
      <c r="M298" s="365" t="s">
        <v>1257</v>
      </c>
      <c r="N298" s="366"/>
      <c r="O298" s="365" t="s">
        <v>1258</v>
      </c>
      <c r="P298" s="365" t="s">
        <v>579</v>
      </c>
      <c r="Q298" s="366">
        <v>1</v>
      </c>
    </row>
    <row r="299" spans="5:17" x14ac:dyDescent="0.2">
      <c r="E299" s="365" t="s">
        <v>911</v>
      </c>
      <c r="F299" s="367" t="s">
        <v>1492</v>
      </c>
      <c r="G299" s="366" t="s">
        <v>579</v>
      </c>
      <c r="H299" s="365" t="s">
        <v>909</v>
      </c>
      <c r="I299" s="365" t="s">
        <v>1195</v>
      </c>
      <c r="J299" s="365" t="s">
        <v>1196</v>
      </c>
      <c r="K299" s="365" t="s">
        <v>579</v>
      </c>
      <c r="L299" s="365" t="s">
        <v>1097</v>
      </c>
      <c r="M299" s="365" t="s">
        <v>1257</v>
      </c>
      <c r="N299" s="366"/>
      <c r="O299" s="365" t="s">
        <v>1258</v>
      </c>
      <c r="P299" s="365" t="s">
        <v>579</v>
      </c>
      <c r="Q299" s="366">
        <v>1</v>
      </c>
    </row>
    <row r="300" spans="5:17" x14ac:dyDescent="0.2">
      <c r="E300" s="365" t="s">
        <v>1595</v>
      </c>
      <c r="F300" s="367" t="s">
        <v>1499</v>
      </c>
      <c r="G300" s="366" t="s">
        <v>579</v>
      </c>
      <c r="H300" s="365" t="s">
        <v>917</v>
      </c>
      <c r="I300" s="365" t="s">
        <v>1195</v>
      </c>
      <c r="J300" s="365" t="s">
        <v>1199</v>
      </c>
      <c r="K300" s="365" t="s">
        <v>579</v>
      </c>
      <c r="L300" s="365" t="s">
        <v>1095</v>
      </c>
      <c r="M300" s="365" t="s">
        <v>1257</v>
      </c>
      <c r="N300" s="366"/>
      <c r="O300" s="365" t="s">
        <v>1258</v>
      </c>
      <c r="P300" s="365" t="s">
        <v>579</v>
      </c>
      <c r="Q300" s="366">
        <v>1</v>
      </c>
    </row>
    <row r="301" spans="5:17" x14ac:dyDescent="0.2">
      <c r="E301" s="365" t="s">
        <v>1596</v>
      </c>
      <c r="F301" s="367" t="s">
        <v>1500</v>
      </c>
      <c r="G301" s="366" t="s">
        <v>579</v>
      </c>
      <c r="H301" s="365" t="s">
        <v>917</v>
      </c>
      <c r="I301" s="365" t="s">
        <v>1195</v>
      </c>
      <c r="J301" s="365" t="s">
        <v>1199</v>
      </c>
      <c r="K301" s="365" t="s">
        <v>579</v>
      </c>
      <c r="L301" s="365" t="s">
        <v>1096</v>
      </c>
      <c r="M301" s="365" t="s">
        <v>1257</v>
      </c>
      <c r="N301" s="366"/>
      <c r="O301" s="365" t="s">
        <v>1258</v>
      </c>
      <c r="P301" s="365" t="s">
        <v>579</v>
      </c>
      <c r="Q301" s="366">
        <v>1</v>
      </c>
    </row>
    <row r="302" spans="5:17" x14ac:dyDescent="0.2">
      <c r="E302" s="365" t="s">
        <v>1597</v>
      </c>
      <c r="F302" s="367" t="s">
        <v>1501</v>
      </c>
      <c r="G302" s="366" t="s">
        <v>579</v>
      </c>
      <c r="H302" s="365" t="s">
        <v>917</v>
      </c>
      <c r="I302" s="365" t="s">
        <v>1195</v>
      </c>
      <c r="J302" s="365" t="s">
        <v>1199</v>
      </c>
      <c r="K302" s="365" t="s">
        <v>579</v>
      </c>
      <c r="L302" s="365" t="s">
        <v>1097</v>
      </c>
      <c r="M302" s="365" t="s">
        <v>1257</v>
      </c>
      <c r="N302" s="366"/>
      <c r="O302" s="365" t="s">
        <v>1258</v>
      </c>
      <c r="P302" s="365" t="s">
        <v>579</v>
      </c>
      <c r="Q302" s="366">
        <v>1</v>
      </c>
    </row>
    <row r="303" spans="5:17" x14ac:dyDescent="0.2">
      <c r="E303" s="365" t="s">
        <v>913</v>
      </c>
      <c r="F303" s="367" t="s">
        <v>1496</v>
      </c>
      <c r="G303" s="366" t="s">
        <v>579</v>
      </c>
      <c r="H303" s="365" t="s">
        <v>914</v>
      </c>
      <c r="I303" s="365" t="s">
        <v>1195</v>
      </c>
      <c r="J303" s="365" t="s">
        <v>1198</v>
      </c>
      <c r="K303" s="365" t="s">
        <v>579</v>
      </c>
      <c r="L303" s="365" t="s">
        <v>1095</v>
      </c>
      <c r="M303" s="365" t="s">
        <v>1257</v>
      </c>
      <c r="N303" s="366"/>
      <c r="O303" s="365" t="s">
        <v>1258</v>
      </c>
      <c r="P303" s="365" t="s">
        <v>579</v>
      </c>
      <c r="Q303" s="366">
        <v>1</v>
      </c>
    </row>
    <row r="304" spans="5:17" x14ac:dyDescent="0.2">
      <c r="E304" s="365" t="s">
        <v>915</v>
      </c>
      <c r="F304" s="367" t="s">
        <v>1497</v>
      </c>
      <c r="G304" s="366" t="s">
        <v>579</v>
      </c>
      <c r="H304" s="365" t="s">
        <v>914</v>
      </c>
      <c r="I304" s="365" t="s">
        <v>1195</v>
      </c>
      <c r="J304" s="365" t="s">
        <v>1198</v>
      </c>
      <c r="K304" s="365" t="s">
        <v>579</v>
      </c>
      <c r="L304" s="365" t="s">
        <v>1096</v>
      </c>
      <c r="M304" s="365" t="s">
        <v>1257</v>
      </c>
      <c r="N304" s="366"/>
      <c r="O304" s="365" t="s">
        <v>1258</v>
      </c>
      <c r="P304" s="365" t="s">
        <v>579</v>
      </c>
      <c r="Q304" s="366">
        <v>1</v>
      </c>
    </row>
    <row r="305" spans="5:17" x14ac:dyDescent="0.2">
      <c r="E305" s="365" t="s">
        <v>916</v>
      </c>
      <c r="F305" s="367" t="s">
        <v>1498</v>
      </c>
      <c r="G305" s="366" t="s">
        <v>579</v>
      </c>
      <c r="H305" s="365" t="s">
        <v>914</v>
      </c>
      <c r="I305" s="365" t="s">
        <v>1195</v>
      </c>
      <c r="J305" s="365" t="s">
        <v>1198</v>
      </c>
      <c r="K305" s="365" t="s">
        <v>579</v>
      </c>
      <c r="L305" s="365" t="s">
        <v>1097</v>
      </c>
      <c r="M305" s="365" t="s">
        <v>1257</v>
      </c>
      <c r="N305" s="366"/>
      <c r="O305" s="365" t="s">
        <v>1258</v>
      </c>
      <c r="P305" s="365" t="s">
        <v>579</v>
      </c>
      <c r="Q305" s="366">
        <v>1</v>
      </c>
    </row>
    <row r="306" spans="5:17" x14ac:dyDescent="0.2">
      <c r="E306" s="365" t="s">
        <v>918</v>
      </c>
      <c r="F306" s="366" t="s">
        <v>1502</v>
      </c>
      <c r="G306" s="366" t="s">
        <v>579</v>
      </c>
      <c r="H306" s="365" t="s">
        <v>919</v>
      </c>
      <c r="I306" s="365" t="s">
        <v>1200</v>
      </c>
      <c r="J306" s="365" t="s">
        <v>1201</v>
      </c>
      <c r="K306" s="365" t="s">
        <v>579</v>
      </c>
      <c r="L306" s="365" t="s">
        <v>1095</v>
      </c>
      <c r="M306" s="365" t="s">
        <v>1257</v>
      </c>
      <c r="N306" s="366"/>
      <c r="O306" s="365" t="s">
        <v>1258</v>
      </c>
      <c r="P306" s="365" t="s">
        <v>579</v>
      </c>
      <c r="Q306" s="366">
        <v>1</v>
      </c>
    </row>
    <row r="307" spans="5:17" x14ac:dyDescent="0.2">
      <c r="E307" s="365" t="s">
        <v>920</v>
      </c>
      <c r="F307" s="366" t="s">
        <v>1503</v>
      </c>
      <c r="G307" s="366" t="s">
        <v>579</v>
      </c>
      <c r="H307" s="365" t="s">
        <v>919</v>
      </c>
      <c r="I307" s="365" t="s">
        <v>1200</v>
      </c>
      <c r="J307" s="365" t="s">
        <v>1201</v>
      </c>
      <c r="K307" s="365" t="s">
        <v>579</v>
      </c>
      <c r="L307" s="365" t="s">
        <v>1096</v>
      </c>
      <c r="M307" s="365" t="s">
        <v>1257</v>
      </c>
      <c r="N307" s="366"/>
      <c r="O307" s="365" t="s">
        <v>1258</v>
      </c>
      <c r="P307" s="365" t="s">
        <v>579</v>
      </c>
      <c r="Q307" s="366">
        <v>1</v>
      </c>
    </row>
    <row r="308" spans="5:17" x14ac:dyDescent="0.2">
      <c r="E308" s="365" t="s">
        <v>921</v>
      </c>
      <c r="F308" s="366" t="s">
        <v>1504</v>
      </c>
      <c r="G308" s="366" t="s">
        <v>579</v>
      </c>
      <c r="H308" s="365" t="s">
        <v>919</v>
      </c>
      <c r="I308" s="365" t="s">
        <v>1200</v>
      </c>
      <c r="J308" s="365" t="s">
        <v>1201</v>
      </c>
      <c r="K308" s="365" t="s">
        <v>579</v>
      </c>
      <c r="L308" s="365" t="s">
        <v>1097</v>
      </c>
      <c r="M308" s="365" t="s">
        <v>1257</v>
      </c>
      <c r="N308" s="366"/>
      <c r="O308" s="365" t="s">
        <v>1258</v>
      </c>
      <c r="P308" s="365" t="s">
        <v>579</v>
      </c>
      <c r="Q308" s="366">
        <v>1</v>
      </c>
    </row>
    <row r="309" spans="5:17" x14ac:dyDescent="0.2">
      <c r="E309" s="365" t="s">
        <v>922</v>
      </c>
      <c r="F309" s="366" t="s">
        <v>1505</v>
      </c>
      <c r="G309" s="366" t="s">
        <v>579</v>
      </c>
      <c r="H309" s="365" t="s">
        <v>923</v>
      </c>
      <c r="I309" s="365" t="s">
        <v>1200</v>
      </c>
      <c r="J309" s="365" t="s">
        <v>1202</v>
      </c>
      <c r="K309" s="365" t="s">
        <v>579</v>
      </c>
      <c r="L309" s="365" t="s">
        <v>1095</v>
      </c>
      <c r="M309" s="365" t="s">
        <v>1257</v>
      </c>
      <c r="N309" s="366"/>
      <c r="O309" s="365" t="s">
        <v>1258</v>
      </c>
      <c r="P309" s="365" t="s">
        <v>579</v>
      </c>
      <c r="Q309" s="366">
        <v>1</v>
      </c>
    </row>
    <row r="310" spans="5:17" x14ac:dyDescent="0.2">
      <c r="E310" s="365" t="s">
        <v>924</v>
      </c>
      <c r="F310" s="366" t="s">
        <v>1506</v>
      </c>
      <c r="G310" s="366" t="s">
        <v>579</v>
      </c>
      <c r="H310" s="365" t="s">
        <v>923</v>
      </c>
      <c r="I310" s="365" t="s">
        <v>1200</v>
      </c>
      <c r="J310" s="365" t="s">
        <v>1202</v>
      </c>
      <c r="K310" s="365" t="s">
        <v>579</v>
      </c>
      <c r="L310" s="365" t="s">
        <v>1096</v>
      </c>
      <c r="M310" s="365" t="s">
        <v>1257</v>
      </c>
      <c r="N310" s="366"/>
      <c r="O310" s="365" t="s">
        <v>1258</v>
      </c>
      <c r="P310" s="365" t="s">
        <v>579</v>
      </c>
      <c r="Q310" s="366">
        <v>1</v>
      </c>
    </row>
    <row r="311" spans="5:17" x14ac:dyDescent="0.2">
      <c r="E311" s="365" t="s">
        <v>925</v>
      </c>
      <c r="F311" s="366" t="s">
        <v>1507</v>
      </c>
      <c r="G311" s="366" t="s">
        <v>579</v>
      </c>
      <c r="H311" s="365" t="s">
        <v>923</v>
      </c>
      <c r="I311" s="365" t="s">
        <v>1200</v>
      </c>
      <c r="J311" s="365" t="s">
        <v>1202</v>
      </c>
      <c r="K311" s="365" t="s">
        <v>579</v>
      </c>
      <c r="L311" s="365" t="s">
        <v>1097</v>
      </c>
      <c r="M311" s="365" t="s">
        <v>1257</v>
      </c>
      <c r="N311" s="366"/>
      <c r="O311" s="365" t="s">
        <v>1258</v>
      </c>
      <c r="P311" s="365" t="s">
        <v>579</v>
      </c>
      <c r="Q311" s="366">
        <v>1</v>
      </c>
    </row>
    <row r="312" spans="5:17" x14ac:dyDescent="0.2">
      <c r="E312" s="365" t="s">
        <v>926</v>
      </c>
      <c r="F312" s="367" t="s">
        <v>1693</v>
      </c>
      <c r="G312" s="366" t="s">
        <v>579</v>
      </c>
      <c r="H312" s="365" t="s">
        <v>927</v>
      </c>
      <c r="I312" s="365" t="s">
        <v>1203</v>
      </c>
      <c r="J312" s="365" t="s">
        <v>1204</v>
      </c>
      <c r="K312" s="365" t="s">
        <v>579</v>
      </c>
      <c r="L312" s="365" t="s">
        <v>1095</v>
      </c>
      <c r="M312" s="365" t="s">
        <v>1257</v>
      </c>
      <c r="N312" s="366"/>
      <c r="O312" s="365" t="s">
        <v>1258</v>
      </c>
      <c r="P312" s="365" t="s">
        <v>579</v>
      </c>
      <c r="Q312" s="366">
        <v>1</v>
      </c>
    </row>
    <row r="313" spans="5:17" x14ac:dyDescent="0.2">
      <c r="E313" s="365" t="s">
        <v>928</v>
      </c>
      <c r="F313" s="367" t="s">
        <v>1694</v>
      </c>
      <c r="G313" s="366" t="s">
        <v>579</v>
      </c>
      <c r="H313" s="365" t="s">
        <v>927</v>
      </c>
      <c r="I313" s="365" t="s">
        <v>1203</v>
      </c>
      <c r="J313" s="365" t="s">
        <v>1204</v>
      </c>
      <c r="K313" s="365" t="s">
        <v>579</v>
      </c>
      <c r="L313" s="365" t="s">
        <v>1096</v>
      </c>
      <c r="M313" s="365" t="s">
        <v>1257</v>
      </c>
      <c r="N313" s="366"/>
      <c r="O313" s="365" t="s">
        <v>1258</v>
      </c>
      <c r="P313" s="365" t="s">
        <v>579</v>
      </c>
      <c r="Q313" s="366">
        <v>1</v>
      </c>
    </row>
    <row r="314" spans="5:17" x14ac:dyDescent="0.2">
      <c r="E314" s="365" t="s">
        <v>929</v>
      </c>
      <c r="F314" s="367" t="s">
        <v>1695</v>
      </c>
      <c r="G314" s="366" t="s">
        <v>579</v>
      </c>
      <c r="H314" s="365" t="s">
        <v>927</v>
      </c>
      <c r="I314" s="365" t="s">
        <v>1203</v>
      </c>
      <c r="J314" s="365" t="s">
        <v>1204</v>
      </c>
      <c r="K314" s="365" t="s">
        <v>579</v>
      </c>
      <c r="L314" s="365" t="s">
        <v>1097</v>
      </c>
      <c r="M314" s="365" t="s">
        <v>1257</v>
      </c>
      <c r="N314" s="366"/>
      <c r="O314" s="365" t="s">
        <v>1258</v>
      </c>
      <c r="P314" s="365" t="s">
        <v>579</v>
      </c>
      <c r="Q314" s="366">
        <v>1</v>
      </c>
    </row>
    <row r="315" spans="5:17" x14ac:dyDescent="0.2">
      <c r="E315" s="365" t="s">
        <v>930</v>
      </c>
      <c r="F315" s="367" t="s">
        <v>1696</v>
      </c>
      <c r="G315" s="366" t="s">
        <v>579</v>
      </c>
      <c r="H315" s="365" t="s">
        <v>931</v>
      </c>
      <c r="I315" s="365" t="s">
        <v>1203</v>
      </c>
      <c r="J315" s="365" t="s">
        <v>1205</v>
      </c>
      <c r="K315" s="365" t="s">
        <v>579</v>
      </c>
      <c r="L315" s="365" t="s">
        <v>1095</v>
      </c>
      <c r="M315" s="365" t="s">
        <v>1257</v>
      </c>
      <c r="N315" s="366"/>
      <c r="O315" s="365" t="s">
        <v>1258</v>
      </c>
      <c r="P315" s="365" t="s">
        <v>579</v>
      </c>
      <c r="Q315" s="366">
        <v>1</v>
      </c>
    </row>
    <row r="316" spans="5:17" x14ac:dyDescent="0.2">
      <c r="E316" s="365" t="s">
        <v>932</v>
      </c>
      <c r="F316" s="367" t="s">
        <v>1697</v>
      </c>
      <c r="G316" s="366" t="s">
        <v>579</v>
      </c>
      <c r="H316" s="365" t="s">
        <v>931</v>
      </c>
      <c r="I316" s="365" t="s">
        <v>1203</v>
      </c>
      <c r="J316" s="365" t="s">
        <v>1205</v>
      </c>
      <c r="K316" s="365" t="s">
        <v>579</v>
      </c>
      <c r="L316" s="365" t="s">
        <v>1096</v>
      </c>
      <c r="M316" s="365" t="s">
        <v>1257</v>
      </c>
      <c r="N316" s="366"/>
      <c r="O316" s="365" t="s">
        <v>1258</v>
      </c>
      <c r="P316" s="365" t="s">
        <v>579</v>
      </c>
      <c r="Q316" s="366">
        <v>1</v>
      </c>
    </row>
    <row r="317" spans="5:17" x14ac:dyDescent="0.2">
      <c r="E317" s="365" t="s">
        <v>933</v>
      </c>
      <c r="F317" s="367" t="s">
        <v>1698</v>
      </c>
      <c r="G317" s="366" t="s">
        <v>579</v>
      </c>
      <c r="H317" s="365" t="s">
        <v>931</v>
      </c>
      <c r="I317" s="365" t="s">
        <v>1203</v>
      </c>
      <c r="J317" s="365" t="s">
        <v>1205</v>
      </c>
      <c r="K317" s="365" t="s">
        <v>579</v>
      </c>
      <c r="L317" s="365" t="s">
        <v>1097</v>
      </c>
      <c r="M317" s="365" t="s">
        <v>1257</v>
      </c>
      <c r="N317" s="366"/>
      <c r="O317" s="365" t="s">
        <v>1258</v>
      </c>
      <c r="P317" s="365" t="s">
        <v>579</v>
      </c>
      <c r="Q317" s="366">
        <v>1</v>
      </c>
    </row>
    <row r="318" spans="5:17" x14ac:dyDescent="0.2">
      <c r="E318" s="365" t="s">
        <v>934</v>
      </c>
      <c r="F318" s="367" t="s">
        <v>1508</v>
      </c>
      <c r="G318" s="366" t="s">
        <v>579</v>
      </c>
      <c r="H318" s="365" t="s">
        <v>935</v>
      </c>
      <c r="I318" s="365" t="s">
        <v>1203</v>
      </c>
      <c r="J318" s="365" t="s">
        <v>1206</v>
      </c>
      <c r="K318" s="365" t="s">
        <v>579</v>
      </c>
      <c r="L318" s="365" t="s">
        <v>1095</v>
      </c>
      <c r="M318" s="365" t="s">
        <v>1257</v>
      </c>
      <c r="N318" s="366"/>
      <c r="O318" s="365" t="s">
        <v>1258</v>
      </c>
      <c r="P318" s="365" t="s">
        <v>579</v>
      </c>
      <c r="Q318" s="366">
        <v>1</v>
      </c>
    </row>
    <row r="319" spans="5:17" x14ac:dyDescent="0.2">
      <c r="E319" s="365" t="s">
        <v>936</v>
      </c>
      <c r="F319" s="367" t="s">
        <v>1509</v>
      </c>
      <c r="G319" s="366" t="s">
        <v>579</v>
      </c>
      <c r="H319" s="365" t="s">
        <v>935</v>
      </c>
      <c r="I319" s="365" t="s">
        <v>1203</v>
      </c>
      <c r="J319" s="365" t="s">
        <v>1206</v>
      </c>
      <c r="K319" s="365" t="s">
        <v>579</v>
      </c>
      <c r="L319" s="365" t="s">
        <v>1096</v>
      </c>
      <c r="M319" s="365" t="s">
        <v>1257</v>
      </c>
      <c r="N319" s="366"/>
      <c r="O319" s="365" t="s">
        <v>1258</v>
      </c>
      <c r="P319" s="365" t="s">
        <v>579</v>
      </c>
      <c r="Q319" s="366">
        <v>1</v>
      </c>
    </row>
    <row r="320" spans="5:17" x14ac:dyDescent="0.2">
      <c r="E320" s="365" t="s">
        <v>937</v>
      </c>
      <c r="F320" s="367" t="s">
        <v>1510</v>
      </c>
      <c r="G320" s="366" t="s">
        <v>579</v>
      </c>
      <c r="H320" s="365" t="s">
        <v>935</v>
      </c>
      <c r="I320" s="365" t="s">
        <v>1203</v>
      </c>
      <c r="J320" s="365" t="s">
        <v>1206</v>
      </c>
      <c r="K320" s="365" t="s">
        <v>579</v>
      </c>
      <c r="L320" s="365" t="s">
        <v>1097</v>
      </c>
      <c r="M320" s="365" t="s">
        <v>1257</v>
      </c>
      <c r="N320" s="366"/>
      <c r="O320" s="365" t="s">
        <v>1258</v>
      </c>
      <c r="P320" s="365" t="s">
        <v>579</v>
      </c>
      <c r="Q320" s="366">
        <v>1</v>
      </c>
    </row>
    <row r="321" spans="5:17" x14ac:dyDescent="0.2">
      <c r="E321" s="365" t="s">
        <v>938</v>
      </c>
      <c r="F321" s="367" t="s">
        <v>1511</v>
      </c>
      <c r="G321" s="366" t="s">
        <v>579</v>
      </c>
      <c r="H321" s="365" t="s">
        <v>939</v>
      </c>
      <c r="I321" s="365" t="s">
        <v>1203</v>
      </c>
      <c r="J321" s="365" t="s">
        <v>1207</v>
      </c>
      <c r="K321" s="365" t="s">
        <v>579</v>
      </c>
      <c r="L321" s="365" t="s">
        <v>1095</v>
      </c>
      <c r="M321" s="365" t="s">
        <v>1257</v>
      </c>
      <c r="N321" s="366"/>
      <c r="O321" s="365" t="s">
        <v>1258</v>
      </c>
      <c r="P321" s="365" t="s">
        <v>579</v>
      </c>
      <c r="Q321" s="366">
        <v>1</v>
      </c>
    </row>
    <row r="322" spans="5:17" x14ac:dyDescent="0.2">
      <c r="E322" s="365" t="s">
        <v>940</v>
      </c>
      <c r="F322" s="367" t="s">
        <v>1512</v>
      </c>
      <c r="G322" s="366" t="s">
        <v>579</v>
      </c>
      <c r="H322" s="365" t="s">
        <v>939</v>
      </c>
      <c r="I322" s="365" t="s">
        <v>1203</v>
      </c>
      <c r="J322" s="365" t="s">
        <v>1207</v>
      </c>
      <c r="K322" s="365" t="s">
        <v>579</v>
      </c>
      <c r="L322" s="365" t="s">
        <v>1096</v>
      </c>
      <c r="M322" s="365" t="s">
        <v>1257</v>
      </c>
      <c r="N322" s="366"/>
      <c r="O322" s="365" t="s">
        <v>1258</v>
      </c>
      <c r="P322" s="365" t="s">
        <v>579</v>
      </c>
      <c r="Q322" s="366">
        <v>1</v>
      </c>
    </row>
    <row r="323" spans="5:17" x14ac:dyDescent="0.2">
      <c r="E323" s="365" t="s">
        <v>941</v>
      </c>
      <c r="F323" s="367" t="s">
        <v>1513</v>
      </c>
      <c r="G323" s="366" t="s">
        <v>579</v>
      </c>
      <c r="H323" s="365" t="s">
        <v>939</v>
      </c>
      <c r="I323" s="365" t="s">
        <v>1203</v>
      </c>
      <c r="J323" s="365" t="s">
        <v>1207</v>
      </c>
      <c r="K323" s="365" t="s">
        <v>579</v>
      </c>
      <c r="L323" s="365" t="s">
        <v>1097</v>
      </c>
      <c r="M323" s="365" t="s">
        <v>1257</v>
      </c>
      <c r="N323" s="366"/>
      <c r="O323" s="365" t="s">
        <v>1258</v>
      </c>
      <c r="P323" s="365" t="s">
        <v>579</v>
      </c>
      <c r="Q323" s="366">
        <v>1</v>
      </c>
    </row>
    <row r="324" spans="5:17" x14ac:dyDescent="0.2">
      <c r="E324" s="365" t="s">
        <v>942</v>
      </c>
      <c r="F324" s="367" t="s">
        <v>1699</v>
      </c>
      <c r="G324" s="366" t="s">
        <v>579</v>
      </c>
      <c r="H324" s="365" t="s">
        <v>943</v>
      </c>
      <c r="I324" s="365" t="s">
        <v>1203</v>
      </c>
      <c r="J324" s="365" t="s">
        <v>1208</v>
      </c>
      <c r="K324" s="365" t="s">
        <v>579</v>
      </c>
      <c r="L324" s="365" t="s">
        <v>1095</v>
      </c>
      <c r="M324" s="365" t="s">
        <v>1257</v>
      </c>
      <c r="N324" s="366"/>
      <c r="O324" s="365" t="s">
        <v>1258</v>
      </c>
      <c r="P324" s="365" t="s">
        <v>579</v>
      </c>
      <c r="Q324" s="366">
        <v>1</v>
      </c>
    </row>
    <row r="325" spans="5:17" x14ac:dyDescent="0.2">
      <c r="E325" s="365" t="s">
        <v>944</v>
      </c>
      <c r="F325" s="367" t="s">
        <v>1700</v>
      </c>
      <c r="G325" s="366" t="s">
        <v>579</v>
      </c>
      <c r="H325" s="365" t="s">
        <v>943</v>
      </c>
      <c r="I325" s="365" t="s">
        <v>1203</v>
      </c>
      <c r="J325" s="365" t="s">
        <v>1208</v>
      </c>
      <c r="K325" s="365" t="s">
        <v>579</v>
      </c>
      <c r="L325" s="365" t="s">
        <v>1096</v>
      </c>
      <c r="M325" s="365" t="s">
        <v>1257</v>
      </c>
      <c r="N325" s="366"/>
      <c r="O325" s="365" t="s">
        <v>1258</v>
      </c>
      <c r="P325" s="365" t="s">
        <v>579</v>
      </c>
      <c r="Q325" s="366">
        <v>1</v>
      </c>
    </row>
    <row r="326" spans="5:17" x14ac:dyDescent="0.2">
      <c r="E326" s="365" t="s">
        <v>945</v>
      </c>
      <c r="F326" s="367" t="s">
        <v>1701</v>
      </c>
      <c r="G326" s="366" t="s">
        <v>579</v>
      </c>
      <c r="H326" s="365" t="s">
        <v>943</v>
      </c>
      <c r="I326" s="365" t="s">
        <v>1203</v>
      </c>
      <c r="J326" s="365" t="s">
        <v>1208</v>
      </c>
      <c r="K326" s="365" t="s">
        <v>579</v>
      </c>
      <c r="L326" s="365" t="s">
        <v>1097</v>
      </c>
      <c r="M326" s="365" t="s">
        <v>1257</v>
      </c>
      <c r="N326" s="366"/>
      <c r="O326" s="365" t="s">
        <v>1258</v>
      </c>
      <c r="P326" s="365" t="s">
        <v>579</v>
      </c>
      <c r="Q326" s="366">
        <v>1</v>
      </c>
    </row>
    <row r="327" spans="5:17" x14ac:dyDescent="0.2">
      <c r="E327" s="365" t="s">
        <v>946</v>
      </c>
      <c r="F327" s="367" t="s">
        <v>1702</v>
      </c>
      <c r="G327" s="366" t="s">
        <v>579</v>
      </c>
      <c r="H327" s="365" t="s">
        <v>947</v>
      </c>
      <c r="I327" s="365" t="s">
        <v>1203</v>
      </c>
      <c r="J327" s="365" t="s">
        <v>1209</v>
      </c>
      <c r="K327" s="365" t="s">
        <v>579</v>
      </c>
      <c r="L327" s="365" t="s">
        <v>1095</v>
      </c>
      <c r="M327" s="365" t="s">
        <v>1257</v>
      </c>
      <c r="N327" s="366"/>
      <c r="O327" s="365" t="s">
        <v>1258</v>
      </c>
      <c r="P327" s="365" t="s">
        <v>579</v>
      </c>
      <c r="Q327" s="366">
        <v>1</v>
      </c>
    </row>
    <row r="328" spans="5:17" x14ac:dyDescent="0.2">
      <c r="E328" s="365" t="s">
        <v>948</v>
      </c>
      <c r="F328" s="367" t="s">
        <v>1703</v>
      </c>
      <c r="G328" s="366" t="s">
        <v>579</v>
      </c>
      <c r="H328" s="365" t="s">
        <v>947</v>
      </c>
      <c r="I328" s="365" t="s">
        <v>1203</v>
      </c>
      <c r="J328" s="365" t="s">
        <v>1209</v>
      </c>
      <c r="K328" s="365" t="s">
        <v>579</v>
      </c>
      <c r="L328" s="365" t="s">
        <v>1096</v>
      </c>
      <c r="M328" s="365" t="s">
        <v>1257</v>
      </c>
      <c r="N328" s="366"/>
      <c r="O328" s="365" t="s">
        <v>1258</v>
      </c>
      <c r="P328" s="365" t="s">
        <v>579</v>
      </c>
      <c r="Q328" s="366">
        <v>1</v>
      </c>
    </row>
    <row r="329" spans="5:17" x14ac:dyDescent="0.2">
      <c r="E329" s="365" t="s">
        <v>949</v>
      </c>
      <c r="F329" s="367" t="s">
        <v>1704</v>
      </c>
      <c r="G329" s="366" t="s">
        <v>579</v>
      </c>
      <c r="H329" s="365" t="s">
        <v>947</v>
      </c>
      <c r="I329" s="365" t="s">
        <v>1203</v>
      </c>
      <c r="J329" s="365" t="s">
        <v>1209</v>
      </c>
      <c r="K329" s="365" t="s">
        <v>579</v>
      </c>
      <c r="L329" s="365" t="s">
        <v>1097</v>
      </c>
      <c r="M329" s="365" t="s">
        <v>1257</v>
      </c>
      <c r="N329" s="366"/>
      <c r="O329" s="365" t="s">
        <v>1258</v>
      </c>
      <c r="P329" s="365" t="s">
        <v>579</v>
      </c>
      <c r="Q329" s="366">
        <v>1</v>
      </c>
    </row>
    <row r="330" spans="5:17" x14ac:dyDescent="0.2">
      <c r="E330" s="365" t="s">
        <v>950</v>
      </c>
      <c r="F330" s="367" t="s">
        <v>1514</v>
      </c>
      <c r="G330" s="366" t="s">
        <v>579</v>
      </c>
      <c r="H330" s="365" t="s">
        <v>951</v>
      </c>
      <c r="I330" s="365" t="s">
        <v>1203</v>
      </c>
      <c r="J330" s="365" t="s">
        <v>1210</v>
      </c>
      <c r="K330" s="365" t="s">
        <v>579</v>
      </c>
      <c r="L330" s="365" t="s">
        <v>1095</v>
      </c>
      <c r="M330" s="365" t="s">
        <v>1257</v>
      </c>
      <c r="N330" s="366"/>
      <c r="O330" s="365" t="s">
        <v>1258</v>
      </c>
      <c r="P330" s="365" t="s">
        <v>579</v>
      </c>
      <c r="Q330" s="366">
        <v>1</v>
      </c>
    </row>
    <row r="331" spans="5:17" x14ac:dyDescent="0.2">
      <c r="E331" s="365" t="s">
        <v>952</v>
      </c>
      <c r="F331" s="367" t="s">
        <v>1515</v>
      </c>
      <c r="G331" s="366" t="s">
        <v>579</v>
      </c>
      <c r="H331" s="365" t="s">
        <v>951</v>
      </c>
      <c r="I331" s="365" t="s">
        <v>1203</v>
      </c>
      <c r="J331" s="365" t="s">
        <v>1210</v>
      </c>
      <c r="K331" s="365" t="s">
        <v>579</v>
      </c>
      <c r="L331" s="365" t="s">
        <v>1096</v>
      </c>
      <c r="M331" s="365" t="s">
        <v>1257</v>
      </c>
      <c r="N331" s="366"/>
      <c r="O331" s="365" t="s">
        <v>1258</v>
      </c>
      <c r="P331" s="365" t="s">
        <v>579</v>
      </c>
      <c r="Q331" s="366">
        <v>1</v>
      </c>
    </row>
    <row r="332" spans="5:17" x14ac:dyDescent="0.2">
      <c r="E332" s="365" t="s">
        <v>953</v>
      </c>
      <c r="F332" s="367" t="s">
        <v>1516</v>
      </c>
      <c r="G332" s="366" t="s">
        <v>579</v>
      </c>
      <c r="H332" s="365" t="s">
        <v>951</v>
      </c>
      <c r="I332" s="365" t="s">
        <v>1203</v>
      </c>
      <c r="J332" s="365" t="s">
        <v>1210</v>
      </c>
      <c r="K332" s="365" t="s">
        <v>579</v>
      </c>
      <c r="L332" s="365" t="s">
        <v>1097</v>
      </c>
      <c r="M332" s="365" t="s">
        <v>1257</v>
      </c>
      <c r="N332" s="366"/>
      <c r="O332" s="365" t="s">
        <v>1258</v>
      </c>
      <c r="P332" s="365" t="s">
        <v>579</v>
      </c>
      <c r="Q332" s="366">
        <v>1</v>
      </c>
    </row>
    <row r="333" spans="5:17" x14ac:dyDescent="0.2">
      <c r="E333" s="365" t="s">
        <v>954</v>
      </c>
      <c r="F333" s="367" t="s">
        <v>1517</v>
      </c>
      <c r="G333" s="366" t="s">
        <v>579</v>
      </c>
      <c r="H333" s="365" t="s">
        <v>955</v>
      </c>
      <c r="I333" s="365" t="s">
        <v>1203</v>
      </c>
      <c r="J333" s="365" t="s">
        <v>1211</v>
      </c>
      <c r="K333" s="365" t="s">
        <v>579</v>
      </c>
      <c r="L333" s="365" t="s">
        <v>1095</v>
      </c>
      <c r="M333" s="365" t="s">
        <v>1257</v>
      </c>
      <c r="N333" s="366"/>
      <c r="O333" s="365" t="s">
        <v>1258</v>
      </c>
      <c r="P333" s="365" t="s">
        <v>579</v>
      </c>
      <c r="Q333" s="366">
        <v>1</v>
      </c>
    </row>
    <row r="334" spans="5:17" x14ac:dyDescent="0.2">
      <c r="E334" s="365" t="s">
        <v>956</v>
      </c>
      <c r="F334" s="367" t="s">
        <v>1518</v>
      </c>
      <c r="G334" s="366" t="s">
        <v>579</v>
      </c>
      <c r="H334" s="365" t="s">
        <v>955</v>
      </c>
      <c r="I334" s="365" t="s">
        <v>1203</v>
      </c>
      <c r="J334" s="365" t="s">
        <v>1211</v>
      </c>
      <c r="K334" s="365" t="s">
        <v>579</v>
      </c>
      <c r="L334" s="365" t="s">
        <v>1096</v>
      </c>
      <c r="M334" s="365" t="s">
        <v>1257</v>
      </c>
      <c r="N334" s="366"/>
      <c r="O334" s="365" t="s">
        <v>1258</v>
      </c>
      <c r="P334" s="365" t="s">
        <v>579</v>
      </c>
      <c r="Q334" s="366">
        <v>1</v>
      </c>
    </row>
    <row r="335" spans="5:17" x14ac:dyDescent="0.2">
      <c r="E335" s="365" t="s">
        <v>957</v>
      </c>
      <c r="F335" s="367" t="s">
        <v>1519</v>
      </c>
      <c r="G335" s="366" t="s">
        <v>579</v>
      </c>
      <c r="H335" s="365" t="s">
        <v>955</v>
      </c>
      <c r="I335" s="365" t="s">
        <v>1203</v>
      </c>
      <c r="J335" s="365" t="s">
        <v>1211</v>
      </c>
      <c r="K335" s="365" t="s">
        <v>579</v>
      </c>
      <c r="L335" s="365" t="s">
        <v>1097</v>
      </c>
      <c r="M335" s="365" t="s">
        <v>1257</v>
      </c>
      <c r="N335" s="366"/>
      <c r="O335" s="365" t="s">
        <v>1258</v>
      </c>
      <c r="P335" s="365" t="s">
        <v>579</v>
      </c>
      <c r="Q335" s="366">
        <v>1</v>
      </c>
    </row>
    <row r="336" spans="5:17" x14ac:dyDescent="0.2">
      <c r="E336" s="365" t="s">
        <v>958</v>
      </c>
      <c r="F336" s="367" t="s">
        <v>1730</v>
      </c>
      <c r="G336" s="366" t="s">
        <v>579</v>
      </c>
      <c r="H336" s="365" t="s">
        <v>959</v>
      </c>
      <c r="I336" s="365" t="s">
        <v>1212</v>
      </c>
      <c r="J336" s="365" t="s">
        <v>1213</v>
      </c>
      <c r="K336" s="365" t="s">
        <v>1214</v>
      </c>
      <c r="L336" s="365" t="s">
        <v>1215</v>
      </c>
      <c r="M336" s="365" t="s">
        <v>1259</v>
      </c>
      <c r="N336" s="366"/>
      <c r="O336" s="365" t="s">
        <v>1258</v>
      </c>
      <c r="P336" s="365" t="s">
        <v>579</v>
      </c>
      <c r="Q336" s="366"/>
    </row>
    <row r="337" spans="5:17" x14ac:dyDescent="0.2">
      <c r="E337" s="365" t="s">
        <v>960</v>
      </c>
      <c r="F337" s="367" t="s">
        <v>1731</v>
      </c>
      <c r="G337" s="366" t="s">
        <v>579</v>
      </c>
      <c r="H337" s="365" t="s">
        <v>961</v>
      </c>
      <c r="I337" s="365" t="s">
        <v>1212</v>
      </c>
      <c r="J337" s="365" t="s">
        <v>1213</v>
      </c>
      <c r="K337" s="365" t="s">
        <v>1216</v>
      </c>
      <c r="L337" s="365" t="s">
        <v>1215</v>
      </c>
      <c r="M337" s="365" t="s">
        <v>1259</v>
      </c>
      <c r="N337" s="366"/>
      <c r="O337" s="365" t="s">
        <v>1258</v>
      </c>
      <c r="P337" s="365" t="s">
        <v>579</v>
      </c>
      <c r="Q337" s="366"/>
    </row>
    <row r="338" spans="5:17" x14ac:dyDescent="0.2">
      <c r="E338" s="365" t="s">
        <v>962</v>
      </c>
      <c r="F338" s="367" t="s">
        <v>1732</v>
      </c>
      <c r="G338" s="366" t="s">
        <v>579</v>
      </c>
      <c r="H338" s="365" t="s">
        <v>963</v>
      </c>
      <c r="I338" s="365" t="s">
        <v>1212</v>
      </c>
      <c r="J338" s="365" t="s">
        <v>1213</v>
      </c>
      <c r="K338" s="365" t="s">
        <v>1217</v>
      </c>
      <c r="L338" s="365" t="s">
        <v>1215</v>
      </c>
      <c r="M338" s="365" t="s">
        <v>1259</v>
      </c>
      <c r="N338" s="366"/>
      <c r="O338" s="365" t="s">
        <v>1258</v>
      </c>
      <c r="P338" s="365" t="s">
        <v>579</v>
      </c>
      <c r="Q338" s="366"/>
    </row>
    <row r="339" spans="5:17" x14ac:dyDescent="0.2">
      <c r="E339" s="365" t="s">
        <v>964</v>
      </c>
      <c r="F339" s="367" t="s">
        <v>1733</v>
      </c>
      <c r="G339" s="366" t="s">
        <v>579</v>
      </c>
      <c r="H339" s="365" t="s">
        <v>965</v>
      </c>
      <c r="I339" s="365" t="s">
        <v>1212</v>
      </c>
      <c r="J339" s="365" t="s">
        <v>1213</v>
      </c>
      <c r="K339" s="365" t="s">
        <v>1218</v>
      </c>
      <c r="L339" s="365" t="s">
        <v>1215</v>
      </c>
      <c r="M339" s="365" t="s">
        <v>1259</v>
      </c>
      <c r="N339" s="366"/>
      <c r="O339" s="365" t="s">
        <v>1258</v>
      </c>
      <c r="P339" s="365" t="s">
        <v>579</v>
      </c>
      <c r="Q339" s="366"/>
    </row>
    <row r="340" spans="5:17" x14ac:dyDescent="0.2">
      <c r="E340" s="365" t="s">
        <v>966</v>
      </c>
      <c r="F340" s="367" t="s">
        <v>1734</v>
      </c>
      <c r="G340" s="366" t="s">
        <v>579</v>
      </c>
      <c r="H340" s="365" t="s">
        <v>967</v>
      </c>
      <c r="I340" s="365" t="s">
        <v>1212</v>
      </c>
      <c r="J340" s="365" t="s">
        <v>1213</v>
      </c>
      <c r="K340" s="365" t="s">
        <v>1219</v>
      </c>
      <c r="L340" s="365" t="s">
        <v>1215</v>
      </c>
      <c r="M340" s="365" t="s">
        <v>1259</v>
      </c>
      <c r="N340" s="366"/>
      <c r="O340" s="365" t="s">
        <v>1258</v>
      </c>
      <c r="P340" s="365" t="s">
        <v>579</v>
      </c>
      <c r="Q340" s="366"/>
    </row>
    <row r="341" spans="5:17" x14ac:dyDescent="0.2">
      <c r="E341" s="365" t="s">
        <v>968</v>
      </c>
      <c r="F341" s="367" t="s">
        <v>1735</v>
      </c>
      <c r="G341" s="366" t="s">
        <v>579</v>
      </c>
      <c r="H341" s="365" t="s">
        <v>969</v>
      </c>
      <c r="I341" s="365" t="s">
        <v>1212</v>
      </c>
      <c r="J341" s="365" t="s">
        <v>1213</v>
      </c>
      <c r="K341" s="365" t="s">
        <v>1220</v>
      </c>
      <c r="L341" s="365" t="s">
        <v>1215</v>
      </c>
      <c r="M341" s="365" t="s">
        <v>1259</v>
      </c>
      <c r="N341" s="366"/>
      <c r="O341" s="365" t="s">
        <v>1258</v>
      </c>
      <c r="P341" s="365" t="s">
        <v>579</v>
      </c>
      <c r="Q341" s="366"/>
    </row>
    <row r="342" spans="5:17" x14ac:dyDescent="0.2">
      <c r="E342" s="365" t="s">
        <v>970</v>
      </c>
      <c r="F342" s="367" t="s">
        <v>1736</v>
      </c>
      <c r="G342" s="366" t="s">
        <v>579</v>
      </c>
      <c r="H342" s="365" t="s">
        <v>971</v>
      </c>
      <c r="I342" s="365" t="s">
        <v>1212</v>
      </c>
      <c r="J342" s="365" t="s">
        <v>1213</v>
      </c>
      <c r="K342" s="365" t="s">
        <v>1221</v>
      </c>
      <c r="L342" s="365" t="s">
        <v>1215</v>
      </c>
      <c r="M342" s="365" t="s">
        <v>1259</v>
      </c>
      <c r="N342" s="366"/>
      <c r="O342" s="365" t="s">
        <v>1258</v>
      </c>
      <c r="P342" s="365" t="s">
        <v>579</v>
      </c>
      <c r="Q342" s="366"/>
    </row>
    <row r="343" spans="5:17" x14ac:dyDescent="0.2">
      <c r="E343" s="365" t="s">
        <v>972</v>
      </c>
      <c r="F343" s="367" t="s">
        <v>1737</v>
      </c>
      <c r="G343" s="366" t="s">
        <v>579</v>
      </c>
      <c r="H343" s="365" t="s">
        <v>973</v>
      </c>
      <c r="I343" s="365" t="s">
        <v>1212</v>
      </c>
      <c r="J343" s="365" t="s">
        <v>1213</v>
      </c>
      <c r="K343" s="365" t="s">
        <v>1222</v>
      </c>
      <c r="L343" s="365" t="s">
        <v>1215</v>
      </c>
      <c r="M343" s="365" t="s">
        <v>1259</v>
      </c>
      <c r="N343" s="366"/>
      <c r="O343" s="365" t="s">
        <v>1258</v>
      </c>
      <c r="P343" s="365" t="s">
        <v>579</v>
      </c>
      <c r="Q343" s="366"/>
    </row>
    <row r="344" spans="5:17" x14ac:dyDescent="0.2">
      <c r="E344" s="365" t="s">
        <v>974</v>
      </c>
      <c r="F344" s="367" t="s">
        <v>1738</v>
      </c>
      <c r="G344" s="366" t="s">
        <v>579</v>
      </c>
      <c r="H344" s="365" t="s">
        <v>975</v>
      </c>
      <c r="I344" s="365" t="s">
        <v>1212</v>
      </c>
      <c r="J344" s="365" t="s">
        <v>1213</v>
      </c>
      <c r="K344" s="365" t="s">
        <v>1223</v>
      </c>
      <c r="L344" s="365" t="s">
        <v>1215</v>
      </c>
      <c r="M344" s="365" t="s">
        <v>1259</v>
      </c>
      <c r="N344" s="366"/>
      <c r="O344" s="365" t="s">
        <v>1258</v>
      </c>
      <c r="P344" s="365" t="s">
        <v>579</v>
      </c>
      <c r="Q344" s="366"/>
    </row>
    <row r="345" spans="5:17" x14ac:dyDescent="0.2">
      <c r="E345" s="365" t="s">
        <v>976</v>
      </c>
      <c r="F345" s="367" t="s">
        <v>1739</v>
      </c>
      <c r="G345" s="366" t="s">
        <v>579</v>
      </c>
      <c r="H345" s="365" t="s">
        <v>977</v>
      </c>
      <c r="I345" s="365" t="s">
        <v>1212</v>
      </c>
      <c r="J345" s="365" t="s">
        <v>1213</v>
      </c>
      <c r="K345" s="365" t="s">
        <v>1224</v>
      </c>
      <c r="L345" s="365" t="s">
        <v>1215</v>
      </c>
      <c r="M345" s="365" t="s">
        <v>1259</v>
      </c>
      <c r="N345" s="366"/>
      <c r="O345" s="365" t="s">
        <v>1258</v>
      </c>
      <c r="P345" s="365" t="s">
        <v>579</v>
      </c>
      <c r="Q345" s="366"/>
    </row>
    <row r="346" spans="5:17" x14ac:dyDescent="0.2">
      <c r="E346" s="365" t="s">
        <v>978</v>
      </c>
      <c r="F346" s="367" t="s">
        <v>1740</v>
      </c>
      <c r="G346" s="366" t="s">
        <v>579</v>
      </c>
      <c r="H346" s="365" t="s">
        <v>979</v>
      </c>
      <c r="I346" s="365" t="s">
        <v>1212</v>
      </c>
      <c r="J346" s="365" t="s">
        <v>1213</v>
      </c>
      <c r="K346" s="365" t="s">
        <v>1225</v>
      </c>
      <c r="L346" s="365" t="s">
        <v>1215</v>
      </c>
      <c r="M346" s="365" t="s">
        <v>1259</v>
      </c>
      <c r="N346" s="366"/>
      <c r="O346" s="365" t="s">
        <v>1258</v>
      </c>
      <c r="P346" s="365" t="s">
        <v>579</v>
      </c>
      <c r="Q346" s="366"/>
    </row>
    <row r="347" spans="5:17" x14ac:dyDescent="0.2">
      <c r="E347" s="365" t="s">
        <v>980</v>
      </c>
      <c r="F347" s="367" t="s">
        <v>1741</v>
      </c>
      <c r="G347" s="366" t="s">
        <v>579</v>
      </c>
      <c r="H347" s="365" t="s">
        <v>981</v>
      </c>
      <c r="I347" s="365" t="s">
        <v>1212</v>
      </c>
      <c r="J347" s="365" t="s">
        <v>1213</v>
      </c>
      <c r="K347" s="365" t="s">
        <v>1226</v>
      </c>
      <c r="L347" s="365" t="s">
        <v>1215</v>
      </c>
      <c r="M347" s="365" t="s">
        <v>1259</v>
      </c>
      <c r="N347" s="366"/>
      <c r="O347" s="365" t="s">
        <v>1258</v>
      </c>
      <c r="P347" s="365" t="s">
        <v>579</v>
      </c>
      <c r="Q347" s="366"/>
    </row>
    <row r="348" spans="5:17" x14ac:dyDescent="0.2">
      <c r="E348" s="365" t="s">
        <v>982</v>
      </c>
      <c r="F348" s="367" t="s">
        <v>1742</v>
      </c>
      <c r="G348" s="366" t="s">
        <v>579</v>
      </c>
      <c r="H348" s="365" t="s">
        <v>983</v>
      </c>
      <c r="I348" s="365" t="s">
        <v>1212</v>
      </c>
      <c r="J348" s="365" t="s">
        <v>1213</v>
      </c>
      <c r="K348" s="365" t="s">
        <v>1227</v>
      </c>
      <c r="L348" s="365" t="s">
        <v>1215</v>
      </c>
      <c r="M348" s="365" t="s">
        <v>1259</v>
      </c>
      <c r="N348" s="366"/>
      <c r="O348" s="365" t="s">
        <v>1258</v>
      </c>
      <c r="P348" s="365" t="s">
        <v>579</v>
      </c>
      <c r="Q348" s="366"/>
    </row>
    <row r="349" spans="5:17" x14ac:dyDescent="0.2">
      <c r="E349" s="365" t="s">
        <v>984</v>
      </c>
      <c r="F349" s="367" t="s">
        <v>1743</v>
      </c>
      <c r="G349" s="366" t="s">
        <v>579</v>
      </c>
      <c r="H349" s="365" t="s">
        <v>985</v>
      </c>
      <c r="I349" s="365" t="s">
        <v>1212</v>
      </c>
      <c r="J349" s="365" t="s">
        <v>1213</v>
      </c>
      <c r="K349" s="365" t="s">
        <v>1228</v>
      </c>
      <c r="L349" s="365" t="s">
        <v>1215</v>
      </c>
      <c r="M349" s="365" t="s">
        <v>1259</v>
      </c>
      <c r="N349" s="366"/>
      <c r="O349" s="365" t="s">
        <v>1258</v>
      </c>
      <c r="P349" s="365" t="s">
        <v>579</v>
      </c>
      <c r="Q349" s="366"/>
    </row>
    <row r="350" spans="5:17" x14ac:dyDescent="0.2">
      <c r="E350" s="365" t="s">
        <v>986</v>
      </c>
      <c r="F350" s="367" t="s">
        <v>1744</v>
      </c>
      <c r="G350" s="366" t="s">
        <v>579</v>
      </c>
      <c r="H350" s="365" t="s">
        <v>987</v>
      </c>
      <c r="I350" s="365" t="s">
        <v>1212</v>
      </c>
      <c r="J350" s="365" t="s">
        <v>1213</v>
      </c>
      <c r="K350" s="365" t="s">
        <v>1229</v>
      </c>
      <c r="L350" s="365" t="s">
        <v>1215</v>
      </c>
      <c r="M350" s="365" t="s">
        <v>1259</v>
      </c>
      <c r="N350" s="366"/>
      <c r="O350" s="365" t="s">
        <v>1258</v>
      </c>
      <c r="P350" s="365" t="s">
        <v>579</v>
      </c>
      <c r="Q350" s="366"/>
    </row>
    <row r="351" spans="5:17" x14ac:dyDescent="0.2">
      <c r="E351" s="365" t="s">
        <v>988</v>
      </c>
      <c r="F351" s="367" t="s">
        <v>1745</v>
      </c>
      <c r="G351" s="366" t="s">
        <v>579</v>
      </c>
      <c r="H351" s="365" t="s">
        <v>989</v>
      </c>
      <c r="I351" s="365" t="s">
        <v>1212</v>
      </c>
      <c r="J351" s="365" t="s">
        <v>1213</v>
      </c>
      <c r="K351" s="365" t="s">
        <v>1230</v>
      </c>
      <c r="L351" s="365" t="s">
        <v>1215</v>
      </c>
      <c r="M351" s="365" t="s">
        <v>1259</v>
      </c>
      <c r="N351" s="366"/>
      <c r="O351" s="365" t="s">
        <v>1258</v>
      </c>
      <c r="P351" s="365" t="s">
        <v>579</v>
      </c>
      <c r="Q351" s="366"/>
    </row>
    <row r="352" spans="5:17" x14ac:dyDescent="0.2">
      <c r="E352" s="365" t="s">
        <v>990</v>
      </c>
      <c r="F352" s="367" t="s">
        <v>1746</v>
      </c>
      <c r="G352" s="366" t="s">
        <v>579</v>
      </c>
      <c r="H352" s="365" t="s">
        <v>991</v>
      </c>
      <c r="I352" s="365" t="s">
        <v>1212</v>
      </c>
      <c r="J352" s="365" t="s">
        <v>1213</v>
      </c>
      <c r="K352" s="365" t="s">
        <v>1231</v>
      </c>
      <c r="L352" s="365" t="s">
        <v>1215</v>
      </c>
      <c r="M352" s="365" t="s">
        <v>1259</v>
      </c>
      <c r="N352" s="366"/>
      <c r="O352" s="365" t="s">
        <v>1258</v>
      </c>
      <c r="P352" s="365" t="s">
        <v>579</v>
      </c>
      <c r="Q352" s="366"/>
    </row>
    <row r="353" spans="5:17" x14ac:dyDescent="0.2">
      <c r="E353" s="365" t="s">
        <v>992</v>
      </c>
      <c r="F353" s="367" t="s">
        <v>1747</v>
      </c>
      <c r="G353" s="366" t="s">
        <v>579</v>
      </c>
      <c r="H353" s="365" t="s">
        <v>993</v>
      </c>
      <c r="I353" s="365" t="s">
        <v>1212</v>
      </c>
      <c r="J353" s="365" t="s">
        <v>1213</v>
      </c>
      <c r="K353" s="365" t="s">
        <v>1232</v>
      </c>
      <c r="L353" s="365" t="s">
        <v>1215</v>
      </c>
      <c r="M353" s="365" t="s">
        <v>1259</v>
      </c>
      <c r="N353" s="366"/>
      <c r="O353" s="365" t="s">
        <v>1258</v>
      </c>
      <c r="P353" s="365" t="s">
        <v>579</v>
      </c>
      <c r="Q353" s="366"/>
    </row>
    <row r="354" spans="5:17" x14ac:dyDescent="0.2">
      <c r="E354" s="365" t="s">
        <v>994</v>
      </c>
      <c r="F354" s="367" t="s">
        <v>1748</v>
      </c>
      <c r="G354" s="366" t="s">
        <v>579</v>
      </c>
      <c r="H354" s="365" t="s">
        <v>995</v>
      </c>
      <c r="I354" s="365" t="s">
        <v>1212</v>
      </c>
      <c r="J354" s="365" t="s">
        <v>1213</v>
      </c>
      <c r="K354" s="365" t="s">
        <v>1233</v>
      </c>
      <c r="L354" s="365" t="s">
        <v>1215</v>
      </c>
      <c r="M354" s="365" t="s">
        <v>1259</v>
      </c>
      <c r="N354" s="366"/>
      <c r="O354" s="365" t="s">
        <v>1258</v>
      </c>
      <c r="P354" s="365" t="s">
        <v>579</v>
      </c>
      <c r="Q354" s="366"/>
    </row>
    <row r="355" spans="5:17" x14ac:dyDescent="0.2">
      <c r="E355" s="365" t="s">
        <v>996</v>
      </c>
      <c r="F355" s="367" t="s">
        <v>1749</v>
      </c>
      <c r="G355" s="366" t="s">
        <v>579</v>
      </c>
      <c r="H355" s="365" t="s">
        <v>997</v>
      </c>
      <c r="I355" s="365" t="s">
        <v>1212</v>
      </c>
      <c r="J355" s="365" t="s">
        <v>1213</v>
      </c>
      <c r="K355" s="365" t="s">
        <v>1234</v>
      </c>
      <c r="L355" s="365" t="s">
        <v>1215</v>
      </c>
      <c r="M355" s="365" t="s">
        <v>1259</v>
      </c>
      <c r="N355" s="366"/>
      <c r="O355" s="365" t="s">
        <v>1258</v>
      </c>
      <c r="P355" s="365" t="s">
        <v>579</v>
      </c>
      <c r="Q355" s="366"/>
    </row>
    <row r="356" spans="5:17" x14ac:dyDescent="0.2">
      <c r="E356" s="365" t="s">
        <v>998</v>
      </c>
      <c r="F356" s="367" t="s">
        <v>1520</v>
      </c>
      <c r="G356" s="366" t="s">
        <v>579</v>
      </c>
      <c r="H356" s="365" t="s">
        <v>999</v>
      </c>
      <c r="I356" s="365" t="s">
        <v>1212</v>
      </c>
      <c r="J356" s="365" t="s">
        <v>1235</v>
      </c>
      <c r="K356" s="365" t="s">
        <v>1214</v>
      </c>
      <c r="L356" s="365" t="s">
        <v>1215</v>
      </c>
      <c r="M356" s="365" t="s">
        <v>1259</v>
      </c>
      <c r="N356" s="366"/>
      <c r="O356" s="365" t="s">
        <v>1258</v>
      </c>
      <c r="P356" s="365" t="s">
        <v>579</v>
      </c>
      <c r="Q356" s="366"/>
    </row>
    <row r="357" spans="5:17" x14ac:dyDescent="0.2">
      <c r="E357" s="365" t="s">
        <v>1000</v>
      </c>
      <c r="F357" s="367" t="s">
        <v>1521</v>
      </c>
      <c r="G357" s="366" t="s">
        <v>579</v>
      </c>
      <c r="H357" s="365" t="s">
        <v>1001</v>
      </c>
      <c r="I357" s="365" t="s">
        <v>1212</v>
      </c>
      <c r="J357" s="365" t="s">
        <v>1235</v>
      </c>
      <c r="K357" s="365" t="s">
        <v>1216</v>
      </c>
      <c r="L357" s="365" t="s">
        <v>1215</v>
      </c>
      <c r="M357" s="365" t="s">
        <v>1259</v>
      </c>
      <c r="N357" s="366"/>
      <c r="O357" s="365" t="s">
        <v>1258</v>
      </c>
      <c r="P357" s="365" t="s">
        <v>579</v>
      </c>
      <c r="Q357" s="366"/>
    </row>
    <row r="358" spans="5:17" x14ac:dyDescent="0.2">
      <c r="E358" s="365" t="s">
        <v>1002</v>
      </c>
      <c r="F358" s="367" t="s">
        <v>1522</v>
      </c>
      <c r="G358" s="366" t="s">
        <v>579</v>
      </c>
      <c r="H358" s="365" t="s">
        <v>1003</v>
      </c>
      <c r="I358" s="365" t="s">
        <v>1212</v>
      </c>
      <c r="J358" s="365" t="s">
        <v>1235</v>
      </c>
      <c r="K358" s="365" t="s">
        <v>1217</v>
      </c>
      <c r="L358" s="365" t="s">
        <v>1215</v>
      </c>
      <c r="M358" s="365" t="s">
        <v>1259</v>
      </c>
      <c r="N358" s="366"/>
      <c r="O358" s="365" t="s">
        <v>1258</v>
      </c>
      <c r="P358" s="365" t="s">
        <v>579</v>
      </c>
      <c r="Q358" s="366"/>
    </row>
    <row r="359" spans="5:17" x14ac:dyDescent="0.2">
      <c r="E359" s="365" t="s">
        <v>1004</v>
      </c>
      <c r="F359" s="367" t="s">
        <v>1523</v>
      </c>
      <c r="G359" s="366" t="s">
        <v>579</v>
      </c>
      <c r="H359" s="365" t="s">
        <v>1005</v>
      </c>
      <c r="I359" s="365" t="s">
        <v>1212</v>
      </c>
      <c r="J359" s="365" t="s">
        <v>1235</v>
      </c>
      <c r="K359" s="365" t="s">
        <v>1218</v>
      </c>
      <c r="L359" s="365" t="s">
        <v>1215</v>
      </c>
      <c r="M359" s="365" t="s">
        <v>1259</v>
      </c>
      <c r="N359" s="366"/>
      <c r="O359" s="365" t="s">
        <v>1258</v>
      </c>
      <c r="P359" s="365" t="s">
        <v>579</v>
      </c>
      <c r="Q359" s="366"/>
    </row>
    <row r="360" spans="5:17" x14ac:dyDescent="0.2">
      <c r="E360" s="365" t="s">
        <v>1006</v>
      </c>
      <c r="F360" s="367" t="s">
        <v>1524</v>
      </c>
      <c r="G360" s="366" t="s">
        <v>579</v>
      </c>
      <c r="H360" s="365" t="s">
        <v>1007</v>
      </c>
      <c r="I360" s="365" t="s">
        <v>1212</v>
      </c>
      <c r="J360" s="365" t="s">
        <v>1235</v>
      </c>
      <c r="K360" s="365" t="s">
        <v>1219</v>
      </c>
      <c r="L360" s="365" t="s">
        <v>1215</v>
      </c>
      <c r="M360" s="365" t="s">
        <v>1259</v>
      </c>
      <c r="N360" s="366"/>
      <c r="O360" s="365" t="s">
        <v>1258</v>
      </c>
      <c r="P360" s="365" t="s">
        <v>579</v>
      </c>
      <c r="Q360" s="366"/>
    </row>
    <row r="361" spans="5:17" x14ac:dyDescent="0.2">
      <c r="E361" s="365" t="s">
        <v>1008</v>
      </c>
      <c r="F361" s="367" t="s">
        <v>1525</v>
      </c>
      <c r="G361" s="366" t="s">
        <v>579</v>
      </c>
      <c r="H361" s="365" t="s">
        <v>1009</v>
      </c>
      <c r="I361" s="365" t="s">
        <v>1212</v>
      </c>
      <c r="J361" s="365" t="s">
        <v>1235</v>
      </c>
      <c r="K361" s="365" t="s">
        <v>1220</v>
      </c>
      <c r="L361" s="365" t="s">
        <v>1215</v>
      </c>
      <c r="M361" s="365" t="s">
        <v>1259</v>
      </c>
      <c r="N361" s="366"/>
      <c r="O361" s="365" t="s">
        <v>1258</v>
      </c>
      <c r="P361" s="365" t="s">
        <v>579</v>
      </c>
      <c r="Q361" s="366"/>
    </row>
    <row r="362" spans="5:17" x14ac:dyDescent="0.2">
      <c r="E362" s="365" t="s">
        <v>1010</v>
      </c>
      <c r="F362" s="367" t="s">
        <v>1526</v>
      </c>
      <c r="G362" s="366" t="s">
        <v>579</v>
      </c>
      <c r="H362" s="365" t="s">
        <v>1011</v>
      </c>
      <c r="I362" s="365" t="s">
        <v>1212</v>
      </c>
      <c r="J362" s="365" t="s">
        <v>1235</v>
      </c>
      <c r="K362" s="365" t="s">
        <v>1221</v>
      </c>
      <c r="L362" s="365" t="s">
        <v>1215</v>
      </c>
      <c r="M362" s="365" t="s">
        <v>1259</v>
      </c>
      <c r="N362" s="366"/>
      <c r="O362" s="365" t="s">
        <v>1258</v>
      </c>
      <c r="P362" s="365" t="s">
        <v>579</v>
      </c>
      <c r="Q362" s="366"/>
    </row>
    <row r="363" spans="5:17" x14ac:dyDescent="0.2">
      <c r="E363" s="365" t="s">
        <v>1012</v>
      </c>
      <c r="F363" s="367" t="s">
        <v>1527</v>
      </c>
      <c r="G363" s="366" t="s">
        <v>579</v>
      </c>
      <c r="H363" s="365" t="s">
        <v>1013</v>
      </c>
      <c r="I363" s="365" t="s">
        <v>1212</v>
      </c>
      <c r="J363" s="365" t="s">
        <v>1235</v>
      </c>
      <c r="K363" s="365" t="s">
        <v>1222</v>
      </c>
      <c r="L363" s="365" t="s">
        <v>1215</v>
      </c>
      <c r="M363" s="365" t="s">
        <v>1259</v>
      </c>
      <c r="N363" s="366"/>
      <c r="O363" s="365" t="s">
        <v>1258</v>
      </c>
      <c r="P363" s="365" t="s">
        <v>579</v>
      </c>
      <c r="Q363" s="366"/>
    </row>
    <row r="364" spans="5:17" x14ac:dyDescent="0.2">
      <c r="E364" s="365" t="s">
        <v>1014</v>
      </c>
      <c r="F364" s="367" t="s">
        <v>1528</v>
      </c>
      <c r="G364" s="366" t="s">
        <v>579</v>
      </c>
      <c r="H364" s="365" t="s">
        <v>1015</v>
      </c>
      <c r="I364" s="365" t="s">
        <v>1212</v>
      </c>
      <c r="J364" s="365" t="s">
        <v>1235</v>
      </c>
      <c r="K364" s="365" t="s">
        <v>1223</v>
      </c>
      <c r="L364" s="365" t="s">
        <v>1215</v>
      </c>
      <c r="M364" s="365" t="s">
        <v>1259</v>
      </c>
      <c r="N364" s="366"/>
      <c r="O364" s="365" t="s">
        <v>1258</v>
      </c>
      <c r="P364" s="365" t="s">
        <v>579</v>
      </c>
      <c r="Q364" s="366"/>
    </row>
    <row r="365" spans="5:17" x14ac:dyDescent="0.2">
      <c r="E365" s="365" t="s">
        <v>1016</v>
      </c>
      <c r="F365" s="367" t="s">
        <v>1529</v>
      </c>
      <c r="G365" s="366" t="s">
        <v>579</v>
      </c>
      <c r="H365" s="365" t="s">
        <v>1017</v>
      </c>
      <c r="I365" s="365" t="s">
        <v>1212</v>
      </c>
      <c r="J365" s="365" t="s">
        <v>1235</v>
      </c>
      <c r="K365" s="365" t="s">
        <v>1224</v>
      </c>
      <c r="L365" s="365" t="s">
        <v>1215</v>
      </c>
      <c r="M365" s="365" t="s">
        <v>1259</v>
      </c>
      <c r="N365" s="366"/>
      <c r="O365" s="365" t="s">
        <v>1258</v>
      </c>
      <c r="P365" s="365" t="s">
        <v>579</v>
      </c>
      <c r="Q365" s="366"/>
    </row>
    <row r="366" spans="5:17" x14ac:dyDescent="0.2">
      <c r="E366" s="365" t="s">
        <v>1018</v>
      </c>
      <c r="F366" s="367" t="s">
        <v>1530</v>
      </c>
      <c r="G366" s="366" t="s">
        <v>579</v>
      </c>
      <c r="H366" s="365" t="s">
        <v>1019</v>
      </c>
      <c r="I366" s="365" t="s">
        <v>1212</v>
      </c>
      <c r="J366" s="365" t="s">
        <v>1235</v>
      </c>
      <c r="K366" s="365" t="s">
        <v>1225</v>
      </c>
      <c r="L366" s="365" t="s">
        <v>1215</v>
      </c>
      <c r="M366" s="365" t="s">
        <v>1259</v>
      </c>
      <c r="N366" s="366"/>
      <c r="O366" s="365" t="s">
        <v>1258</v>
      </c>
      <c r="P366" s="365" t="s">
        <v>579</v>
      </c>
      <c r="Q366" s="366"/>
    </row>
    <row r="367" spans="5:17" x14ac:dyDescent="0.2">
      <c r="E367" s="365" t="s">
        <v>1020</v>
      </c>
      <c r="F367" s="367" t="s">
        <v>1531</v>
      </c>
      <c r="G367" s="366" t="s">
        <v>579</v>
      </c>
      <c r="H367" s="365" t="s">
        <v>1021</v>
      </c>
      <c r="I367" s="365" t="s">
        <v>1212</v>
      </c>
      <c r="J367" s="365" t="s">
        <v>1235</v>
      </c>
      <c r="K367" s="365" t="s">
        <v>1226</v>
      </c>
      <c r="L367" s="365" t="s">
        <v>1215</v>
      </c>
      <c r="M367" s="365" t="s">
        <v>1259</v>
      </c>
      <c r="N367" s="366"/>
      <c r="O367" s="365" t="s">
        <v>1258</v>
      </c>
      <c r="P367" s="365" t="s">
        <v>579</v>
      </c>
      <c r="Q367" s="366"/>
    </row>
    <row r="368" spans="5:17" x14ac:dyDescent="0.2">
      <c r="E368" s="365" t="s">
        <v>1022</v>
      </c>
      <c r="F368" s="367" t="s">
        <v>1532</v>
      </c>
      <c r="G368" s="366" t="s">
        <v>579</v>
      </c>
      <c r="H368" s="365" t="s">
        <v>1023</v>
      </c>
      <c r="I368" s="365" t="s">
        <v>1212</v>
      </c>
      <c r="J368" s="365" t="s">
        <v>1235</v>
      </c>
      <c r="K368" s="365" t="s">
        <v>1227</v>
      </c>
      <c r="L368" s="365" t="s">
        <v>1215</v>
      </c>
      <c r="M368" s="365" t="s">
        <v>1259</v>
      </c>
      <c r="N368" s="366"/>
      <c r="O368" s="365" t="s">
        <v>1258</v>
      </c>
      <c r="P368" s="365" t="s">
        <v>579</v>
      </c>
      <c r="Q368" s="366"/>
    </row>
    <row r="369" spans="5:17" x14ac:dyDescent="0.2">
      <c r="E369" s="365" t="s">
        <v>1024</v>
      </c>
      <c r="F369" s="367" t="s">
        <v>1533</v>
      </c>
      <c r="G369" s="366" t="s">
        <v>579</v>
      </c>
      <c r="H369" s="365" t="s">
        <v>1025</v>
      </c>
      <c r="I369" s="365" t="s">
        <v>1212</v>
      </c>
      <c r="J369" s="365" t="s">
        <v>1235</v>
      </c>
      <c r="K369" s="365" t="s">
        <v>1228</v>
      </c>
      <c r="L369" s="365" t="s">
        <v>1215</v>
      </c>
      <c r="M369" s="365" t="s">
        <v>1259</v>
      </c>
      <c r="N369" s="366"/>
      <c r="O369" s="365" t="s">
        <v>1258</v>
      </c>
      <c r="P369" s="365" t="s">
        <v>579</v>
      </c>
      <c r="Q369" s="366"/>
    </row>
    <row r="370" spans="5:17" x14ac:dyDescent="0.2">
      <c r="E370" s="365" t="s">
        <v>1026</v>
      </c>
      <c r="F370" s="367" t="s">
        <v>1534</v>
      </c>
      <c r="G370" s="366" t="s">
        <v>579</v>
      </c>
      <c r="H370" s="365" t="s">
        <v>1027</v>
      </c>
      <c r="I370" s="365" t="s">
        <v>1212</v>
      </c>
      <c r="J370" s="365" t="s">
        <v>1235</v>
      </c>
      <c r="K370" s="365" t="s">
        <v>1229</v>
      </c>
      <c r="L370" s="365" t="s">
        <v>1215</v>
      </c>
      <c r="M370" s="365" t="s">
        <v>1259</v>
      </c>
      <c r="N370" s="366"/>
      <c r="O370" s="365" t="s">
        <v>1258</v>
      </c>
      <c r="P370" s="365" t="s">
        <v>579</v>
      </c>
      <c r="Q370" s="366"/>
    </row>
    <row r="371" spans="5:17" x14ac:dyDescent="0.2">
      <c r="E371" s="365" t="s">
        <v>1028</v>
      </c>
      <c r="F371" s="367" t="s">
        <v>1535</v>
      </c>
      <c r="G371" s="366" t="s">
        <v>579</v>
      </c>
      <c r="H371" s="365" t="s">
        <v>1029</v>
      </c>
      <c r="I371" s="365" t="s">
        <v>1212</v>
      </c>
      <c r="J371" s="365" t="s">
        <v>1235</v>
      </c>
      <c r="K371" s="365" t="s">
        <v>1230</v>
      </c>
      <c r="L371" s="365" t="s">
        <v>1215</v>
      </c>
      <c r="M371" s="365" t="s">
        <v>1259</v>
      </c>
      <c r="N371" s="366"/>
      <c r="O371" s="365" t="s">
        <v>1258</v>
      </c>
      <c r="P371" s="365" t="s">
        <v>579</v>
      </c>
      <c r="Q371" s="366"/>
    </row>
    <row r="372" spans="5:17" x14ac:dyDescent="0.2">
      <c r="E372" s="365" t="s">
        <v>1030</v>
      </c>
      <c r="F372" s="367" t="s">
        <v>1536</v>
      </c>
      <c r="G372" s="366" t="s">
        <v>579</v>
      </c>
      <c r="H372" s="365" t="s">
        <v>1031</v>
      </c>
      <c r="I372" s="365" t="s">
        <v>1212</v>
      </c>
      <c r="J372" s="365" t="s">
        <v>1235</v>
      </c>
      <c r="K372" s="365" t="s">
        <v>1231</v>
      </c>
      <c r="L372" s="365" t="s">
        <v>1215</v>
      </c>
      <c r="M372" s="365" t="s">
        <v>1259</v>
      </c>
      <c r="N372" s="366"/>
      <c r="O372" s="365" t="s">
        <v>1258</v>
      </c>
      <c r="P372" s="365" t="s">
        <v>579</v>
      </c>
      <c r="Q372" s="366"/>
    </row>
    <row r="373" spans="5:17" x14ac:dyDescent="0.2">
      <c r="E373" s="365" t="s">
        <v>1032</v>
      </c>
      <c r="F373" s="367" t="s">
        <v>1537</v>
      </c>
      <c r="G373" s="366" t="s">
        <v>579</v>
      </c>
      <c r="H373" s="365" t="s">
        <v>1033</v>
      </c>
      <c r="I373" s="365" t="s">
        <v>1212</v>
      </c>
      <c r="J373" s="365" t="s">
        <v>1235</v>
      </c>
      <c r="K373" s="365" t="s">
        <v>1232</v>
      </c>
      <c r="L373" s="365" t="s">
        <v>1215</v>
      </c>
      <c r="M373" s="365" t="s">
        <v>1259</v>
      </c>
      <c r="N373" s="366"/>
      <c r="O373" s="365" t="s">
        <v>1258</v>
      </c>
      <c r="P373" s="365" t="s">
        <v>579</v>
      </c>
      <c r="Q373" s="366"/>
    </row>
    <row r="374" spans="5:17" x14ac:dyDescent="0.2">
      <c r="E374" s="365" t="s">
        <v>1034</v>
      </c>
      <c r="F374" s="367" t="s">
        <v>1538</v>
      </c>
      <c r="G374" s="366" t="s">
        <v>579</v>
      </c>
      <c r="H374" s="365" t="s">
        <v>1035</v>
      </c>
      <c r="I374" s="365" t="s">
        <v>1212</v>
      </c>
      <c r="J374" s="365" t="s">
        <v>1235</v>
      </c>
      <c r="K374" s="365" t="s">
        <v>1233</v>
      </c>
      <c r="L374" s="365" t="s">
        <v>1215</v>
      </c>
      <c r="M374" s="365" t="s">
        <v>1259</v>
      </c>
      <c r="N374" s="366"/>
      <c r="O374" s="365" t="s">
        <v>1258</v>
      </c>
      <c r="P374" s="365" t="s">
        <v>579</v>
      </c>
      <c r="Q374" s="366"/>
    </row>
    <row r="375" spans="5:17" x14ac:dyDescent="0.2">
      <c r="E375" s="365" t="s">
        <v>1036</v>
      </c>
      <c r="F375" s="367" t="s">
        <v>1539</v>
      </c>
      <c r="G375" s="366" t="s">
        <v>579</v>
      </c>
      <c r="H375" s="365" t="s">
        <v>1037</v>
      </c>
      <c r="I375" s="365" t="s">
        <v>1212</v>
      </c>
      <c r="J375" s="365" t="s">
        <v>1235</v>
      </c>
      <c r="K375" s="365" t="s">
        <v>1234</v>
      </c>
      <c r="L375" s="365" t="s">
        <v>1215</v>
      </c>
      <c r="M375" s="365" t="s">
        <v>1259</v>
      </c>
      <c r="N375" s="366"/>
      <c r="O375" s="365" t="s">
        <v>1258</v>
      </c>
      <c r="P375" s="365" t="s">
        <v>579</v>
      </c>
      <c r="Q375" s="366"/>
    </row>
    <row r="376" spans="5:17" x14ac:dyDescent="0.2">
      <c r="E376" s="386" t="s">
        <v>1728</v>
      </c>
      <c r="F376" s="367" t="s">
        <v>1540</v>
      </c>
      <c r="G376" s="366" t="s">
        <v>579</v>
      </c>
      <c r="H376" s="365" t="s">
        <v>1750</v>
      </c>
      <c r="I376" s="365" t="s">
        <v>1212</v>
      </c>
      <c r="J376" s="365" t="s">
        <v>1235</v>
      </c>
      <c r="K376" s="365" t="s">
        <v>1214</v>
      </c>
      <c r="L376" s="365" t="s">
        <v>1215</v>
      </c>
      <c r="M376" s="365" t="s">
        <v>1259</v>
      </c>
      <c r="N376" s="366"/>
      <c r="O376" s="365" t="s">
        <v>1258</v>
      </c>
      <c r="P376" s="365" t="s">
        <v>579</v>
      </c>
      <c r="Q376" s="366"/>
    </row>
    <row r="377" spans="5:17" x14ac:dyDescent="0.2">
      <c r="E377" s="386" t="s">
        <v>1729</v>
      </c>
      <c r="F377" s="367" t="s">
        <v>1541</v>
      </c>
      <c r="G377" s="366" t="s">
        <v>579</v>
      </c>
      <c r="H377" s="365" t="s">
        <v>1751</v>
      </c>
      <c r="I377" s="365" t="s">
        <v>1212</v>
      </c>
      <c r="J377" s="365" t="s">
        <v>1235</v>
      </c>
      <c r="K377" s="365" t="s">
        <v>1216</v>
      </c>
      <c r="L377" s="365" t="s">
        <v>1215</v>
      </c>
      <c r="M377" s="365" t="s">
        <v>1259</v>
      </c>
      <c r="N377" s="366"/>
      <c r="O377" s="365" t="s">
        <v>1258</v>
      </c>
      <c r="P377" s="365" t="s">
        <v>579</v>
      </c>
      <c r="Q377" s="366"/>
    </row>
    <row r="378" spans="5:17" x14ac:dyDescent="0.2">
      <c r="E378" s="365" t="s">
        <v>1710</v>
      </c>
      <c r="F378" s="367" t="s">
        <v>1542</v>
      </c>
      <c r="G378" s="366" t="s">
        <v>579</v>
      </c>
      <c r="H378" s="365" t="s">
        <v>1752</v>
      </c>
      <c r="I378" s="365" t="s">
        <v>1212</v>
      </c>
      <c r="J378" s="365" t="s">
        <v>1235</v>
      </c>
      <c r="K378" s="365" t="s">
        <v>1217</v>
      </c>
      <c r="L378" s="365" t="s">
        <v>1215</v>
      </c>
      <c r="M378" s="365" t="s">
        <v>1259</v>
      </c>
      <c r="N378" s="366"/>
      <c r="O378" s="365" t="s">
        <v>1258</v>
      </c>
      <c r="P378" s="365" t="s">
        <v>579</v>
      </c>
      <c r="Q378" s="366"/>
    </row>
    <row r="379" spans="5:17" x14ac:dyDescent="0.2">
      <c r="E379" s="365" t="s">
        <v>1711</v>
      </c>
      <c r="F379" s="367" t="s">
        <v>1543</v>
      </c>
      <c r="G379" s="366" t="s">
        <v>579</v>
      </c>
      <c r="H379" s="365" t="s">
        <v>1753</v>
      </c>
      <c r="I379" s="365" t="s">
        <v>1212</v>
      </c>
      <c r="J379" s="365" t="s">
        <v>1235</v>
      </c>
      <c r="K379" s="365" t="s">
        <v>1218</v>
      </c>
      <c r="L379" s="365" t="s">
        <v>1215</v>
      </c>
      <c r="M379" s="365" t="s">
        <v>1259</v>
      </c>
      <c r="N379" s="366"/>
      <c r="O379" s="365" t="s">
        <v>1258</v>
      </c>
      <c r="P379" s="365" t="s">
        <v>579</v>
      </c>
      <c r="Q379" s="366"/>
    </row>
    <row r="380" spans="5:17" x14ac:dyDescent="0.2">
      <c r="E380" s="365" t="s">
        <v>1712</v>
      </c>
      <c r="F380" s="367" t="s">
        <v>1544</v>
      </c>
      <c r="G380" s="366" t="s">
        <v>579</v>
      </c>
      <c r="H380" s="365" t="s">
        <v>1754</v>
      </c>
      <c r="I380" s="365" t="s">
        <v>1212</v>
      </c>
      <c r="J380" s="365" t="s">
        <v>1235</v>
      </c>
      <c r="K380" s="365" t="s">
        <v>1219</v>
      </c>
      <c r="L380" s="365" t="s">
        <v>1215</v>
      </c>
      <c r="M380" s="365" t="s">
        <v>1259</v>
      </c>
      <c r="N380" s="366"/>
      <c r="O380" s="365" t="s">
        <v>1258</v>
      </c>
      <c r="P380" s="365" t="s">
        <v>579</v>
      </c>
      <c r="Q380" s="366"/>
    </row>
    <row r="381" spans="5:17" x14ac:dyDescent="0.2">
      <c r="E381" s="365" t="s">
        <v>1713</v>
      </c>
      <c r="F381" s="367" t="s">
        <v>1545</v>
      </c>
      <c r="G381" s="366" t="s">
        <v>579</v>
      </c>
      <c r="H381" s="365" t="s">
        <v>1755</v>
      </c>
      <c r="I381" s="365" t="s">
        <v>1212</v>
      </c>
      <c r="J381" s="365" t="s">
        <v>1235</v>
      </c>
      <c r="K381" s="365" t="s">
        <v>1220</v>
      </c>
      <c r="L381" s="365" t="s">
        <v>1215</v>
      </c>
      <c r="M381" s="365" t="s">
        <v>1259</v>
      </c>
      <c r="N381" s="366"/>
      <c r="O381" s="365" t="s">
        <v>1258</v>
      </c>
      <c r="P381" s="365" t="s">
        <v>579</v>
      </c>
      <c r="Q381" s="366"/>
    </row>
    <row r="382" spans="5:17" x14ac:dyDescent="0.2">
      <c r="E382" s="365" t="s">
        <v>1714</v>
      </c>
      <c r="F382" s="367" t="s">
        <v>1546</v>
      </c>
      <c r="G382" s="366" t="s">
        <v>579</v>
      </c>
      <c r="H382" s="365" t="s">
        <v>1756</v>
      </c>
      <c r="I382" s="365" t="s">
        <v>1212</v>
      </c>
      <c r="J382" s="365" t="s">
        <v>1235</v>
      </c>
      <c r="K382" s="365" t="s">
        <v>1221</v>
      </c>
      <c r="L382" s="365" t="s">
        <v>1215</v>
      </c>
      <c r="M382" s="365" t="s">
        <v>1259</v>
      </c>
      <c r="N382" s="366"/>
      <c r="O382" s="365" t="s">
        <v>1258</v>
      </c>
      <c r="P382" s="365" t="s">
        <v>579</v>
      </c>
      <c r="Q382" s="366"/>
    </row>
    <row r="383" spans="5:17" x14ac:dyDescent="0.2">
      <c r="E383" s="365" t="s">
        <v>1715</v>
      </c>
      <c r="F383" s="367" t="s">
        <v>1547</v>
      </c>
      <c r="G383" s="366" t="s">
        <v>579</v>
      </c>
      <c r="H383" s="365" t="s">
        <v>1757</v>
      </c>
      <c r="I383" s="365" t="s">
        <v>1212</v>
      </c>
      <c r="J383" s="365" t="s">
        <v>1235</v>
      </c>
      <c r="K383" s="365" t="s">
        <v>1222</v>
      </c>
      <c r="L383" s="365" t="s">
        <v>1215</v>
      </c>
      <c r="M383" s="365" t="s">
        <v>1259</v>
      </c>
      <c r="N383" s="366"/>
      <c r="O383" s="365" t="s">
        <v>1258</v>
      </c>
      <c r="P383" s="365" t="s">
        <v>579</v>
      </c>
      <c r="Q383" s="366"/>
    </row>
    <row r="384" spans="5:17" x14ac:dyDescent="0.2">
      <c r="E384" s="365" t="s">
        <v>1716</v>
      </c>
      <c r="F384" s="367" t="s">
        <v>1548</v>
      </c>
      <c r="G384" s="366" t="s">
        <v>579</v>
      </c>
      <c r="H384" s="365" t="s">
        <v>1758</v>
      </c>
      <c r="I384" s="365" t="s">
        <v>1212</v>
      </c>
      <c r="J384" s="365" t="s">
        <v>1235</v>
      </c>
      <c r="K384" s="365" t="s">
        <v>1223</v>
      </c>
      <c r="L384" s="365" t="s">
        <v>1215</v>
      </c>
      <c r="M384" s="365" t="s">
        <v>1259</v>
      </c>
      <c r="N384" s="366"/>
      <c r="O384" s="365" t="s">
        <v>1258</v>
      </c>
      <c r="P384" s="365" t="s">
        <v>579</v>
      </c>
      <c r="Q384" s="366"/>
    </row>
    <row r="385" spans="5:17" x14ac:dyDescent="0.2">
      <c r="E385" s="365" t="s">
        <v>1717</v>
      </c>
      <c r="F385" s="367" t="s">
        <v>1549</v>
      </c>
      <c r="G385" s="366" t="s">
        <v>579</v>
      </c>
      <c r="H385" s="365" t="s">
        <v>1759</v>
      </c>
      <c r="I385" s="365" t="s">
        <v>1212</v>
      </c>
      <c r="J385" s="365" t="s">
        <v>1235</v>
      </c>
      <c r="K385" s="365" t="s">
        <v>1224</v>
      </c>
      <c r="L385" s="365" t="s">
        <v>1215</v>
      </c>
      <c r="M385" s="365" t="s">
        <v>1259</v>
      </c>
      <c r="N385" s="366"/>
      <c r="O385" s="365" t="s">
        <v>1258</v>
      </c>
      <c r="P385" s="365" t="s">
        <v>579</v>
      </c>
      <c r="Q385" s="366"/>
    </row>
    <row r="386" spans="5:17" x14ac:dyDescent="0.2">
      <c r="E386" s="365" t="s">
        <v>1718</v>
      </c>
      <c r="F386" s="367" t="s">
        <v>1550</v>
      </c>
      <c r="G386" s="366" t="s">
        <v>579</v>
      </c>
      <c r="H386" s="365" t="s">
        <v>1760</v>
      </c>
      <c r="I386" s="365" t="s">
        <v>1212</v>
      </c>
      <c r="J386" s="365" t="s">
        <v>1235</v>
      </c>
      <c r="K386" s="365" t="s">
        <v>1225</v>
      </c>
      <c r="L386" s="365" t="s">
        <v>1215</v>
      </c>
      <c r="M386" s="365" t="s">
        <v>1259</v>
      </c>
      <c r="N386" s="366"/>
      <c r="O386" s="365" t="s">
        <v>1258</v>
      </c>
      <c r="P386" s="365" t="s">
        <v>579</v>
      </c>
      <c r="Q386" s="366"/>
    </row>
    <row r="387" spans="5:17" x14ac:dyDescent="0.2">
      <c r="E387" s="365" t="s">
        <v>1719</v>
      </c>
      <c r="F387" s="367" t="s">
        <v>1551</v>
      </c>
      <c r="G387" s="366" t="s">
        <v>579</v>
      </c>
      <c r="H387" s="365" t="s">
        <v>1761</v>
      </c>
      <c r="I387" s="365" t="s">
        <v>1212</v>
      </c>
      <c r="J387" s="365" t="s">
        <v>1235</v>
      </c>
      <c r="K387" s="365" t="s">
        <v>1226</v>
      </c>
      <c r="L387" s="365" t="s">
        <v>1215</v>
      </c>
      <c r="M387" s="365" t="s">
        <v>1259</v>
      </c>
      <c r="N387" s="366"/>
      <c r="O387" s="365" t="s">
        <v>1258</v>
      </c>
      <c r="P387" s="365" t="s">
        <v>579</v>
      </c>
      <c r="Q387" s="366"/>
    </row>
    <row r="388" spans="5:17" x14ac:dyDescent="0.2">
      <c r="E388" s="365" t="s">
        <v>1720</v>
      </c>
      <c r="F388" s="367" t="s">
        <v>1552</v>
      </c>
      <c r="G388" s="366" t="s">
        <v>579</v>
      </c>
      <c r="H388" s="365" t="s">
        <v>1762</v>
      </c>
      <c r="I388" s="365" t="s">
        <v>1212</v>
      </c>
      <c r="J388" s="365" t="s">
        <v>1235</v>
      </c>
      <c r="K388" s="365" t="s">
        <v>1227</v>
      </c>
      <c r="L388" s="365" t="s">
        <v>1215</v>
      </c>
      <c r="M388" s="365" t="s">
        <v>1259</v>
      </c>
      <c r="N388" s="366"/>
      <c r="O388" s="365" t="s">
        <v>1258</v>
      </c>
      <c r="P388" s="365" t="s">
        <v>579</v>
      </c>
      <c r="Q388" s="366"/>
    </row>
    <row r="389" spans="5:17" x14ac:dyDescent="0.2">
      <c r="E389" s="365" t="s">
        <v>1721</v>
      </c>
      <c r="F389" s="367" t="s">
        <v>1553</v>
      </c>
      <c r="G389" s="366" t="s">
        <v>579</v>
      </c>
      <c r="H389" s="365" t="s">
        <v>1763</v>
      </c>
      <c r="I389" s="365" t="s">
        <v>1212</v>
      </c>
      <c r="J389" s="365" t="s">
        <v>1235</v>
      </c>
      <c r="K389" s="365" t="s">
        <v>1228</v>
      </c>
      <c r="L389" s="365" t="s">
        <v>1215</v>
      </c>
      <c r="M389" s="365" t="s">
        <v>1259</v>
      </c>
      <c r="N389" s="366"/>
      <c r="O389" s="365" t="s">
        <v>1258</v>
      </c>
      <c r="P389" s="365" t="s">
        <v>579</v>
      </c>
      <c r="Q389" s="366"/>
    </row>
    <row r="390" spans="5:17" x14ac:dyDescent="0.2">
      <c r="E390" s="365" t="s">
        <v>1722</v>
      </c>
      <c r="F390" s="367" t="s">
        <v>1554</v>
      </c>
      <c r="G390" s="366" t="s">
        <v>579</v>
      </c>
      <c r="H390" s="365" t="s">
        <v>1764</v>
      </c>
      <c r="I390" s="365" t="s">
        <v>1212</v>
      </c>
      <c r="J390" s="365" t="s">
        <v>1235</v>
      </c>
      <c r="K390" s="365" t="s">
        <v>1229</v>
      </c>
      <c r="L390" s="365" t="s">
        <v>1215</v>
      </c>
      <c r="M390" s="365" t="s">
        <v>1259</v>
      </c>
      <c r="N390" s="366"/>
      <c r="O390" s="365" t="s">
        <v>1258</v>
      </c>
      <c r="P390" s="365" t="s">
        <v>579</v>
      </c>
      <c r="Q390" s="366"/>
    </row>
    <row r="391" spans="5:17" x14ac:dyDescent="0.2">
      <c r="E391" s="365" t="s">
        <v>1723</v>
      </c>
      <c r="F391" s="367" t="s">
        <v>1555</v>
      </c>
      <c r="G391" s="366" t="s">
        <v>579</v>
      </c>
      <c r="H391" s="365" t="s">
        <v>1765</v>
      </c>
      <c r="I391" s="365" t="s">
        <v>1212</v>
      </c>
      <c r="J391" s="365" t="s">
        <v>1235</v>
      </c>
      <c r="K391" s="365" t="s">
        <v>1230</v>
      </c>
      <c r="L391" s="365" t="s">
        <v>1215</v>
      </c>
      <c r="M391" s="365" t="s">
        <v>1259</v>
      </c>
      <c r="N391" s="366"/>
      <c r="O391" s="365" t="s">
        <v>1258</v>
      </c>
      <c r="P391" s="365" t="s">
        <v>579</v>
      </c>
      <c r="Q391" s="366"/>
    </row>
    <row r="392" spans="5:17" x14ac:dyDescent="0.2">
      <c r="E392" s="365" t="s">
        <v>1724</v>
      </c>
      <c r="F392" s="367" t="s">
        <v>1556</v>
      </c>
      <c r="G392" s="366" t="s">
        <v>579</v>
      </c>
      <c r="H392" s="365" t="s">
        <v>1766</v>
      </c>
      <c r="I392" s="365" t="s">
        <v>1212</v>
      </c>
      <c r="J392" s="365" t="s">
        <v>1235</v>
      </c>
      <c r="K392" s="365" t="s">
        <v>1231</v>
      </c>
      <c r="L392" s="365" t="s">
        <v>1215</v>
      </c>
      <c r="M392" s="365" t="s">
        <v>1259</v>
      </c>
      <c r="N392" s="366"/>
      <c r="O392" s="365" t="s">
        <v>1258</v>
      </c>
      <c r="P392" s="365" t="s">
        <v>579</v>
      </c>
      <c r="Q392" s="366"/>
    </row>
    <row r="393" spans="5:17" x14ac:dyDescent="0.2">
      <c r="E393" s="365" t="s">
        <v>1725</v>
      </c>
      <c r="F393" s="367" t="s">
        <v>1557</v>
      </c>
      <c r="G393" s="366" t="s">
        <v>579</v>
      </c>
      <c r="H393" s="365" t="s">
        <v>1767</v>
      </c>
      <c r="I393" s="365" t="s">
        <v>1212</v>
      </c>
      <c r="J393" s="365" t="s">
        <v>1235</v>
      </c>
      <c r="K393" s="365" t="s">
        <v>1232</v>
      </c>
      <c r="L393" s="365" t="s">
        <v>1215</v>
      </c>
      <c r="M393" s="365" t="s">
        <v>1259</v>
      </c>
      <c r="N393" s="366"/>
      <c r="O393" s="365" t="s">
        <v>1258</v>
      </c>
      <c r="P393" s="365" t="s">
        <v>579</v>
      </c>
      <c r="Q393" s="366"/>
    </row>
    <row r="394" spans="5:17" x14ac:dyDescent="0.2">
      <c r="E394" s="365" t="s">
        <v>1726</v>
      </c>
      <c r="F394" s="367" t="s">
        <v>1558</v>
      </c>
      <c r="G394" s="366" t="s">
        <v>579</v>
      </c>
      <c r="H394" s="365" t="s">
        <v>1768</v>
      </c>
      <c r="I394" s="365" t="s">
        <v>1212</v>
      </c>
      <c r="J394" s="365" t="s">
        <v>1235</v>
      </c>
      <c r="K394" s="365" t="s">
        <v>1233</v>
      </c>
      <c r="L394" s="365" t="s">
        <v>1215</v>
      </c>
      <c r="M394" s="365" t="s">
        <v>1259</v>
      </c>
      <c r="N394" s="366"/>
      <c r="O394" s="365" t="s">
        <v>1258</v>
      </c>
      <c r="P394" s="365" t="s">
        <v>579</v>
      </c>
      <c r="Q394" s="366"/>
    </row>
    <row r="395" spans="5:17" x14ac:dyDescent="0.2">
      <c r="E395" s="365" t="s">
        <v>1727</v>
      </c>
      <c r="F395" s="367" t="s">
        <v>1559</v>
      </c>
      <c r="G395" s="366" t="s">
        <v>579</v>
      </c>
      <c r="H395" s="365" t="s">
        <v>1769</v>
      </c>
      <c r="I395" s="365" t="s">
        <v>1212</v>
      </c>
      <c r="J395" s="365" t="s">
        <v>1235</v>
      </c>
      <c r="K395" s="365" t="s">
        <v>1234</v>
      </c>
      <c r="L395" s="365" t="s">
        <v>1215</v>
      </c>
      <c r="M395" s="365" t="s">
        <v>1259</v>
      </c>
      <c r="N395" s="366"/>
      <c r="O395" s="365" t="s">
        <v>1258</v>
      </c>
      <c r="P395" s="365" t="s">
        <v>579</v>
      </c>
      <c r="Q395" s="366"/>
    </row>
    <row r="396" spans="5:17" x14ac:dyDescent="0.2">
      <c r="E396" s="365" t="s">
        <v>1038</v>
      </c>
      <c r="F396" s="367" t="s">
        <v>1560</v>
      </c>
      <c r="G396" s="366" t="s">
        <v>579</v>
      </c>
      <c r="H396" s="365" t="s">
        <v>1039</v>
      </c>
      <c r="I396" s="365" t="s">
        <v>1236</v>
      </c>
      <c r="J396" s="365" t="s">
        <v>1237</v>
      </c>
      <c r="K396" s="365" t="s">
        <v>1238</v>
      </c>
      <c r="L396" s="365" t="s">
        <v>1215</v>
      </c>
      <c r="M396" s="365" t="s">
        <v>1259</v>
      </c>
      <c r="N396" s="366"/>
      <c r="O396" s="365" t="s">
        <v>1258</v>
      </c>
      <c r="P396" s="365" t="s">
        <v>579</v>
      </c>
      <c r="Q396" s="366"/>
    </row>
    <row r="397" spans="5:17" x14ac:dyDescent="0.2">
      <c r="E397" s="365" t="s">
        <v>1040</v>
      </c>
      <c r="F397" s="367" t="s">
        <v>1561</v>
      </c>
      <c r="G397" s="366" t="s">
        <v>579</v>
      </c>
      <c r="H397" s="365" t="s">
        <v>1041</v>
      </c>
      <c r="I397" s="365" t="s">
        <v>1236</v>
      </c>
      <c r="J397" s="365" t="s">
        <v>1237</v>
      </c>
      <c r="K397" s="365" t="s">
        <v>1239</v>
      </c>
      <c r="L397" s="365" t="s">
        <v>1215</v>
      </c>
      <c r="M397" s="365" t="s">
        <v>1259</v>
      </c>
      <c r="N397" s="366"/>
      <c r="O397" s="365" t="s">
        <v>1258</v>
      </c>
      <c r="P397" s="365" t="s">
        <v>579</v>
      </c>
      <c r="Q397" s="366"/>
    </row>
    <row r="398" spans="5:17" x14ac:dyDescent="0.2">
      <c r="E398" s="365" t="s">
        <v>1042</v>
      </c>
      <c r="F398" s="367" t="s">
        <v>1562</v>
      </c>
      <c r="G398" s="366" t="s">
        <v>579</v>
      </c>
      <c r="H398" s="365" t="s">
        <v>1043</v>
      </c>
      <c r="I398" s="365" t="s">
        <v>1240</v>
      </c>
      <c r="J398" s="365" t="s">
        <v>1241</v>
      </c>
      <c r="K398" s="365" t="s">
        <v>1242</v>
      </c>
      <c r="L398" s="365" t="s">
        <v>1243</v>
      </c>
      <c r="M398" s="365" t="s">
        <v>1260</v>
      </c>
      <c r="N398" s="366"/>
      <c r="O398" s="365" t="s">
        <v>1258</v>
      </c>
      <c r="P398" s="365" t="s">
        <v>579</v>
      </c>
      <c r="Q398" s="366"/>
    </row>
    <row r="399" spans="5:17" x14ac:dyDescent="0.2">
      <c r="E399" s="365" t="s">
        <v>1044</v>
      </c>
      <c r="F399" s="367" t="s">
        <v>1563</v>
      </c>
      <c r="G399" s="366" t="s">
        <v>579</v>
      </c>
      <c r="H399" s="365" t="s">
        <v>1043</v>
      </c>
      <c r="I399" s="365" t="s">
        <v>1240</v>
      </c>
      <c r="J399" s="365" t="s">
        <v>1241</v>
      </c>
      <c r="K399" s="365" t="s">
        <v>1242</v>
      </c>
      <c r="L399" s="365" t="s">
        <v>1244</v>
      </c>
      <c r="M399" s="365" t="s">
        <v>1260</v>
      </c>
      <c r="N399" s="366"/>
      <c r="O399" s="365" t="s">
        <v>1258</v>
      </c>
      <c r="P399" s="365" t="s">
        <v>579</v>
      </c>
      <c r="Q399" s="366"/>
    </row>
    <row r="400" spans="5:17" x14ac:dyDescent="0.2">
      <c r="E400" s="365" t="s">
        <v>1045</v>
      </c>
      <c r="F400" s="367" t="s">
        <v>1564</v>
      </c>
      <c r="G400" s="366" t="s">
        <v>579</v>
      </c>
      <c r="H400" s="365" t="s">
        <v>1043</v>
      </c>
      <c r="I400" s="365" t="s">
        <v>1240</v>
      </c>
      <c r="J400" s="365" t="s">
        <v>1241</v>
      </c>
      <c r="K400" s="365" t="s">
        <v>1242</v>
      </c>
      <c r="L400" s="365" t="s">
        <v>1245</v>
      </c>
      <c r="M400" s="365" t="s">
        <v>1260</v>
      </c>
      <c r="N400" s="366"/>
      <c r="O400" s="365" t="s">
        <v>1258</v>
      </c>
      <c r="P400" s="365" t="s">
        <v>579</v>
      </c>
      <c r="Q400" s="366"/>
    </row>
    <row r="401" spans="5:17" x14ac:dyDescent="0.2">
      <c r="E401" s="365" t="s">
        <v>1046</v>
      </c>
      <c r="F401" s="367" t="s">
        <v>1565</v>
      </c>
      <c r="G401" s="366" t="s">
        <v>579</v>
      </c>
      <c r="H401" s="365" t="s">
        <v>1047</v>
      </c>
      <c r="I401" s="365" t="s">
        <v>1240</v>
      </c>
      <c r="J401" s="365" t="s">
        <v>1241</v>
      </c>
      <c r="K401" s="365" t="s">
        <v>1246</v>
      </c>
      <c r="L401" s="365" t="s">
        <v>1243</v>
      </c>
      <c r="M401" s="365" t="s">
        <v>1260</v>
      </c>
      <c r="N401" s="366"/>
      <c r="O401" s="365" t="s">
        <v>1258</v>
      </c>
      <c r="P401" s="365" t="s">
        <v>579</v>
      </c>
      <c r="Q401" s="366"/>
    </row>
    <row r="402" spans="5:17" x14ac:dyDescent="0.2">
      <c r="E402" s="365" t="s">
        <v>1048</v>
      </c>
      <c r="F402" s="367" t="s">
        <v>1566</v>
      </c>
      <c r="G402" s="366" t="s">
        <v>579</v>
      </c>
      <c r="H402" s="365" t="s">
        <v>1047</v>
      </c>
      <c r="I402" s="365" t="s">
        <v>1240</v>
      </c>
      <c r="J402" s="365" t="s">
        <v>1241</v>
      </c>
      <c r="K402" s="365" t="s">
        <v>1246</v>
      </c>
      <c r="L402" s="365" t="s">
        <v>1244</v>
      </c>
      <c r="M402" s="365" t="s">
        <v>1260</v>
      </c>
      <c r="N402" s="366"/>
      <c r="O402" s="365" t="s">
        <v>1258</v>
      </c>
      <c r="P402" s="365" t="s">
        <v>579</v>
      </c>
      <c r="Q402" s="366"/>
    </row>
    <row r="403" spans="5:17" x14ac:dyDescent="0.2">
      <c r="E403" s="365" t="s">
        <v>1049</v>
      </c>
      <c r="F403" s="367" t="s">
        <v>1567</v>
      </c>
      <c r="G403" s="366" t="s">
        <v>579</v>
      </c>
      <c r="H403" s="365" t="s">
        <v>1047</v>
      </c>
      <c r="I403" s="365" t="s">
        <v>1240</v>
      </c>
      <c r="J403" s="365" t="s">
        <v>1241</v>
      </c>
      <c r="K403" s="365" t="s">
        <v>1246</v>
      </c>
      <c r="L403" s="365" t="s">
        <v>1245</v>
      </c>
      <c r="M403" s="365" t="s">
        <v>1260</v>
      </c>
      <c r="N403" s="366"/>
      <c r="O403" s="365" t="s">
        <v>1258</v>
      </c>
      <c r="P403" s="365" t="s">
        <v>579</v>
      </c>
      <c r="Q403" s="366"/>
    </row>
    <row r="404" spans="5:17" x14ac:dyDescent="0.2">
      <c r="E404" s="365" t="s">
        <v>1050</v>
      </c>
      <c r="F404" s="367" t="s">
        <v>1568</v>
      </c>
      <c r="G404" s="366" t="s">
        <v>579</v>
      </c>
      <c r="H404" s="365" t="s">
        <v>1051</v>
      </c>
      <c r="I404" s="365" t="s">
        <v>1240</v>
      </c>
      <c r="J404" s="365" t="s">
        <v>1241</v>
      </c>
      <c r="K404" s="365" t="s">
        <v>1247</v>
      </c>
      <c r="L404" s="365" t="s">
        <v>1243</v>
      </c>
      <c r="M404" s="365" t="s">
        <v>1260</v>
      </c>
      <c r="N404" s="366"/>
      <c r="O404" s="365" t="s">
        <v>1258</v>
      </c>
      <c r="P404" s="365" t="s">
        <v>579</v>
      </c>
      <c r="Q404" s="366"/>
    </row>
    <row r="405" spans="5:17" x14ac:dyDescent="0.2">
      <c r="E405" s="365" t="s">
        <v>1052</v>
      </c>
      <c r="F405" s="367" t="s">
        <v>1569</v>
      </c>
      <c r="G405" s="366" t="s">
        <v>579</v>
      </c>
      <c r="H405" s="365" t="s">
        <v>1051</v>
      </c>
      <c r="I405" s="365" t="s">
        <v>1240</v>
      </c>
      <c r="J405" s="365" t="s">
        <v>1241</v>
      </c>
      <c r="K405" s="365" t="s">
        <v>1247</v>
      </c>
      <c r="L405" s="365" t="s">
        <v>1244</v>
      </c>
      <c r="M405" s="365" t="s">
        <v>1260</v>
      </c>
      <c r="N405" s="366"/>
      <c r="O405" s="365" t="s">
        <v>1258</v>
      </c>
      <c r="P405" s="365" t="s">
        <v>579</v>
      </c>
      <c r="Q405" s="366"/>
    </row>
    <row r="406" spans="5:17" x14ac:dyDescent="0.2">
      <c r="E406" s="365" t="s">
        <v>1053</v>
      </c>
      <c r="F406" s="367" t="s">
        <v>1570</v>
      </c>
      <c r="G406" s="366" t="s">
        <v>579</v>
      </c>
      <c r="H406" s="365" t="s">
        <v>1051</v>
      </c>
      <c r="I406" s="365" t="s">
        <v>1240</v>
      </c>
      <c r="J406" s="365" t="s">
        <v>1241</v>
      </c>
      <c r="K406" s="365" t="s">
        <v>1247</v>
      </c>
      <c r="L406" s="365" t="s">
        <v>1245</v>
      </c>
      <c r="M406" s="365" t="s">
        <v>1260</v>
      </c>
      <c r="N406" s="366"/>
      <c r="O406" s="365" t="s">
        <v>1258</v>
      </c>
      <c r="P406" s="365" t="s">
        <v>579</v>
      </c>
      <c r="Q406" s="366"/>
    </row>
    <row r="407" spans="5:17" x14ac:dyDescent="0.2">
      <c r="E407" s="365" t="s">
        <v>1054</v>
      </c>
      <c r="F407" s="367" t="s">
        <v>1571</v>
      </c>
      <c r="G407" s="366" t="s">
        <v>579</v>
      </c>
      <c r="H407" s="365" t="s">
        <v>1055</v>
      </c>
      <c r="I407" s="365" t="s">
        <v>1240</v>
      </c>
      <c r="J407" s="365" t="s">
        <v>1241</v>
      </c>
      <c r="K407" s="365" t="s">
        <v>1248</v>
      </c>
      <c r="L407" s="365" t="s">
        <v>1243</v>
      </c>
      <c r="M407" s="365" t="s">
        <v>1260</v>
      </c>
      <c r="N407" s="366"/>
      <c r="O407" s="365" t="s">
        <v>1258</v>
      </c>
      <c r="P407" s="365" t="s">
        <v>579</v>
      </c>
      <c r="Q407" s="366"/>
    </row>
    <row r="408" spans="5:17" x14ac:dyDescent="0.2">
      <c r="E408" s="365" t="s">
        <v>1056</v>
      </c>
      <c r="F408" s="367" t="s">
        <v>1572</v>
      </c>
      <c r="G408" s="366" t="s">
        <v>579</v>
      </c>
      <c r="H408" s="365" t="s">
        <v>1055</v>
      </c>
      <c r="I408" s="365" t="s">
        <v>1240</v>
      </c>
      <c r="J408" s="365" t="s">
        <v>1241</v>
      </c>
      <c r="K408" s="365" t="s">
        <v>1248</v>
      </c>
      <c r="L408" s="365" t="s">
        <v>1244</v>
      </c>
      <c r="M408" s="365" t="s">
        <v>1260</v>
      </c>
      <c r="N408" s="366"/>
      <c r="O408" s="365" t="s">
        <v>1258</v>
      </c>
      <c r="P408" s="365" t="s">
        <v>579</v>
      </c>
      <c r="Q408" s="366"/>
    </row>
    <row r="409" spans="5:17" x14ac:dyDescent="0.2">
      <c r="E409" s="365" t="s">
        <v>1057</v>
      </c>
      <c r="F409" s="367" t="s">
        <v>1573</v>
      </c>
      <c r="G409" s="366" t="s">
        <v>579</v>
      </c>
      <c r="H409" s="365" t="s">
        <v>1055</v>
      </c>
      <c r="I409" s="365" t="s">
        <v>1240</v>
      </c>
      <c r="J409" s="365" t="s">
        <v>1241</v>
      </c>
      <c r="K409" s="365" t="s">
        <v>1248</v>
      </c>
      <c r="L409" s="365" t="s">
        <v>1245</v>
      </c>
      <c r="M409" s="365" t="s">
        <v>1260</v>
      </c>
      <c r="N409" s="366"/>
      <c r="O409" s="365" t="s">
        <v>1258</v>
      </c>
      <c r="P409" s="365" t="s">
        <v>579</v>
      </c>
      <c r="Q409" s="366"/>
    </row>
    <row r="410" spans="5:17" x14ac:dyDescent="0.2">
      <c r="E410" s="365" t="s">
        <v>1058</v>
      </c>
      <c r="F410" s="367" t="s">
        <v>1574</v>
      </c>
      <c r="G410" s="366" t="s">
        <v>579</v>
      </c>
      <c r="H410" s="365" t="s">
        <v>1059</v>
      </c>
      <c r="I410" s="365" t="s">
        <v>1240</v>
      </c>
      <c r="J410" s="365" t="s">
        <v>1241</v>
      </c>
      <c r="K410" s="365" t="s">
        <v>1249</v>
      </c>
      <c r="L410" s="365" t="s">
        <v>1243</v>
      </c>
      <c r="M410" s="365" t="s">
        <v>1260</v>
      </c>
      <c r="N410" s="366"/>
      <c r="O410" s="365" t="s">
        <v>1258</v>
      </c>
      <c r="P410" s="365" t="s">
        <v>579</v>
      </c>
      <c r="Q410" s="366"/>
    </row>
    <row r="411" spans="5:17" x14ac:dyDescent="0.2">
      <c r="E411" s="365" t="s">
        <v>1060</v>
      </c>
      <c r="F411" s="367" t="s">
        <v>1575</v>
      </c>
      <c r="G411" s="366" t="s">
        <v>579</v>
      </c>
      <c r="H411" s="365" t="s">
        <v>1059</v>
      </c>
      <c r="I411" s="365" t="s">
        <v>1240</v>
      </c>
      <c r="J411" s="365" t="s">
        <v>1241</v>
      </c>
      <c r="K411" s="365" t="s">
        <v>1249</v>
      </c>
      <c r="L411" s="365" t="s">
        <v>1244</v>
      </c>
      <c r="M411" s="365" t="s">
        <v>1260</v>
      </c>
      <c r="N411" s="366"/>
      <c r="O411" s="365" t="s">
        <v>1258</v>
      </c>
      <c r="P411" s="365" t="s">
        <v>579</v>
      </c>
      <c r="Q411" s="366"/>
    </row>
    <row r="412" spans="5:17" x14ac:dyDescent="0.2">
      <c r="E412" s="365" t="s">
        <v>1061</v>
      </c>
      <c r="F412" s="367" t="s">
        <v>1576</v>
      </c>
      <c r="G412" s="366" t="s">
        <v>579</v>
      </c>
      <c r="H412" s="365" t="s">
        <v>1059</v>
      </c>
      <c r="I412" s="365" t="s">
        <v>1240</v>
      </c>
      <c r="J412" s="365" t="s">
        <v>1241</v>
      </c>
      <c r="K412" s="365" t="s">
        <v>1249</v>
      </c>
      <c r="L412" s="365" t="s">
        <v>1245</v>
      </c>
      <c r="M412" s="365" t="s">
        <v>1260</v>
      </c>
      <c r="N412" s="366"/>
      <c r="O412" s="365" t="s">
        <v>1258</v>
      </c>
      <c r="P412" s="365" t="s">
        <v>579</v>
      </c>
      <c r="Q412" s="366"/>
    </row>
    <row r="413" spans="5:17" x14ac:dyDescent="0.2">
      <c r="E413" s="365" t="s">
        <v>1062</v>
      </c>
      <c r="F413" s="367" t="s">
        <v>1577</v>
      </c>
      <c r="G413" s="366" t="s">
        <v>579</v>
      </c>
      <c r="H413" s="365" t="s">
        <v>1063</v>
      </c>
      <c r="I413" s="365" t="s">
        <v>1240</v>
      </c>
      <c r="J413" s="365" t="s">
        <v>1241</v>
      </c>
      <c r="K413" s="365" t="s">
        <v>1250</v>
      </c>
      <c r="L413" s="365" t="s">
        <v>1243</v>
      </c>
      <c r="M413" s="365" t="s">
        <v>1260</v>
      </c>
      <c r="N413" s="366"/>
      <c r="O413" s="365" t="s">
        <v>1258</v>
      </c>
      <c r="P413" s="365" t="s">
        <v>579</v>
      </c>
      <c r="Q413" s="366"/>
    </row>
    <row r="414" spans="5:17" x14ac:dyDescent="0.2">
      <c r="E414" s="365" t="s">
        <v>1064</v>
      </c>
      <c r="F414" s="367" t="s">
        <v>1578</v>
      </c>
      <c r="G414" s="366" t="s">
        <v>579</v>
      </c>
      <c r="H414" s="365" t="s">
        <v>1063</v>
      </c>
      <c r="I414" s="365" t="s">
        <v>1240</v>
      </c>
      <c r="J414" s="365" t="s">
        <v>1241</v>
      </c>
      <c r="K414" s="365" t="s">
        <v>1250</v>
      </c>
      <c r="L414" s="365" t="s">
        <v>1244</v>
      </c>
      <c r="M414" s="365" t="s">
        <v>1260</v>
      </c>
      <c r="N414" s="366"/>
      <c r="O414" s="365" t="s">
        <v>1258</v>
      </c>
      <c r="P414" s="365" t="s">
        <v>579</v>
      </c>
      <c r="Q414" s="366"/>
    </row>
    <row r="415" spans="5:17" x14ac:dyDescent="0.2">
      <c r="E415" s="365" t="s">
        <v>1065</v>
      </c>
      <c r="F415" s="367" t="s">
        <v>1579</v>
      </c>
      <c r="G415" s="366" t="s">
        <v>579</v>
      </c>
      <c r="H415" s="365" t="s">
        <v>1063</v>
      </c>
      <c r="I415" s="365" t="s">
        <v>1240</v>
      </c>
      <c r="J415" s="365" t="s">
        <v>1241</v>
      </c>
      <c r="K415" s="365" t="s">
        <v>1250</v>
      </c>
      <c r="L415" s="365" t="s">
        <v>1245</v>
      </c>
      <c r="M415" s="365" t="s">
        <v>1260</v>
      </c>
      <c r="N415" s="366"/>
      <c r="O415" s="365" t="s">
        <v>1258</v>
      </c>
      <c r="P415" s="365" t="s">
        <v>579</v>
      </c>
      <c r="Q415" s="366"/>
    </row>
    <row r="416" spans="5:17" x14ac:dyDescent="0.2">
      <c r="E416" s="365" t="s">
        <v>1066</v>
      </c>
      <c r="F416" s="367" t="s">
        <v>1580</v>
      </c>
      <c r="G416" s="366" t="s">
        <v>579</v>
      </c>
      <c r="H416" s="365" t="s">
        <v>1067</v>
      </c>
      <c r="I416" s="365" t="s">
        <v>1240</v>
      </c>
      <c r="J416" s="365" t="s">
        <v>1241</v>
      </c>
      <c r="K416" s="365" t="s">
        <v>1251</v>
      </c>
      <c r="L416" s="365" t="s">
        <v>1243</v>
      </c>
      <c r="M416" s="365" t="s">
        <v>1260</v>
      </c>
      <c r="N416" s="366"/>
      <c r="O416" s="365" t="s">
        <v>1258</v>
      </c>
      <c r="P416" s="365" t="s">
        <v>579</v>
      </c>
      <c r="Q416" s="366"/>
    </row>
    <row r="417" spans="5:17" x14ac:dyDescent="0.2">
      <c r="E417" s="365" t="s">
        <v>1068</v>
      </c>
      <c r="F417" s="367" t="s">
        <v>1581</v>
      </c>
      <c r="G417" s="366" t="s">
        <v>579</v>
      </c>
      <c r="H417" s="365" t="s">
        <v>1067</v>
      </c>
      <c r="I417" s="365" t="s">
        <v>1240</v>
      </c>
      <c r="J417" s="365" t="s">
        <v>1241</v>
      </c>
      <c r="K417" s="365" t="s">
        <v>1251</v>
      </c>
      <c r="L417" s="365" t="s">
        <v>1244</v>
      </c>
      <c r="M417" s="365" t="s">
        <v>1260</v>
      </c>
      <c r="N417" s="366"/>
      <c r="O417" s="365" t="s">
        <v>1258</v>
      </c>
      <c r="P417" s="365" t="s">
        <v>579</v>
      </c>
      <c r="Q417" s="366"/>
    </row>
    <row r="418" spans="5:17" x14ac:dyDescent="0.2">
      <c r="E418" s="365" t="s">
        <v>1069</v>
      </c>
      <c r="F418" s="367" t="s">
        <v>1582</v>
      </c>
      <c r="G418" s="366" t="s">
        <v>579</v>
      </c>
      <c r="H418" s="365" t="s">
        <v>1067</v>
      </c>
      <c r="I418" s="365" t="s">
        <v>1240</v>
      </c>
      <c r="J418" s="365" t="s">
        <v>1241</v>
      </c>
      <c r="K418" s="365" t="s">
        <v>1251</v>
      </c>
      <c r="L418" s="365" t="s">
        <v>1245</v>
      </c>
      <c r="M418" s="365" t="s">
        <v>1260</v>
      </c>
      <c r="N418" s="366"/>
      <c r="O418" s="365" t="s">
        <v>1258</v>
      </c>
      <c r="P418" s="365" t="s">
        <v>579</v>
      </c>
      <c r="Q418" s="366"/>
    </row>
    <row r="419" spans="5:17" x14ac:dyDescent="0.2">
      <c r="E419" s="365" t="s">
        <v>1070</v>
      </c>
      <c r="F419" s="367" t="s">
        <v>1583</v>
      </c>
      <c r="G419" s="366" t="s">
        <v>579</v>
      </c>
      <c r="H419" s="365" t="s">
        <v>1071</v>
      </c>
      <c r="I419" s="365" t="s">
        <v>1240</v>
      </c>
      <c r="J419" s="365" t="s">
        <v>1241</v>
      </c>
      <c r="K419" s="365" t="s">
        <v>1252</v>
      </c>
      <c r="L419" s="365" t="s">
        <v>1243</v>
      </c>
      <c r="M419" s="365" t="s">
        <v>1260</v>
      </c>
      <c r="N419" s="366"/>
      <c r="O419" s="365" t="s">
        <v>1258</v>
      </c>
      <c r="P419" s="365" t="s">
        <v>579</v>
      </c>
      <c r="Q419" s="366"/>
    </row>
    <row r="420" spans="5:17" x14ac:dyDescent="0.2">
      <c r="E420" s="365" t="s">
        <v>1072</v>
      </c>
      <c r="F420" s="367" t="s">
        <v>1584</v>
      </c>
      <c r="G420" s="366" t="s">
        <v>579</v>
      </c>
      <c r="H420" s="365" t="s">
        <v>1071</v>
      </c>
      <c r="I420" s="365" t="s">
        <v>1240</v>
      </c>
      <c r="J420" s="365" t="s">
        <v>1241</v>
      </c>
      <c r="K420" s="365" t="s">
        <v>1252</v>
      </c>
      <c r="L420" s="365" t="s">
        <v>1244</v>
      </c>
      <c r="M420" s="365" t="s">
        <v>1260</v>
      </c>
      <c r="N420" s="366"/>
      <c r="O420" s="365" t="s">
        <v>1258</v>
      </c>
      <c r="P420" s="365" t="s">
        <v>579</v>
      </c>
      <c r="Q420" s="366"/>
    </row>
    <row r="421" spans="5:17" x14ac:dyDescent="0.2">
      <c r="E421" s="365" t="s">
        <v>1073</v>
      </c>
      <c r="F421" s="367" t="s">
        <v>1585</v>
      </c>
      <c r="G421" s="366" t="s">
        <v>579</v>
      </c>
      <c r="H421" s="365" t="s">
        <v>1071</v>
      </c>
      <c r="I421" s="365" t="s">
        <v>1240</v>
      </c>
      <c r="J421" s="365" t="s">
        <v>1241</v>
      </c>
      <c r="K421" s="365" t="s">
        <v>1252</v>
      </c>
      <c r="L421" s="365" t="s">
        <v>1245</v>
      </c>
      <c r="M421" s="365" t="s">
        <v>1260</v>
      </c>
      <c r="N421" s="366"/>
      <c r="O421" s="365" t="s">
        <v>1258</v>
      </c>
      <c r="P421" s="365" t="s">
        <v>579</v>
      </c>
      <c r="Q421" s="366"/>
    </row>
    <row r="422" spans="5:17" x14ac:dyDescent="0.2">
      <c r="E422" s="365" t="s">
        <v>1074</v>
      </c>
      <c r="F422" s="367" t="s">
        <v>1586</v>
      </c>
      <c r="G422" s="366" t="s">
        <v>579</v>
      </c>
      <c r="H422" s="365" t="s">
        <v>1075</v>
      </c>
      <c r="I422" s="365" t="s">
        <v>1240</v>
      </c>
      <c r="J422" s="365" t="s">
        <v>1241</v>
      </c>
      <c r="K422" s="365" t="s">
        <v>1253</v>
      </c>
      <c r="L422" s="365" t="s">
        <v>1243</v>
      </c>
      <c r="M422" s="365" t="s">
        <v>1260</v>
      </c>
      <c r="N422" s="366"/>
      <c r="O422" s="365" t="s">
        <v>1258</v>
      </c>
      <c r="P422" s="365" t="s">
        <v>579</v>
      </c>
      <c r="Q422" s="366"/>
    </row>
    <row r="423" spans="5:17" x14ac:dyDescent="0.2">
      <c r="E423" s="365" t="s">
        <v>1076</v>
      </c>
      <c r="F423" s="367" t="s">
        <v>1587</v>
      </c>
      <c r="G423" s="366" t="s">
        <v>579</v>
      </c>
      <c r="H423" s="365" t="s">
        <v>1075</v>
      </c>
      <c r="I423" s="365" t="s">
        <v>1240</v>
      </c>
      <c r="J423" s="365" t="s">
        <v>1241</v>
      </c>
      <c r="K423" s="365" t="s">
        <v>1253</v>
      </c>
      <c r="L423" s="365" t="s">
        <v>1244</v>
      </c>
      <c r="M423" s="365" t="s">
        <v>1260</v>
      </c>
      <c r="N423" s="366"/>
      <c r="O423" s="365" t="s">
        <v>1258</v>
      </c>
      <c r="P423" s="365" t="s">
        <v>579</v>
      </c>
      <c r="Q423" s="366"/>
    </row>
    <row r="424" spans="5:17" x14ac:dyDescent="0.2">
      <c r="E424" s="365" t="s">
        <v>1077</v>
      </c>
      <c r="F424" s="367" t="s">
        <v>1588</v>
      </c>
      <c r="G424" s="366" t="s">
        <v>579</v>
      </c>
      <c r="H424" s="365" t="s">
        <v>1075</v>
      </c>
      <c r="I424" s="365" t="s">
        <v>1240</v>
      </c>
      <c r="J424" s="365" t="s">
        <v>1241</v>
      </c>
      <c r="K424" s="365" t="s">
        <v>1253</v>
      </c>
      <c r="L424" s="365" t="s">
        <v>1245</v>
      </c>
      <c r="M424" s="365" t="s">
        <v>1260</v>
      </c>
      <c r="N424" s="366"/>
      <c r="O424" s="365" t="s">
        <v>1258</v>
      </c>
      <c r="P424" s="365" t="s">
        <v>579</v>
      </c>
      <c r="Q424" s="366"/>
    </row>
    <row r="425" spans="5:17" x14ac:dyDescent="0.2">
      <c r="E425" s="365" t="s">
        <v>1078</v>
      </c>
      <c r="F425" s="367" t="s">
        <v>1589</v>
      </c>
      <c r="G425" s="366" t="s">
        <v>579</v>
      </c>
      <c r="H425" s="365" t="s">
        <v>1079</v>
      </c>
      <c r="I425" s="365" t="s">
        <v>1240</v>
      </c>
      <c r="J425" s="365" t="s">
        <v>1241</v>
      </c>
      <c r="K425" s="365" t="s">
        <v>1254</v>
      </c>
      <c r="L425" s="365" t="s">
        <v>1243</v>
      </c>
      <c r="M425" s="365" t="s">
        <v>1260</v>
      </c>
      <c r="N425" s="366"/>
      <c r="O425" s="365" t="s">
        <v>1258</v>
      </c>
      <c r="P425" s="365" t="s">
        <v>579</v>
      </c>
      <c r="Q425" s="366"/>
    </row>
    <row r="426" spans="5:17" x14ac:dyDescent="0.2">
      <c r="E426" s="365" t="s">
        <v>1080</v>
      </c>
      <c r="F426" s="367" t="s">
        <v>1590</v>
      </c>
      <c r="G426" s="366" t="s">
        <v>579</v>
      </c>
      <c r="H426" s="365" t="s">
        <v>1079</v>
      </c>
      <c r="I426" s="365" t="s">
        <v>1240</v>
      </c>
      <c r="J426" s="365" t="s">
        <v>1241</v>
      </c>
      <c r="K426" s="365" t="s">
        <v>1254</v>
      </c>
      <c r="L426" s="365" t="s">
        <v>1244</v>
      </c>
      <c r="M426" s="365" t="s">
        <v>1260</v>
      </c>
      <c r="N426" s="366"/>
      <c r="O426" s="365" t="s">
        <v>1258</v>
      </c>
      <c r="P426" s="365" t="s">
        <v>579</v>
      </c>
      <c r="Q426" s="366"/>
    </row>
    <row r="427" spans="5:17" x14ac:dyDescent="0.2">
      <c r="E427" s="365" t="s">
        <v>1081</v>
      </c>
      <c r="F427" s="367" t="s">
        <v>1591</v>
      </c>
      <c r="G427" s="366" t="s">
        <v>579</v>
      </c>
      <c r="H427" s="365" t="s">
        <v>1079</v>
      </c>
      <c r="I427" s="365" t="s">
        <v>1240</v>
      </c>
      <c r="J427" s="365" t="s">
        <v>1241</v>
      </c>
      <c r="K427" s="365" t="s">
        <v>1254</v>
      </c>
      <c r="L427" s="365" t="s">
        <v>1245</v>
      </c>
      <c r="M427" s="365" t="s">
        <v>1260</v>
      </c>
      <c r="N427" s="366"/>
      <c r="O427" s="365" t="s">
        <v>1258</v>
      </c>
      <c r="P427" s="365" t="s">
        <v>579</v>
      </c>
      <c r="Q427" s="366"/>
    </row>
    <row r="428" spans="5:17" x14ac:dyDescent="0.2">
      <c r="E428" s="365" t="s">
        <v>1082</v>
      </c>
      <c r="F428" s="367" t="s">
        <v>1592</v>
      </c>
      <c r="G428" s="366" t="s">
        <v>579</v>
      </c>
      <c r="H428" s="365" t="s">
        <v>1083</v>
      </c>
      <c r="I428" s="365" t="s">
        <v>1240</v>
      </c>
      <c r="J428" s="365" t="s">
        <v>1241</v>
      </c>
      <c r="K428" s="365" t="s">
        <v>1255</v>
      </c>
      <c r="L428" s="365" t="s">
        <v>1243</v>
      </c>
      <c r="M428" s="365" t="s">
        <v>1260</v>
      </c>
      <c r="N428" s="366"/>
      <c r="O428" s="365" t="s">
        <v>1258</v>
      </c>
      <c r="P428" s="365" t="s">
        <v>579</v>
      </c>
      <c r="Q428" s="366"/>
    </row>
    <row r="429" spans="5:17" x14ac:dyDescent="0.2">
      <c r="E429" s="365" t="s">
        <v>1084</v>
      </c>
      <c r="F429" s="367" t="s">
        <v>1593</v>
      </c>
      <c r="G429" s="366" t="s">
        <v>579</v>
      </c>
      <c r="H429" s="365" t="s">
        <v>1083</v>
      </c>
      <c r="I429" s="365" t="s">
        <v>1240</v>
      </c>
      <c r="J429" s="365" t="s">
        <v>1241</v>
      </c>
      <c r="K429" s="365" t="s">
        <v>1255</v>
      </c>
      <c r="L429" s="365" t="s">
        <v>1244</v>
      </c>
      <c r="M429" s="365" t="s">
        <v>1260</v>
      </c>
      <c r="N429" s="366"/>
      <c r="O429" s="365" t="s">
        <v>1258</v>
      </c>
      <c r="P429" s="365" t="s">
        <v>579</v>
      </c>
      <c r="Q429" s="366"/>
    </row>
    <row r="430" spans="5:17" x14ac:dyDescent="0.2">
      <c r="E430" s="365" t="s">
        <v>1085</v>
      </c>
      <c r="F430" s="367" t="s">
        <v>1594</v>
      </c>
      <c r="G430" s="366" t="s">
        <v>579</v>
      </c>
      <c r="H430" s="365" t="s">
        <v>1083</v>
      </c>
      <c r="I430" s="365" t="s">
        <v>1240</v>
      </c>
      <c r="J430" s="365" t="s">
        <v>1241</v>
      </c>
      <c r="K430" s="365" t="s">
        <v>1255</v>
      </c>
      <c r="L430" s="365" t="s">
        <v>1245</v>
      </c>
      <c r="M430" s="365" t="s">
        <v>1260</v>
      </c>
      <c r="N430" s="366"/>
      <c r="O430" s="365" t="s">
        <v>1258</v>
      </c>
      <c r="P430" s="365" t="s">
        <v>579</v>
      </c>
      <c r="Q430" s="366"/>
    </row>
  </sheetData>
  <phoneticPr fontId="13" type="noConversion"/>
  <pageMargins left="0.75" right="0.75" top="1" bottom="1" header="0.5" footer="0.5"/>
  <pageSetup paperSize="9" orientation="portrait"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B2:G39"/>
  <sheetViews>
    <sheetView showGridLines="0" workbookViewId="0"/>
  </sheetViews>
  <sheetFormatPr defaultColWidth="9.140625" defaultRowHeight="12.75" x14ac:dyDescent="0.2"/>
  <cols>
    <col min="1" max="1" width="1.7109375" style="13" customWidth="1"/>
    <col min="2" max="2" width="14" style="13" customWidth="1"/>
    <col min="3" max="3" width="29.85546875" style="13" bestFit="1" customWidth="1"/>
    <col min="4" max="4" width="34.5703125" style="13" bestFit="1" customWidth="1"/>
    <col min="5" max="5" width="38.140625" style="13" bestFit="1" customWidth="1"/>
    <col min="6" max="8" width="9.140625" style="13"/>
    <col min="9" max="9" width="38.140625" style="13" bestFit="1" customWidth="1"/>
    <col min="10" max="16384" width="9.140625" style="13"/>
  </cols>
  <sheetData>
    <row r="2" spans="2:7" x14ac:dyDescent="0.2">
      <c r="B2" s="120" t="s">
        <v>205</v>
      </c>
      <c r="C2" s="123">
        <v>1</v>
      </c>
      <c r="E2" s="744" t="s">
        <v>402</v>
      </c>
      <c r="F2" s="745"/>
    </row>
    <row r="3" spans="2:7" x14ac:dyDescent="0.2">
      <c r="B3" s="121" t="s">
        <v>216</v>
      </c>
      <c r="C3" s="124">
        <v>2020</v>
      </c>
      <c r="E3" s="128" t="s">
        <v>403</v>
      </c>
      <c r="F3" s="129" t="e">
        <f>ROUND(SUM(alle_cellen_info_a),0)</f>
        <v>#REF!</v>
      </c>
      <c r="G3" s="15" t="s">
        <v>406</v>
      </c>
    </row>
    <row r="4" spans="2:7" x14ac:dyDescent="0.2">
      <c r="B4" s="121" t="s">
        <v>217</v>
      </c>
      <c r="C4" s="124" t="s">
        <v>218</v>
      </c>
      <c r="E4" s="128" t="s">
        <v>404</v>
      </c>
      <c r="F4" s="129">
        <f ca="1">ROUND(SUM(alle_cellen_info_c),0)</f>
        <v>219507</v>
      </c>
      <c r="G4" s="15" t="s">
        <v>406</v>
      </c>
    </row>
    <row r="5" spans="2:7" x14ac:dyDescent="0.2">
      <c r="B5" s="121" t="s">
        <v>219</v>
      </c>
      <c r="C5" s="125" t="str">
        <f>CONCATENATE("KS",jaar_id,wet_id,".",kwartaal_id)</f>
        <v>KS2020ZVW.1</v>
      </c>
      <c r="E5" s="130" t="s">
        <v>405</v>
      </c>
      <c r="F5" s="131" t="e">
        <f>SUM(F3:F4)</f>
        <v>#REF!</v>
      </c>
      <c r="G5" s="15" t="s">
        <v>406</v>
      </c>
    </row>
    <row r="6" spans="2:7" x14ac:dyDescent="0.2">
      <c r="B6" s="121" t="s">
        <v>220</v>
      </c>
      <c r="C6" s="124" t="s">
        <v>1770</v>
      </c>
    </row>
    <row r="7" spans="2:7" x14ac:dyDescent="0.2">
      <c r="B7" s="121" t="s">
        <v>221</v>
      </c>
      <c r="C7" s="126">
        <v>43831</v>
      </c>
    </row>
    <row r="8" spans="2:7" x14ac:dyDescent="0.2">
      <c r="B8" s="122" t="s">
        <v>222</v>
      </c>
      <c r="C8" s="127" t="str">
        <f>CONCATENATE(document_id,revisie_id)</f>
        <v>KS2020ZVW.1B</v>
      </c>
    </row>
    <row r="10" spans="2:7" x14ac:dyDescent="0.2">
      <c r="B10" s="14"/>
      <c r="D10" s="15"/>
    </row>
    <row r="11" spans="2:7" x14ac:dyDescent="0.2">
      <c r="D11" s="15"/>
    </row>
    <row r="12" spans="2:7" s="15" customFormat="1" x14ac:dyDescent="0.2">
      <c r="B12" s="245" t="s">
        <v>256</v>
      </c>
      <c r="C12" s="246" t="s">
        <v>223</v>
      </c>
      <c r="D12" s="247" t="s">
        <v>224</v>
      </c>
      <c r="E12" s="13"/>
      <c r="F12" s="13"/>
    </row>
    <row r="13" spans="2:7" s="15" customFormat="1" x14ac:dyDescent="0.2">
      <c r="B13" s="132" t="s">
        <v>225</v>
      </c>
      <c r="C13" s="133" t="s">
        <v>226</v>
      </c>
      <c r="D13" s="134" t="str">
        <f t="shared" ref="D13:D39" si="0">CONCATENATE(B13," ",C13)</f>
        <v>0000 KIES UW UZOVI-NUMMER</v>
      </c>
      <c r="E13" s="13"/>
      <c r="F13" s="13"/>
    </row>
    <row r="14" spans="2:7" s="15" customFormat="1" x14ac:dyDescent="0.2">
      <c r="B14" s="135" t="s">
        <v>96</v>
      </c>
      <c r="C14" s="133" t="s">
        <v>227</v>
      </c>
      <c r="D14" s="134" t="str">
        <f t="shared" si="0"/>
        <v>0101 UNIVÉ ZORG</v>
      </c>
      <c r="E14" s="13"/>
      <c r="F14" s="13"/>
    </row>
    <row r="15" spans="2:7" s="15" customFormat="1" x14ac:dyDescent="0.2">
      <c r="B15" s="135" t="s">
        <v>98</v>
      </c>
      <c r="C15" s="133" t="s">
        <v>531</v>
      </c>
      <c r="D15" s="134" t="str">
        <f t="shared" si="0"/>
        <v>0104 NATIONALE-NEDERLANDEN ZORG</v>
      </c>
      <c r="E15" s="13"/>
      <c r="F15" s="13"/>
    </row>
    <row r="16" spans="2:7" s="15" customFormat="1" x14ac:dyDescent="0.2">
      <c r="B16" s="135" t="s">
        <v>100</v>
      </c>
      <c r="C16" s="133" t="s">
        <v>228</v>
      </c>
      <c r="D16" s="134" t="str">
        <f t="shared" si="0"/>
        <v>0201 OHRA ZIEKTEKOSTENVERZEKERINGEN</v>
      </c>
      <c r="E16" s="13"/>
      <c r="F16" s="13"/>
    </row>
    <row r="17" spans="2:6" s="15" customFormat="1" x14ac:dyDescent="0.2">
      <c r="B17" s="135" t="s">
        <v>104</v>
      </c>
      <c r="C17" s="133" t="s">
        <v>415</v>
      </c>
      <c r="D17" s="134" t="str">
        <f t="shared" si="0"/>
        <v xml:space="preserve">0403 ASR </v>
      </c>
      <c r="E17" s="13"/>
      <c r="F17" s="13"/>
    </row>
    <row r="18" spans="2:6" s="15" customFormat="1" x14ac:dyDescent="0.2">
      <c r="B18" s="135" t="s">
        <v>110</v>
      </c>
      <c r="C18" s="133" t="s">
        <v>232</v>
      </c>
      <c r="D18" s="134" t="str">
        <f t="shared" si="0"/>
        <v>0699 IZA</v>
      </c>
      <c r="E18" s="13"/>
      <c r="F18" s="13"/>
    </row>
    <row r="19" spans="2:6" s="15" customFormat="1" x14ac:dyDescent="0.2">
      <c r="B19" s="135" t="s">
        <v>112</v>
      </c>
      <c r="C19" s="133" t="s">
        <v>233</v>
      </c>
      <c r="D19" s="134" t="str">
        <f t="shared" si="0"/>
        <v>0736 UMC</v>
      </c>
      <c r="E19" s="13"/>
      <c r="F19" s="13"/>
    </row>
    <row r="20" spans="2:6" s="15" customFormat="1" x14ac:dyDescent="0.2">
      <c r="B20" s="135" t="s">
        <v>114</v>
      </c>
      <c r="C20" s="133" t="s">
        <v>234</v>
      </c>
      <c r="D20" s="134" t="str">
        <f t="shared" si="0"/>
        <v>3311 ZILVEREN KRUIS</v>
      </c>
      <c r="F20" s="13"/>
    </row>
    <row r="21" spans="2:6" s="15" customFormat="1" x14ac:dyDescent="0.2">
      <c r="B21" s="135" t="s">
        <v>116</v>
      </c>
      <c r="C21" s="133" t="s">
        <v>235</v>
      </c>
      <c r="D21" s="134" t="str">
        <f t="shared" si="0"/>
        <v>3313 INTERPOLIS</v>
      </c>
      <c r="E21" s="13"/>
      <c r="F21" s="13"/>
    </row>
    <row r="22" spans="2:6" s="15" customFormat="1" x14ac:dyDescent="0.2">
      <c r="B22" s="135" t="s">
        <v>416</v>
      </c>
      <c r="C22" s="133" t="s">
        <v>231</v>
      </c>
      <c r="D22" s="134" t="str">
        <f>CONCATENATE(B22," ",C22)</f>
        <v>3329 AVERO</v>
      </c>
      <c r="E22" s="13"/>
      <c r="F22" s="13"/>
    </row>
    <row r="23" spans="2:6" s="15" customFormat="1" x14ac:dyDescent="0.2">
      <c r="B23" s="135" t="s">
        <v>42</v>
      </c>
      <c r="C23" s="133" t="s">
        <v>236</v>
      </c>
      <c r="D23" s="134" t="str">
        <f t="shared" si="0"/>
        <v>3332 MENZIS</v>
      </c>
      <c r="E23" s="13"/>
      <c r="F23" s="13"/>
    </row>
    <row r="24" spans="2:6" s="15" customFormat="1" x14ac:dyDescent="0.2">
      <c r="B24" s="135" t="s">
        <v>43</v>
      </c>
      <c r="C24" s="133" t="s">
        <v>237</v>
      </c>
      <c r="D24" s="134" t="str">
        <f t="shared" si="0"/>
        <v>3333 ANDERZORG</v>
      </c>
      <c r="E24" s="13"/>
      <c r="F24" s="13"/>
    </row>
    <row r="25" spans="2:6" s="15" customFormat="1" x14ac:dyDescent="0.2">
      <c r="B25" s="135" t="s">
        <v>23</v>
      </c>
      <c r="C25" s="133" t="s">
        <v>230</v>
      </c>
      <c r="D25" s="134" t="str">
        <f>CONCATENATE(B25," ",C25)</f>
        <v>3343 ONVZ</v>
      </c>
      <c r="E25" s="13"/>
      <c r="F25" s="13"/>
    </row>
    <row r="26" spans="2:6" s="15" customFormat="1" x14ac:dyDescent="0.2">
      <c r="B26" s="135" t="s">
        <v>535</v>
      </c>
      <c r="C26" s="133" t="s">
        <v>47</v>
      </c>
      <c r="D26" s="134" t="str">
        <f t="shared" ref="D26" si="1">CONCATENATE(B26," ",C26)</f>
        <v>3347 ENO</v>
      </c>
      <c r="E26" s="13"/>
      <c r="F26" s="13"/>
    </row>
    <row r="27" spans="2:6" s="15" customFormat="1" x14ac:dyDescent="0.2">
      <c r="B27" s="135" t="s">
        <v>442</v>
      </c>
      <c r="C27" s="133" t="s">
        <v>229</v>
      </c>
      <c r="D27" s="134" t="str">
        <f>CONCATENATE(B27," ",C27)</f>
        <v>3351 FBTO</v>
      </c>
      <c r="E27" s="13"/>
      <c r="F27" s="13"/>
    </row>
    <row r="28" spans="2:6" s="15" customFormat="1" x14ac:dyDescent="0.2">
      <c r="B28" s="135" t="s">
        <v>443</v>
      </c>
      <c r="C28" s="133" t="s">
        <v>444</v>
      </c>
      <c r="D28" s="134" t="str">
        <f>CONCATENATE(B28," ",C28)</f>
        <v>3352 IPTIQ</v>
      </c>
      <c r="E28" s="13"/>
      <c r="F28" s="13"/>
    </row>
    <row r="29" spans="2:6" s="15" customFormat="1" x14ac:dyDescent="0.2">
      <c r="B29" s="135" t="s">
        <v>532</v>
      </c>
      <c r="C29" s="133" t="s">
        <v>240</v>
      </c>
      <c r="D29" s="134" t="str">
        <f>CONCATENATE(B29," ",C29)</f>
        <v>3358 DE FRIESLAND</v>
      </c>
      <c r="E29" s="13"/>
      <c r="F29" s="13"/>
    </row>
    <row r="30" spans="2:6" s="15" customFormat="1" x14ac:dyDescent="0.2">
      <c r="B30" s="135" t="s">
        <v>533</v>
      </c>
      <c r="C30" s="133" t="s">
        <v>534</v>
      </c>
      <c r="D30" s="134" t="str">
        <f>CONCATENATE(B30," ",C30)</f>
        <v>3359 EUCARE INSURANCE PCC LTD</v>
      </c>
      <c r="E30" s="13"/>
      <c r="F30" s="13"/>
    </row>
    <row r="31" spans="2:6" s="15" customFormat="1" x14ac:dyDescent="0.2">
      <c r="B31" s="135" t="s">
        <v>118</v>
      </c>
      <c r="C31" s="133" t="s">
        <v>238</v>
      </c>
      <c r="D31" s="134" t="str">
        <f t="shared" si="0"/>
        <v>7029 DSW</v>
      </c>
      <c r="E31" s="13"/>
      <c r="F31" s="13"/>
    </row>
    <row r="32" spans="2:6" s="15" customFormat="1" x14ac:dyDescent="0.2">
      <c r="B32" s="135" t="s">
        <v>121</v>
      </c>
      <c r="C32" s="133" t="s">
        <v>47</v>
      </c>
      <c r="D32" s="134" t="str">
        <f t="shared" si="0"/>
        <v>7032 ENO</v>
      </c>
      <c r="E32" s="13"/>
      <c r="F32" s="13"/>
    </row>
    <row r="33" spans="2:6" s="15" customFormat="1" x14ac:dyDescent="0.2">
      <c r="B33" s="135" t="s">
        <v>123</v>
      </c>
      <c r="C33" s="133" t="s">
        <v>282</v>
      </c>
      <c r="D33" s="134" t="str">
        <f t="shared" si="0"/>
        <v>7037 STAD HOLLAND</v>
      </c>
      <c r="E33" s="13"/>
      <c r="F33" s="13"/>
    </row>
    <row r="34" spans="2:6" s="15" customFormat="1" ht="12" customHeight="1" x14ac:dyDescent="0.2">
      <c r="B34" s="135" t="s">
        <v>124</v>
      </c>
      <c r="C34" s="133" t="s">
        <v>239</v>
      </c>
      <c r="D34" s="134" t="str">
        <f t="shared" si="0"/>
        <v>7053 OHRA ZORGVERZEKERINGEN</v>
      </c>
      <c r="E34" s="13"/>
      <c r="F34" s="13"/>
    </row>
    <row r="35" spans="2:6" s="15" customFormat="1" x14ac:dyDescent="0.2">
      <c r="B35" s="135" t="s">
        <v>125</v>
      </c>
      <c r="C35" s="133" t="s">
        <v>240</v>
      </c>
      <c r="D35" s="134" t="str">
        <f>CONCATENATE(B35," ",C35)</f>
        <v>7084 DE FRIESLAND</v>
      </c>
      <c r="E35" s="13"/>
      <c r="F35" s="13"/>
    </row>
    <row r="36" spans="2:6" s="15" customFormat="1" x14ac:dyDescent="0.2">
      <c r="B36" s="135" t="s">
        <v>126</v>
      </c>
      <c r="C36" s="133" t="s">
        <v>241</v>
      </c>
      <c r="D36" s="134" t="str">
        <f t="shared" si="0"/>
        <v>7085 ZORG EN ZEKERHEID</v>
      </c>
      <c r="E36" s="13"/>
      <c r="F36" s="13"/>
    </row>
    <row r="37" spans="2:6" s="15" customFormat="1" ht="11.25" x14ac:dyDescent="0.2">
      <c r="B37" s="135" t="s">
        <v>129</v>
      </c>
      <c r="C37" s="133" t="s">
        <v>438</v>
      </c>
      <c r="D37" s="134" t="str">
        <f t="shared" si="0"/>
        <v>7095 VGZ ZORGVERZEKERAAR</v>
      </c>
    </row>
    <row r="38" spans="2:6" x14ac:dyDescent="0.2">
      <c r="B38" s="135" t="s">
        <v>131</v>
      </c>
      <c r="C38" s="133" t="s">
        <v>283</v>
      </c>
      <c r="D38" s="134" t="str">
        <f t="shared" si="0"/>
        <v>7119 CZ</v>
      </c>
    </row>
    <row r="39" spans="2:6" x14ac:dyDescent="0.2">
      <c r="B39" s="136" t="s">
        <v>133</v>
      </c>
      <c r="C39" s="137" t="s">
        <v>436</v>
      </c>
      <c r="D39" s="138" t="str">
        <f t="shared" si="0"/>
        <v>9015 VGZ VOOR DE ZORG</v>
      </c>
    </row>
  </sheetData>
  <mergeCells count="1">
    <mergeCell ref="E2:F2"/>
  </mergeCells>
  <phoneticPr fontId="5"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P73"/>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8" style="52" customWidth="1"/>
    <col min="2" max="11" width="9.140625" style="52"/>
    <col min="12" max="12" width="8.140625" style="52" customWidth="1"/>
    <col min="13" max="16384" width="9.140625" style="52"/>
  </cols>
  <sheetData>
    <row r="1" spans="2:16" ht="18" customHeight="1" x14ac:dyDescent="0.2"/>
    <row r="2" spans="2:16" ht="18" customHeight="1" x14ac:dyDescent="0.2"/>
    <row r="3" spans="2:16" ht="12.75" customHeight="1" x14ac:dyDescent="0.2">
      <c r="B3" s="141"/>
      <c r="C3" s="142"/>
      <c r="D3" s="143"/>
      <c r="E3" s="144"/>
      <c r="F3" s="142"/>
      <c r="G3" s="142"/>
      <c r="H3" s="142"/>
      <c r="I3" s="142"/>
      <c r="J3" s="142"/>
      <c r="K3" s="142"/>
      <c r="L3" s="145"/>
    </row>
    <row r="4" spans="2:16" ht="12.75" customHeight="1" x14ac:dyDescent="0.2">
      <c r="B4" s="146" t="str">
        <f>CONCATENATE(" KWARTAALSTAAT ZVW ",jaar_id," ",kwartaal_id,"E KWARTAAL (VERSIE: ",revisie_id,")")</f>
        <v xml:space="preserve"> KWARTAALSTAAT ZVW 2020 1E KWARTAAL (VERSIE: B)</v>
      </c>
      <c r="C4" s="147"/>
      <c r="D4" s="148"/>
      <c r="E4" s="149"/>
      <c r="F4" s="147"/>
      <c r="G4" s="147"/>
      <c r="H4" s="147"/>
      <c r="I4" s="147"/>
      <c r="J4" s="147"/>
      <c r="K4" s="147"/>
      <c r="L4" s="150"/>
    </row>
    <row r="5" spans="2:16" ht="12.75" customHeight="1" x14ac:dyDescent="0.2">
      <c r="B5" s="151"/>
      <c r="C5" s="147"/>
      <c r="D5" s="147"/>
      <c r="E5" s="147"/>
      <c r="F5" s="147"/>
      <c r="G5" s="147"/>
      <c r="H5" s="147"/>
      <c r="I5" s="147"/>
      <c r="J5" s="147"/>
      <c r="K5" s="147"/>
      <c r="L5" s="150"/>
    </row>
    <row r="6" spans="2:16" x14ac:dyDescent="0.2">
      <c r="B6" s="152"/>
      <c r="C6" s="147"/>
      <c r="D6" s="147"/>
      <c r="E6" s="147"/>
      <c r="F6" s="147"/>
      <c r="G6" s="147"/>
      <c r="H6" s="147"/>
      <c r="I6" s="147"/>
      <c r="J6" s="147"/>
      <c r="K6" s="147"/>
      <c r="L6" s="150"/>
      <c r="P6" s="76"/>
    </row>
    <row r="7" spans="2:16" x14ac:dyDescent="0.2">
      <c r="B7" s="151"/>
      <c r="C7" s="147"/>
      <c r="D7" s="147"/>
      <c r="E7" s="147"/>
      <c r="F7" s="147"/>
      <c r="G7" s="147"/>
      <c r="H7" s="147"/>
      <c r="I7" s="147"/>
      <c r="J7" s="147"/>
      <c r="K7" s="147"/>
      <c r="L7" s="150"/>
    </row>
    <row r="8" spans="2:16" x14ac:dyDescent="0.2">
      <c r="B8" s="151"/>
      <c r="C8" s="147"/>
      <c r="D8" s="147"/>
      <c r="E8" s="147"/>
      <c r="F8" s="147"/>
      <c r="G8" s="147"/>
      <c r="H8" s="147"/>
      <c r="I8" s="147"/>
      <c r="J8" s="147"/>
      <c r="K8" s="147"/>
      <c r="L8" s="150"/>
    </row>
    <row r="9" spans="2:16" x14ac:dyDescent="0.2">
      <c r="B9" s="151"/>
      <c r="C9" s="147"/>
      <c r="D9" s="147"/>
      <c r="E9" s="147"/>
      <c r="F9" s="147"/>
      <c r="G9" s="147"/>
      <c r="H9" s="147"/>
      <c r="I9" s="147"/>
      <c r="J9" s="147"/>
      <c r="K9" s="147"/>
      <c r="L9" s="150"/>
    </row>
    <row r="10" spans="2:16" x14ac:dyDescent="0.2">
      <c r="B10" s="151"/>
      <c r="C10" s="147"/>
      <c r="D10" s="147"/>
      <c r="E10" s="147"/>
      <c r="F10" s="147"/>
      <c r="G10" s="147"/>
      <c r="H10" s="147"/>
      <c r="I10" s="147"/>
      <c r="J10" s="147"/>
      <c r="K10" s="147"/>
      <c r="L10" s="150"/>
    </row>
    <row r="11" spans="2:16" x14ac:dyDescent="0.2">
      <c r="B11" s="151"/>
      <c r="C11" s="147"/>
      <c r="D11" s="147"/>
      <c r="E11" s="147"/>
      <c r="F11" s="147"/>
      <c r="G11" s="147"/>
      <c r="H11" s="147"/>
      <c r="I11" s="147"/>
      <c r="J11" s="147"/>
      <c r="K11" s="147"/>
      <c r="L11" s="150"/>
    </row>
    <row r="12" spans="2:16" x14ac:dyDescent="0.2">
      <c r="B12" s="151"/>
      <c r="C12" s="147"/>
      <c r="D12" s="147"/>
      <c r="E12" s="147"/>
      <c r="F12" s="147"/>
      <c r="G12" s="147"/>
      <c r="H12" s="147"/>
      <c r="I12" s="147"/>
      <c r="J12" s="147"/>
      <c r="K12" s="147"/>
      <c r="L12" s="150"/>
    </row>
    <row r="13" spans="2:16" x14ac:dyDescent="0.2">
      <c r="B13" s="151"/>
      <c r="C13" s="147"/>
      <c r="D13" s="147"/>
      <c r="E13" s="147"/>
      <c r="F13" s="147"/>
      <c r="G13" s="147"/>
      <c r="H13" s="147"/>
      <c r="I13" s="147"/>
      <c r="J13" s="147"/>
      <c r="K13" s="147"/>
      <c r="L13" s="150"/>
    </row>
    <row r="14" spans="2:16" x14ac:dyDescent="0.2">
      <c r="B14" s="151"/>
      <c r="C14" s="147"/>
      <c r="D14" s="147"/>
      <c r="E14" s="147"/>
      <c r="F14" s="147"/>
      <c r="G14" s="147"/>
      <c r="H14" s="147"/>
      <c r="I14" s="147"/>
      <c r="J14" s="147"/>
      <c r="K14" s="147"/>
      <c r="L14" s="150"/>
    </row>
    <row r="15" spans="2:16" x14ac:dyDescent="0.2">
      <c r="B15" s="151"/>
      <c r="C15" s="147"/>
      <c r="D15" s="147"/>
      <c r="E15" s="147"/>
      <c r="F15" s="147"/>
      <c r="G15" s="147"/>
      <c r="H15" s="147"/>
      <c r="I15" s="147"/>
      <c r="J15" s="147"/>
      <c r="K15" s="147"/>
      <c r="L15" s="150"/>
    </row>
    <row r="16" spans="2:16" x14ac:dyDescent="0.2">
      <c r="B16" s="151"/>
      <c r="C16" s="147"/>
      <c r="D16" s="147"/>
      <c r="E16" s="147"/>
      <c r="F16" s="147"/>
      <c r="G16" s="147"/>
      <c r="H16" s="147"/>
      <c r="I16" s="147"/>
      <c r="J16" s="147"/>
      <c r="K16" s="147"/>
      <c r="L16" s="150"/>
    </row>
    <row r="17" spans="2:12" x14ac:dyDescent="0.2">
      <c r="B17" s="151"/>
      <c r="C17" s="147"/>
      <c r="D17" s="147"/>
      <c r="E17" s="147"/>
      <c r="F17" s="147"/>
      <c r="G17" s="147"/>
      <c r="H17" s="147"/>
      <c r="I17" s="147"/>
      <c r="J17" s="147"/>
      <c r="K17" s="147"/>
      <c r="L17" s="150"/>
    </row>
    <row r="18" spans="2:12" x14ac:dyDescent="0.2">
      <c r="B18" s="151"/>
      <c r="C18" s="147"/>
      <c r="D18" s="147"/>
      <c r="E18" s="147"/>
      <c r="F18" s="147"/>
      <c r="G18" s="147"/>
      <c r="H18" s="147"/>
      <c r="I18" s="147"/>
      <c r="J18" s="147"/>
      <c r="K18" s="147"/>
      <c r="L18" s="150"/>
    </row>
    <row r="19" spans="2:12" x14ac:dyDescent="0.2">
      <c r="B19" s="152"/>
      <c r="C19" s="147"/>
      <c r="D19" s="147"/>
      <c r="E19" s="147"/>
      <c r="F19" s="147"/>
      <c r="G19" s="147"/>
      <c r="H19" s="147"/>
      <c r="I19" s="147"/>
      <c r="J19" s="147"/>
      <c r="K19" s="147"/>
      <c r="L19" s="150"/>
    </row>
    <row r="20" spans="2:12" x14ac:dyDescent="0.2">
      <c r="B20" s="151"/>
      <c r="C20" s="147"/>
      <c r="D20" s="147"/>
      <c r="E20" s="147"/>
      <c r="F20" s="147"/>
      <c r="G20" s="147"/>
      <c r="H20" s="147"/>
      <c r="I20" s="147"/>
      <c r="J20" s="147"/>
      <c r="K20" s="147"/>
      <c r="L20" s="150"/>
    </row>
    <row r="21" spans="2:12" x14ac:dyDescent="0.2">
      <c r="B21" s="151"/>
      <c r="C21" s="147"/>
      <c r="D21" s="147"/>
      <c r="E21" s="147"/>
      <c r="F21" s="147"/>
      <c r="G21" s="147"/>
      <c r="H21" s="147"/>
      <c r="I21" s="147"/>
      <c r="J21" s="147"/>
      <c r="K21" s="147"/>
      <c r="L21" s="150"/>
    </row>
    <row r="22" spans="2:12" x14ac:dyDescent="0.2">
      <c r="B22" s="151"/>
      <c r="C22" s="147"/>
      <c r="D22" s="147"/>
      <c r="E22" s="147"/>
      <c r="F22" s="147"/>
      <c r="G22" s="147"/>
      <c r="H22" s="147"/>
      <c r="I22" s="147"/>
      <c r="J22" s="147"/>
      <c r="K22" s="147"/>
      <c r="L22" s="150"/>
    </row>
    <row r="23" spans="2:12" x14ac:dyDescent="0.2">
      <c r="B23" s="152"/>
      <c r="C23" s="147"/>
      <c r="D23" s="147"/>
      <c r="E23" s="147"/>
      <c r="F23" s="147"/>
      <c r="G23" s="147"/>
      <c r="H23" s="147"/>
      <c r="I23" s="147"/>
      <c r="J23" s="147"/>
      <c r="K23" s="147"/>
      <c r="L23" s="150"/>
    </row>
    <row r="24" spans="2:12" x14ac:dyDescent="0.2">
      <c r="B24" s="151"/>
      <c r="C24" s="147"/>
      <c r="D24" s="147"/>
      <c r="E24" s="147"/>
      <c r="F24" s="147"/>
      <c r="G24" s="147"/>
      <c r="H24" s="147"/>
      <c r="I24" s="147"/>
      <c r="J24" s="147"/>
      <c r="K24" s="147"/>
      <c r="L24" s="150"/>
    </row>
    <row r="25" spans="2:12" x14ac:dyDescent="0.2">
      <c r="B25" s="151"/>
      <c r="C25" s="147"/>
      <c r="D25" s="147"/>
      <c r="E25" s="147"/>
      <c r="F25" s="147"/>
      <c r="G25" s="147"/>
      <c r="H25" s="147"/>
      <c r="I25" s="147"/>
      <c r="J25" s="147"/>
      <c r="K25" s="147"/>
      <c r="L25" s="150"/>
    </row>
    <row r="26" spans="2:12" x14ac:dyDescent="0.2">
      <c r="B26" s="151"/>
      <c r="C26" s="147"/>
      <c r="D26" s="147"/>
      <c r="E26" s="147"/>
      <c r="F26" s="147"/>
      <c r="G26" s="147"/>
      <c r="H26" s="147"/>
      <c r="I26" s="147"/>
      <c r="J26" s="147"/>
      <c r="K26" s="147"/>
      <c r="L26" s="150"/>
    </row>
    <row r="27" spans="2:12" x14ac:dyDescent="0.2">
      <c r="B27" s="153"/>
      <c r="C27" s="149"/>
      <c r="D27" s="149"/>
      <c r="E27" s="147"/>
      <c r="F27" s="147"/>
      <c r="G27" s="149"/>
      <c r="H27" s="149"/>
      <c r="I27" s="149"/>
      <c r="J27" s="149"/>
      <c r="K27" s="149"/>
      <c r="L27" s="150"/>
    </row>
    <row r="28" spans="2:12" x14ac:dyDescent="0.2">
      <c r="B28" s="153"/>
      <c r="C28" s="149"/>
      <c r="D28" s="149"/>
      <c r="E28" s="147"/>
      <c r="F28" s="147"/>
      <c r="G28" s="149"/>
      <c r="H28" s="149"/>
      <c r="I28" s="149"/>
      <c r="J28" s="149"/>
      <c r="K28" s="149"/>
      <c r="L28" s="150"/>
    </row>
    <row r="29" spans="2:12" x14ac:dyDescent="0.2">
      <c r="B29" s="153"/>
      <c r="C29" s="149"/>
      <c r="D29" s="149"/>
      <c r="E29" s="147"/>
      <c r="F29" s="147"/>
      <c r="G29" s="149"/>
      <c r="H29" s="149"/>
      <c r="I29" s="149"/>
      <c r="J29" s="149"/>
      <c r="K29" s="149"/>
      <c r="L29" s="150"/>
    </row>
    <row r="30" spans="2:12" x14ac:dyDescent="0.2">
      <c r="B30" s="154"/>
      <c r="C30" s="155"/>
      <c r="D30" s="155"/>
      <c r="E30" s="155"/>
      <c r="F30" s="155"/>
      <c r="G30" s="155"/>
      <c r="H30" s="155"/>
      <c r="I30" s="155"/>
      <c r="J30" s="155"/>
      <c r="K30" s="155"/>
      <c r="L30" s="156"/>
    </row>
    <row r="31" spans="2:12" x14ac:dyDescent="0.2">
      <c r="B31" s="157"/>
      <c r="C31" s="158"/>
      <c r="D31" s="158"/>
      <c r="E31" s="158"/>
      <c r="F31" s="158"/>
      <c r="G31" s="158"/>
      <c r="H31" s="158"/>
      <c r="I31" s="158"/>
      <c r="J31" s="158"/>
      <c r="K31" s="158"/>
      <c r="L31" s="156"/>
    </row>
    <row r="32" spans="2:12" x14ac:dyDescent="0.2">
      <c r="B32" s="157"/>
      <c r="C32" s="158"/>
      <c r="D32" s="158"/>
      <c r="E32" s="158"/>
      <c r="F32" s="158"/>
      <c r="G32" s="158"/>
      <c r="H32" s="158"/>
      <c r="I32" s="158"/>
      <c r="J32" s="158"/>
      <c r="K32" s="158"/>
      <c r="L32" s="156"/>
    </row>
    <row r="33" spans="2:12" x14ac:dyDescent="0.2">
      <c r="B33" s="154"/>
      <c r="C33" s="155"/>
      <c r="D33" s="155"/>
      <c r="E33" s="155"/>
      <c r="F33" s="155"/>
      <c r="G33" s="155"/>
      <c r="H33" s="155"/>
      <c r="I33" s="155"/>
      <c r="J33" s="155"/>
      <c r="K33" s="155"/>
      <c r="L33" s="156"/>
    </row>
    <row r="34" spans="2:12" x14ac:dyDescent="0.2">
      <c r="B34" s="159"/>
      <c r="C34" s="155"/>
      <c r="D34" s="155"/>
      <c r="E34" s="155"/>
      <c r="F34" s="155"/>
      <c r="G34" s="155"/>
      <c r="H34" s="155"/>
      <c r="I34" s="155"/>
      <c r="J34" s="155"/>
      <c r="K34" s="155"/>
      <c r="L34" s="156"/>
    </row>
    <row r="35" spans="2:12" x14ac:dyDescent="0.2">
      <c r="B35" s="159"/>
      <c r="C35" s="155"/>
      <c r="D35" s="155"/>
      <c r="E35" s="155"/>
      <c r="F35" s="155"/>
      <c r="G35" s="155"/>
      <c r="H35" s="155"/>
      <c r="I35" s="155"/>
      <c r="J35" s="155"/>
      <c r="K35" s="155"/>
      <c r="L35" s="156"/>
    </row>
    <row r="36" spans="2:12" x14ac:dyDescent="0.2">
      <c r="B36" s="159"/>
      <c r="C36" s="155"/>
      <c r="D36" s="155"/>
      <c r="E36" s="155"/>
      <c r="F36" s="155"/>
      <c r="G36" s="155"/>
      <c r="H36" s="155"/>
      <c r="I36" s="155"/>
      <c r="J36" s="155"/>
      <c r="K36" s="155"/>
      <c r="L36" s="156"/>
    </row>
    <row r="37" spans="2:12" x14ac:dyDescent="0.2">
      <c r="B37" s="159"/>
      <c r="C37" s="155"/>
      <c r="D37" s="155"/>
      <c r="E37" s="155"/>
      <c r="F37" s="155"/>
      <c r="G37" s="155"/>
      <c r="H37" s="155"/>
      <c r="I37" s="155"/>
      <c r="J37" s="155"/>
      <c r="K37" s="155"/>
      <c r="L37" s="156"/>
    </row>
    <row r="38" spans="2:12" x14ac:dyDescent="0.2">
      <c r="B38" s="159"/>
      <c r="C38" s="155"/>
      <c r="D38" s="155"/>
      <c r="E38" s="155"/>
      <c r="F38" s="155"/>
      <c r="G38" s="155"/>
      <c r="H38" s="155"/>
      <c r="I38" s="155"/>
      <c r="J38" s="155"/>
      <c r="K38" s="155"/>
      <c r="L38" s="156"/>
    </row>
    <row r="39" spans="2:12" x14ac:dyDescent="0.2">
      <c r="B39" s="159"/>
      <c r="C39" s="155"/>
      <c r="D39" s="155"/>
      <c r="E39" s="155"/>
      <c r="F39" s="155"/>
      <c r="G39" s="155"/>
      <c r="H39" s="155"/>
      <c r="I39" s="155"/>
      <c r="J39" s="155"/>
      <c r="K39" s="155"/>
      <c r="L39" s="156"/>
    </row>
    <row r="40" spans="2:12" x14ac:dyDescent="0.2">
      <c r="B40" s="159"/>
      <c r="C40" s="155"/>
      <c r="D40" s="155"/>
      <c r="E40" s="155"/>
      <c r="F40" s="155"/>
      <c r="G40" s="155"/>
      <c r="H40" s="155"/>
      <c r="I40" s="155"/>
      <c r="J40" s="155"/>
      <c r="K40" s="155"/>
      <c r="L40" s="156"/>
    </row>
    <row r="41" spans="2:12" x14ac:dyDescent="0.2">
      <c r="B41" s="159"/>
      <c r="C41" s="155"/>
      <c r="D41" s="155"/>
      <c r="E41" s="155"/>
      <c r="F41" s="155"/>
      <c r="G41" s="155"/>
      <c r="H41" s="155"/>
      <c r="I41" s="155"/>
      <c r="J41" s="155"/>
      <c r="K41" s="155"/>
      <c r="L41" s="156"/>
    </row>
    <row r="42" spans="2:12" x14ac:dyDescent="0.2">
      <c r="B42" s="159"/>
      <c r="C42" s="155"/>
      <c r="D42" s="155"/>
      <c r="E42" s="155"/>
      <c r="F42" s="155"/>
      <c r="G42" s="155"/>
      <c r="H42" s="155"/>
      <c r="I42" s="155"/>
      <c r="J42" s="155"/>
      <c r="K42" s="155"/>
      <c r="L42" s="156"/>
    </row>
    <row r="43" spans="2:12" x14ac:dyDescent="0.2">
      <c r="B43" s="159"/>
      <c r="C43" s="155"/>
      <c r="D43" s="155"/>
      <c r="E43" s="155"/>
      <c r="F43" s="155"/>
      <c r="G43" s="155"/>
      <c r="H43" s="155"/>
      <c r="I43" s="155"/>
      <c r="J43" s="155"/>
      <c r="K43" s="155"/>
      <c r="L43" s="156"/>
    </row>
    <row r="44" spans="2:12" x14ac:dyDescent="0.2">
      <c r="B44" s="159"/>
      <c r="C44" s="155"/>
      <c r="D44" s="155"/>
      <c r="E44" s="155"/>
      <c r="F44" s="155"/>
      <c r="G44" s="155"/>
      <c r="H44" s="155"/>
      <c r="I44" s="155"/>
      <c r="J44" s="155"/>
      <c r="K44" s="155"/>
      <c r="L44" s="156"/>
    </row>
    <row r="45" spans="2:12" x14ac:dyDescent="0.2">
      <c r="B45" s="160"/>
      <c r="C45" s="161"/>
      <c r="D45" s="161"/>
      <c r="E45" s="161"/>
      <c r="F45" s="161"/>
      <c r="G45" s="161"/>
      <c r="H45" s="161"/>
      <c r="I45" s="161"/>
      <c r="J45" s="161"/>
      <c r="K45" s="161"/>
      <c r="L45" s="162"/>
    </row>
    <row r="46" spans="2:12" x14ac:dyDescent="0.2">
      <c r="B46" s="54"/>
      <c r="C46" s="54"/>
      <c r="D46" s="54"/>
      <c r="E46" s="54"/>
      <c r="F46" s="54"/>
      <c r="G46" s="54"/>
      <c r="H46" s="54"/>
      <c r="I46" s="54"/>
      <c r="J46" s="54"/>
      <c r="K46" s="54"/>
      <c r="L46" s="54"/>
    </row>
    <row r="49" spans="2:13" x14ac:dyDescent="0.2">
      <c r="B49" s="54"/>
      <c r="C49" s="54"/>
      <c r="D49" s="54"/>
      <c r="E49" s="54"/>
      <c r="F49" s="54"/>
      <c r="G49" s="54"/>
      <c r="H49" s="54"/>
      <c r="I49" s="54"/>
      <c r="J49" s="54"/>
      <c r="K49" s="54"/>
      <c r="L49" s="54"/>
      <c r="M49" s="54"/>
    </row>
    <row r="50" spans="2:13" x14ac:dyDescent="0.2">
      <c r="B50" s="54"/>
      <c r="C50" s="54"/>
      <c r="D50" s="54"/>
      <c r="E50" s="54"/>
      <c r="F50" s="54"/>
      <c r="G50" s="54"/>
      <c r="H50" s="54"/>
      <c r="I50" s="54"/>
      <c r="J50" s="54"/>
      <c r="K50" s="54"/>
      <c r="L50" s="54"/>
      <c r="M50" s="54"/>
    </row>
    <row r="51" spans="2:13" x14ac:dyDescent="0.2">
      <c r="B51" s="54"/>
      <c r="C51" s="54"/>
      <c r="D51" s="54"/>
      <c r="E51" s="54"/>
      <c r="F51" s="54"/>
      <c r="G51" s="54"/>
      <c r="H51" s="54"/>
      <c r="I51" s="54"/>
      <c r="J51" s="54"/>
      <c r="K51" s="54"/>
      <c r="L51" s="54"/>
      <c r="M51" s="54"/>
    </row>
    <row r="52" spans="2:13" ht="12.75" customHeight="1" x14ac:dyDescent="0.2">
      <c r="B52" s="54"/>
      <c r="C52" s="54"/>
      <c r="D52" s="54"/>
      <c r="E52" s="54"/>
      <c r="F52" s="54"/>
      <c r="G52" s="54"/>
      <c r="H52" s="54"/>
      <c r="I52" s="54"/>
      <c r="J52" s="54"/>
      <c r="K52" s="54"/>
      <c r="L52" s="54"/>
      <c r="M52" s="54"/>
    </row>
    <row r="53" spans="2:13" x14ac:dyDescent="0.2">
      <c r="B53" s="56"/>
      <c r="C53" s="54"/>
      <c r="D53" s="54"/>
      <c r="E53" s="54"/>
      <c r="F53" s="54"/>
      <c r="G53" s="54"/>
      <c r="H53" s="54"/>
      <c r="I53" s="54"/>
      <c r="J53" s="54"/>
      <c r="K53" s="54"/>
      <c r="L53" s="54"/>
      <c r="M53" s="54"/>
    </row>
    <row r="54" spans="2:13" x14ac:dyDescent="0.2">
      <c r="B54" s="54"/>
      <c r="C54" s="54"/>
      <c r="D54" s="54"/>
      <c r="E54" s="54"/>
      <c r="F54" s="54"/>
      <c r="G54" s="54"/>
      <c r="H54" s="54"/>
      <c r="I54" s="54"/>
      <c r="J54" s="54"/>
      <c r="K54" s="54"/>
      <c r="L54" s="54"/>
      <c r="M54" s="54"/>
    </row>
    <row r="55" spans="2:13" x14ac:dyDescent="0.2">
      <c r="B55" s="54"/>
      <c r="C55" s="54"/>
      <c r="D55" s="54"/>
      <c r="E55" s="54"/>
      <c r="F55" s="54"/>
      <c r="G55" s="54"/>
      <c r="H55" s="54"/>
      <c r="I55" s="54"/>
      <c r="J55" s="54"/>
      <c r="K55" s="54"/>
      <c r="L55" s="54"/>
      <c r="M55" s="54"/>
    </row>
    <row r="56" spans="2:13" x14ac:dyDescent="0.2">
      <c r="B56" s="54"/>
      <c r="C56" s="54"/>
      <c r="D56" s="54"/>
      <c r="E56" s="54"/>
      <c r="F56" s="54"/>
      <c r="G56" s="54"/>
      <c r="H56" s="54"/>
      <c r="I56" s="54"/>
      <c r="J56" s="54"/>
      <c r="K56" s="54"/>
      <c r="L56" s="54"/>
      <c r="M56" s="54"/>
    </row>
    <row r="57" spans="2:13" x14ac:dyDescent="0.2">
      <c r="B57" s="54"/>
      <c r="C57" s="54"/>
      <c r="D57" s="54"/>
      <c r="E57" s="54"/>
      <c r="F57" s="54"/>
      <c r="G57" s="54"/>
      <c r="H57" s="54"/>
      <c r="I57" s="54"/>
      <c r="J57" s="54"/>
      <c r="K57" s="54"/>
      <c r="L57" s="54"/>
      <c r="M57" s="54"/>
    </row>
    <row r="58" spans="2:13" x14ac:dyDescent="0.2">
      <c r="B58" s="54"/>
      <c r="C58" s="54"/>
      <c r="D58" s="54"/>
      <c r="E58" s="54"/>
      <c r="F58" s="54"/>
      <c r="G58" s="54"/>
      <c r="H58" s="54"/>
      <c r="I58" s="54"/>
      <c r="J58" s="54"/>
      <c r="K58" s="54"/>
      <c r="L58" s="54"/>
      <c r="M58" s="54"/>
    </row>
    <row r="59" spans="2:13" x14ac:dyDescent="0.2">
      <c r="B59" s="54"/>
      <c r="C59" s="54"/>
      <c r="D59" s="54"/>
      <c r="E59" s="54"/>
      <c r="F59" s="54"/>
      <c r="G59" s="54"/>
      <c r="H59" s="54"/>
      <c r="I59" s="54"/>
      <c r="J59" s="54"/>
      <c r="K59" s="54"/>
      <c r="L59" s="54"/>
      <c r="M59" s="54"/>
    </row>
    <row r="60" spans="2:13" x14ac:dyDescent="0.2">
      <c r="B60" s="54"/>
      <c r="C60" s="54"/>
      <c r="D60" s="54"/>
      <c r="E60" s="54"/>
      <c r="F60" s="54"/>
      <c r="G60" s="54"/>
      <c r="H60" s="54"/>
      <c r="I60" s="54"/>
      <c r="J60" s="54"/>
      <c r="K60" s="54"/>
      <c r="L60" s="54"/>
      <c r="M60" s="54"/>
    </row>
    <row r="61" spans="2:13" x14ac:dyDescent="0.2">
      <c r="B61" s="54"/>
      <c r="C61" s="54"/>
      <c r="D61" s="54"/>
      <c r="E61" s="54"/>
      <c r="F61" s="54"/>
      <c r="G61" s="54"/>
      <c r="H61" s="54"/>
      <c r="I61" s="54"/>
      <c r="J61" s="54"/>
      <c r="K61" s="54"/>
      <c r="L61" s="54"/>
      <c r="M61" s="54"/>
    </row>
    <row r="62" spans="2:13" x14ac:dyDescent="0.2">
      <c r="B62" s="54"/>
      <c r="C62" s="54"/>
      <c r="D62" s="54"/>
      <c r="E62" s="54"/>
      <c r="F62" s="54"/>
      <c r="G62" s="54"/>
      <c r="H62" s="54"/>
      <c r="I62" s="54"/>
      <c r="J62" s="54"/>
      <c r="K62" s="54"/>
      <c r="L62" s="54"/>
      <c r="M62" s="54"/>
    </row>
    <row r="63" spans="2:13" x14ac:dyDescent="0.2">
      <c r="B63" s="54"/>
      <c r="C63" s="54"/>
      <c r="D63" s="54"/>
      <c r="E63" s="54"/>
      <c r="F63" s="54"/>
      <c r="G63" s="54"/>
      <c r="H63" s="54"/>
      <c r="I63" s="54"/>
      <c r="J63" s="54"/>
      <c r="K63" s="54"/>
      <c r="L63" s="54"/>
      <c r="M63" s="54"/>
    </row>
    <row r="64" spans="2:13" x14ac:dyDescent="0.2">
      <c r="B64" s="54"/>
      <c r="C64" s="54"/>
      <c r="D64" s="54"/>
      <c r="E64" s="54"/>
      <c r="F64" s="54"/>
      <c r="G64" s="54"/>
      <c r="H64" s="54"/>
      <c r="I64" s="54"/>
      <c r="J64" s="54"/>
      <c r="K64" s="54"/>
      <c r="L64" s="54"/>
      <c r="M64" s="54"/>
    </row>
    <row r="65" spans="2:13" x14ac:dyDescent="0.2">
      <c r="B65" s="54"/>
      <c r="C65" s="54"/>
      <c r="D65" s="54"/>
      <c r="E65" s="54"/>
      <c r="F65" s="54"/>
      <c r="G65" s="54"/>
      <c r="H65" s="54"/>
      <c r="I65" s="54"/>
      <c r="J65" s="54"/>
      <c r="K65" s="54"/>
      <c r="L65" s="54"/>
      <c r="M65" s="54"/>
    </row>
    <row r="66" spans="2:13" x14ac:dyDescent="0.2">
      <c r="B66" s="56"/>
      <c r="C66" s="54"/>
      <c r="D66" s="54"/>
      <c r="E66" s="54"/>
      <c r="F66" s="54"/>
      <c r="G66" s="54"/>
      <c r="H66" s="54"/>
      <c r="I66" s="54"/>
      <c r="J66" s="54"/>
      <c r="K66" s="54"/>
      <c r="L66" s="54"/>
      <c r="M66" s="54"/>
    </row>
    <row r="67" spans="2:13" x14ac:dyDescent="0.2">
      <c r="B67" s="54"/>
      <c r="C67" s="54"/>
      <c r="D67" s="54"/>
      <c r="E67" s="54"/>
      <c r="F67" s="54"/>
      <c r="G67" s="54"/>
      <c r="H67" s="54"/>
      <c r="I67" s="54"/>
      <c r="J67" s="54"/>
      <c r="K67" s="54"/>
      <c r="L67" s="54"/>
      <c r="M67" s="54"/>
    </row>
    <row r="68" spans="2:13" x14ac:dyDescent="0.2">
      <c r="B68" s="54"/>
      <c r="C68" s="54"/>
      <c r="D68" s="54"/>
      <c r="E68" s="54"/>
      <c r="F68" s="54"/>
      <c r="G68" s="54"/>
      <c r="H68" s="54"/>
      <c r="I68" s="54"/>
      <c r="J68" s="54"/>
      <c r="K68" s="54"/>
      <c r="L68" s="54"/>
      <c r="M68" s="54"/>
    </row>
    <row r="69" spans="2:13" x14ac:dyDescent="0.2">
      <c r="B69" s="54"/>
      <c r="C69" s="54"/>
      <c r="D69" s="54"/>
      <c r="E69" s="54"/>
      <c r="F69" s="54"/>
      <c r="G69" s="54"/>
      <c r="H69" s="54"/>
      <c r="I69" s="54"/>
      <c r="J69" s="54"/>
      <c r="K69" s="54"/>
      <c r="L69" s="54"/>
      <c r="M69" s="54"/>
    </row>
    <row r="70" spans="2:13" x14ac:dyDescent="0.2">
      <c r="B70" s="54"/>
      <c r="C70" s="54"/>
      <c r="D70" s="54"/>
      <c r="E70" s="54"/>
      <c r="F70" s="54"/>
      <c r="G70" s="54"/>
      <c r="H70" s="54"/>
      <c r="I70" s="54"/>
      <c r="J70" s="54"/>
      <c r="K70" s="54"/>
      <c r="L70" s="54"/>
      <c r="M70" s="54"/>
    </row>
    <row r="71" spans="2:13" x14ac:dyDescent="0.2">
      <c r="B71" s="54"/>
      <c r="C71" s="54"/>
      <c r="D71" s="54"/>
      <c r="E71" s="54"/>
      <c r="F71" s="54"/>
      <c r="G71" s="54"/>
      <c r="H71" s="54"/>
      <c r="I71" s="54"/>
      <c r="J71" s="54"/>
      <c r="K71" s="54"/>
      <c r="L71" s="54"/>
      <c r="M71" s="54"/>
    </row>
    <row r="72" spans="2:13" x14ac:dyDescent="0.2">
      <c r="B72" s="54"/>
      <c r="C72" s="54"/>
      <c r="D72" s="54"/>
      <c r="E72" s="54"/>
      <c r="F72" s="54"/>
      <c r="G72" s="54"/>
      <c r="H72" s="54"/>
      <c r="I72" s="54"/>
      <c r="J72" s="54"/>
      <c r="K72" s="54"/>
      <c r="L72" s="54"/>
      <c r="M72" s="54"/>
    </row>
    <row r="73" spans="2:13" x14ac:dyDescent="0.2">
      <c r="B73" s="54"/>
      <c r="C73" s="54"/>
      <c r="D73" s="54"/>
      <c r="E73" s="54"/>
      <c r="F73" s="54"/>
      <c r="G73" s="54"/>
      <c r="H73" s="54"/>
      <c r="I73" s="54"/>
      <c r="J73" s="54"/>
      <c r="K73" s="54"/>
      <c r="L73" s="54"/>
      <c r="M73" s="54"/>
    </row>
  </sheetData>
  <sheetProtection algorithmName="SHA-512" hashValue="wggW1Bd8oRbJAqa0fZcuSwEyA34saNDIwJrud9DpSj4mPJP2WPrnfTPbHQIAxSWb8eiGCOsl5kfR2AOI6IDcBg==" saltValue="/z7ydH5GT7EO8T/KS49YiA==" spinCount="100000" sheet="1" objects="1" scenarios="1"/>
  <phoneticPr fontId="5" type="noConversion"/>
  <pageMargins left="0.27" right="0" top="0.39370078740157499"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O53"/>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1" width="7.7109375" style="1" customWidth="1"/>
    <col min="2" max="2" width="2.42578125" style="1" customWidth="1"/>
    <col min="3" max="3" width="3" style="1" customWidth="1"/>
    <col min="4" max="5" width="15.5703125" style="1" customWidth="1"/>
    <col min="6" max="6" width="6.42578125" style="1" customWidth="1"/>
    <col min="7" max="7" width="5.42578125" style="1" customWidth="1"/>
    <col min="8" max="8" width="3" style="1" customWidth="1"/>
    <col min="9" max="12" width="13.28515625" style="1" customWidth="1"/>
    <col min="13" max="13" width="1.5703125" style="1" customWidth="1"/>
    <col min="14" max="14" width="2.42578125" style="1" customWidth="1"/>
    <col min="15" max="15" width="8.140625" style="1" customWidth="1"/>
    <col min="16" max="16384" width="9.140625" style="1"/>
  </cols>
  <sheetData>
    <row r="1" spans="1:15" x14ac:dyDescent="0.2">
      <c r="A1" s="2"/>
      <c r="B1" s="4"/>
      <c r="C1" s="5" t="s">
        <v>252</v>
      </c>
      <c r="D1" s="6"/>
      <c r="E1" s="6"/>
      <c r="F1" s="6"/>
      <c r="G1" s="6"/>
      <c r="H1" s="6"/>
      <c r="I1" s="6"/>
      <c r="J1" s="6"/>
      <c r="K1" s="6"/>
      <c r="L1" s="6"/>
      <c r="M1" s="6"/>
      <c r="N1" s="4"/>
      <c r="O1" s="2"/>
    </row>
    <row r="2" spans="1:15" x14ac:dyDescent="0.2">
      <c r="A2" s="3"/>
      <c r="B2" s="4"/>
      <c r="C2" s="2"/>
      <c r="D2" s="2"/>
      <c r="E2" s="2"/>
      <c r="F2" s="2"/>
      <c r="G2" s="2"/>
      <c r="H2" s="2"/>
      <c r="I2" s="2"/>
      <c r="J2" s="2"/>
      <c r="K2" s="2"/>
      <c r="L2" s="2"/>
      <c r="M2" s="2"/>
      <c r="N2" s="4"/>
      <c r="O2" s="2"/>
    </row>
    <row r="3" spans="1:15" x14ac:dyDescent="0.2">
      <c r="A3" s="2"/>
      <c r="B3" s="4"/>
      <c r="C3" s="2"/>
      <c r="D3" s="7"/>
      <c r="E3" s="2"/>
      <c r="F3" s="2"/>
      <c r="G3" s="2"/>
      <c r="H3" s="2"/>
      <c r="I3" s="2"/>
      <c r="J3" s="2"/>
      <c r="K3" s="2"/>
      <c r="L3" s="2"/>
      <c r="M3" s="2"/>
      <c r="N3" s="4"/>
      <c r="O3" s="2"/>
    </row>
    <row r="4" spans="1:15" ht="12" customHeight="1" x14ac:dyDescent="0.2">
      <c r="A4" s="2"/>
      <c r="B4" s="4"/>
      <c r="C4" s="2"/>
      <c r="D4" s="2"/>
      <c r="E4" s="2"/>
      <c r="F4" s="2"/>
      <c r="G4" s="2"/>
      <c r="H4" s="2"/>
      <c r="I4" s="2"/>
      <c r="J4" s="2"/>
      <c r="K4" s="2"/>
      <c r="L4" s="2"/>
      <c r="M4" s="2"/>
      <c r="N4" s="4"/>
      <c r="O4" s="2"/>
    </row>
    <row r="5" spans="1:15" ht="12.75" customHeight="1" thickBot="1" x14ac:dyDescent="0.25">
      <c r="A5" s="8"/>
      <c r="B5" s="9"/>
      <c r="C5" s="9"/>
      <c r="D5" s="9"/>
      <c r="E5" s="9"/>
      <c r="F5" s="9"/>
      <c r="G5" s="9"/>
      <c r="H5" s="9"/>
      <c r="I5" s="9"/>
      <c r="J5" s="9"/>
      <c r="K5" s="9"/>
      <c r="L5" s="9"/>
      <c r="M5" s="9"/>
      <c r="N5" s="9"/>
      <c r="O5" s="2"/>
    </row>
    <row r="6" spans="1:15" ht="18" customHeight="1" thickTop="1" x14ac:dyDescent="0.2">
      <c r="A6" s="10" t="s">
        <v>134</v>
      </c>
      <c r="B6" s="9"/>
      <c r="C6" s="11"/>
      <c r="D6" s="63" t="s">
        <v>84</v>
      </c>
      <c r="E6" s="64"/>
      <c r="F6" s="64"/>
      <c r="G6" s="64"/>
      <c r="H6" s="64"/>
      <c r="I6" s="64"/>
      <c r="J6" s="64"/>
      <c r="K6" s="64"/>
      <c r="L6" s="65"/>
      <c r="M6" s="11"/>
      <c r="N6" s="9"/>
      <c r="O6" s="2"/>
    </row>
    <row r="7" spans="1:15" ht="18" customHeight="1" x14ac:dyDescent="0.2">
      <c r="A7" s="2"/>
      <c r="B7" s="9"/>
      <c r="C7" s="11"/>
      <c r="D7" s="66"/>
      <c r="E7" s="54"/>
      <c r="F7" s="54"/>
      <c r="G7" s="54"/>
      <c r="H7" s="54"/>
      <c r="I7" s="54"/>
      <c r="J7" s="54"/>
      <c r="K7" s="54"/>
      <c r="L7" s="67"/>
      <c r="M7" s="11"/>
      <c r="N7" s="9"/>
      <c r="O7" s="2"/>
    </row>
    <row r="8" spans="1:15" ht="18" customHeight="1" x14ac:dyDescent="0.2">
      <c r="A8" s="2"/>
      <c r="B8" s="9"/>
      <c r="C8" s="11"/>
      <c r="D8" s="66"/>
      <c r="E8" s="54"/>
      <c r="F8" s="54"/>
      <c r="G8" s="54"/>
      <c r="H8" s="54"/>
      <c r="I8" s="54"/>
      <c r="J8" s="54"/>
      <c r="K8" s="54"/>
      <c r="L8" s="67"/>
      <c r="M8" s="11"/>
      <c r="N8" s="9"/>
      <c r="O8" s="2"/>
    </row>
    <row r="9" spans="1:15" ht="18" customHeight="1" x14ac:dyDescent="0.2">
      <c r="A9" s="2"/>
      <c r="B9" s="9"/>
      <c r="C9" s="11"/>
      <c r="D9" s="66"/>
      <c r="E9" s="54"/>
      <c r="F9" s="54"/>
      <c r="G9" s="54"/>
      <c r="H9" s="54"/>
      <c r="I9" s="54"/>
      <c r="J9" s="54"/>
      <c r="K9" s="54"/>
      <c r="L9" s="67"/>
      <c r="M9" s="11"/>
      <c r="N9" s="9"/>
      <c r="O9" s="2"/>
    </row>
    <row r="10" spans="1:15" ht="18" customHeight="1" x14ac:dyDescent="0.2">
      <c r="A10" s="2"/>
      <c r="B10" s="9"/>
      <c r="C10" s="11"/>
      <c r="D10" s="66"/>
      <c r="E10" s="54"/>
      <c r="F10" s="54"/>
      <c r="G10" s="54"/>
      <c r="H10" s="54"/>
      <c r="I10" s="54"/>
      <c r="J10" s="54"/>
      <c r="K10" s="54"/>
      <c r="L10" s="67"/>
      <c r="M10" s="11"/>
      <c r="N10" s="9"/>
      <c r="O10" s="2"/>
    </row>
    <row r="11" spans="1:15" ht="18" customHeight="1" x14ac:dyDescent="0.2">
      <c r="A11" s="2"/>
      <c r="B11" s="9"/>
      <c r="C11" s="11"/>
      <c r="D11" s="66"/>
      <c r="E11" s="54"/>
      <c r="F11" s="54"/>
      <c r="G11" s="54"/>
      <c r="H11" s="54"/>
      <c r="I11" s="54"/>
      <c r="J11" s="54"/>
      <c r="K11" s="54"/>
      <c r="L11" s="67"/>
      <c r="M11" s="11"/>
      <c r="N11" s="9"/>
      <c r="O11" s="2"/>
    </row>
    <row r="12" spans="1:15" ht="18" customHeight="1" x14ac:dyDescent="0.2">
      <c r="A12" s="2"/>
      <c r="B12" s="9"/>
      <c r="C12" s="11"/>
      <c r="D12" s="66"/>
      <c r="E12" s="54"/>
      <c r="F12" s="54"/>
      <c r="G12" s="54"/>
      <c r="H12" s="54"/>
      <c r="I12" s="54"/>
      <c r="J12" s="54"/>
      <c r="K12" s="54"/>
      <c r="L12" s="67"/>
      <c r="M12" s="11"/>
      <c r="N12" s="9"/>
      <c r="O12" s="2"/>
    </row>
    <row r="13" spans="1:15" ht="18" customHeight="1" x14ac:dyDescent="0.2">
      <c r="A13" s="2"/>
      <c r="B13" s="9"/>
      <c r="C13" s="11"/>
      <c r="D13" s="66"/>
      <c r="E13" s="54"/>
      <c r="F13" s="54"/>
      <c r="G13" s="54"/>
      <c r="H13" s="54"/>
      <c r="I13" s="54"/>
      <c r="J13" s="54"/>
      <c r="K13" s="54"/>
      <c r="L13" s="67"/>
      <c r="M13" s="11"/>
      <c r="N13" s="9"/>
      <c r="O13" s="2"/>
    </row>
    <row r="14" spans="1:15" ht="18" customHeight="1" x14ac:dyDescent="0.2">
      <c r="A14" s="2"/>
      <c r="B14" s="9"/>
      <c r="C14" s="11"/>
      <c r="D14" s="395" t="str">
        <f>CONCATENATE("KWARTAALSTAAT ZVW ",jaar_id)</f>
        <v>KWARTAALSTAAT ZVW 2020</v>
      </c>
      <c r="E14" s="396"/>
      <c r="F14" s="396"/>
      <c r="G14" s="396"/>
      <c r="H14" s="396"/>
      <c r="I14" s="396"/>
      <c r="J14" s="396"/>
      <c r="K14" s="396"/>
      <c r="L14" s="397"/>
      <c r="M14" s="11"/>
      <c r="N14" s="9"/>
      <c r="O14" s="2"/>
    </row>
    <row r="15" spans="1:15" ht="18" customHeight="1" x14ac:dyDescent="0.2">
      <c r="A15" s="2"/>
      <c r="B15" s="9"/>
      <c r="C15" s="11"/>
      <c r="D15" s="398"/>
      <c r="E15" s="396"/>
      <c r="F15" s="396"/>
      <c r="G15" s="396"/>
      <c r="H15" s="396"/>
      <c r="I15" s="396"/>
      <c r="J15" s="396"/>
      <c r="K15" s="396"/>
      <c r="L15" s="397"/>
      <c r="M15" s="11"/>
      <c r="N15" s="9"/>
      <c r="O15" s="2"/>
    </row>
    <row r="16" spans="1:15" ht="18" customHeight="1" x14ac:dyDescent="0.2">
      <c r="A16" s="2"/>
      <c r="B16" s="9"/>
      <c r="C16" s="11"/>
      <c r="D16" s="391" t="str">
        <f>CONCATENATE(kwartaal_id,"E KWARTAAL")</f>
        <v>1E KWARTAAL</v>
      </c>
      <c r="E16" s="392"/>
      <c r="F16" s="392"/>
      <c r="G16" s="392"/>
      <c r="H16" s="392"/>
      <c r="I16" s="392"/>
      <c r="J16" s="392"/>
      <c r="K16" s="392"/>
      <c r="L16" s="393"/>
      <c r="M16" s="11"/>
      <c r="N16" s="9"/>
      <c r="O16" s="2"/>
    </row>
    <row r="17" spans="1:15" ht="18" customHeight="1" x14ac:dyDescent="0.2">
      <c r="A17" s="2"/>
      <c r="B17" s="9"/>
      <c r="C17" s="11"/>
      <c r="D17" s="394"/>
      <c r="E17" s="392"/>
      <c r="F17" s="392"/>
      <c r="G17" s="392"/>
      <c r="H17" s="392"/>
      <c r="I17" s="392"/>
      <c r="J17" s="392"/>
      <c r="K17" s="392"/>
      <c r="L17" s="393"/>
      <c r="M17" s="11"/>
      <c r="N17" s="9"/>
      <c r="O17" s="2"/>
    </row>
    <row r="18" spans="1:15" ht="18" customHeight="1" x14ac:dyDescent="0.2">
      <c r="A18" s="2"/>
      <c r="B18" s="9"/>
      <c r="C18" s="11"/>
      <c r="D18" s="391" t="s">
        <v>135</v>
      </c>
      <c r="E18" s="392"/>
      <c r="F18" s="392"/>
      <c r="G18" s="392"/>
      <c r="H18" s="392"/>
      <c r="I18" s="392"/>
      <c r="J18" s="392"/>
      <c r="K18" s="392"/>
      <c r="L18" s="393"/>
      <c r="M18" s="11"/>
      <c r="N18" s="9"/>
      <c r="O18" s="2"/>
    </row>
    <row r="19" spans="1:15" ht="18" customHeight="1" x14ac:dyDescent="0.2">
      <c r="A19" s="2"/>
      <c r="B19" s="9"/>
      <c r="C19" s="11"/>
      <c r="D19" s="394"/>
      <c r="E19" s="392"/>
      <c r="F19" s="392"/>
      <c r="G19" s="392"/>
      <c r="H19" s="392"/>
      <c r="I19" s="392"/>
      <c r="J19" s="392"/>
      <c r="K19" s="392"/>
      <c r="L19" s="393"/>
      <c r="M19" s="11"/>
      <c r="N19" s="9"/>
      <c r="O19" s="2"/>
    </row>
    <row r="20" spans="1:15" ht="18" customHeight="1" x14ac:dyDescent="0.2">
      <c r="A20" s="2"/>
      <c r="B20" s="9"/>
      <c r="C20" s="11"/>
      <c r="D20" s="66"/>
      <c r="E20" s="54"/>
      <c r="F20" s="54"/>
      <c r="G20" s="54"/>
      <c r="H20" s="54"/>
      <c r="I20" s="54"/>
      <c r="J20" s="54"/>
      <c r="K20" s="54"/>
      <c r="L20" s="67"/>
      <c r="M20" s="11"/>
      <c r="N20" s="9"/>
      <c r="O20" s="2"/>
    </row>
    <row r="21" spans="1:15" ht="18" customHeight="1" x14ac:dyDescent="0.2">
      <c r="A21" s="2"/>
      <c r="B21" s="9"/>
      <c r="C21" s="11"/>
      <c r="D21" s="66"/>
      <c r="E21" s="54"/>
      <c r="F21" s="54"/>
      <c r="G21" s="54"/>
      <c r="H21" s="54"/>
      <c r="I21" s="54"/>
      <c r="J21" s="54"/>
      <c r="K21" s="54"/>
      <c r="L21" s="67"/>
      <c r="M21" s="11"/>
      <c r="N21" s="9"/>
      <c r="O21" s="2"/>
    </row>
    <row r="22" spans="1:15" ht="18" customHeight="1" x14ac:dyDescent="0.25">
      <c r="A22" s="2"/>
      <c r="B22" s="9"/>
      <c r="C22" s="11"/>
      <c r="D22" s="68" t="s">
        <v>413</v>
      </c>
      <c r="E22" s="54"/>
      <c r="F22" s="69"/>
      <c r="G22" s="54"/>
      <c r="H22" s="54"/>
      <c r="I22" s="54"/>
      <c r="J22" s="54"/>
      <c r="K22" s="54"/>
      <c r="L22" s="67"/>
      <c r="M22" s="11"/>
      <c r="N22" s="9"/>
      <c r="O22" s="2"/>
    </row>
    <row r="23" spans="1:15" ht="18" customHeight="1" x14ac:dyDescent="0.2">
      <c r="A23" s="2"/>
      <c r="B23" s="9"/>
      <c r="C23" s="11"/>
      <c r="D23" s="68" t="s">
        <v>66</v>
      </c>
      <c r="E23" s="54"/>
      <c r="F23" s="70"/>
      <c r="G23" s="54"/>
      <c r="H23" s="54"/>
      <c r="I23" s="54"/>
      <c r="J23" s="54"/>
      <c r="K23" s="54"/>
      <c r="L23" s="67"/>
      <c r="M23" s="11"/>
      <c r="N23" s="9"/>
      <c r="O23" s="2"/>
    </row>
    <row r="24" spans="1:15" ht="18" customHeight="1" x14ac:dyDescent="0.2">
      <c r="A24" s="2"/>
      <c r="B24" s="9"/>
      <c r="C24" s="11"/>
      <c r="D24" s="68"/>
      <c r="E24" s="54"/>
      <c r="F24" s="70"/>
      <c r="G24" s="54"/>
      <c r="H24" s="54"/>
      <c r="I24" s="54"/>
      <c r="J24" s="54"/>
      <c r="K24" s="54"/>
      <c r="L24" s="67"/>
      <c r="M24" s="11"/>
      <c r="N24" s="9"/>
      <c r="O24" s="2"/>
    </row>
    <row r="25" spans="1:15" ht="18" customHeight="1" x14ac:dyDescent="0.25">
      <c r="A25" s="2"/>
      <c r="B25" s="9"/>
      <c r="C25" s="11"/>
      <c r="D25" s="68" t="s">
        <v>245</v>
      </c>
      <c r="E25" s="54"/>
      <c r="F25" s="69"/>
      <c r="G25" s="54"/>
      <c r="H25" s="54"/>
      <c r="I25" s="54"/>
      <c r="J25" s="54"/>
      <c r="K25" s="54"/>
      <c r="L25" s="67"/>
      <c r="M25" s="11"/>
      <c r="N25" s="9"/>
      <c r="O25" s="2"/>
    </row>
    <row r="26" spans="1:15" ht="18" customHeight="1" x14ac:dyDescent="0.2">
      <c r="A26" s="2"/>
      <c r="B26" s="9"/>
      <c r="C26" s="11"/>
      <c r="D26" s="68" t="s">
        <v>66</v>
      </c>
      <c r="E26" s="54"/>
      <c r="F26" s="70"/>
      <c r="G26" s="54"/>
      <c r="H26" s="54"/>
      <c r="I26" s="54"/>
      <c r="J26" s="54"/>
      <c r="K26" s="54"/>
      <c r="L26" s="67"/>
      <c r="M26" s="11"/>
      <c r="N26" s="9"/>
      <c r="O26" s="2"/>
    </row>
    <row r="27" spans="1:15" ht="18" customHeight="1" x14ac:dyDescent="0.25">
      <c r="A27" s="2"/>
      <c r="B27" s="9"/>
      <c r="C27" s="11"/>
      <c r="D27" s="68"/>
      <c r="E27" s="54"/>
      <c r="F27" s="71"/>
      <c r="G27" s="54"/>
      <c r="H27" s="54"/>
      <c r="I27" s="54"/>
      <c r="J27" s="54"/>
      <c r="K27" s="54"/>
      <c r="L27" s="67"/>
      <c r="M27" s="11"/>
      <c r="N27" s="9"/>
      <c r="O27" s="2"/>
    </row>
    <row r="28" spans="1:15" ht="18" customHeight="1" x14ac:dyDescent="0.2">
      <c r="A28" s="2"/>
      <c r="B28" s="9"/>
      <c r="C28" s="11"/>
      <c r="D28" s="68" t="s">
        <v>296</v>
      </c>
      <c r="E28" s="54"/>
      <c r="F28" s="70"/>
      <c r="G28" s="54"/>
      <c r="H28" s="54"/>
      <c r="I28" s="54"/>
      <c r="J28" s="54"/>
      <c r="K28" s="54"/>
      <c r="L28" s="67"/>
      <c r="M28" s="11"/>
      <c r="N28" s="9"/>
      <c r="O28" s="2"/>
    </row>
    <row r="29" spans="1:15" ht="18" customHeight="1" x14ac:dyDescent="0.2">
      <c r="A29" s="2"/>
      <c r="B29" s="9"/>
      <c r="C29" s="11"/>
      <c r="D29" s="68" t="s">
        <v>418</v>
      </c>
      <c r="E29" s="54"/>
      <c r="F29" s="70"/>
      <c r="G29" s="54"/>
      <c r="H29" s="54"/>
      <c r="I29" s="54"/>
      <c r="J29" s="54"/>
      <c r="K29" s="54"/>
      <c r="L29" s="67"/>
      <c r="M29" s="11"/>
      <c r="N29" s="9"/>
      <c r="O29" s="2"/>
    </row>
    <row r="30" spans="1:15" ht="18" customHeight="1" x14ac:dyDescent="0.2">
      <c r="A30" s="2"/>
      <c r="B30" s="9"/>
      <c r="C30" s="11"/>
      <c r="D30" s="68"/>
      <c r="E30" s="54"/>
      <c r="F30" s="70"/>
      <c r="G30" s="54"/>
      <c r="H30" s="54"/>
      <c r="I30" s="54"/>
      <c r="J30" s="54"/>
      <c r="K30" s="54"/>
      <c r="L30" s="67"/>
      <c r="M30" s="11"/>
      <c r="N30" s="9"/>
      <c r="O30" s="2"/>
    </row>
    <row r="31" spans="1:15" ht="18" customHeight="1" x14ac:dyDescent="0.2">
      <c r="A31" s="2"/>
      <c r="B31" s="9"/>
      <c r="C31" s="11"/>
      <c r="D31" s="68" t="s">
        <v>388</v>
      </c>
      <c r="E31" s="54"/>
      <c r="F31" s="70"/>
      <c r="G31" s="54"/>
      <c r="H31" s="54"/>
      <c r="I31" s="54"/>
      <c r="J31" s="54"/>
      <c r="K31" s="54"/>
      <c r="L31" s="67"/>
      <c r="M31" s="11"/>
      <c r="N31" s="9"/>
      <c r="O31" s="2"/>
    </row>
    <row r="32" spans="1:15" ht="18" customHeight="1" x14ac:dyDescent="0.2">
      <c r="A32" s="2"/>
      <c r="B32" s="9"/>
      <c r="C32" s="11"/>
      <c r="D32" s="68" t="s">
        <v>390</v>
      </c>
      <c r="E32" s="72"/>
      <c r="F32" s="72"/>
      <c r="G32" s="72"/>
      <c r="H32" s="72"/>
      <c r="I32" s="72"/>
      <c r="J32" s="72"/>
      <c r="K32" s="72"/>
      <c r="L32" s="67"/>
      <c r="M32" s="11"/>
      <c r="N32" s="9"/>
      <c r="O32" s="2"/>
    </row>
    <row r="33" spans="1:15" ht="18" customHeight="1" x14ac:dyDescent="0.2">
      <c r="A33" s="2"/>
      <c r="B33" s="9"/>
      <c r="C33" s="11"/>
      <c r="D33" s="66"/>
      <c r="E33" s="72"/>
      <c r="F33" s="72"/>
      <c r="G33" s="72"/>
      <c r="H33" s="72"/>
      <c r="I33" s="72"/>
      <c r="J33" s="72"/>
      <c r="K33" s="72"/>
      <c r="L33" s="67"/>
      <c r="M33" s="11"/>
      <c r="N33" s="9"/>
      <c r="O33" s="2"/>
    </row>
    <row r="34" spans="1:15" ht="18" customHeight="1" x14ac:dyDescent="0.2">
      <c r="A34" s="2"/>
      <c r="B34" s="9"/>
      <c r="C34" s="11"/>
      <c r="D34" s="68" t="s">
        <v>74</v>
      </c>
      <c r="E34" s="54"/>
      <c r="F34" s="70"/>
      <c r="G34" s="54"/>
      <c r="H34" s="54"/>
      <c r="I34" s="54"/>
      <c r="J34" s="54"/>
      <c r="K34" s="72"/>
      <c r="L34" s="67"/>
      <c r="M34" s="11"/>
      <c r="N34" s="9"/>
      <c r="O34" s="2"/>
    </row>
    <row r="35" spans="1:15" ht="18" customHeight="1" x14ac:dyDescent="0.2">
      <c r="A35" s="2"/>
      <c r="B35" s="9"/>
      <c r="C35" s="11"/>
      <c r="D35" s="68" t="s">
        <v>389</v>
      </c>
      <c r="E35" s="72"/>
      <c r="F35" s="72"/>
      <c r="G35" s="72"/>
      <c r="H35" s="72"/>
      <c r="I35" s="72"/>
      <c r="J35" s="72"/>
      <c r="K35" s="72"/>
      <c r="L35" s="67"/>
      <c r="M35" s="11"/>
      <c r="N35" s="9"/>
      <c r="O35" s="2"/>
    </row>
    <row r="36" spans="1:15" ht="18" customHeight="1" x14ac:dyDescent="0.2">
      <c r="A36" s="2"/>
      <c r="B36" s="9"/>
      <c r="C36" s="11"/>
      <c r="D36" s="66"/>
      <c r="E36" s="72"/>
      <c r="F36" s="72"/>
      <c r="G36" s="72"/>
      <c r="H36" s="72"/>
      <c r="I36" s="72"/>
      <c r="J36" s="72"/>
      <c r="K36" s="72"/>
      <c r="L36" s="67"/>
      <c r="M36" s="11"/>
      <c r="N36" s="9"/>
      <c r="O36" s="2"/>
    </row>
    <row r="37" spans="1:15" ht="18" customHeight="1" x14ac:dyDescent="0.2">
      <c r="A37" s="2"/>
      <c r="B37" s="9"/>
      <c r="C37" s="11"/>
      <c r="D37" s="66"/>
      <c r="E37" s="72"/>
      <c r="F37" s="72"/>
      <c r="G37" s="72"/>
      <c r="H37" s="72"/>
      <c r="I37" s="72"/>
      <c r="J37" s="72"/>
      <c r="K37" s="72"/>
      <c r="L37" s="67"/>
      <c r="M37" s="11"/>
      <c r="N37" s="9"/>
      <c r="O37" s="2"/>
    </row>
    <row r="38" spans="1:15" ht="18" customHeight="1" x14ac:dyDescent="0.2">
      <c r="A38" s="2"/>
      <c r="B38" s="9"/>
      <c r="C38" s="11"/>
      <c r="D38" s="66"/>
      <c r="E38" s="72"/>
      <c r="F38" s="72"/>
      <c r="G38" s="72"/>
      <c r="H38" s="72"/>
      <c r="I38" s="72"/>
      <c r="J38" s="72"/>
      <c r="K38" s="72"/>
      <c r="L38" s="67"/>
      <c r="M38" s="11"/>
      <c r="N38" s="9"/>
      <c r="O38" s="2"/>
    </row>
    <row r="39" spans="1:15" ht="18" customHeight="1" x14ac:dyDescent="0.2">
      <c r="A39" s="2"/>
      <c r="B39" s="9"/>
      <c r="C39" s="11"/>
      <c r="D39" s="66"/>
      <c r="E39" s="72"/>
      <c r="F39" s="72"/>
      <c r="G39" s="72"/>
      <c r="H39" s="72"/>
      <c r="I39" s="72"/>
      <c r="J39" s="72"/>
      <c r="K39" s="72"/>
      <c r="L39" s="67"/>
      <c r="M39" s="11"/>
      <c r="N39" s="9"/>
      <c r="O39" s="2"/>
    </row>
    <row r="40" spans="1:15" ht="18" customHeight="1" x14ac:dyDescent="0.2">
      <c r="A40" s="2"/>
      <c r="B40" s="9"/>
      <c r="C40" s="11"/>
      <c r="D40" s="66"/>
      <c r="E40" s="72"/>
      <c r="F40" s="72"/>
      <c r="G40" s="72"/>
      <c r="H40" s="72"/>
      <c r="I40" s="72"/>
      <c r="J40" s="72"/>
      <c r="K40" s="72"/>
      <c r="L40" s="67"/>
      <c r="M40" s="11"/>
      <c r="N40" s="9"/>
      <c r="O40" s="2"/>
    </row>
    <row r="41" spans="1:15" ht="18" customHeight="1" x14ac:dyDescent="0.2">
      <c r="A41" s="2"/>
      <c r="B41" s="9"/>
      <c r="C41" s="11"/>
      <c r="D41" s="66"/>
      <c r="E41" s="72"/>
      <c r="F41" s="72"/>
      <c r="G41" s="72"/>
      <c r="H41" s="72"/>
      <c r="I41" s="72"/>
      <c r="J41" s="72"/>
      <c r="K41" s="72"/>
      <c r="L41" s="67"/>
      <c r="M41" s="11"/>
      <c r="N41" s="9"/>
      <c r="O41" s="2"/>
    </row>
    <row r="42" spans="1:15" ht="18" customHeight="1" x14ac:dyDescent="0.2">
      <c r="A42" s="2"/>
      <c r="B42" s="9"/>
      <c r="C42" s="11"/>
      <c r="D42" s="66"/>
      <c r="E42" s="72"/>
      <c r="F42" s="72"/>
      <c r="G42" s="72"/>
      <c r="H42" s="72"/>
      <c r="I42" s="72"/>
      <c r="J42" s="72"/>
      <c r="K42" s="72"/>
      <c r="L42" s="67"/>
      <c r="M42" s="11"/>
      <c r="N42" s="9"/>
      <c r="O42" s="2"/>
    </row>
    <row r="43" spans="1:15" ht="18" customHeight="1" x14ac:dyDescent="0.2">
      <c r="A43" s="2"/>
      <c r="B43" s="9"/>
      <c r="C43" s="11"/>
      <c r="D43" s="66"/>
      <c r="E43" s="72"/>
      <c r="F43" s="72"/>
      <c r="G43" s="72"/>
      <c r="H43" s="72"/>
      <c r="I43" s="72"/>
      <c r="J43" s="72"/>
      <c r="K43" s="72"/>
      <c r="L43" s="67"/>
      <c r="M43" s="11"/>
      <c r="N43" s="9"/>
      <c r="O43" s="2"/>
    </row>
    <row r="44" spans="1:15" ht="18" customHeight="1" x14ac:dyDescent="0.2">
      <c r="A44" s="2"/>
      <c r="B44" s="9"/>
      <c r="C44" s="11"/>
      <c r="D44" s="66"/>
      <c r="E44" s="72"/>
      <c r="F44" s="72"/>
      <c r="G44" s="72"/>
      <c r="H44" s="72"/>
      <c r="I44" s="72"/>
      <c r="J44" s="72"/>
      <c r="K44" s="72"/>
      <c r="L44" s="67"/>
      <c r="M44" s="11"/>
      <c r="N44" s="9"/>
      <c r="O44" s="2"/>
    </row>
    <row r="45" spans="1:15" ht="18" customHeight="1" x14ac:dyDescent="0.2">
      <c r="A45" s="2"/>
      <c r="B45" s="9"/>
      <c r="C45" s="11"/>
      <c r="D45" s="66"/>
      <c r="E45" s="72"/>
      <c r="F45" s="72"/>
      <c r="G45" s="72"/>
      <c r="H45" s="72"/>
      <c r="I45" s="72"/>
      <c r="J45" s="72"/>
      <c r="K45" s="72"/>
      <c r="L45" s="67"/>
      <c r="M45" s="11"/>
      <c r="N45" s="9"/>
      <c r="O45" s="2"/>
    </row>
    <row r="46" spans="1:15" ht="18" customHeight="1" x14ac:dyDescent="0.2">
      <c r="A46" s="2"/>
      <c r="B46" s="9"/>
      <c r="C46" s="11"/>
      <c r="D46" s="66"/>
      <c r="E46" s="72"/>
      <c r="F46" s="72"/>
      <c r="G46" s="72"/>
      <c r="H46" s="72"/>
      <c r="I46" s="72"/>
      <c r="J46" s="72"/>
      <c r="K46" s="72"/>
      <c r="L46" s="67"/>
      <c r="M46" s="11"/>
      <c r="N46" s="9"/>
      <c r="O46" s="2"/>
    </row>
    <row r="47" spans="1:15" ht="18" customHeight="1" x14ac:dyDescent="0.2">
      <c r="A47" s="2"/>
      <c r="B47" s="9"/>
      <c r="C47" s="11"/>
      <c r="D47" s="66"/>
      <c r="E47" s="72"/>
      <c r="F47" s="72"/>
      <c r="G47" s="72"/>
      <c r="H47" s="72"/>
      <c r="I47" s="72"/>
      <c r="J47" s="72"/>
      <c r="K47" s="72"/>
      <c r="L47" s="67"/>
      <c r="M47" s="11"/>
      <c r="N47" s="9"/>
      <c r="O47" s="2"/>
    </row>
    <row r="48" spans="1:15" ht="18" customHeight="1" x14ac:dyDescent="0.2">
      <c r="A48" s="2"/>
      <c r="B48" s="9"/>
      <c r="C48" s="11"/>
      <c r="D48" s="66"/>
      <c r="E48" s="72"/>
      <c r="F48" s="72"/>
      <c r="G48" s="72"/>
      <c r="H48" s="72"/>
      <c r="I48" s="72"/>
      <c r="J48" s="72"/>
      <c r="K48" s="72"/>
      <c r="L48" s="67"/>
      <c r="M48" s="11"/>
      <c r="N48" s="9"/>
      <c r="O48" s="2"/>
    </row>
    <row r="49" spans="1:15" ht="18" customHeight="1" x14ac:dyDescent="0.2">
      <c r="A49" s="2"/>
      <c r="B49" s="9"/>
      <c r="C49" s="11"/>
      <c r="D49" s="66"/>
      <c r="E49" s="72"/>
      <c r="F49" s="72"/>
      <c r="G49" s="72"/>
      <c r="H49" s="72"/>
      <c r="I49" s="72"/>
      <c r="J49" s="72"/>
      <c r="K49" s="72"/>
      <c r="L49" s="67"/>
      <c r="M49" s="11"/>
      <c r="N49" s="9"/>
      <c r="O49" s="2"/>
    </row>
    <row r="50" spans="1:15" ht="18" customHeight="1" x14ac:dyDescent="0.2">
      <c r="A50" s="2"/>
      <c r="B50" s="9"/>
      <c r="C50" s="11"/>
      <c r="D50" s="66"/>
      <c r="E50" s="72"/>
      <c r="F50" s="72"/>
      <c r="G50" s="72"/>
      <c r="H50" s="72"/>
      <c r="I50" s="72"/>
      <c r="J50" s="72"/>
      <c r="K50" s="72"/>
      <c r="L50" s="67"/>
      <c r="M50" s="11"/>
      <c r="N50" s="9"/>
      <c r="O50" s="2"/>
    </row>
    <row r="51" spans="1:15" ht="18" customHeight="1" thickBot="1" x14ac:dyDescent="0.25">
      <c r="A51" s="2"/>
      <c r="B51" s="9"/>
      <c r="C51" s="11"/>
      <c r="D51" s="73"/>
      <c r="E51" s="74"/>
      <c r="F51" s="74"/>
      <c r="G51" s="74"/>
      <c r="H51" s="74"/>
      <c r="I51" s="74"/>
      <c r="J51" s="74"/>
      <c r="K51" s="74"/>
      <c r="L51" s="75"/>
      <c r="M51" s="11"/>
      <c r="N51" s="9"/>
      <c r="O51" s="2"/>
    </row>
    <row r="52" spans="1:15" ht="18" customHeight="1" thickTop="1" x14ac:dyDescent="0.2">
      <c r="A52" s="2"/>
      <c r="B52" s="9"/>
      <c r="C52" s="11"/>
      <c r="D52" s="11"/>
      <c r="E52" s="11"/>
      <c r="F52" s="11"/>
      <c r="G52" s="11"/>
      <c r="H52" s="11"/>
      <c r="I52" s="11"/>
      <c r="J52" s="11"/>
      <c r="K52" s="11"/>
      <c r="L52" s="11"/>
      <c r="M52" s="11"/>
      <c r="N52" s="9"/>
      <c r="O52" s="2"/>
    </row>
    <row r="53" spans="1:15" ht="12.75" customHeight="1" x14ac:dyDescent="0.2">
      <c r="A53" s="8"/>
      <c r="B53" s="9"/>
      <c r="C53" s="9"/>
      <c r="D53" s="9"/>
      <c r="E53" s="9"/>
      <c r="F53" s="9"/>
      <c r="G53" s="9"/>
      <c r="H53" s="9"/>
      <c r="I53" s="9"/>
      <c r="J53" s="9"/>
      <c r="K53" s="9"/>
      <c r="L53" s="9"/>
      <c r="M53" s="9"/>
      <c r="N53" s="9"/>
      <c r="O53" s="2"/>
    </row>
  </sheetData>
  <sheetProtection algorithmName="SHA-512" hashValue="HMwG/W5pytOdjE6LLaap8TH27LoyP/VY4Vi5yFJeVlNBFExCUaAdLgWsmUFt2XMElYb9A7By4cZlqfmhxoBQcw==" saltValue="0w6zlCICTpeAtupOwMzFuQ==" spinCount="100000" sheet="1" objects="1" scenarios="1"/>
  <mergeCells count="3">
    <mergeCell ref="D16:L17"/>
    <mergeCell ref="D14:L15"/>
    <mergeCell ref="D18:L19"/>
  </mergeCells>
  <phoneticPr fontId="5" type="noConversion"/>
  <pageMargins left="0" right="0" top="0.39370078740157499" bottom="0" header="0" footer="0"/>
  <pageSetup paperSize="9" orientation="portrait" blackAndWhite="1"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P50"/>
  <sheetViews>
    <sheetView showGridLines="0" zoomScaleNormal="100" workbookViewId="0"/>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2" width="13.28515625" style="22" customWidth="1"/>
    <col min="13" max="13" width="3" style="22" customWidth="1"/>
    <col min="14" max="14" width="2.42578125" style="22" customWidth="1"/>
    <col min="15" max="16384" width="9.140625" style="22"/>
  </cols>
  <sheetData>
    <row r="1" spans="1:15" x14ac:dyDescent="0.2">
      <c r="A1" s="18"/>
      <c r="B1" s="19"/>
      <c r="C1" s="20"/>
      <c r="D1" s="21"/>
      <c r="E1" s="21"/>
      <c r="F1" s="21"/>
      <c r="G1" s="21"/>
      <c r="H1" s="21"/>
      <c r="I1" s="21"/>
      <c r="J1" s="21"/>
      <c r="K1" s="21"/>
      <c r="L1" s="21"/>
      <c r="M1" s="21"/>
      <c r="N1" s="19"/>
    </row>
    <row r="2" spans="1:15" x14ac:dyDescent="0.2">
      <c r="A2" s="18"/>
      <c r="B2" s="19"/>
      <c r="C2" s="17"/>
      <c r="D2" s="17"/>
      <c r="E2" s="17"/>
      <c r="F2" s="17"/>
      <c r="G2" s="17"/>
      <c r="H2" s="17"/>
      <c r="I2" s="17"/>
      <c r="J2" s="17"/>
      <c r="K2" s="17"/>
      <c r="L2" s="17"/>
      <c r="M2" s="17"/>
      <c r="N2" s="19"/>
      <c r="O2" s="23"/>
    </row>
    <row r="3" spans="1:15" x14ac:dyDescent="0.2">
      <c r="A3" s="18"/>
      <c r="B3" s="19"/>
      <c r="C3" s="17"/>
      <c r="D3" s="24"/>
      <c r="E3" s="17"/>
      <c r="F3" s="17"/>
      <c r="G3" s="17"/>
      <c r="H3" s="17"/>
      <c r="I3" s="17"/>
      <c r="J3" s="17"/>
      <c r="K3" s="17"/>
      <c r="L3" s="17"/>
      <c r="M3" s="17"/>
      <c r="N3" s="19"/>
      <c r="O3" s="23"/>
    </row>
    <row r="4" spans="1:15" ht="12" customHeight="1" x14ac:dyDescent="0.2">
      <c r="A4" s="18"/>
      <c r="B4" s="19"/>
      <c r="C4" s="17"/>
      <c r="D4" s="17"/>
      <c r="E4" s="17"/>
      <c r="F4" s="17"/>
      <c r="G4" s="17"/>
      <c r="H4" s="17"/>
      <c r="I4" s="17"/>
      <c r="J4" s="17"/>
      <c r="K4" s="17"/>
      <c r="L4" s="17"/>
      <c r="M4" s="17"/>
      <c r="N4" s="19"/>
      <c r="O4" s="23"/>
    </row>
    <row r="5" spans="1:15" ht="12.75" customHeight="1" x14ac:dyDescent="0.2">
      <c r="A5" s="25"/>
      <c r="B5" s="26"/>
      <c r="C5" s="26"/>
      <c r="D5" s="26"/>
      <c r="E5" s="26"/>
      <c r="F5" s="26"/>
      <c r="G5" s="26"/>
      <c r="H5" s="26"/>
      <c r="I5" s="26"/>
      <c r="J5" s="26"/>
      <c r="K5" s="26"/>
      <c r="L5" s="26"/>
      <c r="M5" s="26"/>
      <c r="N5" s="26"/>
    </row>
    <row r="6" spans="1:15" s="17" customFormat="1" ht="18" customHeight="1" x14ac:dyDescent="0.2">
      <c r="A6" s="27" t="s">
        <v>134</v>
      </c>
      <c r="B6" s="26"/>
      <c r="C6" s="28"/>
      <c r="D6" s="29" t="str">
        <f>CONCATENATE("KWARTAALSTAAT ZVW ", jaar_id," ",kwartaal_id,"E KWARTAAL")</f>
        <v>KWARTAALSTAAT ZVW 2020 1E KWARTAAL</v>
      </c>
      <c r="E6" s="28"/>
      <c r="F6" s="28"/>
      <c r="G6" s="28"/>
      <c r="H6" s="28"/>
      <c r="I6" s="28"/>
      <c r="J6" s="30"/>
      <c r="K6" s="30"/>
      <c r="L6" s="28"/>
      <c r="M6" s="28"/>
      <c r="N6" s="26"/>
    </row>
    <row r="7" spans="1:15" ht="18" customHeight="1" x14ac:dyDescent="0.2">
      <c r="A7" s="18"/>
      <c r="B7" s="26"/>
      <c r="C7" s="28"/>
      <c r="D7" s="29" t="str">
        <f>IF(naw_uzovi_zorgverzekeraar&lt;&gt;"0000",CONCATENATE(UPPER(naw_naam_zorgverzekeraar),", ",UPPER(naw_plaats_zorgverzekeraar)),"")</f>
        <v/>
      </c>
      <c r="E7" s="29"/>
      <c r="F7" s="29"/>
      <c r="G7" s="29"/>
      <c r="H7" s="29"/>
      <c r="I7" s="29"/>
      <c r="J7" s="29"/>
      <c r="K7" s="29"/>
      <c r="L7" s="31" t="str">
        <f>CONCATENATE("UZOVI: ",naw_uzovi_zorgverzekeraar)</f>
        <v>UZOVI: 0000</v>
      </c>
      <c r="M7" s="29"/>
      <c r="N7" s="26"/>
      <c r="O7" s="17"/>
    </row>
    <row r="8" spans="1:15" ht="18" customHeight="1" x14ac:dyDescent="0.2">
      <c r="A8" s="17"/>
      <c r="B8" s="26"/>
      <c r="C8" s="36"/>
      <c r="D8" s="39" t="s">
        <v>75</v>
      </c>
      <c r="E8" s="29"/>
      <c r="F8" s="29"/>
      <c r="G8" s="29"/>
      <c r="H8" s="29"/>
      <c r="I8" s="29"/>
      <c r="J8" s="29"/>
      <c r="K8" s="29"/>
      <c r="L8" s="29"/>
      <c r="M8" s="29"/>
      <c r="N8" s="26"/>
      <c r="O8" s="17"/>
    </row>
    <row r="9" spans="1:15" ht="18" customHeight="1" x14ac:dyDescent="0.2">
      <c r="A9" s="17"/>
      <c r="B9" s="26"/>
      <c r="C9" s="36"/>
      <c r="D9" s="37"/>
      <c r="E9" s="29"/>
      <c r="F9" s="29"/>
      <c r="G9" s="29"/>
      <c r="H9" s="29"/>
      <c r="I9" s="29"/>
      <c r="J9" s="29"/>
      <c r="K9" s="29"/>
      <c r="L9" s="29"/>
      <c r="M9" s="29"/>
      <c r="N9" s="26"/>
      <c r="O9" s="17"/>
    </row>
    <row r="10" spans="1:15" ht="18" customHeight="1" x14ac:dyDescent="0.2">
      <c r="A10" s="17"/>
      <c r="B10" s="26"/>
      <c r="C10" s="36"/>
      <c r="D10" s="37"/>
      <c r="E10" s="29"/>
      <c r="F10" s="29"/>
      <c r="G10" s="29"/>
      <c r="H10" s="29"/>
      <c r="I10" s="29"/>
      <c r="J10" s="29"/>
      <c r="K10" s="29"/>
      <c r="L10" s="29"/>
      <c r="M10" s="29"/>
      <c r="N10" s="26"/>
      <c r="O10" s="17"/>
    </row>
    <row r="11" spans="1:15" ht="18" customHeight="1" x14ac:dyDescent="0.2">
      <c r="A11" s="17"/>
      <c r="B11" s="26"/>
      <c r="C11" s="36"/>
      <c r="D11" s="37"/>
      <c r="E11" s="29"/>
      <c r="F11" s="29"/>
      <c r="G11" s="29"/>
      <c r="H11" s="29"/>
      <c r="I11" s="29"/>
      <c r="J11" s="29"/>
      <c r="K11" s="29"/>
      <c r="L11" s="29"/>
      <c r="M11" s="29"/>
      <c r="N11" s="26"/>
      <c r="O11" s="17"/>
    </row>
    <row r="12" spans="1:15" ht="18" customHeight="1" x14ac:dyDescent="0.2">
      <c r="A12" s="17"/>
      <c r="B12" s="26"/>
      <c r="C12" s="36"/>
      <c r="D12" s="37"/>
      <c r="E12" s="29"/>
      <c r="F12" s="29"/>
      <c r="G12" s="29"/>
      <c r="H12" s="29"/>
      <c r="I12" s="29"/>
      <c r="J12" s="29"/>
      <c r="K12" s="29"/>
      <c r="L12" s="29"/>
      <c r="M12" s="29"/>
      <c r="N12" s="26"/>
      <c r="O12" s="17"/>
    </row>
    <row r="13" spans="1:15" ht="18" customHeight="1" x14ac:dyDescent="0.2">
      <c r="A13" s="17"/>
      <c r="B13" s="26"/>
      <c r="C13" s="36"/>
      <c r="D13" s="37"/>
      <c r="E13" s="29"/>
      <c r="F13" s="29"/>
      <c r="G13" s="29"/>
      <c r="H13" s="29"/>
      <c r="I13" s="29"/>
      <c r="J13" s="29"/>
      <c r="K13" s="29"/>
      <c r="L13" s="29"/>
      <c r="M13" s="29"/>
      <c r="N13" s="26"/>
      <c r="O13" s="17"/>
    </row>
    <row r="14" spans="1:15" ht="18" customHeight="1" x14ac:dyDescent="0.2">
      <c r="A14" s="17"/>
      <c r="B14" s="26"/>
      <c r="C14" s="36"/>
      <c r="D14" s="37"/>
      <c r="E14" s="29"/>
      <c r="F14" s="29"/>
      <c r="G14" s="29"/>
      <c r="H14" s="29"/>
      <c r="I14" s="29"/>
      <c r="J14" s="29"/>
      <c r="K14" s="29"/>
      <c r="L14" s="29"/>
      <c r="M14" s="29"/>
      <c r="N14" s="26"/>
      <c r="O14" s="17"/>
    </row>
    <row r="15" spans="1:15" ht="18" customHeight="1" x14ac:dyDescent="0.2">
      <c r="A15" s="17"/>
      <c r="B15" s="26"/>
      <c r="C15" s="36"/>
      <c r="D15" s="37"/>
      <c r="E15" s="29"/>
      <c r="F15" s="29"/>
      <c r="G15" s="29"/>
      <c r="H15" s="29"/>
      <c r="I15" s="29"/>
      <c r="J15" s="29"/>
      <c r="K15" s="29"/>
      <c r="L15" s="29"/>
      <c r="M15" s="29"/>
      <c r="N15" s="26"/>
      <c r="O15" s="17"/>
    </row>
    <row r="16" spans="1:15" ht="18" customHeight="1" x14ac:dyDescent="0.2">
      <c r="A16" s="17"/>
      <c r="B16" s="26"/>
      <c r="C16" s="36"/>
      <c r="D16" s="37"/>
      <c r="E16" s="29"/>
      <c r="F16" s="29"/>
      <c r="G16" s="29"/>
      <c r="H16" s="29"/>
      <c r="I16" s="29"/>
      <c r="J16" s="29"/>
      <c r="K16" s="29"/>
      <c r="L16" s="29"/>
      <c r="M16" s="29"/>
      <c r="N16" s="26"/>
      <c r="O16" s="17"/>
    </row>
    <row r="17" spans="1:16" ht="18" customHeight="1" x14ac:dyDescent="0.2">
      <c r="A17" s="17"/>
      <c r="B17" s="26"/>
      <c r="C17" s="36"/>
      <c r="D17" s="37"/>
      <c r="E17" s="29"/>
      <c r="F17" s="29"/>
      <c r="G17" s="29"/>
      <c r="H17" s="29"/>
      <c r="I17" s="29"/>
      <c r="J17" s="29"/>
      <c r="K17" s="29"/>
      <c r="L17" s="29"/>
      <c r="M17" s="29"/>
      <c r="N17" s="26"/>
      <c r="O17" s="17"/>
    </row>
    <row r="18" spans="1:16" ht="18" customHeight="1" x14ac:dyDescent="0.2">
      <c r="A18" s="17"/>
      <c r="B18" s="26"/>
      <c r="C18" s="36"/>
      <c r="D18" s="37"/>
      <c r="E18" s="29"/>
      <c r="F18" s="29"/>
      <c r="G18" s="29"/>
      <c r="H18" s="29"/>
      <c r="I18" s="29"/>
      <c r="J18" s="29"/>
      <c r="K18" s="29"/>
      <c r="L18" s="29"/>
      <c r="M18" s="29"/>
      <c r="N18" s="26"/>
      <c r="O18" s="17"/>
      <c r="P18" s="17"/>
    </row>
    <row r="19" spans="1:16" ht="18" customHeight="1" x14ac:dyDescent="0.2">
      <c r="A19" s="17"/>
      <c r="B19" s="26"/>
      <c r="C19" s="36"/>
      <c r="D19" s="37"/>
      <c r="E19" s="29"/>
      <c r="F19" s="29"/>
      <c r="G19" s="29"/>
      <c r="H19" s="29"/>
      <c r="I19" s="29"/>
      <c r="J19" s="29"/>
      <c r="K19" s="29"/>
      <c r="L19" s="29"/>
      <c r="M19" s="29"/>
      <c r="N19" s="26"/>
      <c r="O19" s="17"/>
    </row>
    <row r="20" spans="1:16" ht="18" customHeight="1" x14ac:dyDescent="0.2">
      <c r="A20" s="17"/>
      <c r="B20" s="26"/>
      <c r="C20" s="36"/>
      <c r="D20" s="37"/>
      <c r="E20" s="29"/>
      <c r="F20" s="29"/>
      <c r="G20" s="29"/>
      <c r="H20" s="29"/>
      <c r="I20" s="29"/>
      <c r="J20" s="29"/>
      <c r="K20" s="29"/>
      <c r="L20" s="29"/>
      <c r="M20" s="29"/>
      <c r="N20" s="26"/>
      <c r="O20" s="17"/>
    </row>
    <row r="21" spans="1:16" ht="18" customHeight="1" x14ac:dyDescent="0.2">
      <c r="A21" s="18"/>
      <c r="B21" s="26"/>
      <c r="C21" s="36"/>
      <c r="D21" s="37"/>
      <c r="E21" s="29"/>
      <c r="F21" s="29"/>
      <c r="G21" s="29"/>
      <c r="H21" s="29"/>
      <c r="I21" s="29"/>
      <c r="J21" s="29"/>
      <c r="K21" s="29"/>
      <c r="L21" s="29"/>
      <c r="M21" s="29"/>
      <c r="N21" s="26"/>
      <c r="O21" s="17"/>
    </row>
    <row r="22" spans="1:16" ht="18" customHeight="1" x14ac:dyDescent="0.2">
      <c r="A22" s="18"/>
      <c r="B22" s="26"/>
      <c r="C22" s="36"/>
      <c r="D22" s="37"/>
      <c r="E22" s="29"/>
      <c r="F22" s="29"/>
      <c r="G22" s="29"/>
      <c r="H22" s="29"/>
      <c r="I22" s="29"/>
      <c r="J22" s="29"/>
      <c r="K22" s="29"/>
      <c r="L22" s="29"/>
      <c r="M22" s="29"/>
      <c r="N22" s="26"/>
      <c r="O22" s="17"/>
    </row>
    <row r="23" spans="1:16" ht="18" customHeight="1" x14ac:dyDescent="0.2">
      <c r="A23" s="18"/>
      <c r="B23" s="26"/>
      <c r="C23" s="36"/>
      <c r="D23" s="37"/>
      <c r="E23" s="29"/>
      <c r="F23" s="29"/>
      <c r="G23" s="29"/>
      <c r="H23" s="29"/>
      <c r="I23" s="29"/>
      <c r="J23" s="29"/>
      <c r="K23" s="29"/>
      <c r="L23" s="29"/>
      <c r="M23" s="29"/>
      <c r="N23" s="26"/>
      <c r="O23" s="17"/>
    </row>
    <row r="24" spans="1:16" ht="18" customHeight="1" x14ac:dyDescent="0.2">
      <c r="A24" s="18"/>
      <c r="B24" s="26"/>
      <c r="C24" s="36"/>
      <c r="D24" s="37"/>
      <c r="E24" s="29"/>
      <c r="F24" s="29"/>
      <c r="G24" s="29"/>
      <c r="H24" s="29"/>
      <c r="I24" s="29"/>
      <c r="J24" s="29"/>
      <c r="K24" s="29"/>
      <c r="L24" s="29"/>
      <c r="M24" s="29"/>
      <c r="N24" s="26"/>
      <c r="O24" s="17"/>
    </row>
    <row r="25" spans="1:16" ht="18" customHeight="1" x14ac:dyDescent="0.2">
      <c r="A25" s="18"/>
      <c r="B25" s="26"/>
      <c r="C25" s="36"/>
      <c r="D25" s="37"/>
      <c r="E25" s="29"/>
      <c r="F25" s="29"/>
      <c r="G25" s="29"/>
      <c r="H25" s="29"/>
      <c r="I25" s="29"/>
      <c r="J25" s="29"/>
      <c r="K25" s="29"/>
      <c r="L25" s="29"/>
      <c r="M25" s="29"/>
      <c r="N25" s="26"/>
      <c r="O25" s="17"/>
    </row>
    <row r="26" spans="1:16" ht="18" customHeight="1" x14ac:dyDescent="0.2">
      <c r="A26" s="18"/>
      <c r="B26" s="26"/>
      <c r="C26" s="36"/>
      <c r="D26" s="37"/>
      <c r="E26" s="29"/>
      <c r="F26" s="29"/>
      <c r="G26" s="29"/>
      <c r="H26" s="29"/>
      <c r="I26" s="29"/>
      <c r="J26" s="29"/>
      <c r="K26" s="29"/>
      <c r="L26" s="29"/>
      <c r="M26" s="29"/>
      <c r="N26" s="26"/>
      <c r="O26" s="17"/>
    </row>
    <row r="27" spans="1:16" ht="18" customHeight="1" x14ac:dyDescent="0.2">
      <c r="A27" s="18"/>
      <c r="B27" s="26"/>
      <c r="C27" s="36"/>
      <c r="D27" s="37"/>
      <c r="E27" s="29"/>
      <c r="F27" s="29"/>
      <c r="G27" s="29"/>
      <c r="H27" s="29"/>
      <c r="I27" s="29"/>
      <c r="J27" s="29"/>
      <c r="K27" s="29"/>
      <c r="L27" s="29"/>
      <c r="M27" s="29"/>
      <c r="N27" s="26"/>
      <c r="O27" s="17"/>
    </row>
    <row r="28" spans="1:16" ht="18" customHeight="1" x14ac:dyDescent="0.2">
      <c r="A28" s="18"/>
      <c r="B28" s="26"/>
      <c r="C28" s="36"/>
      <c r="D28" s="37"/>
      <c r="E28" s="29"/>
      <c r="F28" s="29"/>
      <c r="G28" s="29"/>
      <c r="H28" s="29"/>
      <c r="I28" s="29"/>
      <c r="J28" s="29"/>
      <c r="K28" s="29"/>
      <c r="L28" s="29"/>
      <c r="M28" s="29"/>
      <c r="N28" s="26"/>
      <c r="O28" s="17"/>
    </row>
    <row r="29" spans="1:16" ht="18" customHeight="1" x14ac:dyDescent="0.2">
      <c r="A29" s="18"/>
      <c r="B29" s="26"/>
      <c r="C29" s="36"/>
      <c r="D29" s="37"/>
      <c r="E29" s="29"/>
      <c r="F29" s="29"/>
      <c r="G29" s="29"/>
      <c r="H29" s="29"/>
      <c r="I29" s="29"/>
      <c r="J29" s="29"/>
      <c r="K29" s="29"/>
      <c r="L29" s="29"/>
      <c r="M29" s="29"/>
      <c r="N29" s="26"/>
      <c r="O29" s="17"/>
    </row>
    <row r="30" spans="1:16" ht="18" customHeight="1" x14ac:dyDescent="0.2">
      <c r="A30" s="17"/>
      <c r="B30" s="26"/>
      <c r="C30" s="36"/>
      <c r="D30" s="37"/>
      <c r="E30" s="29"/>
      <c r="F30" s="29"/>
      <c r="G30" s="29"/>
      <c r="H30" s="29"/>
      <c r="I30" s="29"/>
      <c r="J30" s="29"/>
      <c r="K30" s="29"/>
      <c r="L30" s="29"/>
      <c r="M30" s="29"/>
      <c r="N30" s="26"/>
      <c r="O30" s="17"/>
    </row>
    <row r="31" spans="1:16" ht="18" customHeight="1" x14ac:dyDescent="0.2">
      <c r="A31" s="17"/>
      <c r="B31" s="26"/>
      <c r="C31" s="36"/>
      <c r="D31" s="37"/>
      <c r="E31" s="29"/>
      <c r="F31" s="29"/>
      <c r="G31" s="29"/>
      <c r="H31" s="29"/>
      <c r="I31" s="29"/>
      <c r="J31" s="29"/>
      <c r="K31" s="29"/>
      <c r="L31" s="29"/>
      <c r="M31" s="29"/>
      <c r="N31" s="26"/>
      <c r="O31" s="17"/>
    </row>
    <row r="32" spans="1:16" ht="18" customHeight="1" x14ac:dyDescent="0.2">
      <c r="A32" s="17"/>
      <c r="B32" s="26"/>
      <c r="C32" s="36"/>
      <c r="D32" s="37"/>
      <c r="E32" s="29"/>
      <c r="F32" s="29"/>
      <c r="G32" s="29"/>
      <c r="H32" s="29"/>
      <c r="I32" s="29"/>
      <c r="J32" s="29"/>
      <c r="K32" s="29"/>
      <c r="L32" s="29"/>
      <c r="M32" s="29"/>
      <c r="N32" s="26"/>
      <c r="O32" s="17"/>
    </row>
    <row r="33" spans="1:15" ht="18" customHeight="1" x14ac:dyDescent="0.2">
      <c r="A33" s="17"/>
      <c r="B33" s="26"/>
      <c r="C33" s="36"/>
      <c r="D33" s="37"/>
      <c r="E33" s="29"/>
      <c r="F33" s="29"/>
      <c r="G33" s="29"/>
      <c r="H33" s="29"/>
      <c r="I33" s="29"/>
      <c r="J33" s="29"/>
      <c r="K33" s="29"/>
      <c r="L33" s="29"/>
      <c r="M33" s="29"/>
      <c r="N33" s="26"/>
      <c r="O33" s="17"/>
    </row>
    <row r="34" spans="1:15" ht="18" customHeight="1" x14ac:dyDescent="0.2">
      <c r="A34" s="17"/>
      <c r="B34" s="26"/>
      <c r="C34" s="36"/>
      <c r="D34" s="37"/>
      <c r="E34" s="29"/>
      <c r="F34" s="29"/>
      <c r="G34" s="29"/>
      <c r="H34" s="29"/>
      <c r="I34" s="29"/>
      <c r="J34" s="29"/>
      <c r="K34" s="29"/>
      <c r="L34" s="29"/>
      <c r="M34" s="29"/>
      <c r="N34" s="26"/>
      <c r="O34" s="17"/>
    </row>
    <row r="35" spans="1:15" ht="18" customHeight="1" x14ac:dyDescent="0.2">
      <c r="A35" s="17"/>
      <c r="B35" s="26"/>
      <c r="C35" s="36"/>
      <c r="D35" s="37"/>
      <c r="E35" s="29"/>
      <c r="F35" s="29"/>
      <c r="G35" s="29"/>
      <c r="H35" s="29"/>
      <c r="I35" s="29"/>
      <c r="J35" s="29"/>
      <c r="K35" s="29"/>
      <c r="L35" s="29"/>
      <c r="M35" s="29"/>
      <c r="N35" s="26"/>
      <c r="O35" s="17"/>
    </row>
    <row r="36" spans="1:15" ht="18" customHeight="1" x14ac:dyDescent="0.2">
      <c r="A36" s="17"/>
      <c r="B36" s="26"/>
      <c r="C36" s="36"/>
      <c r="D36" s="37"/>
      <c r="E36" s="29"/>
      <c r="F36" s="29"/>
      <c r="G36" s="29"/>
      <c r="H36" s="29"/>
      <c r="I36" s="29"/>
      <c r="J36" s="29"/>
      <c r="K36" s="29"/>
      <c r="L36" s="29"/>
      <c r="M36" s="29"/>
      <c r="N36" s="26"/>
      <c r="O36" s="17"/>
    </row>
    <row r="37" spans="1:15" ht="18" customHeight="1" x14ac:dyDescent="0.2">
      <c r="A37" s="17"/>
      <c r="B37" s="26"/>
      <c r="C37" s="36"/>
      <c r="D37" s="37"/>
      <c r="E37" s="29"/>
      <c r="F37" s="29"/>
      <c r="G37" s="29"/>
      <c r="H37" s="29"/>
      <c r="I37" s="29"/>
      <c r="J37" s="29"/>
      <c r="K37" s="29"/>
      <c r="L37" s="29"/>
      <c r="M37" s="29"/>
      <c r="N37" s="26"/>
      <c r="O37" s="17"/>
    </row>
    <row r="38" spans="1:15" ht="18" customHeight="1" x14ac:dyDescent="0.2">
      <c r="A38" s="18"/>
      <c r="B38" s="26"/>
      <c r="C38" s="36"/>
      <c r="D38" s="37"/>
      <c r="E38" s="29"/>
      <c r="F38" s="29"/>
      <c r="G38" s="29"/>
      <c r="H38" s="29"/>
      <c r="I38" s="29"/>
      <c r="J38" s="29"/>
      <c r="K38" s="29"/>
      <c r="L38" s="29"/>
      <c r="M38" s="29"/>
      <c r="N38" s="26"/>
      <c r="O38" s="17"/>
    </row>
    <row r="39" spans="1:15" ht="18" customHeight="1" x14ac:dyDescent="0.2">
      <c r="A39" s="18"/>
      <c r="B39" s="26"/>
      <c r="C39" s="36"/>
      <c r="D39" s="37"/>
      <c r="E39" s="29"/>
      <c r="F39" s="29"/>
      <c r="G39" s="29"/>
      <c r="H39" s="29"/>
      <c r="I39" s="29"/>
      <c r="J39" s="29"/>
      <c r="K39" s="29"/>
      <c r="L39" s="29"/>
      <c r="M39" s="29"/>
      <c r="N39" s="26"/>
      <c r="O39" s="17"/>
    </row>
    <row r="40" spans="1:15" ht="18" customHeight="1" x14ac:dyDescent="0.2">
      <c r="A40" s="18"/>
      <c r="B40" s="26"/>
      <c r="C40" s="36"/>
      <c r="D40" s="37"/>
      <c r="E40" s="29"/>
      <c r="F40" s="29"/>
      <c r="G40" s="29"/>
      <c r="H40" s="29"/>
      <c r="I40" s="29"/>
      <c r="J40" s="29"/>
      <c r="K40" s="29"/>
      <c r="L40" s="29"/>
      <c r="M40" s="29"/>
      <c r="N40" s="26"/>
      <c r="O40" s="17"/>
    </row>
    <row r="41" spans="1:15" ht="18" customHeight="1" x14ac:dyDescent="0.2">
      <c r="A41" s="18"/>
      <c r="B41" s="26"/>
      <c r="C41" s="36"/>
      <c r="D41" s="37"/>
      <c r="E41" s="29"/>
      <c r="F41" s="29"/>
      <c r="G41" s="29"/>
      <c r="H41" s="29"/>
      <c r="I41" s="29"/>
      <c r="J41" s="29"/>
      <c r="K41" s="29"/>
      <c r="L41" s="29"/>
      <c r="M41" s="29"/>
      <c r="N41" s="26"/>
      <c r="O41" s="17"/>
    </row>
    <row r="42" spans="1:15" ht="18" customHeight="1" x14ac:dyDescent="0.2">
      <c r="A42" s="18"/>
      <c r="B42" s="26"/>
      <c r="C42" s="36"/>
      <c r="D42" s="37"/>
      <c r="E42" s="29"/>
      <c r="F42" s="29"/>
      <c r="G42" s="29"/>
      <c r="H42" s="29"/>
      <c r="I42" s="29"/>
      <c r="J42" s="29"/>
      <c r="K42" s="29"/>
      <c r="L42" s="29"/>
      <c r="M42" s="29"/>
      <c r="N42" s="26"/>
      <c r="O42" s="17"/>
    </row>
    <row r="43" spans="1:15" ht="18" customHeight="1" x14ac:dyDescent="0.2">
      <c r="A43" s="18"/>
      <c r="B43" s="26"/>
      <c r="C43" s="36"/>
      <c r="D43" s="37"/>
      <c r="E43" s="29"/>
      <c r="F43" s="29"/>
      <c r="G43" s="29"/>
      <c r="H43" s="29"/>
      <c r="I43" s="29"/>
      <c r="J43" s="29"/>
      <c r="K43" s="29"/>
      <c r="L43" s="29"/>
      <c r="M43" s="29"/>
      <c r="N43" s="26"/>
      <c r="O43" s="17"/>
    </row>
    <row r="44" spans="1:15" ht="18" customHeight="1" x14ac:dyDescent="0.2">
      <c r="A44" s="18"/>
      <c r="B44" s="26"/>
      <c r="C44" s="36"/>
      <c r="D44" s="37"/>
      <c r="E44" s="29"/>
      <c r="F44" s="29"/>
      <c r="G44" s="29"/>
      <c r="H44" s="29"/>
      <c r="I44" s="29"/>
      <c r="J44" s="29"/>
      <c r="K44" s="29"/>
      <c r="L44" s="29"/>
      <c r="M44" s="29"/>
      <c r="N44" s="26"/>
      <c r="O44" s="17"/>
    </row>
    <row r="45" spans="1:15" ht="18" customHeight="1" x14ac:dyDescent="0.2">
      <c r="A45" s="18"/>
      <c r="B45" s="26"/>
      <c r="C45" s="36"/>
      <c r="D45" s="37"/>
      <c r="E45" s="29"/>
      <c r="F45" s="29"/>
      <c r="G45" s="29"/>
      <c r="H45" s="29"/>
      <c r="I45" s="29"/>
      <c r="J45" s="29"/>
      <c r="K45" s="29"/>
      <c r="L45" s="29"/>
      <c r="M45" s="29"/>
      <c r="N45" s="26"/>
      <c r="O45" s="17"/>
    </row>
    <row r="46" spans="1:15" ht="18" customHeight="1" x14ac:dyDescent="0.2">
      <c r="A46" s="18"/>
      <c r="B46" s="26"/>
      <c r="C46" s="36"/>
      <c r="D46" s="37"/>
      <c r="E46" s="29"/>
      <c r="F46" s="29"/>
      <c r="G46" s="29"/>
      <c r="H46" s="29"/>
      <c r="I46" s="29"/>
      <c r="J46" s="29"/>
      <c r="K46" s="29"/>
      <c r="L46" s="29"/>
      <c r="M46" s="29"/>
      <c r="N46" s="26"/>
      <c r="O46" s="17"/>
    </row>
    <row r="47" spans="1:15" ht="18" customHeight="1" x14ac:dyDescent="0.2">
      <c r="A47" s="18"/>
      <c r="B47" s="26"/>
      <c r="C47" s="36"/>
      <c r="D47" s="37"/>
      <c r="E47" s="29"/>
      <c r="F47" s="29"/>
      <c r="G47" s="29"/>
      <c r="H47" s="29"/>
      <c r="I47" s="29"/>
      <c r="J47" s="29"/>
      <c r="K47" s="29"/>
      <c r="L47" s="29"/>
      <c r="M47" s="29"/>
      <c r="N47" s="26"/>
      <c r="O47" s="17"/>
    </row>
    <row r="48" spans="1:15" ht="18" customHeight="1" x14ac:dyDescent="0.2">
      <c r="A48" s="18"/>
      <c r="B48" s="26"/>
      <c r="C48" s="36"/>
      <c r="D48" s="12"/>
      <c r="E48" s="29"/>
      <c r="F48" s="29"/>
      <c r="G48" s="29"/>
      <c r="H48" s="29"/>
      <c r="I48" s="29"/>
      <c r="J48" s="29"/>
      <c r="K48" s="29"/>
      <c r="L48" s="29"/>
      <c r="M48" s="29"/>
      <c r="N48" s="26"/>
      <c r="O48" s="17"/>
    </row>
    <row r="49" spans="1:14" s="17" customFormat="1" ht="18" customHeight="1" x14ac:dyDescent="0.2">
      <c r="B49" s="26"/>
      <c r="C49" s="28"/>
      <c r="D49" s="399">
        <f ca="1">NOW()</f>
        <v>43901.417406828703</v>
      </c>
      <c r="E49" s="400"/>
      <c r="F49" s="32"/>
      <c r="G49" s="32"/>
      <c r="H49" s="32"/>
      <c r="I49" s="32"/>
      <c r="J49" s="33"/>
      <c r="K49" s="33"/>
      <c r="L49" s="34" t="str">
        <f>CONCATENATE("Mededelingen ",LOWER(A6))</f>
        <v>Mededelingen pagina 1</v>
      </c>
      <c r="M49" s="28"/>
      <c r="N49" s="26"/>
    </row>
    <row r="50" spans="1:14" ht="12.75" customHeight="1" x14ac:dyDescent="0.2">
      <c r="A50" s="25"/>
      <c r="B50" s="26"/>
      <c r="C50" s="35"/>
      <c r="D50" s="35"/>
      <c r="E50" s="35"/>
      <c r="F50" s="35"/>
      <c r="G50" s="35"/>
      <c r="H50" s="35"/>
      <c r="I50" s="35"/>
      <c r="J50" s="35"/>
      <c r="K50" s="35"/>
      <c r="L50" s="35"/>
      <c r="M50" s="35"/>
      <c r="N50" s="26"/>
    </row>
  </sheetData>
  <sheetProtection algorithmName="SHA-512" hashValue="uNO6jtgpCo0WHR6hB1dJqVMurbIHOnE5OoPfd62EIbkligpf480Pcp8xyDTehx+cogNV6JWU68bHLN+qsu6/cg==" saltValue="EOZlF2gu85yGDp4gNnQQ0g==" spinCount="100000" sheet="1" objects="1" scenarios="1"/>
  <mergeCells count="1">
    <mergeCell ref="D49:E49"/>
  </mergeCells>
  <phoneticPr fontId="13" type="noConversion"/>
  <pageMargins left="0.75" right="0.75" top="1" bottom="1" header="0.5" footer="0.5"/>
  <pageSetup paperSize="9" scale="7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F41"/>
  <sheetViews>
    <sheetView workbookViewId="0">
      <pane ySplit="2" topLeftCell="A3" activePane="bottomLeft" state="frozen"/>
      <selection pane="bottomLeft" activeCell="H33" sqref="H33"/>
    </sheetView>
  </sheetViews>
  <sheetFormatPr defaultColWidth="8.140625" defaultRowHeight="12.75" x14ac:dyDescent="0.2"/>
  <cols>
    <col min="1" max="1" width="2.42578125" style="86" customWidth="1"/>
    <col min="2" max="2" width="22.7109375" style="86" customWidth="1"/>
    <col min="3" max="3" width="54.140625" style="86" customWidth="1"/>
    <col min="4" max="4" width="8.140625" style="86" customWidth="1"/>
    <col min="5" max="5" width="6.140625" style="86" customWidth="1"/>
    <col min="6" max="6" width="14.28515625" style="86" bestFit="1" customWidth="1"/>
    <col min="7" max="16384" width="8.140625" style="86"/>
  </cols>
  <sheetData>
    <row r="1" spans="2:6" ht="18" customHeight="1" x14ac:dyDescent="0.2">
      <c r="B1" s="85"/>
    </row>
    <row r="2" spans="2:6" ht="18" customHeight="1" x14ac:dyDescent="0.2">
      <c r="B2" s="85"/>
    </row>
    <row r="3" spans="2:6" ht="18" customHeight="1" x14ac:dyDescent="0.2">
      <c r="B3" s="401" t="s">
        <v>295</v>
      </c>
      <c r="C3" s="402"/>
    </row>
    <row r="4" spans="2:6" ht="18" customHeight="1" x14ac:dyDescent="0.2">
      <c r="B4" s="403" t="str">
        <f>CONCATENATE("KWARTAALSTAAT ZVW ", jaar_id," ",kwartaal_id,"E KWARTAAL")</f>
        <v>KWARTAALSTAAT ZVW 2020 1E KWARTAAL</v>
      </c>
      <c r="C4" s="404"/>
    </row>
    <row r="5" spans="2:6" ht="18" customHeight="1" x14ac:dyDescent="0.2">
      <c r="B5" s="87" t="s">
        <v>79</v>
      </c>
      <c r="C5" s="163" t="s">
        <v>56</v>
      </c>
    </row>
    <row r="6" spans="2:6" ht="18" customHeight="1" x14ac:dyDescent="0.2">
      <c r="B6" s="88" t="s">
        <v>86</v>
      </c>
      <c r="C6" s="89" t="str">
        <f>MID(keuze_uzovi_nummer,1,4)</f>
        <v>0000</v>
      </c>
    </row>
    <row r="7" spans="2:6" ht="18" customHeight="1" x14ac:dyDescent="0.2">
      <c r="B7" s="88" t="s">
        <v>281</v>
      </c>
      <c r="C7" s="164" t="s">
        <v>84</v>
      </c>
    </row>
    <row r="8" spans="2:6" ht="18" customHeight="1" x14ac:dyDescent="0.2">
      <c r="B8" s="243" t="s">
        <v>530</v>
      </c>
      <c r="C8" s="244" t="s">
        <v>84</v>
      </c>
    </row>
    <row r="9" spans="2:6" ht="18" customHeight="1" x14ac:dyDescent="0.2">
      <c r="B9" s="88" t="s">
        <v>87</v>
      </c>
      <c r="C9" s="164"/>
    </row>
    <row r="10" spans="2:6" ht="18" customHeight="1" x14ac:dyDescent="0.2">
      <c r="B10" s="88" t="s">
        <v>88</v>
      </c>
      <c r="C10" s="164"/>
    </row>
    <row r="11" spans="2:6" ht="18" customHeight="1" x14ac:dyDescent="0.2">
      <c r="B11" s="90" t="s">
        <v>91</v>
      </c>
      <c r="C11" s="165"/>
    </row>
    <row r="13" spans="2:6" x14ac:dyDescent="0.2">
      <c r="B13" s="91" t="s">
        <v>92</v>
      </c>
    </row>
    <row r="15" spans="2:6" ht="12" customHeight="1" x14ac:dyDescent="0.2">
      <c r="B15" s="92" t="s">
        <v>93</v>
      </c>
      <c r="C15" s="93" t="s">
        <v>94</v>
      </c>
      <c r="D15" s="94"/>
      <c r="E15" s="95"/>
      <c r="F15" s="96" t="s">
        <v>95</v>
      </c>
    </row>
    <row r="16" spans="2:6" ht="12" customHeight="1" x14ac:dyDescent="0.2">
      <c r="B16" s="166" t="s">
        <v>96</v>
      </c>
      <c r="C16" s="167" t="s">
        <v>97</v>
      </c>
      <c r="D16" s="168"/>
      <c r="E16" s="169"/>
      <c r="F16" s="170" t="s">
        <v>101</v>
      </c>
    </row>
    <row r="17" spans="2:6" ht="12" customHeight="1" x14ac:dyDescent="0.2">
      <c r="B17" s="171" t="s">
        <v>98</v>
      </c>
      <c r="C17" s="172" t="s">
        <v>99</v>
      </c>
      <c r="D17" s="173"/>
      <c r="E17" s="174"/>
      <c r="F17" s="175" t="s">
        <v>132</v>
      </c>
    </row>
    <row r="18" spans="2:6" ht="12" customHeight="1" x14ac:dyDescent="0.2">
      <c r="B18" s="171" t="s">
        <v>100</v>
      </c>
      <c r="C18" s="172" t="s">
        <v>37</v>
      </c>
      <c r="D18" s="173"/>
      <c r="E18" s="174"/>
      <c r="F18" s="175" t="s">
        <v>132</v>
      </c>
    </row>
    <row r="19" spans="2:6" ht="12" customHeight="1" x14ac:dyDescent="0.2">
      <c r="B19" s="171" t="s">
        <v>104</v>
      </c>
      <c r="C19" s="172" t="s">
        <v>38</v>
      </c>
      <c r="D19" s="173"/>
      <c r="E19" s="174"/>
      <c r="F19" s="175" t="s">
        <v>105</v>
      </c>
    </row>
    <row r="20" spans="2:6" ht="12" customHeight="1" x14ac:dyDescent="0.2">
      <c r="B20" s="171" t="s">
        <v>110</v>
      </c>
      <c r="C20" s="172" t="s">
        <v>111</v>
      </c>
      <c r="D20" s="173"/>
      <c r="E20" s="174"/>
      <c r="F20" s="175" t="s">
        <v>101</v>
      </c>
    </row>
    <row r="21" spans="2:6" ht="12" customHeight="1" x14ac:dyDescent="0.2">
      <c r="B21" s="171" t="s">
        <v>112</v>
      </c>
      <c r="C21" s="172" t="s">
        <v>113</v>
      </c>
      <c r="D21" s="173"/>
      <c r="E21" s="174"/>
      <c r="F21" s="175" t="s">
        <v>101</v>
      </c>
    </row>
    <row r="22" spans="2:6" ht="12" customHeight="1" x14ac:dyDescent="0.2">
      <c r="B22" s="171" t="s">
        <v>114</v>
      </c>
      <c r="C22" s="172" t="s">
        <v>115</v>
      </c>
      <c r="D22" s="173"/>
      <c r="E22" s="174"/>
      <c r="F22" s="175" t="s">
        <v>109</v>
      </c>
    </row>
    <row r="23" spans="2:6" ht="12" customHeight="1" x14ac:dyDescent="0.2">
      <c r="B23" s="171" t="s">
        <v>116</v>
      </c>
      <c r="C23" s="172" t="s">
        <v>117</v>
      </c>
      <c r="D23" s="173"/>
      <c r="E23" s="174"/>
      <c r="F23" s="175" t="s">
        <v>109</v>
      </c>
    </row>
    <row r="24" spans="2:6" ht="12" customHeight="1" x14ac:dyDescent="0.2">
      <c r="B24" s="171">
        <v>3329</v>
      </c>
      <c r="C24" s="172" t="s">
        <v>108</v>
      </c>
      <c r="D24" s="173"/>
      <c r="E24" s="174"/>
      <c r="F24" s="175" t="s">
        <v>109</v>
      </c>
    </row>
    <row r="25" spans="2:6" ht="12" customHeight="1" x14ac:dyDescent="0.2">
      <c r="B25" s="171">
        <v>3332</v>
      </c>
      <c r="C25" s="172" t="s">
        <v>39</v>
      </c>
      <c r="D25" s="173"/>
      <c r="E25" s="174"/>
      <c r="F25" s="175" t="s">
        <v>40</v>
      </c>
    </row>
    <row r="26" spans="2:6" ht="12" customHeight="1" x14ac:dyDescent="0.2">
      <c r="B26" s="171">
        <v>3333</v>
      </c>
      <c r="C26" s="172" t="s">
        <v>41</v>
      </c>
      <c r="D26" s="173"/>
      <c r="E26" s="174"/>
      <c r="F26" s="175" t="s">
        <v>68</v>
      </c>
    </row>
    <row r="27" spans="2:6" ht="12" customHeight="1" x14ac:dyDescent="0.2">
      <c r="B27" s="171">
        <v>3343</v>
      </c>
      <c r="C27" s="172" t="s">
        <v>106</v>
      </c>
      <c r="D27" s="173"/>
      <c r="E27" s="174"/>
      <c r="F27" s="175" t="s">
        <v>107</v>
      </c>
    </row>
    <row r="28" spans="2:6" ht="12" customHeight="1" x14ac:dyDescent="0.2">
      <c r="B28" s="171">
        <v>3347</v>
      </c>
      <c r="C28" s="172" t="s">
        <v>44</v>
      </c>
      <c r="D28" s="173"/>
      <c r="E28" s="174"/>
      <c r="F28" s="175" t="s">
        <v>122</v>
      </c>
    </row>
    <row r="29" spans="2:6" ht="12" customHeight="1" x14ac:dyDescent="0.2">
      <c r="B29" s="171">
        <v>3351</v>
      </c>
      <c r="C29" s="172" t="s">
        <v>102</v>
      </c>
      <c r="D29" s="173"/>
      <c r="E29" s="174"/>
      <c r="F29" s="175" t="s">
        <v>103</v>
      </c>
    </row>
    <row r="30" spans="2:6" ht="12" customHeight="1" x14ac:dyDescent="0.2">
      <c r="B30" s="171">
        <v>3352</v>
      </c>
      <c r="C30" s="172" t="s">
        <v>445</v>
      </c>
      <c r="D30" s="173"/>
      <c r="E30" s="174"/>
      <c r="F30" s="175" t="s">
        <v>446</v>
      </c>
    </row>
    <row r="31" spans="2:6" ht="12" customHeight="1" x14ac:dyDescent="0.2">
      <c r="B31" s="171">
        <v>3358</v>
      </c>
      <c r="C31" s="172" t="s">
        <v>45</v>
      </c>
      <c r="D31" s="173"/>
      <c r="E31" s="174"/>
      <c r="F31" s="175" t="s">
        <v>103</v>
      </c>
    </row>
    <row r="32" spans="2:6" ht="12" customHeight="1" x14ac:dyDescent="0.2">
      <c r="B32" s="171">
        <v>3359</v>
      </c>
      <c r="C32" s="172" t="s">
        <v>534</v>
      </c>
      <c r="D32" s="173"/>
      <c r="E32" s="174"/>
      <c r="F32" s="175" t="s">
        <v>536</v>
      </c>
    </row>
    <row r="33" spans="2:6" ht="12" customHeight="1" x14ac:dyDescent="0.2">
      <c r="B33" s="171" t="s">
        <v>118</v>
      </c>
      <c r="C33" s="172" t="s">
        <v>119</v>
      </c>
      <c r="D33" s="173"/>
      <c r="E33" s="174"/>
      <c r="F33" s="175" t="s">
        <v>120</v>
      </c>
    </row>
    <row r="34" spans="2:6" ht="12" customHeight="1" x14ac:dyDescent="0.2">
      <c r="B34" s="171" t="s">
        <v>121</v>
      </c>
      <c r="C34" s="172" t="s">
        <v>44</v>
      </c>
      <c r="D34" s="173"/>
      <c r="E34" s="174"/>
      <c r="F34" s="175" t="s">
        <v>122</v>
      </c>
    </row>
    <row r="35" spans="2:6" ht="12" customHeight="1" x14ac:dyDescent="0.2">
      <c r="B35" s="171" t="s">
        <v>123</v>
      </c>
      <c r="C35" s="172" t="s">
        <v>24</v>
      </c>
      <c r="D35" s="173"/>
      <c r="E35" s="174"/>
      <c r="F35" s="175" t="s">
        <v>120</v>
      </c>
    </row>
    <row r="36" spans="2:6" ht="12" customHeight="1" x14ac:dyDescent="0.2">
      <c r="B36" s="171" t="s">
        <v>124</v>
      </c>
      <c r="C36" s="172" t="s">
        <v>284</v>
      </c>
      <c r="D36" s="173"/>
      <c r="E36" s="174"/>
      <c r="F36" s="175" t="s">
        <v>132</v>
      </c>
    </row>
    <row r="37" spans="2:6" ht="12" customHeight="1" x14ac:dyDescent="0.2">
      <c r="B37" s="171" t="s">
        <v>125</v>
      </c>
      <c r="C37" s="172" t="s">
        <v>45</v>
      </c>
      <c r="D37" s="173"/>
      <c r="E37" s="174"/>
      <c r="F37" s="175" t="s">
        <v>103</v>
      </c>
    </row>
    <row r="38" spans="2:6" ht="12" customHeight="1" x14ac:dyDescent="0.2">
      <c r="B38" s="171" t="s">
        <v>126</v>
      </c>
      <c r="C38" s="172" t="s">
        <v>127</v>
      </c>
      <c r="D38" s="173"/>
      <c r="E38" s="174"/>
      <c r="F38" s="175" t="s">
        <v>128</v>
      </c>
    </row>
    <row r="39" spans="2:6" ht="12" customHeight="1" x14ac:dyDescent="0.2">
      <c r="B39" s="171" t="s">
        <v>129</v>
      </c>
      <c r="C39" s="172" t="s">
        <v>130</v>
      </c>
      <c r="D39" s="173"/>
      <c r="E39" s="174"/>
      <c r="F39" s="175" t="s">
        <v>101</v>
      </c>
    </row>
    <row r="40" spans="2:6" ht="12" customHeight="1" x14ac:dyDescent="0.2">
      <c r="B40" s="171" t="s">
        <v>131</v>
      </c>
      <c r="C40" s="176" t="s">
        <v>46</v>
      </c>
      <c r="D40" s="173"/>
      <c r="E40" s="174"/>
      <c r="F40" s="175" t="s">
        <v>132</v>
      </c>
    </row>
    <row r="41" spans="2:6" ht="12" customHeight="1" x14ac:dyDescent="0.2">
      <c r="B41" s="177" t="s">
        <v>133</v>
      </c>
      <c r="C41" s="178" t="s">
        <v>437</v>
      </c>
      <c r="D41" s="179"/>
      <c r="E41" s="180"/>
      <c r="F41" s="181" t="s">
        <v>101</v>
      </c>
    </row>
  </sheetData>
  <sheetProtection algorithmName="SHA-512" hashValue="ggqbXNfAZwyG5it9WvcsFqDeD8zxMdFQhIezzzMaNDcgmK2ntlOP9zcP3EwY2RRlk3jkAYNDamw8HSW6l3wLnw==" saltValue="wcVig9xlp9Ai39grWUOGuA==" spinCount="100000" sheet="1" objects="1" scenarios="1"/>
  <mergeCells count="2">
    <mergeCell ref="B3:C3"/>
    <mergeCell ref="B4:C4"/>
  </mergeCells>
  <phoneticPr fontId="5" type="noConversion"/>
  <dataValidations count="1">
    <dataValidation type="list" allowBlank="1" showInputMessage="1" showErrorMessage="1" sqref="C5">
      <formula1>keuze_lijst_uzovi_nummer</formula1>
    </dataValidation>
  </dataValidations>
  <pageMargins left="0" right="0" top="0.39370078740157499" bottom="0" header="0" footer="0"/>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Z147"/>
  <sheetViews>
    <sheetView zoomScaleNormal="100" workbookViewId="0"/>
  </sheetViews>
  <sheetFormatPr defaultColWidth="9.140625" defaultRowHeight="12.75" x14ac:dyDescent="0.2"/>
  <cols>
    <col min="1" max="1" width="9.140625" style="101"/>
    <col min="2" max="2" width="2.42578125" style="101" customWidth="1"/>
    <col min="3" max="3" width="3" style="101" customWidth="1"/>
    <col min="4" max="5" width="15.5703125" style="101" customWidth="1"/>
    <col min="6" max="6" width="8.7109375" style="101" customWidth="1"/>
    <col min="7" max="7" width="3" style="101" customWidth="1"/>
    <col min="8" max="8" width="5.7109375" style="101" customWidth="1"/>
    <col min="9" max="9" width="13.7109375" style="101" customWidth="1"/>
    <col min="10" max="12" width="13.28515625" style="101" customWidth="1"/>
    <col min="13" max="13" width="13.28515625" style="111" customWidth="1"/>
    <col min="14" max="14" width="13.28515625" style="101" customWidth="1"/>
    <col min="15" max="15" width="1.5703125" style="101" customWidth="1"/>
    <col min="16" max="16" width="2.42578125" style="101" customWidth="1"/>
    <col min="17" max="17" width="11.140625" style="101" bestFit="1" customWidth="1"/>
    <col min="18" max="16384" width="9.140625" style="101"/>
  </cols>
  <sheetData>
    <row r="1" spans="1:17" x14ac:dyDescent="0.2">
      <c r="A1" s="97"/>
      <c r="B1" s="98"/>
      <c r="C1" s="99" t="s">
        <v>136</v>
      </c>
      <c r="D1" s="100"/>
      <c r="E1" s="100"/>
      <c r="F1" s="100"/>
      <c r="G1" s="100"/>
      <c r="H1" s="100"/>
      <c r="I1" s="100"/>
      <c r="J1" s="100"/>
      <c r="K1" s="100"/>
      <c r="L1" s="100"/>
      <c r="M1" s="100"/>
      <c r="N1" s="100"/>
      <c r="O1" s="100"/>
      <c r="P1" s="98"/>
    </row>
    <row r="2" spans="1:17" x14ac:dyDescent="0.2">
      <c r="A2" s="97"/>
      <c r="B2" s="98"/>
      <c r="C2" s="86"/>
      <c r="D2" s="86"/>
      <c r="E2" s="86"/>
      <c r="F2" s="86"/>
      <c r="G2" s="86"/>
      <c r="H2" s="86"/>
      <c r="I2" s="86"/>
      <c r="J2" s="86"/>
      <c r="K2" s="86"/>
      <c r="L2" s="86"/>
      <c r="M2" s="102"/>
      <c r="P2" s="98"/>
    </row>
    <row r="3" spans="1:17" x14ac:dyDescent="0.2">
      <c r="A3" s="97"/>
      <c r="B3" s="98"/>
      <c r="C3" s="86"/>
      <c r="D3" s="103"/>
      <c r="E3" s="86"/>
      <c r="F3" s="86"/>
      <c r="G3" s="86"/>
      <c r="H3" s="86"/>
      <c r="I3" s="86"/>
      <c r="J3" s="86"/>
      <c r="K3" s="86"/>
      <c r="L3" s="86"/>
      <c r="M3" s="102"/>
      <c r="P3" s="98"/>
    </row>
    <row r="4" spans="1:17" ht="12" customHeight="1" x14ac:dyDescent="0.2">
      <c r="A4" s="97"/>
      <c r="B4" s="98"/>
      <c r="C4" s="86"/>
      <c r="D4" s="86"/>
      <c r="E4" s="86"/>
      <c r="F4" s="86"/>
      <c r="G4" s="86"/>
      <c r="H4" s="86"/>
      <c r="I4" s="86"/>
      <c r="J4" s="86"/>
      <c r="K4" s="86"/>
      <c r="L4" s="86"/>
      <c r="M4" s="102"/>
      <c r="P4" s="98"/>
    </row>
    <row r="5" spans="1:17" ht="12.75" customHeight="1" x14ac:dyDescent="0.2">
      <c r="A5" s="104"/>
      <c r="B5" s="105"/>
      <c r="C5" s="105"/>
      <c r="D5" s="105"/>
      <c r="E5" s="105"/>
      <c r="F5" s="105"/>
      <c r="G5" s="105"/>
      <c r="H5" s="105"/>
      <c r="I5" s="105"/>
      <c r="J5" s="105"/>
      <c r="K5" s="105"/>
      <c r="L5" s="105"/>
      <c r="M5" s="105"/>
      <c r="N5" s="105"/>
      <c r="O5" s="105"/>
      <c r="P5" s="105"/>
    </row>
    <row r="6" spans="1:17" ht="18" customHeight="1" x14ac:dyDescent="0.2">
      <c r="A6" s="106" t="s">
        <v>134</v>
      </c>
      <c r="B6" s="105"/>
      <c r="C6" s="40"/>
      <c r="D6" s="41" t="str">
        <f>CONCATENATE("KWARTAALSTAAT ZVW ", jaar_id," ",kwartaal_id,"E KWARTAAL")</f>
        <v>KWARTAALSTAAT ZVW 2020 1E KWARTAAL</v>
      </c>
      <c r="E6" s="40"/>
      <c r="F6" s="40"/>
      <c r="G6" s="40"/>
      <c r="H6" s="40"/>
      <c r="I6" s="40"/>
      <c r="J6" s="40"/>
      <c r="K6" s="40"/>
      <c r="L6" s="40"/>
      <c r="M6" s="77"/>
      <c r="N6" s="41"/>
      <c r="O6" s="41"/>
      <c r="P6" s="105"/>
    </row>
    <row r="7" spans="1:17" s="86" customFormat="1" ht="18" customHeight="1" x14ac:dyDescent="0.2">
      <c r="B7" s="105"/>
      <c r="C7" s="40"/>
      <c r="D7" s="41" t="s">
        <v>414</v>
      </c>
      <c r="E7" s="40"/>
      <c r="F7" s="40"/>
      <c r="G7" s="40"/>
      <c r="H7" s="40"/>
      <c r="I7" s="40"/>
      <c r="J7" s="78"/>
      <c r="K7" s="78"/>
      <c r="L7" s="40"/>
      <c r="M7" s="78"/>
      <c r="N7" s="40"/>
      <c r="O7" s="40"/>
      <c r="P7" s="105"/>
    </row>
    <row r="8" spans="1:17" ht="18" customHeight="1" x14ac:dyDescent="0.2">
      <c r="A8" s="97"/>
      <c r="B8" s="105"/>
      <c r="C8" s="40"/>
      <c r="D8" s="41" t="str">
        <f>IF(naw_uzovi_zorgverzekeraar&lt;&gt;"0000",CONCATENATE(UPPER(naw_naam_zorgverzekeraar),", ",UPPER(naw_plaats_zorgverzekeraar)),"")</f>
        <v/>
      </c>
      <c r="E8" s="41"/>
      <c r="F8" s="41"/>
      <c r="G8" s="41"/>
      <c r="H8" s="41"/>
      <c r="I8" s="41"/>
      <c r="J8" s="41"/>
      <c r="K8" s="41"/>
      <c r="L8" s="41"/>
      <c r="M8" s="77"/>
      <c r="N8" s="42" t="str">
        <f>CONCATENATE("UZOVI: ",naw_uzovi_zorgverzekeraar)</f>
        <v>UZOVI: 0000</v>
      </c>
      <c r="O8" s="41"/>
      <c r="P8" s="105"/>
    </row>
    <row r="9" spans="1:17" s="107" customFormat="1" ht="18" customHeight="1" x14ac:dyDescent="0.2">
      <c r="B9" s="108"/>
      <c r="C9" s="79"/>
      <c r="D9" s="80" t="s">
        <v>254</v>
      </c>
      <c r="E9" s="81"/>
      <c r="F9" s="81"/>
      <c r="G9" s="81"/>
      <c r="H9" s="81"/>
      <c r="I9" s="81"/>
      <c r="J9" s="81"/>
      <c r="K9" s="81"/>
      <c r="L9" s="82"/>
      <c r="M9" s="79"/>
      <c r="N9" s="79"/>
      <c r="O9" s="79"/>
      <c r="P9" s="108"/>
    </row>
    <row r="10" spans="1:17" ht="18" customHeight="1" x14ac:dyDescent="0.2">
      <c r="A10" s="97"/>
      <c r="B10" s="105"/>
      <c r="C10" s="40"/>
      <c r="D10" s="45" t="s">
        <v>168</v>
      </c>
      <c r="E10" s="41"/>
      <c r="F10" s="41"/>
      <c r="G10" s="41"/>
      <c r="H10" s="41"/>
      <c r="I10" s="41"/>
      <c r="J10" s="41"/>
      <c r="K10" s="47"/>
      <c r="L10" s="41"/>
      <c r="M10" s="77"/>
      <c r="N10" s="41"/>
      <c r="O10" s="41"/>
      <c r="P10" s="105"/>
    </row>
    <row r="11" spans="1:17" ht="18" customHeight="1" x14ac:dyDescent="0.2">
      <c r="A11" s="97"/>
      <c r="B11" s="105"/>
      <c r="C11" s="40"/>
      <c r="D11" s="262"/>
      <c r="E11" s="263"/>
      <c r="F11" s="263"/>
      <c r="G11" s="263"/>
      <c r="H11" s="264"/>
      <c r="I11" s="449" t="str">
        <f>CONCATENATE("LASTEN ",jaar_id,)</f>
        <v>LASTEN 2020</v>
      </c>
      <c r="J11" s="450"/>
      <c r="K11" s="449" t="str">
        <f>CONCATENATE("LASTEN ",jaar_id-1,)</f>
        <v>LASTEN 2019</v>
      </c>
      <c r="L11" s="450"/>
      <c r="M11" s="449" t="str">
        <f>CONCATENATE("LASTEN ",jaar_id-2," EN OUDER")</f>
        <v>LASTEN 2018 EN OUDER</v>
      </c>
      <c r="N11" s="456"/>
      <c r="O11" s="46"/>
      <c r="P11" s="105"/>
    </row>
    <row r="12" spans="1:17" ht="18" customHeight="1" x14ac:dyDescent="0.2">
      <c r="A12" s="97"/>
      <c r="B12" s="105"/>
      <c r="C12" s="40"/>
      <c r="D12" s="265"/>
      <c r="E12" s="83"/>
      <c r="F12" s="83"/>
      <c r="G12" s="83"/>
      <c r="H12" s="250"/>
      <c r="I12" s="451"/>
      <c r="J12" s="452"/>
      <c r="K12" s="451"/>
      <c r="L12" s="452"/>
      <c r="M12" s="457"/>
      <c r="N12" s="458"/>
      <c r="O12" s="46"/>
      <c r="P12" s="105"/>
    </row>
    <row r="13" spans="1:17" ht="27.95" customHeight="1" x14ac:dyDescent="0.2">
      <c r="A13" s="97"/>
      <c r="B13" s="105"/>
      <c r="C13" s="40"/>
      <c r="D13" s="370"/>
      <c r="E13" s="251"/>
      <c r="F13" s="251"/>
      <c r="G13" s="251"/>
      <c r="H13" s="453" t="s">
        <v>337</v>
      </c>
      <c r="I13" s="415" t="s">
        <v>495</v>
      </c>
      <c r="J13" s="405" t="s">
        <v>538</v>
      </c>
      <c r="K13" s="415" t="s">
        <v>466</v>
      </c>
      <c r="L13" s="405" t="s">
        <v>497</v>
      </c>
      <c r="M13" s="405" t="s">
        <v>498</v>
      </c>
      <c r="N13" s="439" t="s">
        <v>499</v>
      </c>
      <c r="O13" s="46"/>
      <c r="P13" s="105"/>
    </row>
    <row r="14" spans="1:17" ht="27.95" customHeight="1" x14ac:dyDescent="0.2">
      <c r="A14" s="97"/>
      <c r="B14" s="105"/>
      <c r="C14" s="40"/>
      <c r="D14" s="370" t="s">
        <v>169</v>
      </c>
      <c r="E14" s="252"/>
      <c r="F14" s="252"/>
      <c r="G14" s="252"/>
      <c r="H14" s="454"/>
      <c r="I14" s="416"/>
      <c r="J14" s="406"/>
      <c r="K14" s="406"/>
      <c r="L14" s="406"/>
      <c r="M14" s="459"/>
      <c r="N14" s="460"/>
      <c r="O14" s="46"/>
      <c r="P14" s="105"/>
    </row>
    <row r="15" spans="1:17" ht="18" customHeight="1" x14ac:dyDescent="0.2">
      <c r="A15" s="97"/>
      <c r="B15" s="105"/>
      <c r="C15" s="40"/>
      <c r="D15" s="409" t="s">
        <v>385</v>
      </c>
      <c r="E15" s="410"/>
      <c r="F15" s="410"/>
      <c r="G15" s="410"/>
      <c r="H15" s="428"/>
      <c r="I15" s="253"/>
      <c r="J15" s="253"/>
      <c r="K15" s="253"/>
      <c r="L15" s="253"/>
      <c r="M15" s="253"/>
      <c r="N15" s="266"/>
      <c r="O15" s="46"/>
      <c r="P15" s="105"/>
    </row>
    <row r="16" spans="1:17" ht="18" customHeight="1" x14ac:dyDescent="0.2">
      <c r="A16" s="97"/>
      <c r="B16" s="105"/>
      <c r="C16" s="40"/>
      <c r="D16" s="444" t="s">
        <v>170</v>
      </c>
      <c r="E16" s="420"/>
      <c r="F16" s="420"/>
      <c r="G16" s="420"/>
      <c r="H16" s="256" t="s">
        <v>260</v>
      </c>
      <c r="I16" s="371"/>
      <c r="J16" s="371"/>
      <c r="K16" s="371"/>
      <c r="L16" s="372"/>
      <c r="M16" s="371"/>
      <c r="N16" s="373"/>
      <c r="O16" s="46"/>
      <c r="P16" s="105"/>
      <c r="Q16" s="101" t="str">
        <f>IF(OR((I16-J16)/IF(I16=0,1,I16)&lt;-10%,(K16-L16)/IF(K16=0,1,K16)&lt;-10%,(M16-N16)/IF(M16=0,1,M16)&lt;-10%),"De balans is &lt; -10%, als dit plausibel is dan vragen wij u dit nader toe te lichten bij de opmerkingen, zo niet dan dient u uw raming aan te scherpen.","")</f>
        <v/>
      </c>
    </row>
    <row r="17" spans="1:17" ht="18" customHeight="1" x14ac:dyDescent="0.2">
      <c r="A17" s="97"/>
      <c r="B17" s="105"/>
      <c r="C17" s="40"/>
      <c r="D17" s="444" t="s">
        <v>171</v>
      </c>
      <c r="E17" s="420"/>
      <c r="F17" s="420"/>
      <c r="G17" s="420"/>
      <c r="H17" s="256" t="s">
        <v>261</v>
      </c>
      <c r="I17" s="371"/>
      <c r="J17" s="371"/>
      <c r="K17" s="371"/>
      <c r="L17" s="372"/>
      <c r="M17" s="371"/>
      <c r="N17" s="373"/>
      <c r="O17" s="46"/>
      <c r="P17" s="105"/>
      <c r="Q17" s="101" t="str">
        <f t="shared" ref="Q17:Q23" si="0">IF(OR((I17-J17)/IF(I17=0,1,I17)&lt;-10%,(K17-L17)/IF(K17=0,1,K17)&lt;-10%,(M17-N17)/IF(M17=0,1,M17)&lt;-10%),"De balans is &lt; -10%, als dit plausibel is dan vragen wij u dit nader toe te lichten bij de opmerkingen, zo niet dan dient u uw raming aan te scherpen.","")</f>
        <v/>
      </c>
    </row>
    <row r="18" spans="1:17" ht="18" customHeight="1" x14ac:dyDescent="0.2">
      <c r="A18" s="97"/>
      <c r="B18" s="105"/>
      <c r="C18" s="40"/>
      <c r="D18" s="444" t="s">
        <v>172</v>
      </c>
      <c r="E18" s="420"/>
      <c r="F18" s="420"/>
      <c r="G18" s="420"/>
      <c r="H18" s="256" t="s">
        <v>262</v>
      </c>
      <c r="I18" s="371"/>
      <c r="J18" s="371"/>
      <c r="K18" s="371"/>
      <c r="L18" s="372"/>
      <c r="M18" s="371"/>
      <c r="N18" s="373"/>
      <c r="O18" s="46"/>
      <c r="P18" s="105"/>
      <c r="Q18" s="101" t="str">
        <f t="shared" si="0"/>
        <v/>
      </c>
    </row>
    <row r="19" spans="1:17" ht="18" customHeight="1" x14ac:dyDescent="0.2">
      <c r="A19" s="97"/>
      <c r="B19" s="105"/>
      <c r="C19" s="40"/>
      <c r="D19" s="444" t="s">
        <v>173</v>
      </c>
      <c r="E19" s="420"/>
      <c r="F19" s="420"/>
      <c r="G19" s="420"/>
      <c r="H19" s="256" t="s">
        <v>263</v>
      </c>
      <c r="I19" s="371"/>
      <c r="J19" s="371"/>
      <c r="K19" s="371"/>
      <c r="L19" s="372"/>
      <c r="M19" s="371"/>
      <c r="N19" s="373"/>
      <c r="O19" s="46"/>
      <c r="P19" s="105"/>
      <c r="Q19" s="101" t="str">
        <f t="shared" si="0"/>
        <v/>
      </c>
    </row>
    <row r="20" spans="1:17" ht="18" customHeight="1" x14ac:dyDescent="0.2">
      <c r="A20" s="97"/>
      <c r="B20" s="105"/>
      <c r="C20" s="40"/>
      <c r="D20" s="444" t="s">
        <v>370</v>
      </c>
      <c r="E20" s="420"/>
      <c r="F20" s="420"/>
      <c r="G20" s="420"/>
      <c r="H20" s="256" t="s">
        <v>368</v>
      </c>
      <c r="I20" s="371"/>
      <c r="J20" s="371"/>
      <c r="K20" s="371"/>
      <c r="L20" s="372"/>
      <c r="M20" s="371"/>
      <c r="N20" s="373"/>
      <c r="O20" s="46"/>
      <c r="P20" s="105"/>
      <c r="Q20" s="101" t="str">
        <f t="shared" si="0"/>
        <v/>
      </c>
    </row>
    <row r="21" spans="1:17" ht="18" customHeight="1" x14ac:dyDescent="0.2">
      <c r="A21" s="97"/>
      <c r="B21" s="105"/>
      <c r="C21" s="40"/>
      <c r="D21" s="444" t="s">
        <v>371</v>
      </c>
      <c r="E21" s="420"/>
      <c r="F21" s="420"/>
      <c r="G21" s="420"/>
      <c r="H21" s="256" t="s">
        <v>369</v>
      </c>
      <c r="I21" s="371"/>
      <c r="J21" s="371"/>
      <c r="K21" s="371"/>
      <c r="L21" s="372"/>
      <c r="M21" s="371"/>
      <c r="N21" s="373"/>
      <c r="O21" s="46"/>
      <c r="P21" s="105"/>
      <c r="Q21" s="101" t="str">
        <f t="shared" si="0"/>
        <v/>
      </c>
    </row>
    <row r="22" spans="1:17" ht="18" customHeight="1" x14ac:dyDescent="0.2">
      <c r="A22" s="97"/>
      <c r="B22" s="105"/>
      <c r="C22" s="40"/>
      <c r="D22" s="444" t="s">
        <v>372</v>
      </c>
      <c r="E22" s="420"/>
      <c r="F22" s="420"/>
      <c r="G22" s="420"/>
      <c r="H22" s="256" t="s">
        <v>373</v>
      </c>
      <c r="I22" s="371"/>
      <c r="J22" s="371"/>
      <c r="K22" s="371"/>
      <c r="L22" s="372"/>
      <c r="M22" s="371"/>
      <c r="N22" s="373"/>
      <c r="O22" s="46"/>
      <c r="P22" s="105"/>
      <c r="Q22" s="101" t="str">
        <f t="shared" si="0"/>
        <v/>
      </c>
    </row>
    <row r="23" spans="1:17" ht="18" customHeight="1" x14ac:dyDescent="0.2">
      <c r="A23" s="97"/>
      <c r="B23" s="105"/>
      <c r="C23" s="40"/>
      <c r="D23" s="444" t="s">
        <v>374</v>
      </c>
      <c r="E23" s="420"/>
      <c r="F23" s="420"/>
      <c r="G23" s="420"/>
      <c r="H23" s="256" t="s">
        <v>375</v>
      </c>
      <c r="I23" s="371"/>
      <c r="J23" s="371"/>
      <c r="K23" s="371"/>
      <c r="L23" s="372"/>
      <c r="M23" s="371"/>
      <c r="N23" s="373"/>
      <c r="O23" s="46"/>
      <c r="P23" s="105"/>
      <c r="Q23" s="101" t="str">
        <f t="shared" si="0"/>
        <v/>
      </c>
    </row>
    <row r="24" spans="1:17" ht="18" customHeight="1" x14ac:dyDescent="0.2">
      <c r="A24" s="97"/>
      <c r="B24" s="105"/>
      <c r="C24" s="40"/>
      <c r="D24" s="446" t="s">
        <v>174</v>
      </c>
      <c r="E24" s="447"/>
      <c r="F24" s="447"/>
      <c r="G24" s="447"/>
      <c r="H24" s="448"/>
      <c r="I24" s="255">
        <f>SUM(I16:I23)</f>
        <v>0</v>
      </c>
      <c r="J24" s="255">
        <f t="shared" ref="J24:N24" si="1">SUM(J16:J23)</f>
        <v>0</v>
      </c>
      <c r="K24" s="255">
        <f t="shared" si="1"/>
        <v>0</v>
      </c>
      <c r="L24" s="255">
        <f t="shared" si="1"/>
        <v>0</v>
      </c>
      <c r="M24" s="255">
        <f t="shared" si="1"/>
        <v>0</v>
      </c>
      <c r="N24" s="267">
        <f t="shared" si="1"/>
        <v>0</v>
      </c>
      <c r="O24" s="46"/>
      <c r="P24" s="105"/>
    </row>
    <row r="25" spans="1:17" ht="18" customHeight="1" x14ac:dyDescent="0.2">
      <c r="A25" s="97"/>
      <c r="B25" s="105"/>
      <c r="C25" s="40"/>
      <c r="D25" s="409" t="s">
        <v>304</v>
      </c>
      <c r="E25" s="410"/>
      <c r="F25" s="410"/>
      <c r="G25" s="410"/>
      <c r="H25" s="428"/>
      <c r="I25" s="253"/>
      <c r="J25" s="253"/>
      <c r="K25" s="253"/>
      <c r="L25" s="253"/>
      <c r="M25" s="253"/>
      <c r="N25" s="266"/>
      <c r="O25" s="46"/>
      <c r="P25" s="105"/>
    </row>
    <row r="26" spans="1:17" ht="18" customHeight="1" x14ac:dyDescent="0.2">
      <c r="A26" s="97"/>
      <c r="B26" s="105"/>
      <c r="C26" s="40"/>
      <c r="D26" s="446" t="s">
        <v>175</v>
      </c>
      <c r="E26" s="435"/>
      <c r="F26" s="435"/>
      <c r="G26" s="435"/>
      <c r="H26" s="256" t="s">
        <v>264</v>
      </c>
      <c r="I26" s="371"/>
      <c r="J26" s="371"/>
      <c r="K26" s="371"/>
      <c r="L26" s="372"/>
      <c r="M26" s="371"/>
      <c r="N26" s="373"/>
      <c r="O26" s="46"/>
      <c r="P26" s="105"/>
      <c r="Q26" s="101" t="str">
        <f t="shared" ref="Q26" si="2">IF(OR((I26-J26)/IF(I26=0,1,I26)&lt;-10%,(K26-L26)/IF(K26=0,1,K26)&lt;-10%,(M26-N26)/IF(M26=0,1,M26)&lt;-10%),"De balans is &lt; -10%, als dit plausibel is dan vragen wij u dit nader toe te lichten bij de opmerkingen, zo niet dan dient u uw raming aan te scherpen.","")</f>
        <v/>
      </c>
    </row>
    <row r="27" spans="1:17" ht="18" customHeight="1" x14ac:dyDescent="0.2">
      <c r="A27" s="97"/>
      <c r="B27" s="105"/>
      <c r="C27" s="40"/>
      <c r="D27" s="409" t="s">
        <v>377</v>
      </c>
      <c r="E27" s="410"/>
      <c r="F27" s="410"/>
      <c r="G27" s="410"/>
      <c r="H27" s="428"/>
      <c r="I27" s="253"/>
      <c r="J27" s="253"/>
      <c r="K27" s="253"/>
      <c r="L27" s="253"/>
      <c r="M27" s="253"/>
      <c r="N27" s="266"/>
      <c r="O27" s="46"/>
      <c r="P27" s="105"/>
    </row>
    <row r="28" spans="1:17" ht="18" customHeight="1" x14ac:dyDescent="0.2">
      <c r="A28" s="97"/>
      <c r="B28" s="105"/>
      <c r="C28" s="40"/>
      <c r="D28" s="446" t="s">
        <v>378</v>
      </c>
      <c r="E28" s="435"/>
      <c r="F28" s="435"/>
      <c r="G28" s="435"/>
      <c r="H28" s="256" t="s">
        <v>376</v>
      </c>
      <c r="I28" s="371"/>
      <c r="J28" s="371"/>
      <c r="K28" s="371"/>
      <c r="L28" s="372"/>
      <c r="M28" s="371"/>
      <c r="N28" s="373"/>
      <c r="O28" s="46"/>
      <c r="P28" s="105"/>
      <c r="Q28" s="101" t="str">
        <f t="shared" ref="Q28" si="3">IF(OR((I28-J28)/IF(I28=0,1,I28)&lt;-10%,(K28-L28)/IF(K28=0,1,K28)&lt;-10%,(M28-N28)/IF(M28=0,1,M28)&lt;-10%),"De balans is &lt; -10%, als dit plausibel is dan vragen wij u dit nader toe te lichten bij de opmerkingen, zo niet dan dient u uw raming aan te scherpen.","")</f>
        <v/>
      </c>
    </row>
    <row r="29" spans="1:17" ht="18" customHeight="1" x14ac:dyDescent="0.2">
      <c r="A29" s="97"/>
      <c r="B29" s="105"/>
      <c r="C29" s="40"/>
      <c r="D29" s="409" t="s">
        <v>176</v>
      </c>
      <c r="E29" s="410"/>
      <c r="F29" s="410"/>
      <c r="G29" s="410"/>
      <c r="H29" s="428"/>
      <c r="I29" s="257"/>
      <c r="J29" s="257"/>
      <c r="K29" s="257"/>
      <c r="L29" s="257"/>
      <c r="M29" s="257"/>
      <c r="N29" s="268"/>
      <c r="O29" s="46"/>
      <c r="P29" s="105"/>
    </row>
    <row r="30" spans="1:17" ht="18" customHeight="1" x14ac:dyDescent="0.2">
      <c r="A30" s="97"/>
      <c r="B30" s="105"/>
      <c r="C30" s="40"/>
      <c r="D30" s="444" t="s">
        <v>177</v>
      </c>
      <c r="E30" s="420"/>
      <c r="F30" s="420"/>
      <c r="G30" s="420"/>
      <c r="H30" s="256" t="s">
        <v>257</v>
      </c>
      <c r="I30" s="371"/>
      <c r="J30" s="371"/>
      <c r="K30" s="371"/>
      <c r="L30" s="372"/>
      <c r="M30" s="371"/>
      <c r="N30" s="373"/>
      <c r="O30" s="46"/>
      <c r="P30" s="105"/>
      <c r="Q30" s="101" t="str">
        <f t="shared" ref="Q30:Q32" si="4">IF(OR((I30-J30)/IF(I30=0,1,I30)&lt;-10%,(K30-L30)/IF(K30=0,1,K30)&lt;-10%,(M30-N30)/IF(M30=0,1,M30)&lt;-10%),"De balans is &lt; -10%, als dit plausibel is dan vragen wij u dit nader toe te lichten bij de opmerkingen, zo niet dan dient u uw raming aan te scherpen.","")</f>
        <v/>
      </c>
    </row>
    <row r="31" spans="1:17" ht="18" customHeight="1" x14ac:dyDescent="0.2">
      <c r="A31" s="97"/>
      <c r="B31" s="105"/>
      <c r="C31" s="40"/>
      <c r="D31" s="444" t="s">
        <v>178</v>
      </c>
      <c r="E31" s="420"/>
      <c r="F31" s="420"/>
      <c r="G31" s="420"/>
      <c r="H31" s="256" t="s">
        <v>258</v>
      </c>
      <c r="I31" s="371"/>
      <c r="J31" s="371"/>
      <c r="K31" s="371"/>
      <c r="L31" s="372"/>
      <c r="M31" s="371"/>
      <c r="N31" s="373"/>
      <c r="O31" s="46"/>
      <c r="P31" s="105"/>
      <c r="Q31" s="101" t="str">
        <f t="shared" si="4"/>
        <v/>
      </c>
    </row>
    <row r="32" spans="1:17" ht="18" customHeight="1" x14ac:dyDescent="0.2">
      <c r="A32" s="97"/>
      <c r="B32" s="105"/>
      <c r="C32" s="40"/>
      <c r="D32" s="444" t="s">
        <v>288</v>
      </c>
      <c r="E32" s="420"/>
      <c r="F32" s="420"/>
      <c r="G32" s="420"/>
      <c r="H32" s="256" t="s">
        <v>259</v>
      </c>
      <c r="I32" s="371"/>
      <c r="J32" s="371"/>
      <c r="K32" s="371"/>
      <c r="L32" s="372"/>
      <c r="M32" s="371"/>
      <c r="N32" s="373"/>
      <c r="O32" s="46"/>
      <c r="P32" s="105"/>
      <c r="Q32" s="101" t="str">
        <f t="shared" si="4"/>
        <v/>
      </c>
    </row>
    <row r="33" spans="1:17" ht="18" customHeight="1" x14ac:dyDescent="0.2">
      <c r="A33" s="97"/>
      <c r="B33" s="105"/>
      <c r="C33" s="40"/>
      <c r="D33" s="446" t="s">
        <v>179</v>
      </c>
      <c r="E33" s="447"/>
      <c r="F33" s="447"/>
      <c r="G33" s="447"/>
      <c r="H33" s="448"/>
      <c r="I33" s="255">
        <f t="shared" ref="I33:N33" si="5">SUM(I30:I32)</f>
        <v>0</v>
      </c>
      <c r="J33" s="255">
        <f t="shared" si="5"/>
        <v>0</v>
      </c>
      <c r="K33" s="255">
        <f t="shared" si="5"/>
        <v>0</v>
      </c>
      <c r="L33" s="255">
        <f t="shared" si="5"/>
        <v>0</v>
      </c>
      <c r="M33" s="255">
        <f t="shared" si="5"/>
        <v>0</v>
      </c>
      <c r="N33" s="267">
        <f t="shared" si="5"/>
        <v>0</v>
      </c>
      <c r="O33" s="46"/>
      <c r="P33" s="105"/>
    </row>
    <row r="34" spans="1:17" ht="18" customHeight="1" x14ac:dyDescent="0.2">
      <c r="A34" s="97"/>
      <c r="B34" s="105"/>
      <c r="C34" s="40"/>
      <c r="D34" s="409" t="s">
        <v>306</v>
      </c>
      <c r="E34" s="410"/>
      <c r="F34" s="410"/>
      <c r="G34" s="410"/>
      <c r="H34" s="428"/>
      <c r="I34" s="257"/>
      <c r="J34" s="257"/>
      <c r="K34" s="257"/>
      <c r="L34" s="257"/>
      <c r="M34" s="257"/>
      <c r="N34" s="268"/>
      <c r="O34" s="46"/>
      <c r="P34" s="105"/>
    </row>
    <row r="35" spans="1:17" ht="18" customHeight="1" x14ac:dyDescent="0.2">
      <c r="A35" s="97"/>
      <c r="B35" s="105"/>
      <c r="C35" s="40"/>
      <c r="D35" s="444" t="s">
        <v>307</v>
      </c>
      <c r="E35" s="420"/>
      <c r="F35" s="420"/>
      <c r="G35" s="420"/>
      <c r="H35" s="256" t="s">
        <v>265</v>
      </c>
      <c r="I35" s="371"/>
      <c r="J35" s="371"/>
      <c r="K35" s="371"/>
      <c r="L35" s="372"/>
      <c r="M35" s="371"/>
      <c r="N35" s="373"/>
      <c r="O35" s="46"/>
      <c r="P35" s="105"/>
      <c r="Q35" s="101" t="str">
        <f t="shared" ref="Q35:Q37" si="6">IF(OR((I35-J35)/IF(I35=0,1,I35)&lt;-10%,(K35-L35)/IF(K35=0,1,K35)&lt;-10%,(M35-N35)/IF(M35=0,1,M35)&lt;-10%),"De balans is &lt; -10%, als dit plausibel is dan vragen wij u dit nader toe te lichten bij de opmerkingen, zo niet dan dient u uw raming aan te scherpen.","")</f>
        <v/>
      </c>
    </row>
    <row r="36" spans="1:17" ht="18" customHeight="1" x14ac:dyDescent="0.2">
      <c r="A36" s="97"/>
      <c r="B36" s="105"/>
      <c r="C36" s="40"/>
      <c r="D36" s="444" t="s">
        <v>308</v>
      </c>
      <c r="E36" s="420"/>
      <c r="F36" s="420"/>
      <c r="G36" s="420"/>
      <c r="H36" s="256" t="s">
        <v>266</v>
      </c>
      <c r="I36" s="258"/>
      <c r="J36" s="258"/>
      <c r="K36" s="258"/>
      <c r="L36" s="258"/>
      <c r="M36" s="371"/>
      <c r="N36" s="373"/>
      <c r="O36" s="46"/>
      <c r="P36" s="105"/>
      <c r="Q36" s="101" t="str">
        <f t="shared" si="6"/>
        <v/>
      </c>
    </row>
    <row r="37" spans="1:17" ht="18" customHeight="1" x14ac:dyDescent="0.2">
      <c r="A37" s="97"/>
      <c r="B37" s="105"/>
      <c r="C37" s="40"/>
      <c r="D37" s="444" t="s">
        <v>429</v>
      </c>
      <c r="E37" s="420"/>
      <c r="F37" s="420"/>
      <c r="G37" s="420"/>
      <c r="H37" s="256" t="s">
        <v>513</v>
      </c>
      <c r="I37" s="371"/>
      <c r="J37" s="371"/>
      <c r="K37" s="259"/>
      <c r="L37" s="259"/>
      <c r="M37" s="259"/>
      <c r="N37" s="261"/>
      <c r="O37" s="46"/>
      <c r="P37" s="105"/>
      <c r="Q37" s="101" t="str">
        <f t="shared" si="6"/>
        <v/>
      </c>
    </row>
    <row r="38" spans="1:17" ht="18" customHeight="1" x14ac:dyDescent="0.2">
      <c r="A38" s="97"/>
      <c r="B38" s="105"/>
      <c r="C38" s="40"/>
      <c r="D38" s="413" t="s">
        <v>180</v>
      </c>
      <c r="E38" s="414"/>
      <c r="F38" s="414"/>
      <c r="G38" s="414"/>
      <c r="H38" s="455"/>
      <c r="I38" s="269">
        <f>SUM(I35:I37)</f>
        <v>0</v>
      </c>
      <c r="J38" s="269">
        <f t="shared" ref="J38:N38" si="7">SUM(J35:J37)</f>
        <v>0</v>
      </c>
      <c r="K38" s="269">
        <f t="shared" si="7"/>
        <v>0</v>
      </c>
      <c r="L38" s="269">
        <f t="shared" si="7"/>
        <v>0</v>
      </c>
      <c r="M38" s="269">
        <f t="shared" si="7"/>
        <v>0</v>
      </c>
      <c r="N38" s="270">
        <f t="shared" si="7"/>
        <v>0</v>
      </c>
      <c r="O38" s="46"/>
      <c r="P38" s="105"/>
    </row>
    <row r="39" spans="1:17" ht="18" customHeight="1" x14ac:dyDescent="0.2">
      <c r="A39" s="97"/>
      <c r="B39" s="105"/>
      <c r="C39" s="40"/>
      <c r="D39" s="40"/>
      <c r="E39" s="40"/>
      <c r="F39" s="40"/>
      <c r="G39" s="40"/>
      <c r="H39" s="40"/>
      <c r="I39" s="40"/>
      <c r="J39" s="40"/>
      <c r="K39" s="40"/>
      <c r="L39" s="40"/>
      <c r="M39" s="40"/>
      <c r="N39" s="40"/>
      <c r="O39" s="46"/>
      <c r="P39" s="105"/>
    </row>
    <row r="40" spans="1:17" s="109" customFormat="1" ht="18" customHeight="1" x14ac:dyDescent="0.2">
      <c r="A40" s="86"/>
      <c r="B40" s="105"/>
      <c r="C40" s="40"/>
      <c r="D40" s="407">
        <f ca="1">NOW()</f>
        <v>43901.417406828703</v>
      </c>
      <c r="E40" s="408"/>
      <c r="F40" s="47"/>
      <c r="G40" s="47"/>
      <c r="H40" s="47"/>
      <c r="I40" s="47"/>
      <c r="J40" s="84"/>
      <c r="K40" s="84"/>
      <c r="L40" s="84"/>
      <c r="M40" s="78"/>
      <c r="N40" s="48" t="str">
        <f>CONCATENATE("Specifieke informatie A, ",LOWER(A6))</f>
        <v>Specifieke informatie A, pagina 1</v>
      </c>
      <c r="O40" s="40"/>
      <c r="P40" s="105"/>
    </row>
    <row r="41" spans="1:17" ht="12.75" customHeight="1" x14ac:dyDescent="0.2">
      <c r="A41" s="104"/>
      <c r="B41" s="105"/>
      <c r="C41" s="110"/>
      <c r="D41" s="110"/>
      <c r="E41" s="110"/>
      <c r="F41" s="110"/>
      <c r="G41" s="110"/>
      <c r="H41" s="110"/>
      <c r="I41" s="110"/>
      <c r="J41" s="110"/>
      <c r="K41" s="110"/>
      <c r="L41" s="110"/>
      <c r="M41" s="110"/>
      <c r="N41" s="110"/>
      <c r="O41" s="110"/>
      <c r="P41" s="105"/>
    </row>
    <row r="42" spans="1:17" ht="17.100000000000001" customHeight="1" x14ac:dyDescent="0.2">
      <c r="A42" s="106" t="s">
        <v>137</v>
      </c>
      <c r="B42" s="105"/>
      <c r="C42" s="44"/>
      <c r="D42" s="41" t="str">
        <f>CONCATENATE("KWARTAALSTAAT ZVW ", jaar_id," ",kwartaal_id,"E KWARTAAL")</f>
        <v>KWARTAALSTAAT ZVW 2020 1E KWARTAAL</v>
      </c>
      <c r="E42" s="40"/>
      <c r="F42" s="40"/>
      <c r="G42" s="40"/>
      <c r="H42" s="40"/>
      <c r="I42" s="40"/>
      <c r="J42" s="40"/>
      <c r="K42" s="40"/>
      <c r="L42" s="40"/>
      <c r="M42" s="77"/>
      <c r="N42" s="41"/>
      <c r="O42" s="41"/>
      <c r="P42" s="105"/>
    </row>
    <row r="43" spans="1:17" s="86" customFormat="1" ht="17.100000000000001" customHeight="1" x14ac:dyDescent="0.2">
      <c r="B43" s="105"/>
      <c r="C43" s="40"/>
      <c r="D43" s="41" t="s">
        <v>414</v>
      </c>
      <c r="E43" s="40"/>
      <c r="F43" s="40"/>
      <c r="G43" s="40"/>
      <c r="H43" s="40"/>
      <c r="I43" s="40"/>
      <c r="J43" s="78"/>
      <c r="K43" s="78"/>
      <c r="L43" s="40"/>
      <c r="M43" s="78"/>
      <c r="N43" s="40"/>
      <c r="O43" s="40"/>
      <c r="P43" s="105"/>
    </row>
    <row r="44" spans="1:17" ht="17.100000000000001" customHeight="1" x14ac:dyDescent="0.2">
      <c r="A44" s="97"/>
      <c r="B44" s="105"/>
      <c r="C44" s="40"/>
      <c r="D44" s="41" t="str">
        <f>IF(naw_uzovi_zorgverzekeraar&lt;&gt;"0000",CONCATENATE(UPPER(naw_naam_zorgverzekeraar),", ",UPPER(naw_plaats_zorgverzekeraar)),"")</f>
        <v/>
      </c>
      <c r="E44" s="41"/>
      <c r="F44" s="41"/>
      <c r="G44" s="41"/>
      <c r="H44" s="41"/>
      <c r="I44" s="41"/>
      <c r="J44" s="41"/>
      <c r="K44" s="41"/>
      <c r="L44" s="41"/>
      <c r="M44" s="77"/>
      <c r="N44" s="42" t="str">
        <f>CONCATENATE("UZOVI: ",naw_uzovi_zorgverzekeraar)</f>
        <v>UZOVI: 0000</v>
      </c>
      <c r="O44" s="41"/>
      <c r="P44" s="105"/>
    </row>
    <row r="45" spans="1:17" s="107" customFormat="1" ht="17.100000000000001" customHeight="1" x14ac:dyDescent="0.2">
      <c r="B45" s="108"/>
      <c r="C45" s="79"/>
      <c r="D45" s="80" t="s">
        <v>254</v>
      </c>
      <c r="E45" s="81"/>
      <c r="F45" s="81"/>
      <c r="G45" s="81"/>
      <c r="H45" s="81"/>
      <c r="I45" s="81"/>
      <c r="J45" s="81"/>
      <c r="K45" s="81"/>
      <c r="L45" s="82"/>
      <c r="M45" s="79"/>
      <c r="N45" s="79"/>
      <c r="O45" s="79"/>
      <c r="P45" s="108"/>
    </row>
    <row r="46" spans="1:17" ht="17.100000000000001" customHeight="1" x14ac:dyDescent="0.2">
      <c r="A46" s="97"/>
      <c r="B46" s="105"/>
      <c r="C46" s="44"/>
      <c r="D46" s="45" t="s">
        <v>251</v>
      </c>
      <c r="E46" s="41"/>
      <c r="F46" s="41"/>
      <c r="G46" s="41"/>
      <c r="H46" s="41"/>
      <c r="I46" s="41"/>
      <c r="J46" s="41"/>
      <c r="K46" s="47"/>
      <c r="L46" s="48"/>
      <c r="M46" s="77"/>
      <c r="N46" s="41"/>
      <c r="O46" s="41"/>
      <c r="P46" s="105"/>
    </row>
    <row r="47" spans="1:17" ht="18" customHeight="1" x14ac:dyDescent="0.2">
      <c r="A47" s="97"/>
      <c r="B47" s="105"/>
      <c r="C47" s="40"/>
      <c r="D47" s="290"/>
      <c r="E47" s="291"/>
      <c r="F47" s="291"/>
      <c r="G47" s="291"/>
      <c r="H47" s="422" t="s">
        <v>337</v>
      </c>
      <c r="I47" s="417" t="str">
        <f>CONCATENATE("LASTEN ",jaar_id,)</f>
        <v>LASTEN 2020</v>
      </c>
      <c r="J47" s="418"/>
      <c r="K47" s="417" t="str">
        <f>CONCATENATE("LASTEN ",jaar_id-1,)</f>
        <v>LASTEN 2019</v>
      </c>
      <c r="L47" s="418"/>
      <c r="M47" s="417" t="str">
        <f>CONCATENATE("LASTEN ",jaar_id-2," EN OUDER")</f>
        <v>LASTEN 2018 EN OUDER</v>
      </c>
      <c r="N47" s="427"/>
      <c r="O47" s="46"/>
      <c r="P47" s="105"/>
    </row>
    <row r="48" spans="1:17" ht="27.95" customHeight="1" x14ac:dyDescent="0.2">
      <c r="A48" s="97"/>
      <c r="B48" s="105"/>
      <c r="C48" s="40"/>
      <c r="D48" s="292"/>
      <c r="E48" s="293"/>
      <c r="F48" s="293"/>
      <c r="G48" s="293"/>
      <c r="H48" s="423"/>
      <c r="I48" s="415" t="s">
        <v>495</v>
      </c>
      <c r="J48" s="405" t="s">
        <v>538</v>
      </c>
      <c r="K48" s="415" t="s">
        <v>466</v>
      </c>
      <c r="L48" s="405" t="s">
        <v>497</v>
      </c>
      <c r="M48" s="405" t="s">
        <v>498</v>
      </c>
      <c r="N48" s="439" t="s">
        <v>499</v>
      </c>
      <c r="O48" s="46"/>
      <c r="P48" s="105"/>
    </row>
    <row r="49" spans="1:17" ht="27.95" customHeight="1" x14ac:dyDescent="0.2">
      <c r="A49" s="97"/>
      <c r="B49" s="105"/>
      <c r="C49" s="40"/>
      <c r="D49" s="294" t="s">
        <v>169</v>
      </c>
      <c r="E49" s="295"/>
      <c r="F49" s="295"/>
      <c r="G49" s="295"/>
      <c r="H49" s="424"/>
      <c r="I49" s="416"/>
      <c r="J49" s="406"/>
      <c r="K49" s="406"/>
      <c r="L49" s="406"/>
      <c r="M49" s="441"/>
      <c r="N49" s="440"/>
      <c r="O49" s="46"/>
      <c r="P49" s="105"/>
    </row>
    <row r="50" spans="1:17" ht="17.100000000000001" customHeight="1" x14ac:dyDescent="0.2">
      <c r="A50" s="97"/>
      <c r="B50" s="105"/>
      <c r="C50" s="44"/>
      <c r="D50" s="409" t="s">
        <v>301</v>
      </c>
      <c r="E50" s="410"/>
      <c r="F50" s="410"/>
      <c r="G50" s="410"/>
      <c r="H50" s="428"/>
      <c r="I50" s="257"/>
      <c r="J50" s="257"/>
      <c r="K50" s="257"/>
      <c r="L50" s="257"/>
      <c r="M50" s="257"/>
      <c r="N50" s="268"/>
      <c r="O50" s="46"/>
      <c r="P50" s="105"/>
    </row>
    <row r="51" spans="1:17" ht="17.100000000000001" customHeight="1" x14ac:dyDescent="0.2">
      <c r="A51" s="97"/>
      <c r="B51" s="105"/>
      <c r="C51" s="44"/>
      <c r="D51" s="419" t="s">
        <v>425</v>
      </c>
      <c r="E51" s="420"/>
      <c r="F51" s="420"/>
      <c r="G51" s="420"/>
      <c r="H51" s="271" t="s">
        <v>267</v>
      </c>
      <c r="I51" s="371"/>
      <c r="J51" s="371"/>
      <c r="K51" s="371"/>
      <c r="L51" s="372"/>
      <c r="M51" s="371"/>
      <c r="N51" s="373"/>
      <c r="O51" s="46"/>
      <c r="P51" s="105"/>
      <c r="Q51" s="101" t="str">
        <f t="shared" ref="Q51:Q59" si="8">IF(OR((I51-J51)/IF(I51=0,1,I51)&lt;-10%,(K51-L51)/IF(K51=0,1,K51)&lt;-10%,(M51-N51)/IF(M51=0,1,M51)&lt;-10%),"De balans is &lt; -10%, als dit plausibel is dan vragen wij u dit nader toe te lichten bij de opmerkingen, zo niet dan dient u uw raming aan te scherpen.","")</f>
        <v/>
      </c>
    </row>
    <row r="52" spans="1:17" ht="17.100000000000001" customHeight="1" x14ac:dyDescent="0.2">
      <c r="A52" s="97"/>
      <c r="B52" s="105"/>
      <c r="C52" s="44"/>
      <c r="D52" s="419" t="s">
        <v>181</v>
      </c>
      <c r="E52" s="420"/>
      <c r="F52" s="420"/>
      <c r="G52" s="420"/>
      <c r="H52" s="271" t="s">
        <v>268</v>
      </c>
      <c r="I52" s="371"/>
      <c r="J52" s="371"/>
      <c r="K52" s="371"/>
      <c r="L52" s="372"/>
      <c r="M52" s="371"/>
      <c r="N52" s="373"/>
      <c r="O52" s="46"/>
      <c r="P52" s="105"/>
      <c r="Q52" s="101" t="str">
        <f t="shared" si="8"/>
        <v/>
      </c>
    </row>
    <row r="53" spans="1:17" ht="17.100000000000001" customHeight="1" x14ac:dyDescent="0.2">
      <c r="A53" s="97"/>
      <c r="B53" s="105"/>
      <c r="C53" s="44"/>
      <c r="D53" s="419" t="s">
        <v>61</v>
      </c>
      <c r="E53" s="420"/>
      <c r="F53" s="420"/>
      <c r="G53" s="420"/>
      <c r="H53" s="271" t="s">
        <v>62</v>
      </c>
      <c r="I53" s="371"/>
      <c r="J53" s="371"/>
      <c r="K53" s="371"/>
      <c r="L53" s="372"/>
      <c r="M53" s="371"/>
      <c r="N53" s="373"/>
      <c r="O53" s="46"/>
      <c r="P53" s="105"/>
      <c r="Q53" s="101" t="str">
        <f t="shared" si="8"/>
        <v/>
      </c>
    </row>
    <row r="54" spans="1:17" ht="17.100000000000001" customHeight="1" x14ac:dyDescent="0.2">
      <c r="A54" s="97"/>
      <c r="B54" s="105"/>
      <c r="C54" s="44"/>
      <c r="D54" s="419" t="s">
        <v>341</v>
      </c>
      <c r="E54" s="420"/>
      <c r="F54" s="420"/>
      <c r="G54" s="420"/>
      <c r="H54" s="271" t="s">
        <v>48</v>
      </c>
      <c r="I54" s="274"/>
      <c r="J54" s="275"/>
      <c r="K54" s="274"/>
      <c r="L54" s="276"/>
      <c r="M54" s="371"/>
      <c r="N54" s="373"/>
      <c r="O54" s="46"/>
      <c r="P54" s="105"/>
      <c r="Q54" s="101" t="str">
        <f t="shared" si="8"/>
        <v/>
      </c>
    </row>
    <row r="55" spans="1:17" ht="17.100000000000001" customHeight="1" x14ac:dyDescent="0.2">
      <c r="A55" s="97"/>
      <c r="B55" s="105"/>
      <c r="C55" s="44"/>
      <c r="D55" s="419" t="s">
        <v>480</v>
      </c>
      <c r="E55" s="420"/>
      <c r="F55" s="420"/>
      <c r="G55" s="420"/>
      <c r="H55" s="271" t="s">
        <v>479</v>
      </c>
      <c r="I55" s="273"/>
      <c r="J55" s="273"/>
      <c r="K55" s="273"/>
      <c r="L55" s="273"/>
      <c r="M55" s="277"/>
      <c r="N55" s="278"/>
      <c r="O55" s="46"/>
      <c r="P55" s="105"/>
      <c r="Q55" s="101" t="str">
        <f t="shared" si="8"/>
        <v/>
      </c>
    </row>
    <row r="56" spans="1:17" ht="17.100000000000001" customHeight="1" x14ac:dyDescent="0.2">
      <c r="A56" s="97"/>
      <c r="B56" s="105"/>
      <c r="C56" s="44"/>
      <c r="D56" s="419" t="s">
        <v>481</v>
      </c>
      <c r="E56" s="420"/>
      <c r="F56" s="420"/>
      <c r="G56" s="420"/>
      <c r="H56" s="271" t="s">
        <v>478</v>
      </c>
      <c r="I56" s="253"/>
      <c r="J56" s="253"/>
      <c r="K56" s="253"/>
      <c r="L56" s="253"/>
      <c r="M56" s="277"/>
      <c r="N56" s="278"/>
      <c r="O56" s="46"/>
      <c r="P56" s="105"/>
      <c r="Q56" s="101" t="str">
        <f t="shared" si="8"/>
        <v/>
      </c>
    </row>
    <row r="57" spans="1:17" ht="24" customHeight="1" x14ac:dyDescent="0.2">
      <c r="A57" s="97"/>
      <c r="B57" s="105"/>
      <c r="C57" s="40"/>
      <c r="D57" s="419" t="s">
        <v>59</v>
      </c>
      <c r="E57" s="420"/>
      <c r="F57" s="420"/>
      <c r="G57" s="420"/>
      <c r="H57" s="271" t="s">
        <v>379</v>
      </c>
      <c r="I57" s="371"/>
      <c r="J57" s="371"/>
      <c r="K57" s="371"/>
      <c r="L57" s="372"/>
      <c r="M57" s="371"/>
      <c r="N57" s="373"/>
      <c r="O57" s="46"/>
      <c r="P57" s="105"/>
      <c r="Q57" s="101" t="str">
        <f t="shared" si="8"/>
        <v/>
      </c>
    </row>
    <row r="58" spans="1:17" ht="17.100000000000001" customHeight="1" x14ac:dyDescent="0.2">
      <c r="A58" s="97"/>
      <c r="B58" s="105"/>
      <c r="C58" s="40"/>
      <c r="D58" s="419" t="s">
        <v>60</v>
      </c>
      <c r="E58" s="420"/>
      <c r="F58" s="420"/>
      <c r="G58" s="420"/>
      <c r="H58" s="271" t="s">
        <v>380</v>
      </c>
      <c r="I58" s="371"/>
      <c r="J58" s="371"/>
      <c r="K58" s="371"/>
      <c r="L58" s="372"/>
      <c r="M58" s="371"/>
      <c r="N58" s="373"/>
      <c r="O58" s="46"/>
      <c r="P58" s="105"/>
      <c r="Q58" s="101" t="str">
        <f t="shared" si="8"/>
        <v/>
      </c>
    </row>
    <row r="59" spans="1:17" ht="23.1" customHeight="1" x14ac:dyDescent="0.2">
      <c r="A59" s="97"/>
      <c r="B59" s="105"/>
      <c r="C59" s="40"/>
      <c r="D59" s="419" t="s">
        <v>424</v>
      </c>
      <c r="E59" s="420"/>
      <c r="F59" s="420"/>
      <c r="G59" s="420"/>
      <c r="H59" s="271" t="s">
        <v>269</v>
      </c>
      <c r="I59" s="371"/>
      <c r="J59" s="371"/>
      <c r="K59" s="371"/>
      <c r="L59" s="372"/>
      <c r="M59" s="371"/>
      <c r="N59" s="373"/>
      <c r="O59" s="46"/>
      <c r="P59" s="105"/>
      <c r="Q59" s="101" t="str">
        <f t="shared" si="8"/>
        <v/>
      </c>
    </row>
    <row r="60" spans="1:17" ht="18" customHeight="1" x14ac:dyDescent="0.2">
      <c r="A60" s="97"/>
      <c r="B60" s="105"/>
      <c r="C60" s="40"/>
      <c r="D60" s="287" t="s">
        <v>182</v>
      </c>
      <c r="E60" s="251"/>
      <c r="F60" s="251"/>
      <c r="G60" s="251"/>
      <c r="H60" s="272"/>
      <c r="I60" s="282">
        <f>SUM(I51:I59)</f>
        <v>0</v>
      </c>
      <c r="J60" s="255">
        <f>SUM(J51:J59)</f>
        <v>0</v>
      </c>
      <c r="K60" s="255">
        <f t="shared" ref="K60:N60" si="9">SUM(K51:K59)</f>
        <v>0</v>
      </c>
      <c r="L60" s="255">
        <f t="shared" si="9"/>
        <v>0</v>
      </c>
      <c r="M60" s="255">
        <f>SUM(M51:M59)</f>
        <v>0</v>
      </c>
      <c r="N60" s="267">
        <f t="shared" si="9"/>
        <v>0</v>
      </c>
      <c r="O60" s="46"/>
      <c r="P60" s="105"/>
    </row>
    <row r="61" spans="1:17" ht="17.100000000000001" customHeight="1" x14ac:dyDescent="0.2">
      <c r="A61" s="97"/>
      <c r="B61" s="105"/>
      <c r="C61" s="40"/>
      <c r="D61" s="288" t="s">
        <v>303</v>
      </c>
      <c r="E61" s="284"/>
      <c r="F61" s="284"/>
      <c r="G61" s="284"/>
      <c r="H61" s="285"/>
      <c r="I61" s="281"/>
      <c r="J61" s="253"/>
      <c r="K61" s="253"/>
      <c r="L61" s="253"/>
      <c r="M61" s="253"/>
      <c r="N61" s="266"/>
      <c r="O61" s="46"/>
      <c r="P61" s="105"/>
    </row>
    <row r="62" spans="1:17" ht="17.100000000000001" customHeight="1" x14ac:dyDescent="0.2">
      <c r="A62" s="97"/>
      <c r="B62" s="105"/>
      <c r="C62" s="40"/>
      <c r="D62" s="419" t="s">
        <v>289</v>
      </c>
      <c r="E62" s="420"/>
      <c r="F62" s="420"/>
      <c r="G62" s="420"/>
      <c r="H62" s="280" t="s">
        <v>270</v>
      </c>
      <c r="I62" s="371"/>
      <c r="J62" s="371"/>
      <c r="K62" s="371"/>
      <c r="L62" s="372"/>
      <c r="M62" s="371"/>
      <c r="N62" s="373"/>
      <c r="O62" s="46"/>
      <c r="P62" s="105"/>
      <c r="Q62" s="101" t="str">
        <f t="shared" ref="Q62:Q67" si="10">IF(OR((I62-J62)/IF(I62=0,1,I62)&lt;-10%,(K62-L62)/IF(K62=0,1,K62)&lt;-10%,(M62-N62)/IF(M62=0,1,M62)&lt;-10%),"De balans is &lt; -10%, als dit plausibel is dan vragen wij u dit nader toe te lichten bij de opmerkingen, zo niet dan dient u uw raming aan te scherpen.","")</f>
        <v/>
      </c>
    </row>
    <row r="63" spans="1:17" ht="17.100000000000001" customHeight="1" x14ac:dyDescent="0.2">
      <c r="A63" s="97"/>
      <c r="B63" s="105"/>
      <c r="C63" s="40"/>
      <c r="D63" s="419" t="s">
        <v>290</v>
      </c>
      <c r="E63" s="420"/>
      <c r="F63" s="420"/>
      <c r="G63" s="420"/>
      <c r="H63" s="280" t="s">
        <v>271</v>
      </c>
      <c r="I63" s="371"/>
      <c r="J63" s="371"/>
      <c r="K63" s="371"/>
      <c r="L63" s="372"/>
      <c r="M63" s="371"/>
      <c r="N63" s="373"/>
      <c r="O63" s="46"/>
      <c r="P63" s="105"/>
      <c r="Q63" s="101" t="str">
        <f t="shared" si="10"/>
        <v/>
      </c>
    </row>
    <row r="64" spans="1:17" ht="17.100000000000001" customHeight="1" x14ac:dyDescent="0.2">
      <c r="A64" s="97"/>
      <c r="B64" s="105"/>
      <c r="C64" s="40"/>
      <c r="D64" s="419" t="s">
        <v>291</v>
      </c>
      <c r="E64" s="420"/>
      <c r="F64" s="420"/>
      <c r="G64" s="420"/>
      <c r="H64" s="280" t="s">
        <v>272</v>
      </c>
      <c r="I64" s="371"/>
      <c r="J64" s="371"/>
      <c r="K64" s="371"/>
      <c r="L64" s="372"/>
      <c r="M64" s="371"/>
      <c r="N64" s="373"/>
      <c r="O64" s="46"/>
      <c r="P64" s="105"/>
      <c r="Q64" s="101" t="str">
        <f t="shared" si="10"/>
        <v/>
      </c>
    </row>
    <row r="65" spans="1:17" ht="17.100000000000001" customHeight="1" x14ac:dyDescent="0.2">
      <c r="A65" s="97"/>
      <c r="B65" s="105"/>
      <c r="C65" s="40"/>
      <c r="D65" s="419" t="s">
        <v>292</v>
      </c>
      <c r="E65" s="420"/>
      <c r="F65" s="420"/>
      <c r="G65" s="420"/>
      <c r="H65" s="280" t="s">
        <v>273</v>
      </c>
      <c r="I65" s="371"/>
      <c r="J65" s="371"/>
      <c r="K65" s="371"/>
      <c r="L65" s="372"/>
      <c r="M65" s="371"/>
      <c r="N65" s="373"/>
      <c r="O65" s="40"/>
      <c r="P65" s="105"/>
      <c r="Q65" s="101" t="str">
        <f t="shared" si="10"/>
        <v/>
      </c>
    </row>
    <row r="66" spans="1:17" ht="17.100000000000001" customHeight="1" x14ac:dyDescent="0.2">
      <c r="A66" s="97"/>
      <c r="B66" s="105"/>
      <c r="C66" s="40"/>
      <c r="D66" s="419" t="s">
        <v>293</v>
      </c>
      <c r="E66" s="420"/>
      <c r="F66" s="420"/>
      <c r="G66" s="420"/>
      <c r="H66" s="280" t="s">
        <v>274</v>
      </c>
      <c r="I66" s="371"/>
      <c r="J66" s="371"/>
      <c r="K66" s="371"/>
      <c r="L66" s="372"/>
      <c r="M66" s="371"/>
      <c r="N66" s="373"/>
      <c r="O66" s="40"/>
      <c r="P66" s="105"/>
      <c r="Q66" s="101" t="str">
        <f t="shared" si="10"/>
        <v/>
      </c>
    </row>
    <row r="67" spans="1:17" ht="17.100000000000001" customHeight="1" x14ac:dyDescent="0.2">
      <c r="A67" s="97"/>
      <c r="B67" s="105"/>
      <c r="C67" s="40"/>
      <c r="D67" s="419" t="s">
        <v>516</v>
      </c>
      <c r="E67" s="420"/>
      <c r="F67" s="420"/>
      <c r="G67" s="420"/>
      <c r="H67" s="280" t="s">
        <v>517</v>
      </c>
      <c r="I67" s="371"/>
      <c r="J67" s="371"/>
      <c r="K67" s="274"/>
      <c r="L67" s="276"/>
      <c r="M67" s="274"/>
      <c r="N67" s="279"/>
      <c r="O67" s="40"/>
      <c r="P67" s="105"/>
      <c r="Q67" s="101" t="str">
        <f t="shared" si="10"/>
        <v/>
      </c>
    </row>
    <row r="68" spans="1:17" ht="17.100000000000001" customHeight="1" x14ac:dyDescent="0.2">
      <c r="A68" s="97"/>
      <c r="B68" s="105"/>
      <c r="C68" s="40"/>
      <c r="D68" s="411" t="s">
        <v>183</v>
      </c>
      <c r="E68" s="420"/>
      <c r="F68" s="420"/>
      <c r="G68" s="420"/>
      <c r="H68" s="420"/>
      <c r="I68" s="255">
        <f>SUM(I62:I67)</f>
        <v>0</v>
      </c>
      <c r="J68" s="255">
        <f>SUM(J62:J67)</f>
        <v>0</v>
      </c>
      <c r="K68" s="255">
        <f t="shared" ref="K68:N68" si="11">SUM(K62:K67)</f>
        <v>0</v>
      </c>
      <c r="L68" s="255">
        <f t="shared" si="11"/>
        <v>0</v>
      </c>
      <c r="M68" s="255">
        <f t="shared" si="11"/>
        <v>0</v>
      </c>
      <c r="N68" s="267">
        <f t="shared" si="11"/>
        <v>0</v>
      </c>
      <c r="O68" s="40"/>
      <c r="P68" s="105"/>
    </row>
    <row r="69" spans="1:17" ht="17.100000000000001" customHeight="1" x14ac:dyDescent="0.2">
      <c r="A69" s="97"/>
      <c r="B69" s="105"/>
      <c r="C69" s="40"/>
      <c r="D69" s="409" t="s">
        <v>305</v>
      </c>
      <c r="E69" s="410"/>
      <c r="F69" s="410"/>
      <c r="G69" s="410"/>
      <c r="H69" s="410"/>
      <c r="I69" s="253"/>
      <c r="J69" s="253"/>
      <c r="K69" s="253"/>
      <c r="L69" s="253"/>
      <c r="M69" s="253"/>
      <c r="N69" s="266"/>
      <c r="O69" s="40"/>
      <c r="P69" s="105"/>
    </row>
    <row r="70" spans="1:17" ht="17.100000000000001" customHeight="1" x14ac:dyDescent="0.2">
      <c r="A70" s="97"/>
      <c r="B70" s="105"/>
      <c r="C70" s="40"/>
      <c r="D70" s="432" t="s">
        <v>184</v>
      </c>
      <c r="E70" s="433"/>
      <c r="F70" s="433"/>
      <c r="G70" s="433"/>
      <c r="H70" s="286" t="s">
        <v>275</v>
      </c>
      <c r="I70" s="371"/>
      <c r="J70" s="371"/>
      <c r="K70" s="371"/>
      <c r="L70" s="372"/>
      <c r="M70" s="371"/>
      <c r="N70" s="373"/>
      <c r="O70" s="40"/>
      <c r="P70" s="105"/>
      <c r="Q70" s="101" t="str">
        <f t="shared" ref="Q70" si="12">IF(OR((I70-J70)/IF(I70=0,1,I70)&lt;-10%,(K70-L70)/IF(K70=0,1,K70)&lt;-10%,(M70-N70)/IF(M70=0,1,M70)&lt;-10%),"De balans is &lt; -10%, als dit plausibel is dan vragen wij u dit nader toe te lichten bij de opmerkingen, zo niet dan dient u uw raming aan te scherpen.","")</f>
        <v/>
      </c>
    </row>
    <row r="71" spans="1:17" ht="17.100000000000001" customHeight="1" x14ac:dyDescent="0.2">
      <c r="A71" s="97"/>
      <c r="B71" s="105"/>
      <c r="C71" s="40"/>
      <c r="D71" s="409" t="s">
        <v>185</v>
      </c>
      <c r="E71" s="410"/>
      <c r="F71" s="410"/>
      <c r="G71" s="410"/>
      <c r="H71" s="410"/>
      <c r="I71" s="253"/>
      <c r="J71" s="253"/>
      <c r="K71" s="253"/>
      <c r="L71" s="253"/>
      <c r="M71" s="253"/>
      <c r="N71" s="266"/>
      <c r="O71" s="40"/>
      <c r="P71" s="105"/>
    </row>
    <row r="72" spans="1:17" ht="17.100000000000001" customHeight="1" x14ac:dyDescent="0.2">
      <c r="A72" s="97"/>
      <c r="B72" s="105"/>
      <c r="C72" s="40"/>
      <c r="D72" s="411" t="s">
        <v>294</v>
      </c>
      <c r="E72" s="420"/>
      <c r="F72" s="420"/>
      <c r="G72" s="420"/>
      <c r="H72" s="283" t="s">
        <v>276</v>
      </c>
      <c r="I72" s="371"/>
      <c r="J72" s="371"/>
      <c r="K72" s="371"/>
      <c r="L72" s="372"/>
      <c r="M72" s="371"/>
      <c r="N72" s="373"/>
      <c r="O72" s="40"/>
      <c r="P72" s="105"/>
      <c r="Q72" s="101" t="str">
        <f t="shared" ref="Q72:Q74" si="13">IF(OR((I72-J72)/IF(I72=0,1,I72)&lt;-10%,(K72-L72)/IF(K72=0,1,K72)&lt;-10%,(M72-N72)/IF(M72=0,1,M72)&lt;-10%),"De balans is &lt; -10%, als dit plausibel is dan vragen wij u dit nader toe te lichten bij de opmerkingen, zo niet dan dient u uw raming aan te scherpen.","")</f>
        <v/>
      </c>
    </row>
    <row r="73" spans="1:17" ht="24" customHeight="1" x14ac:dyDescent="0.2">
      <c r="A73" s="97"/>
      <c r="B73" s="105"/>
      <c r="C73" s="40"/>
      <c r="D73" s="419" t="s">
        <v>464</v>
      </c>
      <c r="E73" s="421"/>
      <c r="F73" s="421"/>
      <c r="G73" s="421"/>
      <c r="H73" s="283" t="s">
        <v>463</v>
      </c>
      <c r="I73" s="371"/>
      <c r="J73" s="371"/>
      <c r="K73" s="371"/>
      <c r="L73" s="372"/>
      <c r="M73" s="371"/>
      <c r="N73" s="373"/>
      <c r="O73" s="40"/>
      <c r="P73" s="105"/>
    </row>
    <row r="74" spans="1:17" ht="24" customHeight="1" x14ac:dyDescent="0.2">
      <c r="A74" s="97"/>
      <c r="B74" s="105"/>
      <c r="C74" s="40"/>
      <c r="D74" s="419" t="s">
        <v>80</v>
      </c>
      <c r="E74" s="421"/>
      <c r="F74" s="421"/>
      <c r="G74" s="421"/>
      <c r="H74" s="283" t="s">
        <v>277</v>
      </c>
      <c r="I74" s="371"/>
      <c r="J74" s="371"/>
      <c r="K74" s="371"/>
      <c r="L74" s="372"/>
      <c r="M74" s="371"/>
      <c r="N74" s="373"/>
      <c r="O74" s="40"/>
      <c r="P74" s="105"/>
      <c r="Q74" s="101" t="str">
        <f t="shared" si="13"/>
        <v/>
      </c>
    </row>
    <row r="75" spans="1:17" ht="18" customHeight="1" x14ac:dyDescent="0.2">
      <c r="A75" s="97"/>
      <c r="B75" s="105"/>
      <c r="C75" s="40"/>
      <c r="D75" s="425" t="s">
        <v>186</v>
      </c>
      <c r="E75" s="445"/>
      <c r="F75" s="445"/>
      <c r="G75" s="445"/>
      <c r="H75" s="289"/>
      <c r="I75" s="269">
        <f t="shared" ref="I75:N75" si="14">SUM(I72:I74)</f>
        <v>0</v>
      </c>
      <c r="J75" s="269">
        <f t="shared" si="14"/>
        <v>0</v>
      </c>
      <c r="K75" s="269">
        <f t="shared" si="14"/>
        <v>0</v>
      </c>
      <c r="L75" s="269">
        <f t="shared" si="14"/>
        <v>0</v>
      </c>
      <c r="M75" s="269">
        <f t="shared" si="14"/>
        <v>0</v>
      </c>
      <c r="N75" s="270">
        <f t="shared" si="14"/>
        <v>0</v>
      </c>
      <c r="O75" s="40"/>
      <c r="P75" s="105"/>
    </row>
    <row r="76" spans="1:17" s="109" customFormat="1" ht="18" customHeight="1" x14ac:dyDescent="0.2">
      <c r="A76" s="86"/>
      <c r="B76" s="105"/>
      <c r="C76" s="40"/>
      <c r="D76" s="407">
        <f ca="1">NOW()</f>
        <v>43901.417406828703</v>
      </c>
      <c r="E76" s="407"/>
      <c r="F76" s="47"/>
      <c r="G76" s="47"/>
      <c r="H76" s="47"/>
      <c r="I76" s="47"/>
      <c r="J76" s="84"/>
      <c r="K76" s="84"/>
      <c r="L76" s="84"/>
      <c r="M76" s="78"/>
      <c r="N76" s="48" t="str">
        <f>CONCATENATE("Specifieke informatie A, ",LOWER(A42))</f>
        <v>Specifieke informatie A, pagina 2</v>
      </c>
      <c r="O76" s="40"/>
      <c r="P76" s="105"/>
    </row>
    <row r="77" spans="1:17" ht="12.75" customHeight="1" x14ac:dyDescent="0.2">
      <c r="A77" s="104"/>
      <c r="B77" s="105"/>
      <c r="C77" s="110"/>
      <c r="D77" s="110"/>
      <c r="E77" s="110"/>
      <c r="F77" s="110"/>
      <c r="G77" s="110"/>
      <c r="H77" s="110"/>
      <c r="I77" s="110"/>
      <c r="J77" s="110"/>
      <c r="K77" s="110"/>
      <c r="L77" s="110"/>
      <c r="M77" s="110"/>
      <c r="N77" s="110"/>
      <c r="O77" s="110"/>
      <c r="P77" s="105"/>
    </row>
    <row r="78" spans="1:17" ht="18" customHeight="1" x14ac:dyDescent="0.2">
      <c r="A78" s="106" t="s">
        <v>165</v>
      </c>
      <c r="B78" s="105"/>
      <c r="C78" s="44"/>
      <c r="D78" s="41" t="str">
        <f>CONCATENATE("KWARTAALSTAAT ZVW ", jaar_id," ",kwartaal_id,"E KWARTAAL")</f>
        <v>KWARTAALSTAAT ZVW 2020 1E KWARTAAL</v>
      </c>
      <c r="E78" s="40"/>
      <c r="F78" s="40"/>
      <c r="G78" s="40"/>
      <c r="H78" s="40"/>
      <c r="I78" s="40"/>
      <c r="J78" s="40"/>
      <c r="K78" s="40"/>
      <c r="L78" s="40"/>
      <c r="M78" s="77"/>
      <c r="N78" s="41"/>
      <c r="O78" s="41"/>
      <c r="P78" s="105"/>
    </row>
    <row r="79" spans="1:17" s="86" customFormat="1" ht="18" customHeight="1" x14ac:dyDescent="0.2">
      <c r="B79" s="105"/>
      <c r="C79" s="40"/>
      <c r="D79" s="41" t="s">
        <v>414</v>
      </c>
      <c r="E79" s="40"/>
      <c r="F79" s="40"/>
      <c r="G79" s="40"/>
      <c r="H79" s="40"/>
      <c r="I79" s="40"/>
      <c r="J79" s="78"/>
      <c r="K79" s="78"/>
      <c r="L79" s="40"/>
      <c r="M79" s="78"/>
      <c r="N79" s="40"/>
      <c r="O79" s="40"/>
      <c r="P79" s="105"/>
    </row>
    <row r="80" spans="1:17" ht="18" customHeight="1" x14ac:dyDescent="0.2">
      <c r="A80" s="97"/>
      <c r="B80" s="105"/>
      <c r="C80" s="40"/>
      <c r="D80" s="41" t="str">
        <f>IF(naw_uzovi_zorgverzekeraar&lt;&gt;"0000",CONCATENATE(UPPER(naw_naam_zorgverzekeraar),", ",UPPER(naw_plaats_zorgverzekeraar)),"")</f>
        <v/>
      </c>
      <c r="E80" s="41"/>
      <c r="F80" s="41"/>
      <c r="G80" s="41"/>
      <c r="H80" s="41"/>
      <c r="I80" s="41"/>
      <c r="J80" s="41"/>
      <c r="K80" s="41"/>
      <c r="L80" s="41"/>
      <c r="M80" s="77"/>
      <c r="N80" s="42" t="str">
        <f>CONCATENATE("UZOVI: ",naw_uzovi_zorgverzekeraar)</f>
        <v>UZOVI: 0000</v>
      </c>
      <c r="O80" s="41"/>
      <c r="P80" s="105"/>
    </row>
    <row r="81" spans="1:17" s="107" customFormat="1" ht="18" customHeight="1" x14ac:dyDescent="0.2">
      <c r="B81" s="108"/>
      <c r="C81" s="79"/>
      <c r="D81" s="80" t="s">
        <v>254</v>
      </c>
      <c r="E81" s="81"/>
      <c r="F81" s="81"/>
      <c r="G81" s="81"/>
      <c r="H81" s="81"/>
      <c r="I81" s="81"/>
      <c r="J81" s="81"/>
      <c r="K81" s="81"/>
      <c r="L81" s="82"/>
      <c r="M81" s="79"/>
      <c r="N81" s="79"/>
      <c r="O81" s="79"/>
      <c r="P81" s="108"/>
    </row>
    <row r="82" spans="1:17" ht="18" customHeight="1" x14ac:dyDescent="0.2">
      <c r="A82" s="97"/>
      <c r="B82" s="105"/>
      <c r="C82" s="44"/>
      <c r="D82" s="45" t="s">
        <v>251</v>
      </c>
      <c r="E82" s="41"/>
      <c r="F82" s="41"/>
      <c r="G82" s="41"/>
      <c r="H82" s="41"/>
      <c r="I82" s="41"/>
      <c r="J82" s="41"/>
      <c r="K82" s="47"/>
      <c r="L82" s="48"/>
      <c r="M82" s="77"/>
      <c r="N82" s="41"/>
      <c r="O82" s="41"/>
      <c r="P82" s="105"/>
    </row>
    <row r="83" spans="1:17" ht="18" customHeight="1" x14ac:dyDescent="0.2">
      <c r="A83" s="97"/>
      <c r="B83" s="105"/>
      <c r="C83" s="78"/>
      <c r="D83" s="290"/>
      <c r="E83" s="291"/>
      <c r="F83" s="291"/>
      <c r="G83" s="291"/>
      <c r="H83" s="422" t="s">
        <v>337</v>
      </c>
      <c r="I83" s="417" t="str">
        <f>CONCATENATE("LASTEN ",jaar_id,)</f>
        <v>LASTEN 2020</v>
      </c>
      <c r="J83" s="418"/>
      <c r="K83" s="417" t="str">
        <f>CONCATENATE("LASTEN ",jaar_id-1,)</f>
        <v>LASTEN 2019</v>
      </c>
      <c r="L83" s="418"/>
      <c r="M83" s="417" t="str">
        <f>CONCATENATE("LASTEN ",jaar_id-2," EN OUDER")</f>
        <v>LASTEN 2018 EN OUDER</v>
      </c>
      <c r="N83" s="427"/>
      <c r="O83" s="46"/>
      <c r="P83" s="105"/>
    </row>
    <row r="84" spans="1:17" ht="27.95" customHeight="1" x14ac:dyDescent="0.2">
      <c r="A84" s="97"/>
      <c r="B84" s="105"/>
      <c r="C84" s="40"/>
      <c r="D84" s="292"/>
      <c r="E84" s="293"/>
      <c r="F84" s="293"/>
      <c r="G84" s="293"/>
      <c r="H84" s="423"/>
      <c r="I84" s="415" t="s">
        <v>495</v>
      </c>
      <c r="J84" s="405" t="s">
        <v>538</v>
      </c>
      <c r="K84" s="415" t="s">
        <v>466</v>
      </c>
      <c r="L84" s="405" t="s">
        <v>497</v>
      </c>
      <c r="M84" s="405" t="s">
        <v>498</v>
      </c>
      <c r="N84" s="439" t="s">
        <v>499</v>
      </c>
      <c r="O84" s="46"/>
      <c r="P84" s="105"/>
    </row>
    <row r="85" spans="1:17" ht="27.95" customHeight="1" x14ac:dyDescent="0.2">
      <c r="A85" s="97"/>
      <c r="B85" s="105"/>
      <c r="C85" s="40"/>
      <c r="D85" s="294" t="s">
        <v>169</v>
      </c>
      <c r="E85" s="295"/>
      <c r="F85" s="295"/>
      <c r="G85" s="295"/>
      <c r="H85" s="424"/>
      <c r="I85" s="416"/>
      <c r="J85" s="406"/>
      <c r="K85" s="406"/>
      <c r="L85" s="406"/>
      <c r="M85" s="441"/>
      <c r="N85" s="440"/>
      <c r="O85" s="46"/>
      <c r="P85" s="105"/>
    </row>
    <row r="86" spans="1:17" ht="18" customHeight="1" x14ac:dyDescent="0.2">
      <c r="A86" s="97"/>
      <c r="B86" s="105"/>
      <c r="C86" s="44"/>
      <c r="D86" s="409" t="s">
        <v>400</v>
      </c>
      <c r="E86" s="410"/>
      <c r="F86" s="410"/>
      <c r="G86" s="410"/>
      <c r="H86" s="428"/>
      <c r="I86" s="253"/>
      <c r="J86" s="253"/>
      <c r="K86" s="253"/>
      <c r="L86" s="253"/>
      <c r="M86" s="253"/>
      <c r="N86" s="266"/>
      <c r="O86" s="46"/>
      <c r="P86" s="105"/>
    </row>
    <row r="87" spans="1:17" ht="18" customHeight="1" x14ac:dyDescent="0.2">
      <c r="A87" s="97"/>
      <c r="B87" s="105"/>
      <c r="C87" s="44"/>
      <c r="D87" s="419" t="s">
        <v>331</v>
      </c>
      <c r="E87" s="420"/>
      <c r="F87" s="420"/>
      <c r="G87" s="420"/>
      <c r="H87" s="296" t="s">
        <v>286</v>
      </c>
      <c r="I87" s="371"/>
      <c r="J87" s="371"/>
      <c r="K87" s="371"/>
      <c r="L87" s="372"/>
      <c r="M87" s="371"/>
      <c r="N87" s="373"/>
      <c r="O87" s="46"/>
      <c r="P87" s="105"/>
      <c r="Q87" s="101" t="str">
        <f t="shared" ref="Q87:Q90" si="15">IF(OR((I87-J87)/IF(I87=0,1,I87)&lt;-10%,(K87-L87)/IF(K87=0,1,K87)&lt;-10%,(M87-N87)/IF(M87=0,1,M87)&lt;-10%),"De balans is &lt; -10%, als dit plausibel is dan vragen wij u dit nader toe te lichten bij de opmerkingen, zo niet dan dient u uw raming aan te scherpen.","")</f>
        <v/>
      </c>
    </row>
    <row r="88" spans="1:17" ht="18" customHeight="1" x14ac:dyDescent="0.2">
      <c r="A88" s="97"/>
      <c r="B88" s="105"/>
      <c r="C88" s="44"/>
      <c r="D88" s="419" t="s">
        <v>384</v>
      </c>
      <c r="E88" s="420"/>
      <c r="F88" s="420"/>
      <c r="G88" s="420"/>
      <c r="H88" s="296" t="s">
        <v>383</v>
      </c>
      <c r="I88" s="371"/>
      <c r="J88" s="371"/>
      <c r="K88" s="371"/>
      <c r="L88" s="372"/>
      <c r="M88" s="371"/>
      <c r="N88" s="373"/>
      <c r="O88" s="46"/>
      <c r="P88" s="105"/>
      <c r="Q88" s="101" t="str">
        <f t="shared" si="15"/>
        <v/>
      </c>
    </row>
    <row r="89" spans="1:17" ht="18" customHeight="1" x14ac:dyDescent="0.2">
      <c r="A89" s="97"/>
      <c r="B89" s="105"/>
      <c r="C89" s="44"/>
      <c r="D89" s="419" t="s">
        <v>332</v>
      </c>
      <c r="E89" s="420"/>
      <c r="F89" s="420"/>
      <c r="G89" s="420"/>
      <c r="H89" s="296" t="s">
        <v>287</v>
      </c>
      <c r="I89" s="371"/>
      <c r="J89" s="371"/>
      <c r="K89" s="371"/>
      <c r="L89" s="372"/>
      <c r="M89" s="371"/>
      <c r="N89" s="373"/>
      <c r="O89" s="46"/>
      <c r="P89" s="105"/>
      <c r="Q89" s="101" t="str">
        <f t="shared" si="15"/>
        <v/>
      </c>
    </row>
    <row r="90" spans="1:17" ht="18" customHeight="1" x14ac:dyDescent="0.2">
      <c r="A90" s="97"/>
      <c r="B90" s="105"/>
      <c r="C90" s="44"/>
      <c r="D90" s="419" t="s">
        <v>325</v>
      </c>
      <c r="E90" s="420"/>
      <c r="F90" s="420"/>
      <c r="G90" s="420"/>
      <c r="H90" s="296" t="s">
        <v>321</v>
      </c>
      <c r="I90" s="371"/>
      <c r="J90" s="371"/>
      <c r="K90" s="371"/>
      <c r="L90" s="372"/>
      <c r="M90" s="371"/>
      <c r="N90" s="373"/>
      <c r="O90" s="46"/>
      <c r="P90" s="105"/>
      <c r="Q90" s="101" t="str">
        <f t="shared" si="15"/>
        <v/>
      </c>
    </row>
    <row r="91" spans="1:17" ht="18" customHeight="1" x14ac:dyDescent="0.2">
      <c r="A91" s="97"/>
      <c r="B91" s="105"/>
      <c r="C91" s="44"/>
      <c r="D91" s="411" t="s">
        <v>285</v>
      </c>
      <c r="E91" s="420"/>
      <c r="F91" s="420"/>
      <c r="G91" s="420"/>
      <c r="H91" s="420"/>
      <c r="I91" s="282">
        <f t="shared" ref="I91:N91" si="16">SUM(I87:I90)</f>
        <v>0</v>
      </c>
      <c r="J91" s="255">
        <f t="shared" si="16"/>
        <v>0</v>
      </c>
      <c r="K91" s="255">
        <f t="shared" si="16"/>
        <v>0</v>
      </c>
      <c r="L91" s="255">
        <f t="shared" si="16"/>
        <v>0</v>
      </c>
      <c r="M91" s="255">
        <f t="shared" si="16"/>
        <v>0</v>
      </c>
      <c r="N91" s="267">
        <f t="shared" si="16"/>
        <v>0</v>
      </c>
      <c r="O91" s="46"/>
      <c r="P91" s="105"/>
    </row>
    <row r="92" spans="1:17" ht="18" customHeight="1" x14ac:dyDescent="0.2">
      <c r="A92" s="97"/>
      <c r="B92" s="105"/>
      <c r="C92" s="44"/>
      <c r="D92" s="409" t="s">
        <v>523</v>
      </c>
      <c r="E92" s="410"/>
      <c r="F92" s="410"/>
      <c r="G92" s="410"/>
      <c r="H92" s="410"/>
      <c r="I92" s="253"/>
      <c r="J92" s="253"/>
      <c r="K92" s="253"/>
      <c r="L92" s="253"/>
      <c r="M92" s="253"/>
      <c r="N92" s="266"/>
      <c r="O92" s="46"/>
      <c r="P92" s="105"/>
    </row>
    <row r="93" spans="1:17" ht="18" customHeight="1" x14ac:dyDescent="0.2">
      <c r="A93" s="97"/>
      <c r="B93" s="105"/>
      <c r="C93" s="44"/>
      <c r="D93" s="419" t="s">
        <v>525</v>
      </c>
      <c r="E93" s="420"/>
      <c r="F93" s="420"/>
      <c r="G93" s="420"/>
      <c r="H93" s="296" t="s">
        <v>57</v>
      </c>
      <c r="I93" s="371"/>
      <c r="J93" s="371"/>
      <c r="K93" s="371"/>
      <c r="L93" s="372"/>
      <c r="M93" s="371"/>
      <c r="N93" s="373"/>
      <c r="O93" s="46"/>
      <c r="P93" s="105"/>
      <c r="Q93" s="101" t="str">
        <f t="shared" ref="Q93:Q95" si="17">IF(OR((I93-J93)/IF(I93=0,1,I93)&lt;-10%,(K93-L93)/IF(K93=0,1,K93)&lt;-10%,(M93-N93)/IF(M93=0,1,M93)&lt;-10%),"De balans is &lt; -10%, als dit plausibel is dan vragen wij u dit nader toe te lichten bij de opmerkingen, zo niet dan dient u uw raming aan te scherpen.","")</f>
        <v/>
      </c>
    </row>
    <row r="94" spans="1:17" ht="18" customHeight="1" x14ac:dyDescent="0.2">
      <c r="A94" s="97"/>
      <c r="B94" s="105"/>
      <c r="C94" s="44"/>
      <c r="D94" s="419" t="s">
        <v>524</v>
      </c>
      <c r="E94" s="420"/>
      <c r="F94" s="420"/>
      <c r="G94" s="420"/>
      <c r="H94" s="296" t="s">
        <v>441</v>
      </c>
      <c r="I94" s="371"/>
      <c r="J94" s="371"/>
      <c r="K94" s="371"/>
      <c r="L94" s="372"/>
      <c r="M94" s="371"/>
      <c r="N94" s="373"/>
      <c r="O94" s="46"/>
      <c r="P94" s="105"/>
      <c r="Q94" s="101" t="str">
        <f t="shared" si="17"/>
        <v/>
      </c>
    </row>
    <row r="95" spans="1:17" ht="27.95" customHeight="1" x14ac:dyDescent="0.2">
      <c r="A95" s="97"/>
      <c r="B95" s="105"/>
      <c r="C95" s="44"/>
      <c r="D95" s="419" t="s">
        <v>519</v>
      </c>
      <c r="E95" s="420"/>
      <c r="F95" s="420"/>
      <c r="G95" s="420"/>
      <c r="H95" s="296" t="s">
        <v>518</v>
      </c>
      <c r="I95" s="371"/>
      <c r="J95" s="371"/>
      <c r="K95" s="274"/>
      <c r="L95" s="276"/>
      <c r="M95" s="274"/>
      <c r="N95" s="279"/>
      <c r="O95" s="46"/>
      <c r="P95" s="105"/>
      <c r="Q95" s="101" t="str">
        <f t="shared" si="17"/>
        <v/>
      </c>
    </row>
    <row r="96" spans="1:17" ht="18" customHeight="1" x14ac:dyDescent="0.2">
      <c r="A96" s="97"/>
      <c r="B96" s="105"/>
      <c r="C96" s="44"/>
      <c r="D96" s="411" t="s">
        <v>58</v>
      </c>
      <c r="E96" s="420"/>
      <c r="F96" s="420"/>
      <c r="G96" s="420"/>
      <c r="H96" s="420"/>
      <c r="I96" s="282">
        <f>SUM(I93:I95)</f>
        <v>0</v>
      </c>
      <c r="J96" s="255">
        <f t="shared" ref="J96:N96" si="18">SUM(J93:J95)</f>
        <v>0</v>
      </c>
      <c r="K96" s="255">
        <f t="shared" si="18"/>
        <v>0</v>
      </c>
      <c r="L96" s="255">
        <f t="shared" si="18"/>
        <v>0</v>
      </c>
      <c r="M96" s="255">
        <f t="shared" si="18"/>
        <v>0</v>
      </c>
      <c r="N96" s="267">
        <f t="shared" si="18"/>
        <v>0</v>
      </c>
      <c r="O96" s="46"/>
      <c r="P96" s="105"/>
    </row>
    <row r="97" spans="1:26" ht="18" customHeight="1" x14ac:dyDescent="0.2">
      <c r="A97" s="97"/>
      <c r="B97" s="105"/>
      <c r="C97" s="44"/>
      <c r="D97" s="409" t="s">
        <v>187</v>
      </c>
      <c r="E97" s="410"/>
      <c r="F97" s="410"/>
      <c r="G97" s="410"/>
      <c r="H97" s="410"/>
      <c r="I97" s="257"/>
      <c r="J97" s="257"/>
      <c r="K97" s="257"/>
      <c r="L97" s="257"/>
      <c r="M97" s="257"/>
      <c r="N97" s="268"/>
      <c r="O97" s="46"/>
      <c r="P97" s="105"/>
    </row>
    <row r="98" spans="1:26" ht="18" customHeight="1" x14ac:dyDescent="0.2">
      <c r="A98" s="97"/>
      <c r="B98" s="105"/>
      <c r="C98" s="44"/>
      <c r="D98" s="432" t="s">
        <v>188</v>
      </c>
      <c r="E98" s="433"/>
      <c r="F98" s="433"/>
      <c r="G98" s="433"/>
      <c r="H98" s="286" t="s">
        <v>278</v>
      </c>
      <c r="I98" s="371"/>
      <c r="J98" s="371"/>
      <c r="K98" s="371"/>
      <c r="L98" s="372"/>
      <c r="M98" s="371"/>
      <c r="N98" s="373"/>
      <c r="O98" s="46"/>
      <c r="P98" s="105"/>
      <c r="Q98" s="101" t="str">
        <f t="shared" ref="Q98" si="19">IF(OR((I98-J98)/IF(I98=0,1,I98)&lt;-10%,(K98-L98)/IF(K98=0,1,K98)&lt;-10%,(M98-N98)/IF(M98=0,1,M98)&lt;-10%),"De balans is &lt; -10%, als dit plausibel is dan vragen wij u dit nader toe te lichten bij de opmerkingen, zo niet dan dient u uw raming aan te scherpen.","")</f>
        <v/>
      </c>
    </row>
    <row r="99" spans="1:26" ht="18" customHeight="1" x14ac:dyDescent="0.2">
      <c r="A99" s="97"/>
      <c r="B99" s="105"/>
      <c r="C99" s="44"/>
      <c r="D99" s="409" t="s">
        <v>422</v>
      </c>
      <c r="E99" s="410"/>
      <c r="F99" s="410"/>
      <c r="G99" s="410"/>
      <c r="H99" s="410"/>
      <c r="I99" s="257"/>
      <c r="J99" s="257"/>
      <c r="K99" s="257"/>
      <c r="L99" s="257"/>
      <c r="M99" s="257"/>
      <c r="N99" s="268"/>
      <c r="O99" s="46"/>
      <c r="P99" s="105"/>
    </row>
    <row r="100" spans="1:26" ht="18" customHeight="1" x14ac:dyDescent="0.2">
      <c r="A100" s="97"/>
      <c r="B100" s="105"/>
      <c r="C100" s="44"/>
      <c r="D100" s="411" t="s">
        <v>30</v>
      </c>
      <c r="E100" s="412"/>
      <c r="F100" s="412"/>
      <c r="G100" s="412"/>
      <c r="H100" s="297" t="s">
        <v>279</v>
      </c>
      <c r="I100" s="371"/>
      <c r="J100" s="371"/>
      <c r="K100" s="371"/>
      <c r="L100" s="372"/>
      <c r="M100" s="371"/>
      <c r="N100" s="373"/>
      <c r="O100" s="46"/>
      <c r="P100" s="105"/>
      <c r="Q100" s="101" t="str">
        <f t="shared" ref="Q100:Q102" si="20">IF(OR((I100-J100)/IF(I100=0,1,I100)&lt;-10%,(K100-L100)/IF(K100=0,1,K100)&lt;-10%,(M100-N100)/IF(M100=0,1,M100)&lt;-10%),"De balans is &lt; -10%, als dit plausibel is dan vragen wij u dit nader toe te lichten bij de opmerkingen, zo niet dan dient u uw raming aan te scherpen.","")</f>
        <v/>
      </c>
    </row>
    <row r="101" spans="1:26" ht="18" customHeight="1" x14ac:dyDescent="0.2">
      <c r="A101" s="97"/>
      <c r="B101" s="105"/>
      <c r="C101" s="44"/>
      <c r="D101" s="411" t="s">
        <v>324</v>
      </c>
      <c r="E101" s="412"/>
      <c r="F101" s="412"/>
      <c r="G101" s="412"/>
      <c r="H101" s="297" t="s">
        <v>323</v>
      </c>
      <c r="I101" s="371"/>
      <c r="J101" s="371"/>
      <c r="K101" s="371"/>
      <c r="L101" s="372"/>
      <c r="M101" s="371"/>
      <c r="N101" s="373"/>
      <c r="O101" s="46"/>
      <c r="P101" s="105"/>
      <c r="Q101" s="101" t="str">
        <f t="shared" si="20"/>
        <v/>
      </c>
    </row>
    <row r="102" spans="1:26" ht="18" customHeight="1" x14ac:dyDescent="0.2">
      <c r="A102" s="97"/>
      <c r="B102" s="105"/>
      <c r="C102" s="44"/>
      <c r="D102" s="411" t="s">
        <v>382</v>
      </c>
      <c r="E102" s="412"/>
      <c r="F102" s="412"/>
      <c r="G102" s="412"/>
      <c r="H102" s="297" t="s">
        <v>381</v>
      </c>
      <c r="I102" s="371"/>
      <c r="J102" s="371"/>
      <c r="K102" s="371"/>
      <c r="L102" s="372"/>
      <c r="M102" s="371"/>
      <c r="N102" s="373"/>
      <c r="O102" s="46"/>
      <c r="P102" s="105"/>
      <c r="Q102" s="101" t="str">
        <f t="shared" si="20"/>
        <v/>
      </c>
    </row>
    <row r="103" spans="1:26" ht="18" customHeight="1" x14ac:dyDescent="0.2">
      <c r="A103" s="97"/>
      <c r="B103" s="105"/>
      <c r="C103" s="44"/>
      <c r="D103" s="411" t="s">
        <v>63</v>
      </c>
      <c r="E103" s="412"/>
      <c r="F103" s="412"/>
      <c r="G103" s="412"/>
      <c r="H103" s="297"/>
      <c r="I103" s="298">
        <f>SUM(I100:I102)</f>
        <v>0</v>
      </c>
      <c r="J103" s="298">
        <f t="shared" ref="J103:N103" si="21">SUM(J100:J102)</f>
        <v>0</v>
      </c>
      <c r="K103" s="298">
        <f t="shared" si="21"/>
        <v>0</v>
      </c>
      <c r="L103" s="298">
        <f t="shared" si="21"/>
        <v>0</v>
      </c>
      <c r="M103" s="298">
        <f t="shared" si="21"/>
        <v>0</v>
      </c>
      <c r="N103" s="299">
        <f t="shared" si="21"/>
        <v>0</v>
      </c>
      <c r="O103" s="46"/>
      <c r="P103" s="105"/>
    </row>
    <row r="104" spans="1:26" ht="18" customHeight="1" x14ac:dyDescent="0.2">
      <c r="A104" s="97"/>
      <c r="B104" s="105"/>
      <c r="C104" s="44"/>
      <c r="D104" s="409" t="s">
        <v>189</v>
      </c>
      <c r="E104" s="410"/>
      <c r="F104" s="410"/>
      <c r="G104" s="410"/>
      <c r="H104" s="410"/>
      <c r="I104" s="257"/>
      <c r="J104" s="257"/>
      <c r="K104" s="257"/>
      <c r="L104" s="257"/>
      <c r="M104" s="257"/>
      <c r="N104" s="268"/>
      <c r="O104" s="46"/>
      <c r="P104" s="105"/>
    </row>
    <row r="105" spans="1:26" ht="18" customHeight="1" x14ac:dyDescent="0.2">
      <c r="A105" s="97"/>
      <c r="B105" s="105"/>
      <c r="C105" s="44"/>
      <c r="D105" s="411" t="s">
        <v>484</v>
      </c>
      <c r="E105" s="412"/>
      <c r="F105" s="412"/>
      <c r="G105" s="412"/>
      <c r="H105" s="297" t="s">
        <v>482</v>
      </c>
      <c r="I105" s="371"/>
      <c r="J105" s="371"/>
      <c r="K105" s="371"/>
      <c r="L105" s="372"/>
      <c r="M105" s="371"/>
      <c r="N105" s="373"/>
      <c r="O105" s="46"/>
      <c r="P105" s="105"/>
      <c r="Q105" s="101" t="str">
        <f t="shared" ref="Q105:Q106" si="22">IF(OR((I105-J105)/IF(I105=0,1,I105)&lt;-10%,(K105-L105)/IF(K105=0,1,K105)&lt;-10%,(M105-N105)/IF(M105=0,1,M105)&lt;-10%),"De balans is &lt; -10%, als dit plausibel is dan vragen wij u dit nader toe te lichten bij de opmerkingen, zo niet dan dient u uw raming aan te scherpen.","")</f>
        <v/>
      </c>
    </row>
    <row r="106" spans="1:26" ht="18" customHeight="1" x14ac:dyDescent="0.2">
      <c r="A106" s="97"/>
      <c r="B106" s="105"/>
      <c r="C106" s="44"/>
      <c r="D106" s="411" t="s">
        <v>485</v>
      </c>
      <c r="E106" s="412"/>
      <c r="F106" s="412"/>
      <c r="G106" s="412"/>
      <c r="H106" s="297" t="s">
        <v>483</v>
      </c>
      <c r="I106" s="371"/>
      <c r="J106" s="371"/>
      <c r="K106" s="371"/>
      <c r="L106" s="372"/>
      <c r="M106" s="371"/>
      <c r="N106" s="373"/>
      <c r="O106" s="46"/>
      <c r="P106" s="105"/>
      <c r="Q106" s="101" t="str">
        <f t="shared" si="22"/>
        <v/>
      </c>
    </row>
    <row r="107" spans="1:26" ht="18" customHeight="1" x14ac:dyDescent="0.2">
      <c r="A107" s="97"/>
      <c r="B107" s="105"/>
      <c r="C107" s="44"/>
      <c r="D107" s="432" t="s">
        <v>190</v>
      </c>
      <c r="E107" s="433"/>
      <c r="F107" s="433"/>
      <c r="G107" s="433"/>
      <c r="H107" s="286"/>
      <c r="I107" s="298">
        <f>SUM(I105:I106)</f>
        <v>0</v>
      </c>
      <c r="J107" s="298">
        <f t="shared" ref="J107:N107" si="23">SUM(J105:J106)</f>
        <v>0</v>
      </c>
      <c r="K107" s="298">
        <f t="shared" si="23"/>
        <v>0</v>
      </c>
      <c r="L107" s="298">
        <f t="shared" si="23"/>
        <v>0</v>
      </c>
      <c r="M107" s="298">
        <f t="shared" si="23"/>
        <v>0</v>
      </c>
      <c r="N107" s="299">
        <f t="shared" si="23"/>
        <v>0</v>
      </c>
      <c r="O107" s="46"/>
      <c r="P107" s="105"/>
    </row>
    <row r="108" spans="1:26" ht="18" customHeight="1" x14ac:dyDescent="0.2">
      <c r="A108" s="97"/>
      <c r="B108" s="105"/>
      <c r="C108" s="44"/>
      <c r="D108" s="409" t="s">
        <v>322</v>
      </c>
      <c r="E108" s="410"/>
      <c r="F108" s="410"/>
      <c r="G108" s="410"/>
      <c r="H108" s="410"/>
      <c r="I108" s="257"/>
      <c r="J108" s="257"/>
      <c r="K108" s="257"/>
      <c r="L108" s="257"/>
      <c r="M108" s="257"/>
      <c r="N108" s="268"/>
      <c r="O108" s="46"/>
      <c r="P108" s="105"/>
    </row>
    <row r="109" spans="1:26" ht="18" customHeight="1" x14ac:dyDescent="0.2">
      <c r="A109" s="97"/>
      <c r="B109" s="105"/>
      <c r="C109" s="44"/>
      <c r="D109" s="432" t="s">
        <v>191</v>
      </c>
      <c r="E109" s="433"/>
      <c r="F109" s="433"/>
      <c r="G109" s="433"/>
      <c r="H109" s="286" t="s">
        <v>280</v>
      </c>
      <c r="I109" s="371"/>
      <c r="J109" s="371"/>
      <c r="K109" s="371"/>
      <c r="L109" s="372"/>
      <c r="M109" s="371"/>
      <c r="N109" s="373"/>
      <c r="O109" s="46"/>
      <c r="P109" s="105"/>
      <c r="Q109" s="101" t="str">
        <f t="shared" ref="Q109" si="24">IF(OR((I109-J109)/IF(I109=0,1,I109)&lt;-10%,(K109-L109)/IF(K109=0,1,K109)&lt;-10%,(M109-N109)/IF(M109=0,1,M109)&lt;-10%),"De balans is &lt; -10%, als dit plausibel is dan vragen wij u dit nader toe te lichten bij de opmerkingen, zo niet dan dient u uw raming aan te scherpen.","")</f>
        <v/>
      </c>
    </row>
    <row r="110" spans="1:26" ht="18" customHeight="1" x14ac:dyDescent="0.2">
      <c r="A110" s="97"/>
      <c r="B110" s="105"/>
      <c r="C110" s="44"/>
      <c r="D110" s="413" t="s">
        <v>339</v>
      </c>
      <c r="E110" s="414"/>
      <c r="F110" s="414"/>
      <c r="G110" s="414"/>
      <c r="H110" s="414"/>
      <c r="I110" s="269">
        <f>SUM(I24,I26,I28,I33,I38,I60,I68,I70,I75,I91,I96,I98,I103,I107,I109)</f>
        <v>0</v>
      </c>
      <c r="J110" s="269">
        <f t="shared" ref="J110:N110" si="25">SUM(J24,J26,J28,J33,J38,J60,J68,J70,J75,J91,J96,J98,J103,J107,J109)</f>
        <v>0</v>
      </c>
      <c r="K110" s="269">
        <f t="shared" si="25"/>
        <v>0</v>
      </c>
      <c r="L110" s="269">
        <f t="shared" si="25"/>
        <v>0</v>
      </c>
      <c r="M110" s="269">
        <f t="shared" si="25"/>
        <v>0</v>
      </c>
      <c r="N110" s="270">
        <f t="shared" si="25"/>
        <v>0</v>
      </c>
      <c r="O110" s="46"/>
      <c r="P110" s="105"/>
    </row>
    <row r="111" spans="1:26" s="109" customFormat="1" ht="18" customHeight="1" x14ac:dyDescent="0.2">
      <c r="A111" s="86"/>
      <c r="B111" s="105"/>
      <c r="C111" s="40"/>
      <c r="D111" s="407">
        <f ca="1">NOW()</f>
        <v>43901.417406828703</v>
      </c>
      <c r="E111" s="408"/>
      <c r="F111" s="47"/>
      <c r="G111" s="47"/>
      <c r="H111" s="47"/>
      <c r="I111" s="47"/>
      <c r="J111" s="84"/>
      <c r="K111" s="84"/>
      <c r="L111" s="84"/>
      <c r="M111" s="78"/>
      <c r="N111" s="48" t="str">
        <f>CONCATENATE("Specifieke informatie A, ",LOWER(A78))</f>
        <v>Specifieke informatie A, pagina 3</v>
      </c>
      <c r="O111" s="40"/>
      <c r="P111" s="105"/>
      <c r="T111" s="101"/>
      <c r="U111" s="101"/>
      <c r="V111" s="101"/>
      <c r="W111" s="101"/>
      <c r="X111" s="101"/>
      <c r="Y111" s="101"/>
      <c r="Z111" s="101"/>
    </row>
    <row r="112" spans="1:26" ht="12.75" customHeight="1" x14ac:dyDescent="0.2">
      <c r="A112" s="104"/>
      <c r="B112" s="105"/>
      <c r="C112" s="110"/>
      <c r="D112" s="110"/>
      <c r="E112" s="110"/>
      <c r="F112" s="110"/>
      <c r="G112" s="110"/>
      <c r="H112" s="110"/>
      <c r="I112" s="110"/>
      <c r="J112" s="110"/>
      <c r="K112" s="110"/>
      <c r="L112" s="110"/>
      <c r="M112" s="110"/>
      <c r="N112" s="110"/>
      <c r="O112" s="110"/>
      <c r="P112" s="105"/>
    </row>
    <row r="113" spans="1:17" ht="18" customHeight="1" x14ac:dyDescent="0.2">
      <c r="A113" s="106" t="s">
        <v>166</v>
      </c>
      <c r="B113" s="105"/>
      <c r="C113" s="44"/>
      <c r="D113" s="41" t="str">
        <f>CONCATENATE("KWARTAALSTAAT ZVW ", jaar_id," ",kwartaal_id,"E KWARTAAL")</f>
        <v>KWARTAALSTAAT ZVW 2020 1E KWARTAAL</v>
      </c>
      <c r="E113" s="40"/>
      <c r="F113" s="40"/>
      <c r="G113" s="40"/>
      <c r="H113" s="40"/>
      <c r="I113" s="40"/>
      <c r="J113" s="40"/>
      <c r="K113" s="40"/>
      <c r="L113" s="40"/>
      <c r="M113" s="77"/>
      <c r="N113" s="41"/>
      <c r="O113" s="41"/>
      <c r="P113" s="105"/>
    </row>
    <row r="114" spans="1:17" s="86" customFormat="1" ht="18" customHeight="1" x14ac:dyDescent="0.2">
      <c r="B114" s="105"/>
      <c r="C114" s="40"/>
      <c r="D114" s="41" t="s">
        <v>414</v>
      </c>
      <c r="E114" s="40"/>
      <c r="F114" s="40"/>
      <c r="G114" s="40"/>
      <c r="H114" s="40"/>
      <c r="I114" s="40"/>
      <c r="J114" s="78"/>
      <c r="K114" s="78"/>
      <c r="L114" s="40"/>
      <c r="M114" s="78"/>
      <c r="N114" s="40"/>
      <c r="O114" s="40"/>
      <c r="P114" s="105"/>
    </row>
    <row r="115" spans="1:17" ht="18" customHeight="1" x14ac:dyDescent="0.2">
      <c r="A115" s="97"/>
      <c r="B115" s="105"/>
      <c r="C115" s="40"/>
      <c r="D115" s="41" t="str">
        <f>IF(naw_uzovi_zorgverzekeraar&lt;&gt;"0000",CONCATENATE(UPPER(naw_naam_zorgverzekeraar),", ",UPPER(naw_plaats_zorgverzekeraar)),"")</f>
        <v/>
      </c>
      <c r="E115" s="41"/>
      <c r="F115" s="41"/>
      <c r="G115" s="41"/>
      <c r="H115" s="41"/>
      <c r="I115" s="41"/>
      <c r="J115" s="41"/>
      <c r="K115" s="41"/>
      <c r="L115" s="41"/>
      <c r="M115" s="77"/>
      <c r="N115" s="42" t="str">
        <f>CONCATENATE("UZOVI: ",naw_uzovi_zorgverzekeraar)</f>
        <v>UZOVI: 0000</v>
      </c>
      <c r="O115" s="41"/>
      <c r="P115" s="105"/>
    </row>
    <row r="116" spans="1:17" s="107" customFormat="1" ht="18" customHeight="1" x14ac:dyDescent="0.2">
      <c r="B116" s="108"/>
      <c r="C116" s="79"/>
      <c r="D116" s="80" t="s">
        <v>254</v>
      </c>
      <c r="E116" s="81"/>
      <c r="F116" s="81"/>
      <c r="G116" s="81"/>
      <c r="H116" s="81"/>
      <c r="I116" s="81"/>
      <c r="J116" s="81"/>
      <c r="K116" s="81"/>
      <c r="L116" s="82"/>
      <c r="M116" s="79"/>
      <c r="N116" s="79"/>
      <c r="O116" s="79"/>
      <c r="P116" s="108"/>
    </row>
    <row r="117" spans="1:17" ht="18" customHeight="1" x14ac:dyDescent="0.2">
      <c r="A117" s="97"/>
      <c r="B117" s="105"/>
      <c r="C117" s="44"/>
      <c r="D117" s="45" t="s">
        <v>251</v>
      </c>
      <c r="E117" s="41"/>
      <c r="F117" s="41"/>
      <c r="G117" s="41"/>
      <c r="H117" s="41"/>
      <c r="I117" s="41"/>
      <c r="J117" s="41"/>
      <c r="K117" s="47"/>
      <c r="L117" s="48"/>
      <c r="M117" s="77"/>
      <c r="N117" s="41"/>
      <c r="O117" s="41"/>
      <c r="P117" s="105"/>
    </row>
    <row r="118" spans="1:17" ht="27.95" customHeight="1" x14ac:dyDescent="0.2">
      <c r="A118" s="97"/>
      <c r="B118" s="105"/>
      <c r="C118" s="44"/>
      <c r="D118" s="436" t="s">
        <v>465</v>
      </c>
      <c r="E118" s="437"/>
      <c r="F118" s="437"/>
      <c r="G118" s="437"/>
      <c r="H118" s="438"/>
      <c r="I118" s="429" t="s">
        <v>509</v>
      </c>
      <c r="J118" s="429" t="s">
        <v>510</v>
      </c>
      <c r="K118" s="429" t="s">
        <v>500</v>
      </c>
      <c r="L118" s="429" t="s">
        <v>511</v>
      </c>
      <c r="M118" s="429" t="s">
        <v>501</v>
      </c>
      <c r="N118" s="430" t="s">
        <v>512</v>
      </c>
      <c r="O118" s="46"/>
      <c r="P118" s="105"/>
    </row>
    <row r="119" spans="1:17" ht="27.95" customHeight="1" x14ac:dyDescent="0.2">
      <c r="A119" s="97"/>
      <c r="B119" s="105"/>
      <c r="C119" s="44"/>
      <c r="D119" s="434"/>
      <c r="E119" s="435"/>
      <c r="F119" s="435"/>
      <c r="G119" s="435"/>
      <c r="H119" s="300" t="s">
        <v>338</v>
      </c>
      <c r="I119" s="416"/>
      <c r="J119" s="416" t="s">
        <v>502</v>
      </c>
      <c r="K119" s="416"/>
      <c r="L119" s="416"/>
      <c r="M119" s="416"/>
      <c r="N119" s="431"/>
      <c r="O119" s="46"/>
      <c r="P119" s="105"/>
    </row>
    <row r="120" spans="1:17" ht="18" customHeight="1" x14ac:dyDescent="0.2">
      <c r="A120" s="97"/>
      <c r="B120" s="105"/>
      <c r="C120" s="44"/>
      <c r="D120" s="442" t="s">
        <v>52</v>
      </c>
      <c r="E120" s="443"/>
      <c r="F120" s="443"/>
      <c r="G120" s="443"/>
      <c r="H120" s="301" t="s">
        <v>401</v>
      </c>
      <c r="I120" s="371"/>
      <c r="J120" s="371"/>
      <c r="K120" s="371"/>
      <c r="L120" s="372"/>
      <c r="M120" s="371"/>
      <c r="N120" s="373"/>
      <c r="O120" s="40"/>
      <c r="P120" s="105"/>
      <c r="Q120" s="101" t="str">
        <f>IF(AND(OR(I120&lt;0,J120&lt;0,J120&lt;0,L120&lt;0,L120&lt;0,M120&lt;0),OR((I120-I120)/IF(I120=0,1,I120)&lt;-10%,(K120-L120)/IF(K120=0,1,K120)&lt;-10%,(M120-N120)/IF(M120=0,1,M120)&lt;-10%)), "U rapporteert een bedrag &lt;0. Kunt u dit vooraf toelichten bij de mededelingen? En De balans is &lt; -10%, als dit plausibel is dan vragen wij u dit nader toe te lichten bij de opmerkingen, zo niet dan dient u uw raming aan te scherpen.",IF(OR(I120&lt;0,J120&lt;0,K120&lt;0,L120&lt;0,M120&lt;0,N120&lt;0),"U rapporteert een bedrag &lt;0. Kunt u dit vooraf toelichten bij de mededelingen?",IF(OR((I120-J120)/IF(I120=0,1,I120)&lt;-10%,(K120-L120)/IF(K120=0,1,K120)&lt;-10%,(M120-N120)/IF(M120=0,1,M120)&lt;-10%),"De balans is &lt; -10%, als dit plausibel is dan vragen wij u dit nader toe te lichten bij de opmerkingen, zo niet dan dient u uw raming aan te scherpen.","")))</f>
        <v/>
      </c>
    </row>
    <row r="121" spans="1:17" ht="18" customHeight="1" x14ac:dyDescent="0.2">
      <c r="A121" s="97"/>
      <c r="B121" s="105"/>
      <c r="C121" s="44"/>
      <c r="D121" s="432" t="s">
        <v>53</v>
      </c>
      <c r="E121" s="433"/>
      <c r="F121" s="433"/>
      <c r="G121" s="433"/>
      <c r="H121" s="302" t="s">
        <v>309</v>
      </c>
      <c r="I121" s="371"/>
      <c r="J121" s="371"/>
      <c r="K121" s="371"/>
      <c r="L121" s="372"/>
      <c r="M121" s="371"/>
      <c r="N121" s="373"/>
      <c r="O121" s="40"/>
      <c r="P121" s="105"/>
      <c r="Q121" s="101" t="str">
        <f>IF(AND(OR(I121&lt;0,J121&lt;0,J121&lt;0,L121&lt;0,L121&lt;0,M121&lt;0),OR((I121-I121)/IF(I121=0,1,I121)&lt;-10%,(K121-L121)/IF(K121=0,1,K121)&lt;-10%,(M121-N121)/IF(M121=0,1,M121)&lt;-10%)), "U rapporteert een bedrag &lt;0. Kunt u dit vooraf toelichten bij de mededelingen? En De balans is &lt; -10%, als dit plausibel is dan vragen wij u dit nader toe te lichten bij de opmerkingen, zo niet dan dient u uw raming aan te scherpen.",IF(OR(I121&lt;0,J121&lt;0,K121&lt;0,L121&lt;0,M121&lt;0,N121&lt;0),"U rapporteert een bedrag &lt;0. Kunt u dit vooraf toelichten bij de mededelingen?",IF(OR((I121-J121)/IF(I121=0,1,I121)&lt;-10%,(K121-L121)/IF(K121=0,1,K121)&lt;-10%,(M121-N121)/IF(M121=0,1,M121)&lt;-10%),"De balans is &lt; -10%, als dit plausibel is dan vragen wij u dit nader toe te lichten bij de opmerkingen, zo niet dan dient u uw raming aan te scherpen.","")))</f>
        <v/>
      </c>
    </row>
    <row r="122" spans="1:17" ht="18" customHeight="1" x14ac:dyDescent="0.2">
      <c r="A122" s="97"/>
      <c r="B122" s="105"/>
      <c r="C122" s="44"/>
      <c r="D122" s="432" t="s">
        <v>54</v>
      </c>
      <c r="E122" s="433"/>
      <c r="F122" s="433"/>
      <c r="G122" s="433"/>
      <c r="H122" s="302" t="s">
        <v>310</v>
      </c>
      <c r="I122" s="371"/>
      <c r="J122" s="371"/>
      <c r="K122" s="371"/>
      <c r="L122" s="372"/>
      <c r="M122" s="371"/>
      <c r="N122" s="373"/>
      <c r="O122" s="40"/>
      <c r="P122" s="105"/>
      <c r="Q122" s="101" t="str">
        <f t="shared" ref="Q122:Q123" si="26">IF(AND(OR(I122&lt;0,J122&lt;0,J122&lt;0,L122&lt;0,L122&lt;0,M122&lt;0),OR((I122-I122)/IF(I122=0,1,I122)&lt;-10%,(K122-L122)/IF(K122=0,1,K122)&lt;-10%,(M122-N122)/IF(M122=0,1,M122)&lt;-10%)), "U rapporteert een bedrag &lt;0. Kunt u dit vooraf toelichten bij de mededelingen? En De balans is &lt; -10%, als dit plausibel is dan vragen wij u dit nader toe te lichten bij de opmerkingen, zo niet dan dient u uw raming aan te scherpen.",IF(OR(I122&lt;0,J122&lt;0,K122&lt;0,L122&lt;0,M122&lt;0,N122&lt;0),"U rapporteert een bedrag &lt;0. Kunt u dit vooraf toelichten bij de mededelingen?",IF(OR((I122-J122)/IF(I122=0,1,I122)&lt;-10%,(K122-L122)/IF(K122=0,1,K122)&lt;-10%,(M122-N122)/IF(M122=0,1,M122)&lt;-10%),"De balans is &lt; -10%, als dit plausibel is dan vragen wij u dit nader toe te lichten bij de opmerkingen, zo niet dan dient u uw raming aan te scherpen.","")))</f>
        <v/>
      </c>
    </row>
    <row r="123" spans="1:17" ht="18" customHeight="1" x14ac:dyDescent="0.2">
      <c r="A123" s="97"/>
      <c r="B123" s="105"/>
      <c r="C123" s="40"/>
      <c r="D123" s="425" t="s">
        <v>520</v>
      </c>
      <c r="E123" s="426"/>
      <c r="F123" s="426"/>
      <c r="G123" s="426"/>
      <c r="H123" s="303" t="s">
        <v>494</v>
      </c>
      <c r="I123" s="304"/>
      <c r="J123" s="304"/>
      <c r="K123" s="304"/>
      <c r="L123" s="374"/>
      <c r="M123" s="304"/>
      <c r="N123" s="375"/>
      <c r="O123" s="40"/>
      <c r="P123" s="105"/>
      <c r="Q123" s="101" t="str">
        <f t="shared" si="26"/>
        <v/>
      </c>
    </row>
    <row r="124" spans="1:17" ht="18" customHeight="1" x14ac:dyDescent="0.2">
      <c r="A124" s="97"/>
      <c r="B124" s="105"/>
      <c r="C124" s="40"/>
      <c r="D124" s="78"/>
      <c r="E124" s="78"/>
      <c r="F124" s="78"/>
      <c r="G124" s="78"/>
      <c r="H124" s="78"/>
      <c r="I124" s="78"/>
      <c r="J124" s="78"/>
      <c r="K124" s="78"/>
      <c r="L124" s="78"/>
      <c r="M124" s="78"/>
      <c r="N124" s="40"/>
      <c r="O124" s="40"/>
      <c r="P124" s="105"/>
    </row>
    <row r="125" spans="1:17" ht="18" customHeight="1" x14ac:dyDescent="0.2">
      <c r="A125" s="97"/>
      <c r="B125" s="105"/>
      <c r="C125" s="40"/>
      <c r="D125" s="78"/>
      <c r="E125" s="78"/>
      <c r="F125" s="78"/>
      <c r="G125" s="78"/>
      <c r="H125" s="78"/>
      <c r="I125" s="78"/>
      <c r="J125" s="78"/>
      <c r="K125" s="78"/>
      <c r="L125" s="78"/>
      <c r="M125" s="78"/>
      <c r="N125" s="40"/>
      <c r="O125" s="40"/>
      <c r="P125" s="105"/>
    </row>
    <row r="126" spans="1:17" ht="18" customHeight="1" x14ac:dyDescent="0.2">
      <c r="A126" s="97"/>
      <c r="B126" s="105"/>
      <c r="C126" s="40"/>
      <c r="D126" s="78"/>
      <c r="E126" s="78"/>
      <c r="F126" s="78"/>
      <c r="G126" s="78"/>
      <c r="H126" s="78"/>
      <c r="I126" s="78"/>
      <c r="J126" s="78"/>
      <c r="K126" s="78"/>
      <c r="L126" s="78"/>
      <c r="M126" s="78"/>
      <c r="N126" s="40"/>
      <c r="O126" s="40"/>
      <c r="P126" s="105"/>
    </row>
    <row r="127" spans="1:17" ht="18" customHeight="1" x14ac:dyDescent="0.2">
      <c r="A127" s="97"/>
      <c r="B127" s="105"/>
      <c r="C127" s="40"/>
      <c r="D127" s="78"/>
      <c r="E127" s="78"/>
      <c r="F127" s="78"/>
      <c r="G127" s="78"/>
      <c r="H127" s="78"/>
      <c r="I127" s="78"/>
      <c r="J127" s="78"/>
      <c r="K127" s="78"/>
      <c r="L127" s="78"/>
      <c r="M127" s="78"/>
      <c r="N127" s="40"/>
      <c r="O127" s="40"/>
      <c r="P127" s="105"/>
    </row>
    <row r="128" spans="1:17" ht="18" customHeight="1" x14ac:dyDescent="0.2">
      <c r="A128" s="97"/>
      <c r="B128" s="105"/>
      <c r="C128" s="40"/>
      <c r="D128" s="78"/>
      <c r="E128" s="78"/>
      <c r="F128" s="78"/>
      <c r="G128" s="78"/>
      <c r="H128" s="78"/>
      <c r="I128" s="78"/>
      <c r="J128" s="78"/>
      <c r="K128" s="78"/>
      <c r="L128" s="78"/>
      <c r="M128" s="78"/>
      <c r="N128" s="40"/>
      <c r="O128" s="40"/>
      <c r="P128" s="105"/>
    </row>
    <row r="129" spans="1:16" ht="18" customHeight="1" x14ac:dyDescent="0.2">
      <c r="A129" s="97"/>
      <c r="B129" s="105"/>
      <c r="C129" s="40"/>
      <c r="D129" s="78"/>
      <c r="E129" s="78"/>
      <c r="F129" s="78"/>
      <c r="G129" s="78"/>
      <c r="H129" s="78"/>
      <c r="I129" s="78"/>
      <c r="J129" s="78"/>
      <c r="K129" s="78"/>
      <c r="L129" s="78"/>
      <c r="M129" s="78"/>
      <c r="N129" s="40"/>
      <c r="O129" s="40"/>
      <c r="P129" s="105"/>
    </row>
    <row r="130" spans="1:16" ht="18" customHeight="1" x14ac:dyDescent="0.2">
      <c r="A130" s="97"/>
      <c r="B130" s="105"/>
      <c r="C130" s="40"/>
      <c r="D130" s="78"/>
      <c r="E130" s="78"/>
      <c r="F130" s="78"/>
      <c r="G130" s="78"/>
      <c r="H130" s="78"/>
      <c r="I130" s="78"/>
      <c r="J130" s="78"/>
      <c r="K130" s="78"/>
      <c r="L130" s="78"/>
      <c r="M130" s="78"/>
      <c r="N130" s="40"/>
      <c r="O130" s="40"/>
      <c r="P130" s="105"/>
    </row>
    <row r="131" spans="1:16" ht="18" customHeight="1" x14ac:dyDescent="0.2">
      <c r="A131" s="97"/>
      <c r="B131" s="105"/>
      <c r="C131" s="40"/>
      <c r="D131" s="78"/>
      <c r="E131" s="78"/>
      <c r="F131" s="78"/>
      <c r="G131" s="78"/>
      <c r="H131" s="78"/>
      <c r="I131" s="78"/>
      <c r="J131" s="78"/>
      <c r="K131" s="78"/>
      <c r="L131" s="78"/>
      <c r="M131" s="78"/>
      <c r="N131" s="40"/>
      <c r="O131" s="40"/>
      <c r="P131" s="105"/>
    </row>
    <row r="132" spans="1:16" ht="18" customHeight="1" x14ac:dyDescent="0.2">
      <c r="A132" s="97"/>
      <c r="B132" s="105"/>
      <c r="C132" s="40"/>
      <c r="D132" s="78"/>
      <c r="E132" s="78"/>
      <c r="F132" s="78"/>
      <c r="G132" s="78"/>
      <c r="H132" s="78"/>
      <c r="I132" s="78"/>
      <c r="J132" s="78"/>
      <c r="K132" s="78"/>
      <c r="L132" s="78"/>
      <c r="M132" s="78"/>
      <c r="N132" s="40"/>
      <c r="O132" s="40"/>
      <c r="P132" s="105"/>
    </row>
    <row r="133" spans="1:16" ht="18" customHeight="1" x14ac:dyDescent="0.2">
      <c r="A133" s="97"/>
      <c r="B133" s="105"/>
      <c r="C133" s="40"/>
      <c r="D133" s="78"/>
      <c r="E133" s="78"/>
      <c r="F133" s="78"/>
      <c r="G133" s="78"/>
      <c r="H133" s="78"/>
      <c r="I133" s="78"/>
      <c r="J133" s="78"/>
      <c r="K133" s="78"/>
      <c r="L133" s="78"/>
      <c r="M133" s="78"/>
      <c r="N133" s="40"/>
      <c r="O133" s="40"/>
      <c r="P133" s="105"/>
    </row>
    <row r="134" spans="1:16" ht="18" customHeight="1" x14ac:dyDescent="0.2">
      <c r="A134" s="97"/>
      <c r="B134" s="105"/>
      <c r="C134" s="40"/>
      <c r="D134" s="78"/>
      <c r="E134" s="78"/>
      <c r="F134" s="78"/>
      <c r="G134" s="78"/>
      <c r="H134" s="78"/>
      <c r="I134" s="78"/>
      <c r="J134" s="78"/>
      <c r="K134" s="78"/>
      <c r="L134" s="78"/>
      <c r="M134" s="78"/>
      <c r="N134" s="40"/>
      <c r="O134" s="40"/>
      <c r="P134" s="105"/>
    </row>
    <row r="135" spans="1:16" ht="18" customHeight="1" x14ac:dyDescent="0.2">
      <c r="A135" s="97"/>
      <c r="B135" s="105"/>
      <c r="C135" s="40"/>
      <c r="D135" s="78"/>
      <c r="E135" s="78"/>
      <c r="F135" s="78"/>
      <c r="G135" s="78"/>
      <c r="H135" s="78"/>
      <c r="I135" s="78"/>
      <c r="J135" s="78"/>
      <c r="K135" s="78"/>
      <c r="L135" s="78"/>
      <c r="M135" s="78"/>
      <c r="N135" s="40"/>
      <c r="O135" s="40"/>
      <c r="P135" s="105"/>
    </row>
    <row r="136" spans="1:16" ht="18" customHeight="1" x14ac:dyDescent="0.2">
      <c r="A136" s="97"/>
      <c r="B136" s="105"/>
      <c r="C136" s="40"/>
      <c r="D136" s="78"/>
      <c r="E136" s="78"/>
      <c r="F136" s="78"/>
      <c r="G136" s="78"/>
      <c r="H136" s="78"/>
      <c r="I136" s="78"/>
      <c r="J136" s="78"/>
      <c r="K136" s="78"/>
      <c r="L136" s="78"/>
      <c r="M136" s="78"/>
      <c r="N136" s="40"/>
      <c r="O136" s="40"/>
      <c r="P136" s="105"/>
    </row>
    <row r="137" spans="1:16" ht="18" customHeight="1" x14ac:dyDescent="0.2">
      <c r="A137" s="97"/>
      <c r="B137" s="105"/>
      <c r="C137" s="40"/>
      <c r="D137" s="78"/>
      <c r="E137" s="78"/>
      <c r="F137" s="78"/>
      <c r="G137" s="78"/>
      <c r="H137" s="78"/>
      <c r="I137" s="78"/>
      <c r="J137" s="78"/>
      <c r="K137" s="78"/>
      <c r="L137" s="78"/>
      <c r="M137" s="78"/>
      <c r="N137" s="40"/>
      <c r="O137" s="40"/>
      <c r="P137" s="105"/>
    </row>
    <row r="138" spans="1:16" ht="18" customHeight="1" x14ac:dyDescent="0.2">
      <c r="A138" s="97"/>
      <c r="B138" s="105"/>
      <c r="C138" s="40"/>
      <c r="D138" s="78"/>
      <c r="E138" s="78"/>
      <c r="F138" s="78"/>
      <c r="G138" s="78"/>
      <c r="H138" s="78"/>
      <c r="I138" s="78"/>
      <c r="J138" s="78"/>
      <c r="K138" s="78"/>
      <c r="L138" s="78"/>
      <c r="M138" s="78"/>
      <c r="N138" s="40"/>
      <c r="O138" s="40"/>
      <c r="P138" s="105"/>
    </row>
    <row r="139" spans="1:16" ht="18" customHeight="1" x14ac:dyDescent="0.2">
      <c r="A139" s="97"/>
      <c r="B139" s="105"/>
      <c r="C139" s="40"/>
      <c r="D139" s="78"/>
      <c r="E139" s="78"/>
      <c r="F139" s="78"/>
      <c r="G139" s="78"/>
      <c r="H139" s="78"/>
      <c r="I139" s="78"/>
      <c r="J139" s="78"/>
      <c r="K139" s="78"/>
      <c r="L139" s="78"/>
      <c r="M139" s="78"/>
      <c r="N139" s="40"/>
      <c r="O139" s="40"/>
      <c r="P139" s="105"/>
    </row>
    <row r="140" spans="1:16" ht="18" customHeight="1" x14ac:dyDescent="0.2">
      <c r="A140" s="97"/>
      <c r="B140" s="105"/>
      <c r="C140" s="40"/>
      <c r="D140" s="78"/>
      <c r="E140" s="78"/>
      <c r="F140" s="78"/>
      <c r="G140" s="78"/>
      <c r="H140" s="78"/>
      <c r="I140" s="78"/>
      <c r="J140" s="78"/>
      <c r="K140" s="78"/>
      <c r="L140" s="78"/>
      <c r="M140" s="78"/>
      <c r="N140" s="40"/>
      <c r="O140" s="40"/>
      <c r="P140" s="105"/>
    </row>
    <row r="141" spans="1:16" ht="18" customHeight="1" x14ac:dyDescent="0.2">
      <c r="A141" s="97"/>
      <c r="B141" s="105"/>
      <c r="C141" s="40"/>
      <c r="D141" s="78"/>
      <c r="E141" s="78"/>
      <c r="F141" s="78"/>
      <c r="G141" s="78"/>
      <c r="H141" s="78"/>
      <c r="I141" s="78"/>
      <c r="J141" s="78"/>
      <c r="K141" s="78"/>
      <c r="L141" s="78"/>
      <c r="M141" s="78"/>
      <c r="N141" s="40"/>
      <c r="O141" s="40"/>
      <c r="P141" s="105"/>
    </row>
    <row r="142" spans="1:16" ht="18" customHeight="1" x14ac:dyDescent="0.2">
      <c r="A142" s="97"/>
      <c r="B142" s="105"/>
      <c r="C142" s="40"/>
      <c r="D142" s="78"/>
      <c r="E142" s="78"/>
      <c r="F142" s="78"/>
      <c r="G142" s="78"/>
      <c r="H142" s="78"/>
      <c r="I142" s="78"/>
      <c r="J142" s="78"/>
      <c r="K142" s="78"/>
      <c r="L142" s="78"/>
      <c r="M142" s="78"/>
      <c r="N142" s="40"/>
      <c r="O142" s="40"/>
      <c r="P142" s="105"/>
    </row>
    <row r="143" spans="1:16" ht="18" customHeight="1" x14ac:dyDescent="0.2">
      <c r="A143" s="97"/>
      <c r="B143" s="105"/>
      <c r="C143" s="40"/>
      <c r="D143" s="78"/>
      <c r="E143" s="78"/>
      <c r="F143" s="78"/>
      <c r="G143" s="78"/>
      <c r="H143" s="78"/>
      <c r="I143" s="78"/>
      <c r="J143" s="78"/>
      <c r="K143" s="78"/>
      <c r="L143" s="78"/>
      <c r="M143" s="78"/>
      <c r="N143" s="40"/>
      <c r="O143" s="40"/>
      <c r="P143" s="105"/>
    </row>
    <row r="144" spans="1:16" ht="18" customHeight="1" x14ac:dyDescent="0.2">
      <c r="A144" s="97"/>
      <c r="B144" s="105"/>
      <c r="C144" s="40"/>
      <c r="D144" s="78"/>
      <c r="E144" s="78"/>
      <c r="F144" s="78"/>
      <c r="G144" s="78"/>
      <c r="H144" s="78"/>
      <c r="I144" s="78"/>
      <c r="J144" s="78"/>
      <c r="K144" s="78"/>
      <c r="L144" s="78"/>
      <c r="M144" s="78"/>
      <c r="N144" s="40"/>
      <c r="O144" s="40"/>
      <c r="P144" s="105"/>
    </row>
    <row r="145" spans="1:16" ht="18" customHeight="1" x14ac:dyDescent="0.2">
      <c r="A145" s="97"/>
      <c r="B145" s="105"/>
      <c r="C145" s="40"/>
      <c r="D145" s="78"/>
      <c r="E145" s="78"/>
      <c r="F145" s="78"/>
      <c r="G145" s="78"/>
      <c r="H145" s="78"/>
      <c r="I145" s="78"/>
      <c r="J145" s="78"/>
      <c r="K145" s="78"/>
      <c r="L145" s="78"/>
      <c r="M145" s="78"/>
      <c r="N145" s="40"/>
      <c r="O145" s="40"/>
      <c r="P145" s="105"/>
    </row>
    <row r="146" spans="1:16" s="109" customFormat="1" ht="18" customHeight="1" x14ac:dyDescent="0.2">
      <c r="A146" s="86"/>
      <c r="B146" s="105"/>
      <c r="C146" s="40"/>
      <c r="D146" s="407">
        <f ca="1">NOW()</f>
        <v>43901.417406828703</v>
      </c>
      <c r="E146" s="408"/>
      <c r="F146" s="47"/>
      <c r="G146" s="47"/>
      <c r="H146" s="47"/>
      <c r="I146" s="47"/>
      <c r="J146" s="84"/>
      <c r="K146" s="84"/>
      <c r="L146" s="84"/>
      <c r="M146" s="84"/>
      <c r="N146" s="48" t="str">
        <f>CONCATENATE("Specifieke informatie A, ",LOWER(A113))</f>
        <v>Specifieke informatie A, pagina 4</v>
      </c>
      <c r="O146" s="40"/>
      <c r="P146" s="105"/>
    </row>
    <row r="147" spans="1:16" ht="12.75" customHeight="1" x14ac:dyDescent="0.2">
      <c r="A147" s="104"/>
      <c r="B147" s="105"/>
      <c r="C147" s="105"/>
      <c r="D147" s="105"/>
      <c r="E147" s="105"/>
      <c r="F147" s="105"/>
      <c r="G147" s="105"/>
      <c r="H147" s="105"/>
      <c r="I147" s="105"/>
      <c r="J147" s="105"/>
      <c r="K147" s="105"/>
      <c r="L147" s="105"/>
      <c r="M147" s="105"/>
      <c r="N147" s="105"/>
      <c r="O147" s="105"/>
      <c r="P147" s="105"/>
    </row>
  </sheetData>
  <sheetProtection algorithmName="SHA-512" hashValue="MkzF5Gz+n8nRVEQFdS8yW00BsQ+gtRut1SggeuDTgm5kNy07K0+Vsn2zyuofeR9Cj5emVzD64CPDnl/D86hvrQ==" saltValue="1qwNpdRa6u2hu6eP5TJgcA==" spinCount="100000" sheet="1" objects="1" scenarios="1"/>
  <mergeCells count="119">
    <mergeCell ref="L48:L49"/>
    <mergeCell ref="N48:N49"/>
    <mergeCell ref="M11:N12"/>
    <mergeCell ref="M13:M14"/>
    <mergeCell ref="N13:N14"/>
    <mergeCell ref="K11:L12"/>
    <mergeCell ref="L13:L14"/>
    <mergeCell ref="K13:K14"/>
    <mergeCell ref="M48:M49"/>
    <mergeCell ref="M47:N47"/>
    <mergeCell ref="D23:G23"/>
    <mergeCell ref="D25:H25"/>
    <mergeCell ref="D38:H38"/>
    <mergeCell ref="D30:G30"/>
    <mergeCell ref="D31:G31"/>
    <mergeCell ref="D15:H15"/>
    <mergeCell ref="D17:G17"/>
    <mergeCell ref="D19:G19"/>
    <mergeCell ref="D53:G53"/>
    <mergeCell ref="D36:G36"/>
    <mergeCell ref="D35:G35"/>
    <mergeCell ref="D24:H24"/>
    <mergeCell ref="I11:J12"/>
    <mergeCell ref="D16:G16"/>
    <mergeCell ref="H13:H14"/>
    <mergeCell ref="D20:G20"/>
    <mergeCell ref="J13:J14"/>
    <mergeCell ref="I13:I14"/>
    <mergeCell ref="D18:G18"/>
    <mergeCell ref="D21:G21"/>
    <mergeCell ref="D22:G22"/>
    <mergeCell ref="D32:G32"/>
    <mergeCell ref="D33:H33"/>
    <mergeCell ref="D34:H34"/>
    <mergeCell ref="D26:G26"/>
    <mergeCell ref="D29:H29"/>
    <mergeCell ref="D27:H27"/>
    <mergeCell ref="D28:G28"/>
    <mergeCell ref="D64:G64"/>
    <mergeCell ref="D65:G65"/>
    <mergeCell ref="D51:G51"/>
    <mergeCell ref="D52:G52"/>
    <mergeCell ref="D37:G37"/>
    <mergeCell ref="H47:H49"/>
    <mergeCell ref="D67:G67"/>
    <mergeCell ref="D75:G75"/>
    <mergeCell ref="D89:G89"/>
    <mergeCell ref="D90:G90"/>
    <mergeCell ref="D87:G87"/>
    <mergeCell ref="D70:G70"/>
    <mergeCell ref="D73:G73"/>
    <mergeCell ref="D57:G57"/>
    <mergeCell ref="D62:G62"/>
    <mergeCell ref="D63:G63"/>
    <mergeCell ref="D50:H50"/>
    <mergeCell ref="D40:E40"/>
    <mergeCell ref="D66:G66"/>
    <mergeCell ref="D146:E146"/>
    <mergeCell ref="D120:G120"/>
    <mergeCell ref="D121:G121"/>
    <mergeCell ref="D122:G122"/>
    <mergeCell ref="D105:G105"/>
    <mergeCell ref="D106:G106"/>
    <mergeCell ref="D95:G95"/>
    <mergeCell ref="D93:G93"/>
    <mergeCell ref="D94:G94"/>
    <mergeCell ref="D107:G107"/>
    <mergeCell ref="D98:G98"/>
    <mergeCell ref="D99:H99"/>
    <mergeCell ref="D102:G102"/>
    <mergeCell ref="D97:H97"/>
    <mergeCell ref="D92:H92"/>
    <mergeCell ref="H83:H85"/>
    <mergeCell ref="D91:H91"/>
    <mergeCell ref="D96:H96"/>
    <mergeCell ref="D123:G123"/>
    <mergeCell ref="M83:N83"/>
    <mergeCell ref="K84:K85"/>
    <mergeCell ref="D54:G54"/>
    <mergeCell ref="D88:G88"/>
    <mergeCell ref="D86:H86"/>
    <mergeCell ref="L118:L119"/>
    <mergeCell ref="N118:N119"/>
    <mergeCell ref="M118:M119"/>
    <mergeCell ref="K118:K119"/>
    <mergeCell ref="J84:J85"/>
    <mergeCell ref="J118:J119"/>
    <mergeCell ref="D109:G109"/>
    <mergeCell ref="I118:I119"/>
    <mergeCell ref="D119:G119"/>
    <mergeCell ref="D118:H118"/>
    <mergeCell ref="N84:N85"/>
    <mergeCell ref="M84:M85"/>
    <mergeCell ref="I84:I85"/>
    <mergeCell ref="D100:G100"/>
    <mergeCell ref="L84:L85"/>
    <mergeCell ref="D111:E111"/>
    <mergeCell ref="D108:H108"/>
    <mergeCell ref="D101:G101"/>
    <mergeCell ref="D110:H110"/>
    <mergeCell ref="K48:K49"/>
    <mergeCell ref="I48:I49"/>
    <mergeCell ref="J48:J49"/>
    <mergeCell ref="I47:J47"/>
    <mergeCell ref="K47:L47"/>
    <mergeCell ref="I83:J83"/>
    <mergeCell ref="K83:L83"/>
    <mergeCell ref="D104:H104"/>
    <mergeCell ref="D103:G103"/>
    <mergeCell ref="D55:G55"/>
    <mergeCell ref="D56:G56"/>
    <mergeCell ref="D76:E76"/>
    <mergeCell ref="D72:G72"/>
    <mergeCell ref="D58:G58"/>
    <mergeCell ref="D68:H68"/>
    <mergeCell ref="D69:H69"/>
    <mergeCell ref="D71:H71"/>
    <mergeCell ref="D74:G74"/>
    <mergeCell ref="D59:G59"/>
  </mergeCells>
  <phoneticPr fontId="13" type="noConversion"/>
  <conditionalFormatting sqref="I16">
    <cfRule type="expression" dxfId="146" priority="121">
      <formula>(I16-J16)/I16&lt;-0.1</formula>
    </cfRule>
    <cfRule type="expression" dxfId="145" priority="122">
      <formula>AND(I16=0,I16&lt;J16)</formula>
    </cfRule>
  </conditionalFormatting>
  <conditionalFormatting sqref="K16">
    <cfRule type="expression" dxfId="144" priority="119">
      <formula>(K16-L16)/K16&lt;-0.1</formula>
    </cfRule>
    <cfRule type="expression" dxfId="143" priority="120">
      <formula>AND(K16=0,K16&lt;L16)</formula>
    </cfRule>
  </conditionalFormatting>
  <conditionalFormatting sqref="M16">
    <cfRule type="expression" dxfId="142" priority="117">
      <formula>(M16-N16)/M16&lt;-0.1</formula>
    </cfRule>
    <cfRule type="expression" dxfId="141" priority="118">
      <formula>AND(M16=0,M16&lt;N16)</formula>
    </cfRule>
  </conditionalFormatting>
  <conditionalFormatting sqref="I17:I23">
    <cfRule type="expression" dxfId="140" priority="115">
      <formula>(I17-J17)/I17&lt;-0.1</formula>
    </cfRule>
    <cfRule type="expression" dxfId="139" priority="116">
      <formula>AND(I17=0,I17&lt;J17)</formula>
    </cfRule>
  </conditionalFormatting>
  <conditionalFormatting sqref="K17:K23">
    <cfRule type="expression" dxfId="138" priority="113">
      <formula>(K17-L17)/K17&lt;-0.1</formula>
    </cfRule>
    <cfRule type="expression" dxfId="137" priority="114">
      <formula>AND(K17=0,K17&lt;L17)</formula>
    </cfRule>
  </conditionalFormatting>
  <conditionalFormatting sqref="M17:M23">
    <cfRule type="expression" dxfId="136" priority="111">
      <formula>(M17-N17)/M17&lt;-0.1</formula>
    </cfRule>
    <cfRule type="expression" dxfId="135" priority="112">
      <formula>AND(M17=0,M17&lt;N17)</formula>
    </cfRule>
  </conditionalFormatting>
  <conditionalFormatting sqref="I26">
    <cfRule type="expression" dxfId="134" priority="109">
      <formula>(I26-J26)/I26&lt;-0.1</formula>
    </cfRule>
    <cfRule type="expression" dxfId="133" priority="110">
      <formula>AND(I26=0,I26&lt;J26)</formula>
    </cfRule>
  </conditionalFormatting>
  <conditionalFormatting sqref="K26">
    <cfRule type="expression" dxfId="132" priority="107">
      <formula>(K26-L26)/K26&lt;-0.1</formula>
    </cfRule>
    <cfRule type="expression" dxfId="131" priority="108">
      <formula>AND(K26=0,K26&lt;L26)</formula>
    </cfRule>
  </conditionalFormatting>
  <conditionalFormatting sqref="M26">
    <cfRule type="expression" dxfId="130" priority="105">
      <formula>(M26-N26)/M26&lt;-0.1</formula>
    </cfRule>
    <cfRule type="expression" dxfId="129" priority="106">
      <formula>AND(M26=0,M26&lt;N26)</formula>
    </cfRule>
  </conditionalFormatting>
  <conditionalFormatting sqref="I28">
    <cfRule type="expression" dxfId="128" priority="103">
      <formula>(I28-J28)/I28&lt;-0.1</formula>
    </cfRule>
    <cfRule type="expression" dxfId="127" priority="104">
      <formula>AND(I28=0,I28&lt;J28)</formula>
    </cfRule>
  </conditionalFormatting>
  <conditionalFormatting sqref="K28">
    <cfRule type="expression" dxfId="126" priority="101">
      <formula>(K28-L28)/K28&lt;-0.1</formula>
    </cfRule>
    <cfRule type="expression" dxfId="125" priority="102">
      <formula>AND(K28=0,K28&lt;L28)</formula>
    </cfRule>
  </conditionalFormatting>
  <conditionalFormatting sqref="M28">
    <cfRule type="expression" dxfId="124" priority="99">
      <formula>(M28-N28)/M28&lt;-0.1</formula>
    </cfRule>
    <cfRule type="expression" dxfId="123" priority="100">
      <formula>AND(M28=0,M28&lt;N28)</formula>
    </cfRule>
  </conditionalFormatting>
  <conditionalFormatting sqref="I30:I32">
    <cfRule type="expression" dxfId="122" priority="97">
      <formula>(I30-J30)/I30&lt;-0.1</formula>
    </cfRule>
    <cfRule type="expression" dxfId="121" priority="98">
      <formula>AND(I30=0,I30&lt;J30)</formula>
    </cfRule>
  </conditionalFormatting>
  <conditionalFormatting sqref="K30:K32">
    <cfRule type="expression" dxfId="120" priority="95">
      <formula>(K30-L30)/K30&lt;-0.1</formula>
    </cfRule>
    <cfRule type="expression" dxfId="119" priority="96">
      <formula>AND(K30=0,K30&lt;L30)</formula>
    </cfRule>
  </conditionalFormatting>
  <conditionalFormatting sqref="M30:M32">
    <cfRule type="expression" dxfId="118" priority="93">
      <formula>(M30-N30)/M30&lt;-0.1</formula>
    </cfRule>
    <cfRule type="expression" dxfId="117" priority="94">
      <formula>AND(M30=0,M30&lt;N30)</formula>
    </cfRule>
  </conditionalFormatting>
  <conditionalFormatting sqref="I35">
    <cfRule type="expression" dxfId="116" priority="91">
      <formula>(I35-J35)/I35&lt;-0.1</formula>
    </cfRule>
    <cfRule type="expression" dxfId="115" priority="92">
      <formula>AND(I35=0,I35&lt;J35)</formula>
    </cfRule>
  </conditionalFormatting>
  <conditionalFormatting sqref="K35">
    <cfRule type="expression" dxfId="114" priority="89">
      <formula>(K35-L35)/K35&lt;-0.1</formula>
    </cfRule>
    <cfRule type="expression" dxfId="113" priority="90">
      <formula>AND(K35=0,K35&lt;L35)</formula>
    </cfRule>
  </conditionalFormatting>
  <conditionalFormatting sqref="M35">
    <cfRule type="expression" dxfId="112" priority="87">
      <formula>(M35-N35)/M35&lt;-0.1</formula>
    </cfRule>
    <cfRule type="expression" dxfId="111" priority="88">
      <formula>AND(M35=0,M35&lt;N35)</formula>
    </cfRule>
  </conditionalFormatting>
  <conditionalFormatting sqref="M36">
    <cfRule type="expression" dxfId="110" priority="85">
      <formula>(M36-N36)/M36&lt;-0.1</formula>
    </cfRule>
    <cfRule type="expression" dxfId="109" priority="86">
      <formula>AND(M36=0,M36&lt;N36)</formula>
    </cfRule>
  </conditionalFormatting>
  <conditionalFormatting sqref="I37">
    <cfRule type="expression" dxfId="108" priority="83">
      <formula>(I37-J37)/I37&lt;-0.1</formula>
    </cfRule>
    <cfRule type="expression" dxfId="107" priority="84">
      <formula>AND(I37=0,I37&lt;J37)</formula>
    </cfRule>
  </conditionalFormatting>
  <conditionalFormatting sqref="I51:I53">
    <cfRule type="expression" dxfId="106" priority="81">
      <formula>(I51-J51)/I51&lt;-0.1</formula>
    </cfRule>
    <cfRule type="expression" dxfId="105" priority="82">
      <formula>AND(I51=0,I51&lt;J51)</formula>
    </cfRule>
  </conditionalFormatting>
  <conditionalFormatting sqref="K51:K53">
    <cfRule type="expression" dxfId="104" priority="79">
      <formula>(K51-L51)/K51&lt;-0.1</formula>
    </cfRule>
    <cfRule type="expression" dxfId="103" priority="80">
      <formula>AND(K51=0,K51&lt;L51)</formula>
    </cfRule>
  </conditionalFormatting>
  <conditionalFormatting sqref="M51:M53">
    <cfRule type="expression" dxfId="102" priority="77">
      <formula>(M51-N51)/M51&lt;-0.1</formula>
    </cfRule>
    <cfRule type="expression" dxfId="101" priority="78">
      <formula>AND(M51=0,M51&lt;N51)</formula>
    </cfRule>
  </conditionalFormatting>
  <conditionalFormatting sqref="I57:I59">
    <cfRule type="expression" dxfId="100" priority="75">
      <formula>(I57-J57)/I57&lt;-0.1</formula>
    </cfRule>
    <cfRule type="expression" dxfId="99" priority="76">
      <formula>AND(I57=0,I57&lt;J57)</formula>
    </cfRule>
  </conditionalFormatting>
  <conditionalFormatting sqref="K57:K59">
    <cfRule type="expression" dxfId="98" priority="73">
      <formula>(K57-L57)/K57&lt;-0.1</formula>
    </cfRule>
    <cfRule type="expression" dxfId="97" priority="74">
      <formula>AND(K57=0,K57&lt;L57)</formula>
    </cfRule>
  </conditionalFormatting>
  <conditionalFormatting sqref="M57:M59">
    <cfRule type="expression" dxfId="96" priority="71">
      <formula>(M57-N57)/M57&lt;-0.1</formula>
    </cfRule>
    <cfRule type="expression" dxfId="95" priority="72">
      <formula>AND(M57=0,M57&lt;N57)</formula>
    </cfRule>
  </conditionalFormatting>
  <conditionalFormatting sqref="M54">
    <cfRule type="expression" dxfId="94" priority="69">
      <formula>(M54-N54)/M54&lt;-0.1</formula>
    </cfRule>
    <cfRule type="expression" dxfId="93" priority="70">
      <formula>AND(M54=0,M54&lt;N54)</formula>
    </cfRule>
  </conditionalFormatting>
  <conditionalFormatting sqref="I62:I66">
    <cfRule type="expression" dxfId="92" priority="67">
      <formula>(I62-J62)/I62&lt;-0.1</formula>
    </cfRule>
    <cfRule type="expression" dxfId="91" priority="68">
      <formula>AND(I62=0,I62&lt;J62)</formula>
    </cfRule>
  </conditionalFormatting>
  <conditionalFormatting sqref="K62:K66">
    <cfRule type="expression" dxfId="90" priority="65">
      <formula>(K62-L62)/K62&lt;-0.1</formula>
    </cfRule>
    <cfRule type="expression" dxfId="89" priority="66">
      <formula>AND(K62=0,K62&lt;L62)</formula>
    </cfRule>
  </conditionalFormatting>
  <conditionalFormatting sqref="M62:M66">
    <cfRule type="expression" dxfId="88" priority="63">
      <formula>(M62-N62)/M62&lt;-0.1</formula>
    </cfRule>
    <cfRule type="expression" dxfId="87" priority="64">
      <formula>AND(M62=0,M62&lt;N62)</formula>
    </cfRule>
  </conditionalFormatting>
  <conditionalFormatting sqref="I67">
    <cfRule type="expression" dxfId="86" priority="61">
      <formula>(I67-J67)/I67&lt;-0.1</formula>
    </cfRule>
    <cfRule type="expression" dxfId="85" priority="62">
      <formula>AND(I67=0,I67&lt;J67)</formula>
    </cfRule>
  </conditionalFormatting>
  <conditionalFormatting sqref="I70">
    <cfRule type="expression" dxfId="84" priority="59">
      <formula>(I70-J70)/I70&lt;-0.1</formula>
    </cfRule>
    <cfRule type="expression" dxfId="83" priority="60">
      <formula>AND(I70=0,I70&lt;J70)</formula>
    </cfRule>
  </conditionalFormatting>
  <conditionalFormatting sqref="K70">
    <cfRule type="expression" dxfId="82" priority="57">
      <formula>(K70-L70)/K70&lt;-0.1</formula>
    </cfRule>
    <cfRule type="expression" dxfId="81" priority="58">
      <formula>AND(K70=0,K70&lt;L70)</formula>
    </cfRule>
  </conditionalFormatting>
  <conditionalFormatting sqref="M70">
    <cfRule type="expression" dxfId="80" priority="55">
      <formula>(M70-N70)/M70&lt;-0.1</formula>
    </cfRule>
    <cfRule type="expression" dxfId="79" priority="56">
      <formula>AND(M70=0,M70&lt;N70)</formula>
    </cfRule>
  </conditionalFormatting>
  <conditionalFormatting sqref="I72:I74">
    <cfRule type="expression" dxfId="78" priority="53">
      <formula>(I72-J72)/I72&lt;-0.1</formula>
    </cfRule>
    <cfRule type="expression" dxfId="77" priority="54">
      <formula>AND(I72=0,I72&lt;J72)</formula>
    </cfRule>
  </conditionalFormatting>
  <conditionalFormatting sqref="K72:K74">
    <cfRule type="expression" dxfId="76" priority="51">
      <formula>(K72-L72)/K72&lt;-0.1</formula>
    </cfRule>
    <cfRule type="expression" dxfId="75" priority="52">
      <formula>AND(K72=0,K72&lt;L72)</formula>
    </cfRule>
  </conditionalFormatting>
  <conditionalFormatting sqref="M72:M74">
    <cfRule type="expression" dxfId="74" priority="49">
      <formula>(M72-N72)/M72&lt;-0.1</formula>
    </cfRule>
    <cfRule type="expression" dxfId="73" priority="50">
      <formula>AND(M72=0,M72&lt;N72)</formula>
    </cfRule>
  </conditionalFormatting>
  <conditionalFormatting sqref="I87:I90">
    <cfRule type="expression" dxfId="72" priority="47">
      <formula>(I87-J87)/I87&lt;-0.1</formula>
    </cfRule>
    <cfRule type="expression" dxfId="71" priority="48">
      <formula>AND(I87=0,I87&lt;J87)</formula>
    </cfRule>
  </conditionalFormatting>
  <conditionalFormatting sqref="K87:K90">
    <cfRule type="expression" dxfId="70" priority="45">
      <formula>(K87-L87)/K87&lt;-0.1</formula>
    </cfRule>
    <cfRule type="expression" dxfId="69" priority="46">
      <formula>AND(K87=0,K87&lt;L87)</formula>
    </cfRule>
  </conditionalFormatting>
  <conditionalFormatting sqref="M87:M90">
    <cfRule type="expression" dxfId="68" priority="43">
      <formula>(M87-N87)/M87&lt;-0.1</formula>
    </cfRule>
    <cfRule type="expression" dxfId="67" priority="44">
      <formula>AND(M87=0,M87&lt;N87)</formula>
    </cfRule>
  </conditionalFormatting>
  <conditionalFormatting sqref="I93:I94">
    <cfRule type="expression" dxfId="66" priority="41">
      <formula>(I93-J93)/I93&lt;-0.1</formula>
    </cfRule>
    <cfRule type="expression" dxfId="65" priority="42">
      <formula>AND(I93=0,I93&lt;J93)</formula>
    </cfRule>
  </conditionalFormatting>
  <conditionalFormatting sqref="K93:K94">
    <cfRule type="expression" dxfId="64" priority="39">
      <formula>(K93-L93)/K93&lt;-0.1</formula>
    </cfRule>
    <cfRule type="expression" dxfId="63" priority="40">
      <formula>AND(K93=0,K93&lt;L93)</formula>
    </cfRule>
  </conditionalFormatting>
  <conditionalFormatting sqref="M93:M94">
    <cfRule type="expression" dxfId="62" priority="37">
      <formula>(M93-N93)/M93&lt;-0.1</formula>
    </cfRule>
    <cfRule type="expression" dxfId="61" priority="38">
      <formula>AND(M93=0,M93&lt;N93)</formula>
    </cfRule>
  </conditionalFormatting>
  <conditionalFormatting sqref="I95">
    <cfRule type="expression" dxfId="60" priority="35">
      <formula>(I95-J95)/I95&lt;-0.1</formula>
    </cfRule>
    <cfRule type="expression" dxfId="59" priority="36">
      <formula>AND(I95=0,I95&lt;J95)</formula>
    </cfRule>
  </conditionalFormatting>
  <conditionalFormatting sqref="I98">
    <cfRule type="expression" dxfId="58" priority="33">
      <formula>(I98-J98)/I98&lt;-0.1</formula>
    </cfRule>
    <cfRule type="expression" dxfId="57" priority="34">
      <formula>AND(I98=0,I98&lt;J98)</formula>
    </cfRule>
  </conditionalFormatting>
  <conditionalFormatting sqref="K98">
    <cfRule type="expression" dxfId="56" priority="31">
      <formula>(K98-L98)/K98&lt;-0.1</formula>
    </cfRule>
    <cfRule type="expression" dxfId="55" priority="32">
      <formula>AND(K98=0,K98&lt;L98)</formula>
    </cfRule>
  </conditionalFormatting>
  <conditionalFormatting sqref="M98">
    <cfRule type="expression" dxfId="54" priority="29">
      <formula>(M98-N98)/M98&lt;-0.1</formula>
    </cfRule>
    <cfRule type="expression" dxfId="53" priority="30">
      <formula>AND(M98=0,M98&lt;N98)</formula>
    </cfRule>
  </conditionalFormatting>
  <conditionalFormatting sqref="I100:I102">
    <cfRule type="expression" dxfId="52" priority="27">
      <formula>(I100-J100)/I100&lt;-0.1</formula>
    </cfRule>
    <cfRule type="expression" dxfId="51" priority="28">
      <formula>AND(I100=0,I100&lt;J100)</formula>
    </cfRule>
  </conditionalFormatting>
  <conditionalFormatting sqref="K100:K102">
    <cfRule type="expression" dxfId="50" priority="25">
      <formula>(K100-L100)/K100&lt;-0.1</formula>
    </cfRule>
    <cfRule type="expression" dxfId="49" priority="26">
      <formula>AND(K100=0,K100&lt;L100)</formula>
    </cfRule>
  </conditionalFormatting>
  <conditionalFormatting sqref="M100:M102">
    <cfRule type="expression" dxfId="48" priority="23">
      <formula>(M100-N100)/M100&lt;-0.1</formula>
    </cfRule>
    <cfRule type="expression" dxfId="47" priority="24">
      <formula>AND(M100=0,M100&lt;N100)</formula>
    </cfRule>
  </conditionalFormatting>
  <conditionalFormatting sqref="I105:I106">
    <cfRule type="expression" dxfId="46" priority="21">
      <formula>(I105-J105)/I105&lt;-0.1</formula>
    </cfRule>
    <cfRule type="expression" dxfId="45" priority="22">
      <formula>AND(I105=0,I105&lt;J105)</formula>
    </cfRule>
  </conditionalFormatting>
  <conditionalFormatting sqref="K105:K106">
    <cfRule type="expression" dxfId="44" priority="19">
      <formula>(K105-L105)/K105&lt;-0.1</formula>
    </cfRule>
    <cfRule type="expression" dxfId="43" priority="20">
      <formula>AND(K105=0,K105&lt;L105)</formula>
    </cfRule>
  </conditionalFormatting>
  <conditionalFormatting sqref="M105:M106">
    <cfRule type="expression" dxfId="42" priority="17">
      <formula>(M105-N105)/M105&lt;-0.1</formula>
    </cfRule>
    <cfRule type="expression" dxfId="41" priority="18">
      <formula>AND(M105=0,M105&lt;N105)</formula>
    </cfRule>
  </conditionalFormatting>
  <conditionalFormatting sqref="I109">
    <cfRule type="expression" dxfId="40" priority="15">
      <formula>(I109-J109)/I109&lt;-0.1</formula>
    </cfRule>
    <cfRule type="expression" dxfId="39" priority="16">
      <formula>AND(I109=0,I109&lt;J109)</formula>
    </cfRule>
  </conditionalFormatting>
  <conditionalFormatting sqref="K109">
    <cfRule type="expression" dxfId="38" priority="13">
      <formula>(K109-L109)/K109&lt;-0.1</formula>
    </cfRule>
    <cfRule type="expression" dxfId="37" priority="14">
      <formula>AND(K109=0,K109&lt;L109)</formula>
    </cfRule>
  </conditionalFormatting>
  <conditionalFormatting sqref="M109">
    <cfRule type="expression" dxfId="36" priority="11">
      <formula>(M109-N109)/M109&lt;-0.1</formula>
    </cfRule>
    <cfRule type="expression" dxfId="35" priority="12">
      <formula>AND(M109=0,M109&lt;N109)</formula>
    </cfRule>
  </conditionalFormatting>
  <conditionalFormatting sqref="I120:I123">
    <cfRule type="expression" dxfId="34" priority="9">
      <formula>(I120-J120)/I120&lt;-0.1</formula>
    </cfRule>
    <cfRule type="expression" dxfId="33" priority="10">
      <formula>AND(I120=0,I120&lt;J120)</formula>
    </cfRule>
  </conditionalFormatting>
  <conditionalFormatting sqref="I120">
    <cfRule type="cellIs" dxfId="32" priority="8" operator="lessThan">
      <formula>0</formula>
    </cfRule>
  </conditionalFormatting>
  <conditionalFormatting sqref="K120:K123 I121:I123">
    <cfRule type="cellIs" dxfId="31" priority="7" operator="lessThan">
      <formula>0</formula>
    </cfRule>
  </conditionalFormatting>
  <conditionalFormatting sqref="K120:K123">
    <cfRule type="expression" dxfId="30" priority="5">
      <formula>(K120-L120)/K120&lt;-0.1</formula>
    </cfRule>
    <cfRule type="expression" dxfId="29" priority="6">
      <formula>AND(K120=0,K120&lt;L120)</formula>
    </cfRule>
  </conditionalFormatting>
  <conditionalFormatting sqref="M120:M123">
    <cfRule type="cellIs" dxfId="28" priority="3" operator="lessThan">
      <formula>0</formula>
    </cfRule>
  </conditionalFormatting>
  <conditionalFormatting sqref="M120:M123">
    <cfRule type="expression" dxfId="27" priority="1">
      <formula>(M120-N120)/M120&lt;-0.1</formula>
    </cfRule>
    <cfRule type="expression" dxfId="26" priority="2">
      <formula>AND(M120=0,M120&lt;N120)</formula>
    </cfRule>
  </conditionalFormatting>
  <dataValidations count="2">
    <dataValidation type="textLength" operator="greaterThanOrEqual" showInputMessage="1" showErrorMessage="1" sqref="I120:M120 I121:L123 M123:N123">
      <formula1>1</formula1>
    </dataValidation>
    <dataValidation type="whole" allowBlank="1" showErrorMessage="1" errorTitle="ATTENTIE!" error="HIER ALLEEN GEHELE WAARDEN INVULLEN!" sqref="N108:N109 N86:N90 N61:N67 N104:N106 N69:N74">
      <formula1>-100000000000</formula1>
      <formula2>100000000000</formula2>
    </dataValidation>
  </dataValidations>
  <pageMargins left="0.17" right="0" top="0.16" bottom="0" header="0" footer="0"/>
  <pageSetup paperSize="9" scale="91" orientation="landscape" blackAndWhite="1" r:id="rId1"/>
  <headerFooter alignWithMargins="0"/>
  <rowBreaks count="3" manualBreakCount="3">
    <brk id="40" min="2" max="14" man="1"/>
    <brk id="76" min="2" max="14" man="1"/>
    <brk id="111" min="2"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P94"/>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1" width="9.140625" style="101"/>
    <col min="2" max="2" width="2.42578125" style="101" customWidth="1"/>
    <col min="3" max="3" width="3" style="101" customWidth="1"/>
    <col min="4" max="5" width="15.5703125" style="101" customWidth="1"/>
    <col min="6" max="6" width="6.42578125" style="101" customWidth="1"/>
    <col min="7" max="7" width="3" style="101" customWidth="1"/>
    <col min="8" max="8" width="5.42578125" style="101" customWidth="1"/>
    <col min="9" max="12" width="13.28515625" style="101" customWidth="1"/>
    <col min="13" max="13" width="1.5703125" style="101" customWidth="1"/>
    <col min="14" max="14" width="2.42578125" style="101" customWidth="1"/>
    <col min="15" max="15" width="10.7109375" style="101" customWidth="1"/>
    <col min="16" max="16" width="13.28515625" style="101" customWidth="1"/>
    <col min="17" max="17" width="1.5703125" style="101" customWidth="1"/>
    <col min="18" max="18" width="2.42578125" style="101" customWidth="1"/>
    <col min="19" max="16384" width="9.140625" style="101"/>
  </cols>
  <sheetData>
    <row r="1" spans="1:16" x14ac:dyDescent="0.2">
      <c r="A1" s="97"/>
      <c r="B1" s="98"/>
      <c r="C1" s="99" t="s">
        <v>136</v>
      </c>
      <c r="D1" s="100"/>
      <c r="E1" s="100"/>
      <c r="F1" s="100"/>
      <c r="G1" s="100"/>
      <c r="H1" s="100"/>
      <c r="I1" s="100"/>
      <c r="J1" s="100"/>
      <c r="K1" s="100"/>
      <c r="L1" s="100"/>
      <c r="M1" s="100"/>
      <c r="N1" s="100"/>
    </row>
    <row r="2" spans="1:16" x14ac:dyDescent="0.2">
      <c r="A2" s="97"/>
      <c r="B2" s="98"/>
      <c r="C2" s="86"/>
      <c r="D2" s="86"/>
      <c r="E2" s="86"/>
      <c r="F2" s="86"/>
      <c r="G2" s="86"/>
      <c r="H2" s="86"/>
      <c r="I2" s="86"/>
      <c r="J2" s="86"/>
      <c r="K2" s="86"/>
      <c r="L2" s="86"/>
      <c r="M2" s="86"/>
      <c r="N2" s="105"/>
    </row>
    <row r="3" spans="1:16" x14ac:dyDescent="0.2">
      <c r="A3" s="97"/>
      <c r="B3" s="98"/>
      <c r="C3" s="86"/>
      <c r="D3" s="103"/>
      <c r="E3" s="86"/>
      <c r="F3" s="86"/>
      <c r="G3" s="86"/>
      <c r="H3" s="86"/>
      <c r="I3" s="86"/>
      <c r="J3" s="86"/>
      <c r="K3" s="86"/>
      <c r="L3" s="86"/>
      <c r="M3" s="86"/>
      <c r="N3" s="105"/>
    </row>
    <row r="4" spans="1:16" ht="12" customHeight="1" x14ac:dyDescent="0.2">
      <c r="A4" s="97"/>
      <c r="B4" s="98"/>
      <c r="C4" s="86"/>
      <c r="D4" s="86"/>
      <c r="E4" s="86"/>
      <c r="F4" s="86"/>
      <c r="G4" s="86"/>
      <c r="H4" s="86"/>
      <c r="I4" s="86"/>
      <c r="J4" s="86"/>
      <c r="K4" s="86"/>
      <c r="L4" s="86"/>
      <c r="M4" s="86"/>
      <c r="N4" s="105"/>
    </row>
    <row r="5" spans="1:16" ht="12.75" customHeight="1" x14ac:dyDescent="0.2">
      <c r="A5" s="104"/>
      <c r="B5" s="105"/>
      <c r="C5" s="105"/>
      <c r="D5" s="105"/>
      <c r="E5" s="105"/>
      <c r="F5" s="105"/>
      <c r="G5" s="105"/>
      <c r="H5" s="105"/>
      <c r="I5" s="105"/>
      <c r="J5" s="105"/>
      <c r="K5" s="105"/>
      <c r="L5" s="105"/>
      <c r="M5" s="105"/>
      <c r="N5" s="105"/>
    </row>
    <row r="6" spans="1:16" s="86" customFormat="1" ht="18" customHeight="1" x14ac:dyDescent="0.2">
      <c r="A6" s="106" t="s">
        <v>134</v>
      </c>
      <c r="B6" s="105"/>
      <c r="C6" s="40"/>
      <c r="D6" s="41" t="str">
        <f>CONCATENATE("KWARTAALSTAAT ZVW ", jaar_id," ",kwartaal_id,"E KWARTAAL")</f>
        <v>KWARTAALSTAAT ZVW 2020 1E KWARTAAL</v>
      </c>
      <c r="E6" s="40"/>
      <c r="F6" s="40"/>
      <c r="G6" s="40"/>
      <c r="H6" s="40"/>
      <c r="I6" s="40"/>
      <c r="J6" s="78"/>
      <c r="K6" s="78"/>
      <c r="L6" s="40"/>
      <c r="M6" s="40"/>
      <c r="N6" s="105"/>
      <c r="O6" s="101"/>
      <c r="P6" s="101"/>
    </row>
    <row r="7" spans="1:16" s="86" customFormat="1" ht="18" customHeight="1" x14ac:dyDescent="0.2">
      <c r="B7" s="105"/>
      <c r="C7" s="40"/>
      <c r="D7" s="41" t="s">
        <v>244</v>
      </c>
      <c r="E7" s="40"/>
      <c r="F7" s="40"/>
      <c r="G7" s="40"/>
      <c r="H7" s="40"/>
      <c r="I7" s="40"/>
      <c r="J7" s="78"/>
      <c r="K7" s="78"/>
      <c r="L7" s="40"/>
      <c r="M7" s="40"/>
      <c r="N7" s="105"/>
      <c r="O7" s="101"/>
      <c r="P7" s="101"/>
    </row>
    <row r="8" spans="1:16" ht="18" customHeight="1" x14ac:dyDescent="0.2">
      <c r="A8" s="97"/>
      <c r="B8" s="105"/>
      <c r="C8" s="40"/>
      <c r="D8" s="41" t="str">
        <f>IF(naw_uzovi_zorgverzekeraar&lt;&gt;"0000",CONCATENATE(UPPER(naw_naam_zorgverzekeraar),", ",UPPER(naw_plaats_zorgverzekeraar)),"")</f>
        <v/>
      </c>
      <c r="E8" s="41"/>
      <c r="F8" s="41"/>
      <c r="G8" s="41"/>
      <c r="H8" s="41"/>
      <c r="I8" s="41"/>
      <c r="J8" s="41"/>
      <c r="K8" s="41"/>
      <c r="L8" s="42" t="str">
        <f>CONCATENATE("UZOVI: ",naw_uzovi_zorgverzekeraar)</f>
        <v>UZOVI: 0000</v>
      </c>
      <c r="M8" s="41"/>
      <c r="N8" s="105"/>
    </row>
    <row r="9" spans="1:16" ht="18" customHeight="1" x14ac:dyDescent="0.2">
      <c r="A9" s="97"/>
      <c r="B9" s="105"/>
      <c r="C9" s="40"/>
      <c r="D9" s="43"/>
      <c r="E9" s="41"/>
      <c r="F9" s="41"/>
      <c r="G9" s="41"/>
      <c r="H9" s="41"/>
      <c r="I9" s="41"/>
      <c r="J9" s="41"/>
      <c r="K9" s="41"/>
      <c r="L9" s="41"/>
      <c r="M9" s="41"/>
      <c r="N9" s="105"/>
    </row>
    <row r="10" spans="1:16" s="86" customFormat="1" ht="18" customHeight="1" x14ac:dyDescent="0.2">
      <c r="B10" s="105"/>
      <c r="C10" s="78"/>
      <c r="D10" s="43" t="s">
        <v>254</v>
      </c>
      <c r="E10" s="84"/>
      <c r="F10" s="84"/>
      <c r="G10" s="84"/>
      <c r="H10" s="84"/>
      <c r="I10" s="84"/>
      <c r="J10" s="84"/>
      <c r="K10" s="84"/>
      <c r="L10" s="206"/>
      <c r="M10" s="78"/>
      <c r="N10" s="105"/>
      <c r="O10" s="101"/>
      <c r="P10" s="101"/>
    </row>
    <row r="11" spans="1:16" s="86" customFormat="1" ht="18" customHeight="1" x14ac:dyDescent="0.2">
      <c r="B11" s="105"/>
      <c r="C11" s="41"/>
      <c r="D11" s="45" t="s">
        <v>242</v>
      </c>
      <c r="E11" s="41"/>
      <c r="F11" s="41"/>
      <c r="G11" s="41"/>
      <c r="H11" s="41"/>
      <c r="I11" s="41"/>
      <c r="J11" s="77"/>
      <c r="K11" s="77"/>
      <c r="L11" s="41"/>
      <c r="M11" s="40"/>
      <c r="N11" s="105"/>
      <c r="O11" s="101"/>
      <c r="P11" s="101"/>
    </row>
    <row r="12" spans="1:16" s="86" customFormat="1" ht="24" customHeight="1" x14ac:dyDescent="0.2">
      <c r="B12" s="105"/>
      <c r="C12" s="40"/>
      <c r="D12" s="466" t="s">
        <v>243</v>
      </c>
      <c r="E12" s="467"/>
      <c r="F12" s="467"/>
      <c r="G12" s="467"/>
      <c r="H12" s="467"/>
      <c r="I12" s="467"/>
      <c r="J12" s="467"/>
      <c r="K12" s="468"/>
      <c r="L12" s="461" t="s">
        <v>495</v>
      </c>
      <c r="M12" s="41"/>
      <c r="N12" s="105"/>
      <c r="O12" s="101"/>
      <c r="P12" s="101"/>
    </row>
    <row r="13" spans="1:16" s="86" customFormat="1" ht="24" customHeight="1" x14ac:dyDescent="0.2">
      <c r="B13" s="105"/>
      <c r="C13" s="40"/>
      <c r="D13" s="469"/>
      <c r="E13" s="470"/>
      <c r="F13" s="470"/>
      <c r="G13" s="470"/>
      <c r="H13" s="470"/>
      <c r="I13" s="470"/>
      <c r="J13" s="470"/>
      <c r="K13" s="471"/>
      <c r="L13" s="462"/>
      <c r="M13" s="41"/>
      <c r="N13" s="105"/>
      <c r="O13" s="101"/>
      <c r="P13" s="101"/>
    </row>
    <row r="14" spans="1:16" s="86" customFormat="1" ht="18" customHeight="1" x14ac:dyDescent="0.2">
      <c r="B14" s="105"/>
      <c r="C14" s="40"/>
      <c r="D14" s="463" t="s">
        <v>329</v>
      </c>
      <c r="E14" s="464"/>
      <c r="F14" s="464"/>
      <c r="G14" s="464"/>
      <c r="H14" s="464"/>
      <c r="I14" s="464"/>
      <c r="J14" s="464"/>
      <c r="K14" s="465"/>
      <c r="L14" s="254"/>
      <c r="M14" s="41"/>
      <c r="N14" s="105"/>
      <c r="O14" s="101"/>
      <c r="P14" s="101"/>
    </row>
    <row r="15" spans="1:16" s="86" customFormat="1" ht="18" customHeight="1" x14ac:dyDescent="0.2">
      <c r="B15" s="105"/>
      <c r="C15" s="40"/>
      <c r="D15" s="463" t="s">
        <v>423</v>
      </c>
      <c r="E15" s="464"/>
      <c r="F15" s="464"/>
      <c r="G15" s="464"/>
      <c r="H15" s="464"/>
      <c r="I15" s="464"/>
      <c r="J15" s="464"/>
      <c r="K15" s="465"/>
      <c r="L15" s="254"/>
      <c r="M15" s="41"/>
      <c r="N15" s="105"/>
      <c r="O15" s="101"/>
      <c r="P15" s="101"/>
    </row>
    <row r="16" spans="1:16" s="86" customFormat="1" ht="18" customHeight="1" x14ac:dyDescent="0.2">
      <c r="B16" s="105"/>
      <c r="C16" s="40"/>
      <c r="D16" s="463" t="s">
        <v>447</v>
      </c>
      <c r="E16" s="464"/>
      <c r="F16" s="464"/>
      <c r="G16" s="464"/>
      <c r="H16" s="472"/>
      <c r="I16" s="472"/>
      <c r="J16" s="472"/>
      <c r="K16" s="473"/>
      <c r="L16" s="254"/>
      <c r="M16" s="41"/>
      <c r="N16" s="105"/>
      <c r="O16" s="101"/>
      <c r="P16" s="101"/>
    </row>
    <row r="17" spans="2:16" s="86" customFormat="1" ht="18" customHeight="1" x14ac:dyDescent="0.2">
      <c r="B17" s="105"/>
      <c r="C17" s="40"/>
      <c r="D17" s="474" t="s">
        <v>340</v>
      </c>
      <c r="E17" s="475"/>
      <c r="F17" s="475"/>
      <c r="G17" s="475"/>
      <c r="H17" s="475"/>
      <c r="I17" s="475"/>
      <c r="J17" s="475"/>
      <c r="K17" s="476"/>
      <c r="L17" s="260">
        <f>SUM(L14:L16)</f>
        <v>0</v>
      </c>
      <c r="M17" s="41"/>
      <c r="N17" s="105"/>
      <c r="O17" s="101"/>
      <c r="P17" s="101"/>
    </row>
    <row r="18" spans="2:16" s="86" customFormat="1" ht="18" customHeight="1" x14ac:dyDescent="0.2">
      <c r="B18" s="105"/>
      <c r="C18" s="40"/>
      <c r="D18" s="40"/>
      <c r="E18" s="40"/>
      <c r="F18" s="40"/>
      <c r="G18" s="40"/>
      <c r="H18" s="40"/>
      <c r="I18" s="40"/>
      <c r="J18" s="78"/>
      <c r="K18" s="78"/>
      <c r="L18" s="40"/>
      <c r="M18" s="41"/>
      <c r="N18" s="105"/>
      <c r="O18" s="101"/>
      <c r="P18" s="101"/>
    </row>
    <row r="19" spans="2:16" s="86" customFormat="1" ht="18" customHeight="1" x14ac:dyDescent="0.2">
      <c r="B19" s="105"/>
      <c r="C19" s="40"/>
      <c r="D19" s="40"/>
      <c r="E19" s="40"/>
      <c r="F19" s="40"/>
      <c r="G19" s="40"/>
      <c r="H19" s="40"/>
      <c r="I19" s="40"/>
      <c r="J19" s="78"/>
      <c r="K19" s="78"/>
      <c r="L19" s="40"/>
      <c r="M19" s="41"/>
      <c r="N19" s="105"/>
      <c r="O19" s="101"/>
      <c r="P19" s="101"/>
    </row>
    <row r="20" spans="2:16" s="86" customFormat="1" ht="18" customHeight="1" x14ac:dyDescent="0.2">
      <c r="B20" s="105"/>
      <c r="C20" s="40"/>
      <c r="D20" s="40"/>
      <c r="E20" s="40"/>
      <c r="F20" s="40"/>
      <c r="G20" s="40"/>
      <c r="H20" s="40"/>
      <c r="I20" s="40"/>
      <c r="J20" s="78"/>
      <c r="K20" s="78"/>
      <c r="L20" s="40"/>
      <c r="M20" s="41"/>
      <c r="N20" s="105"/>
      <c r="O20" s="101"/>
      <c r="P20" s="101"/>
    </row>
    <row r="21" spans="2:16" s="86" customFormat="1" ht="18" customHeight="1" x14ac:dyDescent="0.2">
      <c r="B21" s="105"/>
      <c r="C21" s="40"/>
      <c r="D21" s="40"/>
      <c r="E21" s="40"/>
      <c r="F21" s="40"/>
      <c r="G21" s="40"/>
      <c r="H21" s="40"/>
      <c r="I21" s="40"/>
      <c r="J21" s="78"/>
      <c r="K21" s="78"/>
      <c r="L21" s="40"/>
      <c r="M21" s="41"/>
      <c r="N21" s="105"/>
      <c r="O21" s="101"/>
      <c r="P21" s="101"/>
    </row>
    <row r="22" spans="2:16" s="86" customFormat="1" ht="18" customHeight="1" x14ac:dyDescent="0.2">
      <c r="B22" s="105"/>
      <c r="C22" s="40"/>
      <c r="D22" s="40"/>
      <c r="E22" s="40"/>
      <c r="F22" s="40"/>
      <c r="G22" s="40"/>
      <c r="H22" s="40"/>
      <c r="I22" s="40"/>
      <c r="J22" s="78"/>
      <c r="K22" s="78"/>
      <c r="L22" s="40"/>
      <c r="M22" s="41"/>
      <c r="N22" s="105"/>
      <c r="O22" s="101"/>
      <c r="P22" s="101"/>
    </row>
    <row r="23" spans="2:16" s="86" customFormat="1" ht="18" customHeight="1" x14ac:dyDescent="0.2">
      <c r="B23" s="105"/>
      <c r="C23" s="40"/>
      <c r="D23" s="40"/>
      <c r="E23" s="40"/>
      <c r="F23" s="40"/>
      <c r="G23" s="40"/>
      <c r="H23" s="40"/>
      <c r="I23" s="40"/>
      <c r="J23" s="78"/>
      <c r="K23" s="78"/>
      <c r="L23" s="40"/>
      <c r="M23" s="41"/>
      <c r="N23" s="105"/>
      <c r="O23" s="101"/>
      <c r="P23" s="101"/>
    </row>
    <row r="24" spans="2:16" s="86" customFormat="1" ht="18" customHeight="1" x14ac:dyDescent="0.2">
      <c r="B24" s="105"/>
      <c r="C24" s="40"/>
      <c r="D24" s="40"/>
      <c r="E24" s="40"/>
      <c r="F24" s="40"/>
      <c r="G24" s="40"/>
      <c r="H24" s="40"/>
      <c r="I24" s="40"/>
      <c r="J24" s="78"/>
      <c r="K24" s="78"/>
      <c r="L24" s="40"/>
      <c r="M24" s="41"/>
      <c r="N24" s="105"/>
      <c r="O24" s="101"/>
      <c r="P24" s="101"/>
    </row>
    <row r="25" spans="2:16" s="86" customFormat="1" ht="18" customHeight="1" x14ac:dyDescent="0.2">
      <c r="B25" s="105"/>
      <c r="C25" s="40"/>
      <c r="D25" s="40"/>
      <c r="E25" s="40"/>
      <c r="F25" s="40"/>
      <c r="G25" s="40"/>
      <c r="H25" s="40"/>
      <c r="I25" s="40"/>
      <c r="J25" s="78"/>
      <c r="K25" s="78"/>
      <c r="L25" s="40"/>
      <c r="M25" s="41"/>
      <c r="N25" s="105"/>
      <c r="O25" s="101"/>
      <c r="P25" s="101"/>
    </row>
    <row r="26" spans="2:16" s="86" customFormat="1" ht="18" customHeight="1" x14ac:dyDescent="0.2">
      <c r="B26" s="105"/>
      <c r="C26" s="40"/>
      <c r="D26" s="40"/>
      <c r="E26" s="40"/>
      <c r="F26" s="40"/>
      <c r="G26" s="40"/>
      <c r="H26" s="40"/>
      <c r="I26" s="40"/>
      <c r="J26" s="78"/>
      <c r="K26" s="78"/>
      <c r="L26" s="40"/>
      <c r="M26" s="41"/>
      <c r="N26" s="105"/>
      <c r="O26" s="101"/>
      <c r="P26" s="101"/>
    </row>
    <row r="27" spans="2:16" s="86" customFormat="1" ht="18" customHeight="1" x14ac:dyDescent="0.2">
      <c r="B27" s="105"/>
      <c r="C27" s="40"/>
      <c r="D27" s="40"/>
      <c r="E27" s="40"/>
      <c r="F27" s="40"/>
      <c r="G27" s="40"/>
      <c r="H27" s="40"/>
      <c r="I27" s="40"/>
      <c r="J27" s="78"/>
      <c r="K27" s="78"/>
      <c r="L27" s="40"/>
      <c r="M27" s="41"/>
      <c r="N27" s="105"/>
      <c r="O27" s="101"/>
      <c r="P27" s="101"/>
    </row>
    <row r="28" spans="2:16" s="86" customFormat="1" ht="18" customHeight="1" x14ac:dyDescent="0.2">
      <c r="B28" s="105"/>
      <c r="C28" s="40"/>
      <c r="D28" s="40"/>
      <c r="E28" s="40"/>
      <c r="F28" s="40"/>
      <c r="G28" s="40"/>
      <c r="H28" s="40"/>
      <c r="I28" s="40"/>
      <c r="J28" s="78"/>
      <c r="K28" s="78"/>
      <c r="L28" s="40"/>
      <c r="M28" s="41"/>
      <c r="N28" s="105"/>
      <c r="O28" s="101"/>
      <c r="P28" s="101"/>
    </row>
    <row r="29" spans="2:16" s="86" customFormat="1" ht="18" customHeight="1" x14ac:dyDescent="0.2">
      <c r="B29" s="105"/>
      <c r="C29" s="40"/>
      <c r="D29" s="40"/>
      <c r="E29" s="40"/>
      <c r="F29" s="40"/>
      <c r="G29" s="40"/>
      <c r="H29" s="40"/>
      <c r="I29" s="40"/>
      <c r="J29" s="78"/>
      <c r="K29" s="78"/>
      <c r="L29" s="40"/>
      <c r="M29" s="41"/>
      <c r="N29" s="105"/>
      <c r="O29" s="101"/>
      <c r="P29" s="101"/>
    </row>
    <row r="30" spans="2:16" s="86" customFormat="1" ht="18" customHeight="1" x14ac:dyDescent="0.2">
      <c r="B30" s="105"/>
      <c r="C30" s="40"/>
      <c r="D30" s="40"/>
      <c r="E30" s="40"/>
      <c r="F30" s="40"/>
      <c r="G30" s="40"/>
      <c r="H30" s="40"/>
      <c r="I30" s="40"/>
      <c r="J30" s="78"/>
      <c r="K30" s="78"/>
      <c r="L30" s="40"/>
      <c r="M30" s="41"/>
      <c r="N30" s="105"/>
      <c r="O30" s="101"/>
      <c r="P30" s="101"/>
    </row>
    <row r="31" spans="2:16" s="86" customFormat="1" ht="18" customHeight="1" x14ac:dyDescent="0.2">
      <c r="B31" s="105"/>
      <c r="C31" s="40"/>
      <c r="D31" s="40"/>
      <c r="E31" s="40"/>
      <c r="F31" s="40"/>
      <c r="G31" s="40"/>
      <c r="H31" s="40"/>
      <c r="I31" s="40"/>
      <c r="J31" s="78"/>
      <c r="K31" s="78"/>
      <c r="L31" s="40"/>
      <c r="M31" s="41"/>
      <c r="N31" s="105"/>
      <c r="O31" s="101"/>
    </row>
    <row r="32" spans="2:16" s="86" customFormat="1" ht="18" customHeight="1" x14ac:dyDescent="0.2">
      <c r="B32" s="105"/>
      <c r="C32" s="40"/>
      <c r="D32" s="40"/>
      <c r="E32" s="40"/>
      <c r="F32" s="40"/>
      <c r="G32" s="40"/>
      <c r="H32" s="40"/>
      <c r="I32" s="40"/>
      <c r="J32" s="78"/>
      <c r="K32" s="78"/>
      <c r="L32" s="40"/>
      <c r="M32" s="41"/>
      <c r="N32" s="105"/>
      <c r="O32" s="101"/>
    </row>
    <row r="33" spans="1:15" s="86" customFormat="1" ht="18" customHeight="1" x14ac:dyDescent="0.2">
      <c r="B33" s="105"/>
      <c r="C33" s="40"/>
      <c r="D33" s="40"/>
      <c r="E33" s="40"/>
      <c r="F33" s="40"/>
      <c r="G33" s="40"/>
      <c r="H33" s="40"/>
      <c r="I33" s="40"/>
      <c r="J33" s="78"/>
      <c r="K33" s="78"/>
      <c r="L33" s="40"/>
      <c r="M33" s="41"/>
      <c r="N33" s="105"/>
      <c r="O33" s="101"/>
    </row>
    <row r="34" spans="1:15" s="86" customFormat="1" ht="18" customHeight="1" x14ac:dyDescent="0.2">
      <c r="B34" s="105"/>
      <c r="C34" s="40"/>
      <c r="D34" s="40"/>
      <c r="E34" s="40"/>
      <c r="F34" s="40"/>
      <c r="G34" s="40"/>
      <c r="H34" s="40"/>
      <c r="I34" s="40"/>
      <c r="J34" s="78"/>
      <c r="K34" s="78"/>
      <c r="L34" s="40"/>
      <c r="M34" s="41"/>
      <c r="N34" s="105"/>
      <c r="O34" s="101"/>
    </row>
    <row r="35" spans="1:15" s="86" customFormat="1" ht="18" customHeight="1" x14ac:dyDescent="0.2">
      <c r="B35" s="105"/>
      <c r="C35" s="40"/>
      <c r="D35" s="40"/>
      <c r="E35" s="40"/>
      <c r="F35" s="40"/>
      <c r="G35" s="40"/>
      <c r="H35" s="40"/>
      <c r="I35" s="40"/>
      <c r="J35" s="78"/>
      <c r="K35" s="78"/>
      <c r="L35" s="40"/>
      <c r="M35" s="41"/>
      <c r="N35" s="105"/>
      <c r="O35" s="101"/>
    </row>
    <row r="36" spans="1:15" s="86" customFormat="1" ht="18" customHeight="1" x14ac:dyDescent="0.2">
      <c r="B36" s="105"/>
      <c r="C36" s="40"/>
      <c r="D36" s="40"/>
      <c r="E36" s="40"/>
      <c r="F36" s="40"/>
      <c r="G36" s="40"/>
      <c r="H36" s="40"/>
      <c r="I36" s="40"/>
      <c r="J36" s="78"/>
      <c r="K36" s="78"/>
      <c r="L36" s="40"/>
      <c r="M36" s="41"/>
      <c r="N36" s="105"/>
      <c r="O36" s="101"/>
    </row>
    <row r="37" spans="1:15" s="86" customFormat="1" ht="18" customHeight="1" x14ac:dyDescent="0.2">
      <c r="B37" s="105"/>
      <c r="C37" s="40"/>
      <c r="D37" s="40"/>
      <c r="E37" s="40"/>
      <c r="F37" s="40"/>
      <c r="G37" s="40"/>
      <c r="H37" s="40"/>
      <c r="I37" s="40"/>
      <c r="J37" s="78"/>
      <c r="K37" s="78"/>
      <c r="L37" s="40"/>
      <c r="M37" s="41"/>
      <c r="N37" s="105"/>
      <c r="O37" s="101"/>
    </row>
    <row r="38" spans="1:15" s="86" customFormat="1" ht="18" customHeight="1" x14ac:dyDescent="0.2">
      <c r="B38" s="105"/>
      <c r="C38" s="40"/>
      <c r="D38" s="40"/>
      <c r="E38" s="40"/>
      <c r="F38" s="40"/>
      <c r="G38" s="40"/>
      <c r="H38" s="40"/>
      <c r="I38" s="40"/>
      <c r="J38" s="78"/>
      <c r="K38" s="78"/>
      <c r="L38" s="40"/>
      <c r="M38" s="41"/>
      <c r="N38" s="105"/>
      <c r="O38" s="101"/>
    </row>
    <row r="39" spans="1:15" s="86" customFormat="1" ht="18" customHeight="1" x14ac:dyDescent="0.2">
      <c r="B39" s="105"/>
      <c r="C39" s="40"/>
      <c r="D39" s="40"/>
      <c r="E39" s="40"/>
      <c r="F39" s="40"/>
      <c r="G39" s="40"/>
      <c r="H39" s="40"/>
      <c r="I39" s="40"/>
      <c r="J39" s="78"/>
      <c r="K39" s="78"/>
      <c r="L39" s="40"/>
      <c r="M39" s="41"/>
      <c r="N39" s="105"/>
      <c r="O39" s="101"/>
    </row>
    <row r="40" spans="1:15" s="86" customFormat="1" ht="18" customHeight="1" x14ac:dyDescent="0.2">
      <c r="B40" s="105"/>
      <c r="C40" s="40"/>
      <c r="D40" s="40"/>
      <c r="E40" s="40"/>
      <c r="F40" s="40"/>
      <c r="G40" s="40"/>
      <c r="H40" s="40"/>
      <c r="I40" s="40"/>
      <c r="J40" s="78"/>
      <c r="K40" s="78"/>
      <c r="L40" s="40"/>
      <c r="M40" s="41"/>
      <c r="N40" s="105"/>
      <c r="O40" s="101"/>
    </row>
    <row r="41" spans="1:15" s="86" customFormat="1" ht="18" customHeight="1" x14ac:dyDescent="0.2">
      <c r="B41" s="105"/>
      <c r="C41" s="40"/>
      <c r="D41" s="40"/>
      <c r="E41" s="40"/>
      <c r="F41" s="40"/>
      <c r="G41" s="40"/>
      <c r="H41" s="40"/>
      <c r="I41" s="40"/>
      <c r="J41" s="78"/>
      <c r="K41" s="78"/>
      <c r="L41" s="40"/>
      <c r="M41" s="41"/>
      <c r="N41" s="105"/>
      <c r="O41" s="101"/>
    </row>
    <row r="42" spans="1:15" s="86" customFormat="1" ht="18" customHeight="1" x14ac:dyDescent="0.2">
      <c r="B42" s="105"/>
      <c r="C42" s="40"/>
      <c r="D42" s="40"/>
      <c r="E42" s="40"/>
      <c r="F42" s="40"/>
      <c r="G42" s="40"/>
      <c r="H42" s="40"/>
      <c r="I42" s="40"/>
      <c r="J42" s="78"/>
      <c r="K42" s="78"/>
      <c r="L42" s="40"/>
      <c r="M42" s="41"/>
      <c r="N42" s="105"/>
      <c r="O42" s="101"/>
    </row>
    <row r="43" spans="1:15" s="86" customFormat="1" ht="18" customHeight="1" x14ac:dyDescent="0.2">
      <c r="B43" s="105"/>
      <c r="C43" s="40"/>
      <c r="D43" s="40"/>
      <c r="E43" s="40"/>
      <c r="F43" s="40"/>
      <c r="G43" s="40"/>
      <c r="H43" s="40"/>
      <c r="I43" s="40"/>
      <c r="J43" s="78"/>
      <c r="K43" s="78"/>
      <c r="L43" s="40"/>
      <c r="M43" s="41"/>
      <c r="N43" s="105"/>
      <c r="O43" s="101"/>
    </row>
    <row r="44" spans="1:15" s="86" customFormat="1" ht="18" customHeight="1" x14ac:dyDescent="0.2">
      <c r="B44" s="105"/>
      <c r="C44" s="40"/>
      <c r="D44" s="40"/>
      <c r="E44" s="40"/>
      <c r="F44" s="40"/>
      <c r="G44" s="40"/>
      <c r="H44" s="40"/>
      <c r="I44" s="40"/>
      <c r="J44" s="78"/>
      <c r="K44" s="78"/>
      <c r="L44" s="40"/>
      <c r="M44" s="41"/>
      <c r="N44" s="105"/>
      <c r="O44" s="101"/>
    </row>
    <row r="45" spans="1:15" s="86" customFormat="1" ht="18" customHeight="1" x14ac:dyDescent="0.2">
      <c r="B45" s="105"/>
      <c r="C45" s="40"/>
      <c r="D45" s="40"/>
      <c r="E45" s="40"/>
      <c r="F45" s="40"/>
      <c r="G45" s="40"/>
      <c r="H45" s="40"/>
      <c r="I45" s="40"/>
      <c r="J45" s="78"/>
      <c r="K45" s="78"/>
      <c r="L45" s="40"/>
      <c r="M45" s="41"/>
      <c r="N45" s="105"/>
      <c r="O45" s="101"/>
    </row>
    <row r="46" spans="1:15" s="86" customFormat="1" ht="18" customHeight="1" x14ac:dyDescent="0.2">
      <c r="B46" s="105"/>
      <c r="C46" s="40"/>
      <c r="D46" s="40"/>
      <c r="E46" s="40"/>
      <c r="F46" s="40"/>
      <c r="G46" s="40"/>
      <c r="H46" s="40"/>
      <c r="I46" s="40"/>
      <c r="J46" s="78"/>
      <c r="K46" s="78"/>
      <c r="L46" s="40"/>
      <c r="M46" s="41"/>
      <c r="N46" s="105"/>
      <c r="O46" s="101"/>
    </row>
    <row r="47" spans="1:15" s="86" customFormat="1" ht="18" customHeight="1" x14ac:dyDescent="0.2">
      <c r="B47" s="105"/>
      <c r="C47" s="40"/>
      <c r="D47" s="40"/>
      <c r="E47" s="40"/>
      <c r="F47" s="40"/>
      <c r="G47" s="40"/>
      <c r="H47" s="40"/>
      <c r="I47" s="40"/>
      <c r="J47" s="78"/>
      <c r="K47" s="78"/>
      <c r="L47" s="40"/>
      <c r="M47" s="41"/>
      <c r="N47" s="105"/>
      <c r="O47" s="101"/>
    </row>
    <row r="48" spans="1:15" s="109" customFormat="1" ht="18" customHeight="1" x14ac:dyDescent="0.2">
      <c r="A48" s="86"/>
      <c r="B48" s="105"/>
      <c r="C48" s="40"/>
      <c r="D48" s="407">
        <f ca="1">NOW()</f>
        <v>43901.417406828703</v>
      </c>
      <c r="E48" s="408"/>
      <c r="F48" s="47"/>
      <c r="G48" s="47"/>
      <c r="H48" s="47"/>
      <c r="I48" s="47"/>
      <c r="J48" s="84"/>
      <c r="K48" s="84"/>
      <c r="L48" s="48" t="str">
        <f>CONCATENATE("Specifieke informatie A, ",LOWER(A6))</f>
        <v>Specifieke informatie A, pagina 1</v>
      </c>
      <c r="M48" s="41"/>
      <c r="N48" s="105"/>
      <c r="O48" s="101"/>
    </row>
    <row r="49" spans="1:15" ht="12.75" customHeight="1" x14ac:dyDescent="0.2">
      <c r="A49" s="104"/>
      <c r="B49" s="105"/>
      <c r="C49" s="110"/>
      <c r="D49" s="110"/>
      <c r="E49" s="110"/>
      <c r="F49" s="110"/>
      <c r="G49" s="110"/>
      <c r="H49" s="110"/>
      <c r="I49" s="110"/>
      <c r="J49" s="110"/>
      <c r="K49" s="110"/>
      <c r="L49" s="110"/>
      <c r="M49" s="110"/>
      <c r="N49" s="105"/>
      <c r="O49" s="102"/>
    </row>
    <row r="50" spans="1:15" s="86" customFormat="1" ht="18" customHeight="1" x14ac:dyDescent="0.2">
      <c r="A50" s="106" t="s">
        <v>137</v>
      </c>
      <c r="B50" s="105"/>
      <c r="C50" s="40"/>
      <c r="D50" s="41" t="str">
        <f>CONCATENATE("KWARTAALSTAAT ZVW ", jaar_id," ",kwartaal_id,"E KWARTAAL")</f>
        <v>KWARTAALSTAAT ZVW 2020 1E KWARTAAL</v>
      </c>
      <c r="E50" s="40"/>
      <c r="F50" s="40"/>
      <c r="G50" s="40"/>
      <c r="H50" s="40"/>
      <c r="I50" s="40"/>
      <c r="J50" s="78"/>
      <c r="K50" s="78"/>
      <c r="L50" s="40"/>
      <c r="M50" s="40"/>
      <c r="N50" s="105"/>
      <c r="O50" s="102"/>
    </row>
    <row r="51" spans="1:15" s="86" customFormat="1" ht="18" customHeight="1" x14ac:dyDescent="0.2">
      <c r="B51" s="105"/>
      <c r="C51" s="40"/>
      <c r="D51" s="41" t="s">
        <v>244</v>
      </c>
      <c r="E51" s="40"/>
      <c r="F51" s="40"/>
      <c r="G51" s="40"/>
      <c r="H51" s="40"/>
      <c r="I51" s="40"/>
      <c r="J51" s="78"/>
      <c r="K51" s="78"/>
      <c r="L51" s="40"/>
      <c r="M51" s="40"/>
      <c r="N51" s="105"/>
      <c r="O51" s="102"/>
    </row>
    <row r="52" spans="1:15" ht="18" customHeight="1" x14ac:dyDescent="0.2">
      <c r="A52" s="97"/>
      <c r="B52" s="105"/>
      <c r="C52" s="40"/>
      <c r="D52" s="41" t="str">
        <f>IF(naw_uzovi_zorgverzekeraar&lt;&gt;"0000",CONCATENATE(UPPER(naw_naam_zorgverzekeraar),", ",UPPER(naw_plaats_zorgverzekeraar)),"")</f>
        <v/>
      </c>
      <c r="E52" s="41"/>
      <c r="F52" s="41"/>
      <c r="G52" s="41"/>
      <c r="H52" s="41"/>
      <c r="I52" s="41"/>
      <c r="J52" s="41"/>
      <c r="K52" s="41"/>
      <c r="L52" s="42" t="str">
        <f>CONCATENATE("UZOVI: ",naw_uzovi_zorgverzekeraar)</f>
        <v>UZOVI: 0000</v>
      </c>
      <c r="M52" s="41"/>
      <c r="N52" s="105"/>
    </row>
    <row r="53" spans="1:15" ht="18" customHeight="1" x14ac:dyDescent="0.2">
      <c r="A53" s="97"/>
      <c r="B53" s="105"/>
      <c r="C53" s="40"/>
      <c r="D53" s="43"/>
      <c r="E53" s="41"/>
      <c r="F53" s="41"/>
      <c r="G53" s="41"/>
      <c r="H53" s="41"/>
      <c r="I53" s="41"/>
      <c r="J53" s="41"/>
      <c r="K53" s="41"/>
      <c r="L53" s="41"/>
      <c r="M53" s="41"/>
      <c r="N53" s="105"/>
      <c r="O53" s="102"/>
    </row>
    <row r="54" spans="1:15" s="86" customFormat="1" ht="18" customHeight="1" x14ac:dyDescent="0.2">
      <c r="B54" s="105"/>
      <c r="C54" s="78"/>
      <c r="D54" s="43" t="s">
        <v>254</v>
      </c>
      <c r="E54" s="84"/>
      <c r="F54" s="84"/>
      <c r="G54" s="84"/>
      <c r="H54" s="84"/>
      <c r="I54" s="84"/>
      <c r="J54" s="84"/>
      <c r="K54" s="84"/>
      <c r="L54" s="206"/>
      <c r="M54" s="78"/>
      <c r="N54" s="105"/>
      <c r="O54" s="102"/>
    </row>
    <row r="55" spans="1:15" s="86" customFormat="1" ht="18" customHeight="1" x14ac:dyDescent="0.2">
      <c r="A55" s="97"/>
      <c r="B55" s="105"/>
      <c r="C55" s="41"/>
      <c r="D55" s="40" t="s">
        <v>138</v>
      </c>
      <c r="E55" s="41"/>
      <c r="F55" s="41"/>
      <c r="G55" s="41"/>
      <c r="H55" s="41"/>
      <c r="I55" s="41"/>
      <c r="J55" s="41"/>
      <c r="K55" s="47"/>
      <c r="L55" s="48" t="s">
        <v>139</v>
      </c>
      <c r="M55" s="41"/>
      <c r="N55" s="105"/>
      <c r="O55" s="102"/>
    </row>
    <row r="56" spans="1:15" s="86" customFormat="1" ht="18" customHeight="1" x14ac:dyDescent="0.2">
      <c r="A56" s="97"/>
      <c r="B56" s="105"/>
      <c r="C56" s="41"/>
      <c r="D56" s="41"/>
      <c r="E56" s="41"/>
      <c r="F56" s="41"/>
      <c r="G56" s="41"/>
      <c r="H56" s="41"/>
      <c r="I56" s="41"/>
      <c r="J56" s="41"/>
      <c r="K56" s="47"/>
      <c r="L56" s="239" t="s">
        <v>552</v>
      </c>
      <c r="M56" s="41"/>
      <c r="N56" s="105"/>
      <c r="O56" s="102"/>
    </row>
    <row r="57" spans="1:15" s="86" customFormat="1" ht="18" customHeight="1" x14ac:dyDescent="0.2">
      <c r="A57" s="97"/>
      <c r="B57" s="105"/>
      <c r="C57" s="40"/>
      <c r="D57" s="376"/>
      <c r="E57" s="483" t="s">
        <v>1709</v>
      </c>
      <c r="F57" s="377"/>
      <c r="G57" s="377"/>
      <c r="H57" s="378"/>
      <c r="I57" s="480" t="s">
        <v>140</v>
      </c>
      <c r="J57" s="481"/>
      <c r="K57" s="482"/>
      <c r="L57" s="478" t="s">
        <v>141</v>
      </c>
      <c r="M57" s="46"/>
      <c r="N57" s="105"/>
      <c r="O57" s="102"/>
    </row>
    <row r="58" spans="1:15" s="86" customFormat="1" ht="18" customHeight="1" x14ac:dyDescent="0.2">
      <c r="A58" s="97"/>
      <c r="B58" s="105"/>
      <c r="C58" s="40"/>
      <c r="D58" s="379"/>
      <c r="E58" s="484"/>
      <c r="F58" s="83"/>
      <c r="G58" s="83"/>
      <c r="H58" s="83"/>
      <c r="I58" s="306" t="s">
        <v>142</v>
      </c>
      <c r="J58" s="307" t="s">
        <v>143</v>
      </c>
      <c r="K58" s="307" t="s">
        <v>1708</v>
      </c>
      <c r="L58" s="479"/>
      <c r="M58" s="46"/>
      <c r="N58" s="105"/>
      <c r="O58" s="102"/>
    </row>
    <row r="59" spans="1:15" s="86" customFormat="1" ht="18" customHeight="1" x14ac:dyDescent="0.2">
      <c r="A59" s="97"/>
      <c r="B59" s="105"/>
      <c r="C59" s="40"/>
      <c r="D59" s="380" t="s">
        <v>250</v>
      </c>
      <c r="E59" s="308"/>
      <c r="F59" s="308"/>
      <c r="G59" s="308"/>
      <c r="H59" s="308"/>
      <c r="I59" s="253"/>
      <c r="J59" s="253"/>
      <c r="K59" s="253"/>
      <c r="L59" s="381">
        <f>SUM(I59:K59)</f>
        <v>0</v>
      </c>
      <c r="M59" s="46"/>
      <c r="N59" s="105"/>
      <c r="O59" s="102"/>
    </row>
    <row r="60" spans="1:15" s="86" customFormat="1" ht="18" customHeight="1" x14ac:dyDescent="0.2">
      <c r="A60" s="97"/>
      <c r="B60" s="105"/>
      <c r="C60" s="40"/>
      <c r="D60" s="380" t="s">
        <v>249</v>
      </c>
      <c r="E60" s="308"/>
      <c r="F60" s="308"/>
      <c r="G60" s="308"/>
      <c r="H60" s="308"/>
      <c r="I60" s="253"/>
      <c r="J60" s="253"/>
      <c r="K60" s="253"/>
      <c r="L60" s="381">
        <f t="shared" ref="L60:L79" si="0">SUM(I60:K60)</f>
        <v>0</v>
      </c>
      <c r="M60" s="46"/>
      <c r="N60" s="105"/>
      <c r="O60" s="102"/>
    </row>
    <row r="61" spans="1:15" s="86" customFormat="1" ht="18" customHeight="1" x14ac:dyDescent="0.2">
      <c r="A61" s="97"/>
      <c r="B61" s="105"/>
      <c r="C61" s="40"/>
      <c r="D61" s="380" t="s">
        <v>144</v>
      </c>
      <c r="E61" s="308"/>
      <c r="F61" s="308"/>
      <c r="G61" s="308"/>
      <c r="H61" s="308"/>
      <c r="I61" s="253"/>
      <c r="J61" s="253"/>
      <c r="K61" s="253"/>
      <c r="L61" s="381">
        <f t="shared" si="0"/>
        <v>0</v>
      </c>
      <c r="M61" s="46"/>
      <c r="N61" s="105"/>
      <c r="O61" s="102"/>
    </row>
    <row r="62" spans="1:15" s="86" customFormat="1" ht="18" customHeight="1" x14ac:dyDescent="0.2">
      <c r="A62" s="97"/>
      <c r="B62" s="105"/>
      <c r="C62" s="40"/>
      <c r="D62" s="380" t="s">
        <v>145</v>
      </c>
      <c r="E62" s="308"/>
      <c r="F62" s="308"/>
      <c r="G62" s="308"/>
      <c r="H62" s="308"/>
      <c r="I62" s="253"/>
      <c r="J62" s="253"/>
      <c r="K62" s="253"/>
      <c r="L62" s="381">
        <f t="shared" si="0"/>
        <v>0</v>
      </c>
      <c r="M62" s="46"/>
      <c r="N62" s="105"/>
      <c r="O62" s="102"/>
    </row>
    <row r="63" spans="1:15" s="86" customFormat="1" ht="18" customHeight="1" x14ac:dyDescent="0.2">
      <c r="A63" s="97"/>
      <c r="B63" s="105"/>
      <c r="C63" s="40"/>
      <c r="D63" s="380" t="s">
        <v>146</v>
      </c>
      <c r="E63" s="308"/>
      <c r="F63" s="308"/>
      <c r="G63" s="308"/>
      <c r="H63" s="308"/>
      <c r="I63" s="253"/>
      <c r="J63" s="253"/>
      <c r="K63" s="253"/>
      <c r="L63" s="381">
        <f t="shared" si="0"/>
        <v>0</v>
      </c>
      <c r="M63" s="46"/>
      <c r="N63" s="105"/>
      <c r="O63" s="102"/>
    </row>
    <row r="64" spans="1:15" s="86" customFormat="1" ht="18" customHeight="1" x14ac:dyDescent="0.2">
      <c r="A64" s="97"/>
      <c r="B64" s="105"/>
      <c r="C64" s="40"/>
      <c r="D64" s="380" t="s">
        <v>147</v>
      </c>
      <c r="E64" s="308"/>
      <c r="F64" s="308"/>
      <c r="G64" s="308"/>
      <c r="H64" s="308"/>
      <c r="I64" s="253"/>
      <c r="J64" s="253"/>
      <c r="K64" s="253"/>
      <c r="L64" s="381">
        <f t="shared" si="0"/>
        <v>0</v>
      </c>
      <c r="M64" s="46"/>
      <c r="N64" s="105"/>
      <c r="O64" s="102"/>
    </row>
    <row r="65" spans="1:15" s="86" customFormat="1" ht="18" customHeight="1" x14ac:dyDescent="0.2">
      <c r="A65" s="97"/>
      <c r="B65" s="105"/>
      <c r="C65" s="40"/>
      <c r="D65" s="380" t="s">
        <v>148</v>
      </c>
      <c r="E65" s="308"/>
      <c r="F65" s="308"/>
      <c r="G65" s="308"/>
      <c r="H65" s="308"/>
      <c r="I65" s="253"/>
      <c r="J65" s="253"/>
      <c r="K65" s="253"/>
      <c r="L65" s="381">
        <f t="shared" si="0"/>
        <v>0</v>
      </c>
      <c r="M65" s="46"/>
      <c r="N65" s="105"/>
      <c r="O65" s="102"/>
    </row>
    <row r="66" spans="1:15" s="86" customFormat="1" ht="18" customHeight="1" x14ac:dyDescent="0.2">
      <c r="A66" s="97"/>
      <c r="B66" s="105"/>
      <c r="C66" s="40"/>
      <c r="D66" s="380" t="s">
        <v>149</v>
      </c>
      <c r="E66" s="308"/>
      <c r="F66" s="308"/>
      <c r="G66" s="308"/>
      <c r="H66" s="308"/>
      <c r="I66" s="253"/>
      <c r="J66" s="253"/>
      <c r="K66" s="253"/>
      <c r="L66" s="381">
        <f t="shared" si="0"/>
        <v>0</v>
      </c>
      <c r="M66" s="46"/>
      <c r="N66" s="105"/>
      <c r="O66" s="102"/>
    </row>
    <row r="67" spans="1:15" s="86" customFormat="1" ht="18" customHeight="1" x14ac:dyDescent="0.2">
      <c r="A67" s="97"/>
      <c r="B67" s="105"/>
      <c r="C67" s="40"/>
      <c r="D67" s="380" t="s">
        <v>150</v>
      </c>
      <c r="E67" s="308"/>
      <c r="F67" s="308"/>
      <c r="G67" s="308"/>
      <c r="H67" s="308"/>
      <c r="I67" s="253"/>
      <c r="J67" s="253"/>
      <c r="K67" s="253"/>
      <c r="L67" s="381">
        <f t="shared" si="0"/>
        <v>0</v>
      </c>
      <c r="M67" s="46"/>
      <c r="N67" s="105"/>
      <c r="O67" s="102"/>
    </row>
    <row r="68" spans="1:15" s="86" customFormat="1" ht="18" customHeight="1" x14ac:dyDescent="0.2">
      <c r="A68" s="97"/>
      <c r="B68" s="105"/>
      <c r="C68" s="40"/>
      <c r="D68" s="380" t="s">
        <v>151</v>
      </c>
      <c r="E68" s="308"/>
      <c r="F68" s="308"/>
      <c r="G68" s="308"/>
      <c r="H68" s="308"/>
      <c r="I68" s="253"/>
      <c r="J68" s="253"/>
      <c r="K68" s="253"/>
      <c r="L68" s="381">
        <f t="shared" si="0"/>
        <v>0</v>
      </c>
      <c r="M68" s="46"/>
      <c r="N68" s="105"/>
      <c r="O68" s="102"/>
    </row>
    <row r="69" spans="1:15" s="86" customFormat="1" ht="18" customHeight="1" x14ac:dyDescent="0.2">
      <c r="A69" s="97"/>
      <c r="B69" s="105"/>
      <c r="C69" s="40"/>
      <c r="D69" s="380" t="s">
        <v>152</v>
      </c>
      <c r="E69" s="308"/>
      <c r="F69" s="308"/>
      <c r="G69" s="308"/>
      <c r="H69" s="308"/>
      <c r="I69" s="253"/>
      <c r="J69" s="253"/>
      <c r="K69" s="253"/>
      <c r="L69" s="381">
        <f t="shared" si="0"/>
        <v>0</v>
      </c>
      <c r="M69" s="46"/>
      <c r="N69" s="105"/>
      <c r="O69" s="102"/>
    </row>
    <row r="70" spans="1:15" s="86" customFormat="1" ht="18" customHeight="1" x14ac:dyDescent="0.2">
      <c r="A70" s="97"/>
      <c r="B70" s="105"/>
      <c r="C70" s="40"/>
      <c r="D70" s="380" t="s">
        <v>153</v>
      </c>
      <c r="E70" s="308"/>
      <c r="F70" s="308"/>
      <c r="G70" s="308"/>
      <c r="H70" s="308"/>
      <c r="I70" s="253"/>
      <c r="J70" s="253"/>
      <c r="K70" s="253"/>
      <c r="L70" s="381">
        <f t="shared" si="0"/>
        <v>0</v>
      </c>
      <c r="M70" s="46"/>
      <c r="N70" s="105"/>
      <c r="O70" s="102"/>
    </row>
    <row r="71" spans="1:15" s="86" customFormat="1" ht="18" customHeight="1" x14ac:dyDescent="0.2">
      <c r="A71" s="97"/>
      <c r="B71" s="105"/>
      <c r="C71" s="40"/>
      <c r="D71" s="380" t="s">
        <v>154</v>
      </c>
      <c r="E71" s="308"/>
      <c r="F71" s="308"/>
      <c r="G71" s="308"/>
      <c r="H71" s="308"/>
      <c r="I71" s="253"/>
      <c r="J71" s="253"/>
      <c r="K71" s="253"/>
      <c r="L71" s="381">
        <f t="shared" si="0"/>
        <v>0</v>
      </c>
      <c r="M71" s="46"/>
      <c r="N71" s="105"/>
      <c r="O71" s="102"/>
    </row>
    <row r="72" spans="1:15" s="86" customFormat="1" ht="18" customHeight="1" x14ac:dyDescent="0.2">
      <c r="A72" s="97"/>
      <c r="B72" s="105"/>
      <c r="C72" s="40"/>
      <c r="D72" s="380" t="s">
        <v>155</v>
      </c>
      <c r="E72" s="308"/>
      <c r="F72" s="308"/>
      <c r="G72" s="308"/>
      <c r="H72" s="308"/>
      <c r="I72" s="253"/>
      <c r="J72" s="253"/>
      <c r="K72" s="253"/>
      <c r="L72" s="381">
        <f t="shared" si="0"/>
        <v>0</v>
      </c>
      <c r="M72" s="46"/>
      <c r="N72" s="105"/>
      <c r="O72" s="102"/>
    </row>
    <row r="73" spans="1:15" s="86" customFormat="1" ht="18" customHeight="1" x14ac:dyDescent="0.2">
      <c r="A73" s="97"/>
      <c r="B73" s="105"/>
      <c r="C73" s="40"/>
      <c r="D73" s="380" t="s">
        <v>156</v>
      </c>
      <c r="E73" s="308"/>
      <c r="F73" s="308"/>
      <c r="G73" s="308"/>
      <c r="H73" s="308"/>
      <c r="I73" s="253"/>
      <c r="J73" s="253"/>
      <c r="K73" s="253"/>
      <c r="L73" s="381">
        <f t="shared" si="0"/>
        <v>0</v>
      </c>
      <c r="M73" s="46"/>
      <c r="N73" s="105"/>
      <c r="O73" s="102"/>
    </row>
    <row r="74" spans="1:15" s="86" customFormat="1" ht="18" customHeight="1" x14ac:dyDescent="0.2">
      <c r="A74" s="97"/>
      <c r="B74" s="105"/>
      <c r="C74" s="40"/>
      <c r="D74" s="380" t="s">
        <v>157</v>
      </c>
      <c r="E74" s="308"/>
      <c r="F74" s="308"/>
      <c r="G74" s="308"/>
      <c r="H74" s="308"/>
      <c r="I74" s="253"/>
      <c r="J74" s="253"/>
      <c r="K74" s="253"/>
      <c r="L74" s="381">
        <f t="shared" si="0"/>
        <v>0</v>
      </c>
      <c r="M74" s="46"/>
      <c r="N74" s="105"/>
      <c r="O74" s="102"/>
    </row>
    <row r="75" spans="1:15" s="86" customFormat="1" ht="18" customHeight="1" x14ac:dyDescent="0.2">
      <c r="A75" s="97"/>
      <c r="B75" s="105"/>
      <c r="C75" s="40"/>
      <c r="D75" s="380" t="s">
        <v>158</v>
      </c>
      <c r="E75" s="308"/>
      <c r="F75" s="308"/>
      <c r="G75" s="308"/>
      <c r="H75" s="308"/>
      <c r="I75" s="253"/>
      <c r="J75" s="253"/>
      <c r="K75" s="253"/>
      <c r="L75" s="381">
        <f t="shared" si="0"/>
        <v>0</v>
      </c>
      <c r="M75" s="46"/>
      <c r="N75" s="105"/>
      <c r="O75" s="102"/>
    </row>
    <row r="76" spans="1:15" s="86" customFormat="1" ht="18" customHeight="1" x14ac:dyDescent="0.2">
      <c r="A76" s="97"/>
      <c r="B76" s="105"/>
      <c r="C76" s="40"/>
      <c r="D76" s="380" t="s">
        <v>159</v>
      </c>
      <c r="E76" s="308"/>
      <c r="F76" s="308"/>
      <c r="G76" s="308"/>
      <c r="H76" s="308"/>
      <c r="I76" s="253"/>
      <c r="J76" s="253"/>
      <c r="K76" s="253"/>
      <c r="L76" s="381">
        <f t="shared" si="0"/>
        <v>0</v>
      </c>
      <c r="M76" s="46"/>
      <c r="N76" s="105"/>
      <c r="O76" s="102"/>
    </row>
    <row r="77" spans="1:15" s="86" customFormat="1" ht="18" customHeight="1" x14ac:dyDescent="0.2">
      <c r="A77" s="97"/>
      <c r="B77" s="105"/>
      <c r="C77" s="40"/>
      <c r="D77" s="380" t="s">
        <v>160</v>
      </c>
      <c r="E77" s="308"/>
      <c r="F77" s="308"/>
      <c r="G77" s="308"/>
      <c r="H77" s="308"/>
      <c r="I77" s="253"/>
      <c r="J77" s="253"/>
      <c r="K77" s="253"/>
      <c r="L77" s="381">
        <f t="shared" si="0"/>
        <v>0</v>
      </c>
      <c r="M77" s="46"/>
      <c r="N77" s="105"/>
      <c r="O77" s="102"/>
    </row>
    <row r="78" spans="1:15" s="86" customFormat="1" ht="18" customHeight="1" x14ac:dyDescent="0.2">
      <c r="A78" s="97"/>
      <c r="B78" s="105"/>
      <c r="C78" s="40"/>
      <c r="D78" s="380" t="s">
        <v>161</v>
      </c>
      <c r="E78" s="308"/>
      <c r="F78" s="308"/>
      <c r="G78" s="308"/>
      <c r="H78" s="308"/>
      <c r="I78" s="253"/>
      <c r="J78" s="253"/>
      <c r="K78" s="253"/>
      <c r="L78" s="381">
        <f t="shared" si="0"/>
        <v>0</v>
      </c>
      <c r="M78" s="46"/>
      <c r="N78" s="105"/>
      <c r="O78" s="102"/>
    </row>
    <row r="79" spans="1:15" s="86" customFormat="1" ht="18" customHeight="1" x14ac:dyDescent="0.2">
      <c r="A79" s="97"/>
      <c r="B79" s="105"/>
      <c r="C79" s="40"/>
      <c r="D79" s="382" t="s">
        <v>162</v>
      </c>
      <c r="E79" s="383"/>
      <c r="F79" s="383"/>
      <c r="G79" s="383"/>
      <c r="H79" s="383"/>
      <c r="I79" s="384">
        <f>SUM(I59:I78)</f>
        <v>0</v>
      </c>
      <c r="J79" s="384">
        <f>SUM(J59:J78)</f>
        <v>0</v>
      </c>
      <c r="K79" s="384">
        <f>SUM(K59:K78)</f>
        <v>0</v>
      </c>
      <c r="L79" s="385">
        <f t="shared" si="0"/>
        <v>0</v>
      </c>
      <c r="M79" s="46"/>
      <c r="N79" s="105"/>
      <c r="O79" s="102"/>
    </row>
    <row r="80" spans="1:15" s="86" customFormat="1" ht="18" customHeight="1" x14ac:dyDescent="0.2">
      <c r="A80" s="97"/>
      <c r="B80" s="105"/>
      <c r="C80" s="40"/>
      <c r="D80" s="207"/>
      <c r="E80" s="47"/>
      <c r="F80" s="47"/>
      <c r="G80" s="47"/>
      <c r="H80" s="47"/>
      <c r="I80" s="47"/>
      <c r="J80" s="208"/>
      <c r="K80" s="208"/>
      <c r="L80" s="209"/>
      <c r="M80" s="46"/>
      <c r="N80" s="105"/>
      <c r="O80" s="102"/>
    </row>
    <row r="81" spans="1:15" s="86" customFormat="1" ht="18" customHeight="1" x14ac:dyDescent="0.2">
      <c r="A81" s="97"/>
      <c r="B81" s="105"/>
      <c r="C81" s="40"/>
      <c r="D81" s="210" t="s">
        <v>163</v>
      </c>
      <c r="E81" s="47"/>
      <c r="F81" s="47"/>
      <c r="G81" s="47"/>
      <c r="H81" s="47"/>
      <c r="I81" s="47"/>
      <c r="J81" s="41"/>
      <c r="K81" s="47"/>
      <c r="L81" s="48" t="s">
        <v>139</v>
      </c>
      <c r="M81" s="46"/>
      <c r="N81" s="105"/>
      <c r="O81" s="102"/>
    </row>
    <row r="82" spans="1:15" s="86" customFormat="1" ht="18" customHeight="1" x14ac:dyDescent="0.2">
      <c r="A82" s="97"/>
      <c r="B82" s="105"/>
      <c r="C82" s="41"/>
      <c r="D82" s="41"/>
      <c r="E82" s="41"/>
      <c r="F82" s="41"/>
      <c r="G82" s="41"/>
      <c r="H82" s="41"/>
      <c r="I82" s="41"/>
      <c r="J82" s="41"/>
      <c r="K82" s="47"/>
      <c r="L82" s="239" t="s">
        <v>552</v>
      </c>
      <c r="M82" s="41"/>
      <c r="N82" s="105"/>
      <c r="O82" s="102"/>
    </row>
    <row r="83" spans="1:15" s="86" customFormat="1" ht="18" customHeight="1" x14ac:dyDescent="0.2">
      <c r="A83" s="97"/>
      <c r="B83" s="105"/>
      <c r="C83" s="40"/>
      <c r="D83" s="305"/>
      <c r="E83" s="248"/>
      <c r="F83" s="248"/>
      <c r="G83" s="248"/>
      <c r="H83" s="248"/>
      <c r="I83" s="248"/>
      <c r="J83" s="249"/>
      <c r="K83" s="249"/>
      <c r="L83" s="309" t="s">
        <v>164</v>
      </c>
      <c r="M83" s="46"/>
      <c r="N83" s="105"/>
      <c r="O83" s="102"/>
    </row>
    <row r="84" spans="1:15" s="86" customFormat="1" ht="18" customHeight="1" x14ac:dyDescent="0.2">
      <c r="A84" s="97"/>
      <c r="B84" s="105"/>
      <c r="C84" s="40"/>
      <c r="D84" s="310" t="s">
        <v>398</v>
      </c>
      <c r="E84" s="308"/>
      <c r="F84" s="308"/>
      <c r="G84" s="308"/>
      <c r="H84" s="308"/>
      <c r="I84" s="308"/>
      <c r="J84" s="308"/>
      <c r="K84" s="308"/>
      <c r="L84" s="254"/>
      <c r="M84" s="46"/>
      <c r="N84" s="105"/>
      <c r="O84" s="102"/>
    </row>
    <row r="85" spans="1:15" s="86" customFormat="1" ht="18" customHeight="1" x14ac:dyDescent="0.2">
      <c r="A85" s="97"/>
      <c r="B85" s="105"/>
      <c r="C85" s="40"/>
      <c r="D85" s="310" t="s">
        <v>399</v>
      </c>
      <c r="E85" s="308"/>
      <c r="F85" s="308"/>
      <c r="G85" s="308"/>
      <c r="H85" s="308"/>
      <c r="I85" s="308"/>
      <c r="J85" s="308"/>
      <c r="K85" s="308"/>
      <c r="L85" s="254"/>
      <c r="M85" s="46"/>
      <c r="N85" s="105"/>
      <c r="O85" s="102"/>
    </row>
    <row r="86" spans="1:15" s="86" customFormat="1" ht="18" customHeight="1" x14ac:dyDescent="0.2">
      <c r="A86" s="97"/>
      <c r="B86" s="105"/>
      <c r="C86" s="40"/>
      <c r="D86" s="217" t="s">
        <v>162</v>
      </c>
      <c r="E86" s="211"/>
      <c r="F86" s="211"/>
      <c r="G86" s="211"/>
      <c r="H86" s="211"/>
      <c r="I86" s="211"/>
      <c r="J86" s="211"/>
      <c r="K86" s="311"/>
      <c r="L86" s="260">
        <f>SUM(L84:L85)</f>
        <v>0</v>
      </c>
      <c r="M86" s="46"/>
      <c r="N86" s="105"/>
      <c r="O86" s="102"/>
    </row>
    <row r="87" spans="1:15" s="86" customFormat="1" ht="18" customHeight="1" x14ac:dyDescent="0.2">
      <c r="A87" s="97"/>
      <c r="B87" s="105"/>
      <c r="C87" s="40"/>
      <c r="D87" s="47"/>
      <c r="E87" s="47"/>
      <c r="F87" s="47"/>
      <c r="G87" s="47"/>
      <c r="H87" s="47"/>
      <c r="I87" s="47"/>
      <c r="J87" s="477" t="str">
        <f>IF(AND(ISBLANK(K78)=FALSE,ISBLANK(L84)=FALSE),IF(L84&lt;SUM(L64:L78),"ATTENTIE: is het juist dat het aantal verzekerden 
met nominale premie kleiner is dan het totaal
aantal verzekerden van 20 jaar en ouder?",""),"")</f>
        <v/>
      </c>
      <c r="K87" s="408"/>
      <c r="L87" s="408"/>
      <c r="M87" s="46"/>
      <c r="N87" s="105"/>
      <c r="O87" s="102"/>
    </row>
    <row r="88" spans="1:15" s="86" customFormat="1" ht="18" customHeight="1" x14ac:dyDescent="0.2">
      <c r="A88" s="97"/>
      <c r="B88" s="105"/>
      <c r="C88" s="40"/>
      <c r="D88" s="47"/>
      <c r="E88" s="47"/>
      <c r="F88" s="47"/>
      <c r="G88" s="47"/>
      <c r="H88" s="47"/>
      <c r="I88" s="47"/>
      <c r="J88" s="477"/>
      <c r="K88" s="408"/>
      <c r="L88" s="408"/>
      <c r="M88" s="46"/>
      <c r="N88" s="105"/>
      <c r="O88" s="102"/>
    </row>
    <row r="89" spans="1:15" s="86" customFormat="1" ht="18" customHeight="1" x14ac:dyDescent="0.2">
      <c r="A89" s="97"/>
      <c r="B89" s="105"/>
      <c r="C89" s="40"/>
      <c r="D89" s="47"/>
      <c r="E89" s="47"/>
      <c r="F89" s="47"/>
      <c r="G89" s="47"/>
      <c r="H89" s="47"/>
      <c r="I89" s="47"/>
      <c r="J89" s="408"/>
      <c r="K89" s="408"/>
      <c r="L89" s="408"/>
      <c r="M89" s="46"/>
      <c r="N89" s="105"/>
      <c r="O89" s="102"/>
    </row>
    <row r="90" spans="1:15" s="86" customFormat="1" ht="18" customHeight="1" x14ac:dyDescent="0.2">
      <c r="A90" s="97"/>
      <c r="B90" s="105"/>
      <c r="C90" s="40"/>
      <c r="D90" s="47"/>
      <c r="E90" s="47"/>
      <c r="F90" s="47"/>
      <c r="G90" s="47"/>
      <c r="H90" s="47"/>
      <c r="I90" s="47"/>
      <c r="J90" s="47"/>
      <c r="K90" s="47"/>
      <c r="L90" s="47"/>
      <c r="M90" s="46"/>
      <c r="N90" s="105"/>
      <c r="O90" s="102"/>
    </row>
    <row r="91" spans="1:15" s="86" customFormat="1" ht="18" customHeight="1" x14ac:dyDescent="0.2">
      <c r="A91" s="97"/>
      <c r="B91" s="105"/>
      <c r="C91" s="40"/>
      <c r="D91" s="47"/>
      <c r="E91" s="47"/>
      <c r="F91" s="47"/>
      <c r="G91" s="47"/>
      <c r="H91" s="47"/>
      <c r="I91" s="47"/>
      <c r="J91" s="47"/>
      <c r="K91" s="47"/>
      <c r="L91" s="47"/>
      <c r="M91" s="46"/>
      <c r="N91" s="105"/>
      <c r="O91" s="102"/>
    </row>
    <row r="92" spans="1:15" s="86" customFormat="1" ht="18" customHeight="1" x14ac:dyDescent="0.2">
      <c r="A92" s="97"/>
      <c r="B92" s="105"/>
      <c r="C92" s="40"/>
      <c r="D92" s="47"/>
      <c r="E92" s="47"/>
      <c r="F92" s="47"/>
      <c r="G92" s="47"/>
      <c r="H92" s="47"/>
      <c r="I92" s="47"/>
      <c r="J92" s="47"/>
      <c r="K92" s="47"/>
      <c r="L92" s="47"/>
      <c r="M92" s="46"/>
      <c r="N92" s="105"/>
      <c r="O92" s="102"/>
    </row>
    <row r="93" spans="1:15" s="109" customFormat="1" ht="18" customHeight="1" x14ac:dyDescent="0.2">
      <c r="A93" s="86"/>
      <c r="B93" s="105"/>
      <c r="C93" s="40"/>
      <c r="D93" s="407">
        <f ca="1">NOW()</f>
        <v>43901.417406828703</v>
      </c>
      <c r="E93" s="408"/>
      <c r="F93" s="47"/>
      <c r="G93" s="47"/>
      <c r="H93" s="47"/>
      <c r="I93" s="47"/>
      <c r="J93" s="84"/>
      <c r="K93" s="84"/>
      <c r="L93" s="48" t="str">
        <f>CONCATENATE("Specifieke informatie A, ",LOWER(A50))</f>
        <v>Specifieke informatie A, pagina 2</v>
      </c>
      <c r="M93" s="40"/>
      <c r="N93" s="105"/>
      <c r="O93" s="102"/>
    </row>
    <row r="94" spans="1:15" ht="12.75" customHeight="1" x14ac:dyDescent="0.2">
      <c r="A94" s="104"/>
      <c r="B94" s="105"/>
      <c r="C94" s="110"/>
      <c r="D94" s="110"/>
      <c r="E94" s="110"/>
      <c r="F94" s="110"/>
      <c r="G94" s="110"/>
      <c r="H94" s="110"/>
      <c r="I94" s="110"/>
      <c r="J94" s="110"/>
      <c r="K94" s="110"/>
      <c r="L94" s="110"/>
      <c r="M94" s="110"/>
      <c r="N94" s="105"/>
      <c r="O94" s="102"/>
    </row>
  </sheetData>
  <sheetProtection algorithmName="SHA-512" hashValue="ELFQKDPiVlX22+Kz6GGaFGcE/q273A44jq8vHrli3sZs4tZOCCR3Mzi9XorS1PDvNTWT5lVxqbGomDTP6luduQ==" saltValue="bTMk6ZwDx4kMQV3ulVjdGQ==" spinCount="100000" sheet="1" objects="1" scenarios="1"/>
  <mergeCells count="12">
    <mergeCell ref="L12:L13"/>
    <mergeCell ref="D14:K14"/>
    <mergeCell ref="D15:K15"/>
    <mergeCell ref="D12:K13"/>
    <mergeCell ref="D93:E93"/>
    <mergeCell ref="D16:K16"/>
    <mergeCell ref="D17:K17"/>
    <mergeCell ref="J87:L89"/>
    <mergeCell ref="D48:E48"/>
    <mergeCell ref="L57:L58"/>
    <mergeCell ref="I57:K57"/>
    <mergeCell ref="E57:E58"/>
  </mergeCells>
  <phoneticPr fontId="5" type="noConversion"/>
  <dataValidations disablePrompts="1" count="1">
    <dataValidation type="textLength" operator="greaterThanOrEqual" showInputMessage="1" showErrorMessage="1" sqref="L14:L16">
      <formula1>1</formula1>
    </dataValidation>
  </dataValidations>
  <pageMargins left="0" right="0" top="0.16" bottom="0" header="0" footer="0"/>
  <pageSetup paperSize="9" scale="97" orientation="portrait" blackAndWhite="1" r:id="rId1"/>
  <headerFooter alignWithMargins="0"/>
  <rowBreaks count="2" manualBreakCount="2">
    <brk id="48" max="16383" man="1"/>
    <brk id="93" min="2"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S217"/>
  <sheetViews>
    <sheetView zoomScaleNormal="100" workbookViewId="0">
      <pane xSplit="2" ySplit="4" topLeftCell="C5" activePane="bottomRight" state="frozen"/>
      <selection activeCell="O26" sqref="O26"/>
      <selection pane="topRight" activeCell="O26" sqref="O26"/>
      <selection pane="bottomLeft" activeCell="O26" sqref="O26"/>
      <selection pane="bottomRight"/>
    </sheetView>
  </sheetViews>
  <sheetFormatPr defaultColWidth="9.140625" defaultRowHeight="12.75" x14ac:dyDescent="0.2"/>
  <cols>
    <col min="1" max="1" width="9" style="101" customWidth="1"/>
    <col min="2" max="2" width="2.42578125" style="101" customWidth="1"/>
    <col min="3" max="3" width="3" style="101" customWidth="1"/>
    <col min="4" max="5" width="15.5703125" style="101" customWidth="1"/>
    <col min="6" max="6" width="6.42578125" style="101" customWidth="1"/>
    <col min="7" max="12" width="13.28515625" style="101" customWidth="1"/>
    <col min="13" max="13" width="3" style="101" customWidth="1"/>
    <col min="14" max="14" width="2.42578125" style="101" customWidth="1"/>
    <col min="15" max="16384" width="9.140625" style="101"/>
  </cols>
  <sheetData>
    <row r="1" spans="1:15" x14ac:dyDescent="0.2">
      <c r="A1" s="97" t="s">
        <v>84</v>
      </c>
      <c r="B1" s="98"/>
      <c r="C1" s="100" t="s">
        <v>167</v>
      </c>
      <c r="D1" s="100"/>
      <c r="E1" s="100"/>
      <c r="F1" s="100"/>
      <c r="G1" s="100"/>
      <c r="H1" s="100"/>
      <c r="I1" s="100"/>
      <c r="J1" s="100"/>
      <c r="K1" s="100"/>
      <c r="L1" s="100"/>
      <c r="M1" s="100"/>
      <c r="N1" s="98"/>
    </row>
    <row r="2" spans="1:15" x14ac:dyDescent="0.2">
      <c r="A2" s="97"/>
      <c r="B2" s="98"/>
      <c r="C2" s="86"/>
      <c r="D2" s="86"/>
      <c r="E2" s="86"/>
      <c r="F2" s="86"/>
      <c r="G2" s="86"/>
      <c r="H2" s="86"/>
      <c r="I2" s="86"/>
      <c r="J2" s="86"/>
      <c r="K2" s="86"/>
      <c r="L2" s="86"/>
      <c r="M2" s="86"/>
      <c r="N2" s="98"/>
    </row>
    <row r="3" spans="1:15" x14ac:dyDescent="0.2">
      <c r="A3" s="97"/>
      <c r="B3" s="98"/>
      <c r="C3" s="86"/>
      <c r="D3" s="103"/>
      <c r="E3" s="86"/>
      <c r="F3" s="86"/>
      <c r="G3" s="86"/>
      <c r="H3" s="86"/>
      <c r="I3" s="86"/>
      <c r="J3" s="86"/>
      <c r="K3" s="86"/>
      <c r="L3" s="86"/>
      <c r="M3" s="86"/>
      <c r="N3" s="98"/>
    </row>
    <row r="4" spans="1:15" ht="12" customHeight="1" x14ac:dyDescent="0.2">
      <c r="A4" s="97"/>
      <c r="B4" s="98"/>
      <c r="C4" s="86"/>
      <c r="D4" s="86"/>
      <c r="E4" s="86"/>
      <c r="F4" s="86"/>
      <c r="G4" s="86"/>
      <c r="H4" s="86"/>
      <c r="I4" s="86"/>
      <c r="J4" s="86"/>
      <c r="K4" s="86"/>
      <c r="L4" s="86"/>
      <c r="M4" s="86"/>
      <c r="N4" s="98"/>
    </row>
    <row r="5" spans="1:15" ht="12.75" customHeight="1" x14ac:dyDescent="0.2">
      <c r="A5" s="104"/>
      <c r="B5" s="230"/>
      <c r="C5" s="230"/>
      <c r="D5" s="230"/>
      <c r="E5" s="230"/>
      <c r="F5" s="230"/>
      <c r="G5" s="230"/>
      <c r="H5" s="230"/>
      <c r="I5" s="230"/>
      <c r="J5" s="230"/>
      <c r="K5" s="230"/>
      <c r="L5" s="230"/>
      <c r="M5" s="230"/>
      <c r="N5" s="230"/>
    </row>
    <row r="6" spans="1:15" s="86" customFormat="1" ht="18" customHeight="1" x14ac:dyDescent="0.2">
      <c r="A6" s="231" t="s">
        <v>134</v>
      </c>
      <c r="B6" s="230"/>
      <c r="C6" s="40"/>
      <c r="D6" s="41" t="str">
        <f>CONCATENATE("KWARTAALSTAAT ZVW ", jaar_id," ",kwartaal_id,"E KWARTAAL")</f>
        <v>KWARTAALSTAAT ZVW 2020 1E KWARTAAL</v>
      </c>
      <c r="E6" s="40"/>
      <c r="F6" s="40"/>
      <c r="G6" s="40"/>
      <c r="H6" s="40"/>
      <c r="I6" s="40"/>
      <c r="J6" s="78"/>
      <c r="K6" s="78"/>
      <c r="L6" s="40"/>
      <c r="M6" s="40"/>
      <c r="N6" s="230"/>
      <c r="O6" s="113"/>
    </row>
    <row r="7" spans="1:15" ht="18" customHeight="1" x14ac:dyDescent="0.2">
      <c r="A7" s="232"/>
      <c r="B7" s="230"/>
      <c r="C7" s="40"/>
      <c r="D7" s="41" t="s">
        <v>417</v>
      </c>
      <c r="E7" s="41"/>
      <c r="F7" s="41"/>
      <c r="G7" s="41"/>
      <c r="H7" s="41"/>
      <c r="I7" s="41"/>
      <c r="J7" s="41"/>
      <c r="K7" s="41"/>
      <c r="L7" s="41"/>
      <c r="M7" s="41"/>
      <c r="N7" s="230"/>
      <c r="O7" s="113"/>
    </row>
    <row r="8" spans="1:15" ht="18" customHeight="1" x14ac:dyDescent="0.2">
      <c r="A8" s="97"/>
      <c r="B8" s="230"/>
      <c r="C8" s="40"/>
      <c r="D8" s="41" t="str">
        <f>IF(naw_uzovi_zorgverzekeraar&lt;&gt;"0000",CONCATENATE(UPPER(naw_naam_zorgverzekeraar),", ",UPPER(naw_plaats_zorgverzekeraar)),"")</f>
        <v/>
      </c>
      <c r="E8" s="41"/>
      <c r="F8" s="41"/>
      <c r="G8" s="41"/>
      <c r="H8" s="41"/>
      <c r="I8" s="41"/>
      <c r="J8" s="41"/>
      <c r="K8" s="41"/>
      <c r="L8" s="42" t="str">
        <f>CONCATENATE("UZOVI: ",naw_uzovi_zorgverzekeraar)</f>
        <v>UZOVI: 0000</v>
      </c>
      <c r="M8" s="41"/>
      <c r="N8" s="230"/>
      <c r="O8" s="113"/>
    </row>
    <row r="9" spans="1:15" ht="18" customHeight="1" x14ac:dyDescent="0.2">
      <c r="A9" s="86"/>
      <c r="B9" s="230"/>
      <c r="C9" s="233"/>
      <c r="D9" s="80" t="s">
        <v>248</v>
      </c>
      <c r="E9" s="41"/>
      <c r="F9" s="40"/>
      <c r="G9" s="40"/>
      <c r="H9" s="41"/>
      <c r="I9" s="41"/>
      <c r="J9" s="41"/>
      <c r="K9" s="47"/>
      <c r="L9" s="48"/>
      <c r="M9" s="41"/>
      <c r="N9" s="230"/>
      <c r="O9" s="113"/>
    </row>
    <row r="10" spans="1:15" ht="18" customHeight="1" x14ac:dyDescent="0.2">
      <c r="A10" s="86"/>
      <c r="B10" s="230"/>
      <c r="C10" s="233"/>
      <c r="D10" s="45" t="s">
        <v>25</v>
      </c>
      <c r="E10" s="41"/>
      <c r="F10" s="40"/>
      <c r="G10" s="40"/>
      <c r="H10" s="41"/>
      <c r="I10" s="41"/>
      <c r="J10" s="41"/>
      <c r="K10" s="47"/>
      <c r="L10" s="48"/>
      <c r="M10" s="41"/>
      <c r="N10" s="230"/>
      <c r="O10" s="113"/>
    </row>
    <row r="11" spans="1:15" ht="27.95" customHeight="1" x14ac:dyDescent="0.2">
      <c r="A11" s="86"/>
      <c r="B11" s="230"/>
      <c r="C11" s="233"/>
      <c r="D11" s="504" t="s">
        <v>26</v>
      </c>
      <c r="E11" s="505"/>
      <c r="F11" s="505"/>
      <c r="G11" s="505"/>
      <c r="H11" s="505"/>
      <c r="I11" s="505"/>
      <c r="J11" s="505"/>
      <c r="K11" s="506"/>
      <c r="L11" s="499" t="s">
        <v>539</v>
      </c>
      <c r="M11" s="41"/>
      <c r="N11" s="230"/>
      <c r="O11" s="113"/>
    </row>
    <row r="12" spans="1:15" ht="27.95" customHeight="1" x14ac:dyDescent="0.2">
      <c r="A12" s="86"/>
      <c r="B12" s="230"/>
      <c r="C12" s="233"/>
      <c r="D12" s="507"/>
      <c r="E12" s="508"/>
      <c r="F12" s="508"/>
      <c r="G12" s="508"/>
      <c r="H12" s="508"/>
      <c r="I12" s="508"/>
      <c r="J12" s="508"/>
      <c r="K12" s="509"/>
      <c r="L12" s="500"/>
      <c r="M12" s="41"/>
      <c r="N12" s="230"/>
      <c r="O12" s="113"/>
    </row>
    <row r="13" spans="1:15" ht="18" customHeight="1" x14ac:dyDescent="0.2">
      <c r="A13" s="86"/>
      <c r="B13" s="230"/>
      <c r="C13" s="233"/>
      <c r="D13" s="501" t="s">
        <v>27</v>
      </c>
      <c r="E13" s="502"/>
      <c r="F13" s="502"/>
      <c r="G13" s="502"/>
      <c r="H13" s="502"/>
      <c r="I13" s="502"/>
      <c r="J13" s="502"/>
      <c r="K13" s="503"/>
      <c r="L13" s="313"/>
      <c r="M13" s="41"/>
      <c r="N13" s="230"/>
      <c r="O13" s="113"/>
    </row>
    <row r="14" spans="1:15" ht="18" customHeight="1" x14ac:dyDescent="0.2">
      <c r="A14" s="86"/>
      <c r="B14" s="230"/>
      <c r="C14" s="233"/>
      <c r="D14" s="501" t="s">
        <v>28</v>
      </c>
      <c r="E14" s="502"/>
      <c r="F14" s="502"/>
      <c r="G14" s="502"/>
      <c r="H14" s="502"/>
      <c r="I14" s="502"/>
      <c r="J14" s="502"/>
      <c r="K14" s="503"/>
      <c r="L14" s="313"/>
      <c r="M14" s="41"/>
      <c r="N14" s="230"/>
      <c r="O14" s="113"/>
    </row>
    <row r="15" spans="1:15" ht="18" customHeight="1" x14ac:dyDescent="0.2">
      <c r="A15" s="86"/>
      <c r="B15" s="230"/>
      <c r="C15" s="233"/>
      <c r="D15" s="501" t="s">
        <v>30</v>
      </c>
      <c r="E15" s="502"/>
      <c r="F15" s="502"/>
      <c r="G15" s="502"/>
      <c r="H15" s="502"/>
      <c r="I15" s="502"/>
      <c r="J15" s="502"/>
      <c r="K15" s="503"/>
      <c r="L15" s="313"/>
      <c r="M15" s="41"/>
      <c r="N15" s="230"/>
      <c r="O15" s="113"/>
    </row>
    <row r="16" spans="1:15" ht="18" customHeight="1" x14ac:dyDescent="0.2">
      <c r="A16" s="86"/>
      <c r="B16" s="230"/>
      <c r="C16" s="233"/>
      <c r="D16" s="510" t="s">
        <v>31</v>
      </c>
      <c r="E16" s="511"/>
      <c r="F16" s="511"/>
      <c r="G16" s="511"/>
      <c r="H16" s="511"/>
      <c r="I16" s="511"/>
      <c r="J16" s="511"/>
      <c r="K16" s="512"/>
      <c r="L16" s="314">
        <f>SUM(L13:L15)</f>
        <v>0</v>
      </c>
      <c r="M16" s="41"/>
      <c r="N16" s="230"/>
      <c r="O16" s="113"/>
    </row>
    <row r="17" spans="1:15" ht="9.9499999999999993" customHeight="1" x14ac:dyDescent="0.2">
      <c r="A17" s="86"/>
      <c r="B17" s="230"/>
      <c r="C17" s="233"/>
      <c r="D17" s="40"/>
      <c r="E17" s="40"/>
      <c r="F17" s="40"/>
      <c r="G17" s="40"/>
      <c r="H17" s="40"/>
      <c r="I17" s="40"/>
      <c r="J17" s="40"/>
      <c r="K17" s="40"/>
      <c r="L17" s="40"/>
      <c r="M17" s="41"/>
      <c r="N17" s="230"/>
      <c r="O17" s="113"/>
    </row>
    <row r="18" spans="1:15" ht="27.95" customHeight="1" x14ac:dyDescent="0.2">
      <c r="A18" s="86"/>
      <c r="B18" s="230"/>
      <c r="C18" s="233"/>
      <c r="D18" s="504" t="s">
        <v>32</v>
      </c>
      <c r="E18" s="505"/>
      <c r="F18" s="505"/>
      <c r="G18" s="505"/>
      <c r="H18" s="505"/>
      <c r="I18" s="505"/>
      <c r="J18" s="505"/>
      <c r="K18" s="506"/>
      <c r="L18" s="499" t="s">
        <v>539</v>
      </c>
      <c r="M18" s="41"/>
      <c r="N18" s="230"/>
      <c r="O18" s="113"/>
    </row>
    <row r="19" spans="1:15" ht="27.95" customHeight="1" x14ac:dyDescent="0.2">
      <c r="A19" s="86"/>
      <c r="B19" s="230"/>
      <c r="C19" s="233"/>
      <c r="D19" s="507"/>
      <c r="E19" s="508"/>
      <c r="F19" s="508"/>
      <c r="G19" s="508"/>
      <c r="H19" s="508"/>
      <c r="I19" s="508"/>
      <c r="J19" s="508"/>
      <c r="K19" s="509"/>
      <c r="L19" s="500"/>
      <c r="M19" s="41"/>
      <c r="N19" s="230"/>
      <c r="O19" s="113"/>
    </row>
    <row r="20" spans="1:15" ht="18" customHeight="1" x14ac:dyDescent="0.2">
      <c r="A20" s="86"/>
      <c r="B20" s="230"/>
      <c r="C20" s="233"/>
      <c r="D20" s="514" t="s">
        <v>89</v>
      </c>
      <c r="E20" s="515"/>
      <c r="F20" s="513" t="s">
        <v>470</v>
      </c>
      <c r="G20" s="502"/>
      <c r="H20" s="502"/>
      <c r="I20" s="502"/>
      <c r="J20" s="502"/>
      <c r="K20" s="503"/>
      <c r="L20" s="313"/>
      <c r="M20" s="41"/>
      <c r="N20" s="230"/>
      <c r="O20" s="113"/>
    </row>
    <row r="21" spans="1:15" ht="18" customHeight="1" x14ac:dyDescent="0.2">
      <c r="A21" s="86"/>
      <c r="B21" s="230"/>
      <c r="C21" s="233"/>
      <c r="D21" s="516"/>
      <c r="E21" s="517"/>
      <c r="F21" s="513" t="s">
        <v>471</v>
      </c>
      <c r="G21" s="520"/>
      <c r="H21" s="520"/>
      <c r="I21" s="520"/>
      <c r="J21" s="520"/>
      <c r="K21" s="521"/>
      <c r="L21" s="313"/>
      <c r="M21" s="41"/>
      <c r="N21" s="230"/>
      <c r="O21" s="113"/>
    </row>
    <row r="22" spans="1:15" ht="18" customHeight="1" x14ac:dyDescent="0.2">
      <c r="A22" s="86"/>
      <c r="B22" s="230"/>
      <c r="C22" s="233"/>
      <c r="D22" s="507"/>
      <c r="E22" s="508"/>
      <c r="F22" s="513" t="s">
        <v>472</v>
      </c>
      <c r="G22" s="502"/>
      <c r="H22" s="502"/>
      <c r="I22" s="502"/>
      <c r="J22" s="502"/>
      <c r="K22" s="503"/>
      <c r="L22" s="313"/>
      <c r="M22" s="41"/>
      <c r="N22" s="230"/>
      <c r="O22" s="113"/>
    </row>
    <row r="23" spans="1:15" ht="18" customHeight="1" x14ac:dyDescent="0.2">
      <c r="A23" s="86"/>
      <c r="B23" s="230"/>
      <c r="C23" s="233"/>
      <c r="D23" s="514" t="s">
        <v>90</v>
      </c>
      <c r="E23" s="515"/>
      <c r="F23" s="513" t="s">
        <v>492</v>
      </c>
      <c r="G23" s="502"/>
      <c r="H23" s="502"/>
      <c r="I23" s="502"/>
      <c r="J23" s="502"/>
      <c r="K23" s="503"/>
      <c r="L23" s="313"/>
      <c r="M23" s="41"/>
      <c r="N23" s="230"/>
      <c r="O23" s="113"/>
    </row>
    <row r="24" spans="1:15" ht="18" customHeight="1" x14ac:dyDescent="0.2">
      <c r="A24" s="86"/>
      <c r="B24" s="230"/>
      <c r="C24" s="233"/>
      <c r="D24" s="507"/>
      <c r="E24" s="508"/>
      <c r="F24" s="513" t="s">
        <v>493</v>
      </c>
      <c r="G24" s="502"/>
      <c r="H24" s="502"/>
      <c r="I24" s="502"/>
      <c r="J24" s="502"/>
      <c r="K24" s="503"/>
      <c r="L24" s="313"/>
      <c r="M24" s="41"/>
      <c r="N24" s="230"/>
      <c r="O24" s="113"/>
    </row>
    <row r="25" spans="1:15" ht="18" customHeight="1" x14ac:dyDescent="0.2">
      <c r="A25" s="86"/>
      <c r="B25" s="230"/>
      <c r="C25" s="233"/>
      <c r="D25" s="501" t="s">
        <v>363</v>
      </c>
      <c r="E25" s="502"/>
      <c r="F25" s="502"/>
      <c r="G25" s="502"/>
      <c r="H25" s="502"/>
      <c r="I25" s="502"/>
      <c r="J25" s="502"/>
      <c r="K25" s="503"/>
      <c r="L25" s="313"/>
      <c r="M25" s="41"/>
      <c r="N25" s="230"/>
      <c r="O25" s="113"/>
    </row>
    <row r="26" spans="1:15" ht="18" customHeight="1" x14ac:dyDescent="0.2">
      <c r="A26" s="86"/>
      <c r="B26" s="230"/>
      <c r="C26" s="233"/>
      <c r="D26" s="501" t="s">
        <v>428</v>
      </c>
      <c r="E26" s="502"/>
      <c r="F26" s="502"/>
      <c r="G26" s="502"/>
      <c r="H26" s="502"/>
      <c r="I26" s="502"/>
      <c r="J26" s="502"/>
      <c r="K26" s="503"/>
      <c r="L26" s="313"/>
      <c r="M26" s="41"/>
      <c r="N26" s="230"/>
      <c r="O26" s="113"/>
    </row>
    <row r="27" spans="1:15" ht="18" customHeight="1" x14ac:dyDescent="0.2">
      <c r="A27" s="97"/>
      <c r="B27" s="230"/>
      <c r="C27" s="233"/>
      <c r="D27" s="510" t="s">
        <v>33</v>
      </c>
      <c r="E27" s="511"/>
      <c r="F27" s="511"/>
      <c r="G27" s="511"/>
      <c r="H27" s="511"/>
      <c r="I27" s="511"/>
      <c r="J27" s="511"/>
      <c r="K27" s="512"/>
      <c r="L27" s="314">
        <f>SUM(L20:L26)</f>
        <v>0</v>
      </c>
      <c r="M27" s="41"/>
      <c r="N27" s="230"/>
      <c r="O27" s="113"/>
    </row>
    <row r="28" spans="1:15" ht="9.9499999999999993" customHeight="1" x14ac:dyDescent="0.2">
      <c r="A28" s="97"/>
      <c r="B28" s="230"/>
      <c r="C28" s="233"/>
      <c r="D28" s="45"/>
      <c r="E28" s="41"/>
      <c r="F28" s="41"/>
      <c r="G28" s="41"/>
      <c r="H28" s="41"/>
      <c r="I28" s="41"/>
      <c r="J28" s="41"/>
      <c r="K28" s="41"/>
      <c r="L28" s="41"/>
      <c r="M28" s="41"/>
      <c r="N28" s="230"/>
      <c r="O28" s="113"/>
    </row>
    <row r="29" spans="1:15" ht="27.95" customHeight="1" x14ac:dyDescent="0.2">
      <c r="A29" s="97"/>
      <c r="B29" s="230"/>
      <c r="C29" s="233"/>
      <c r="D29" s="504" t="s">
        <v>350</v>
      </c>
      <c r="E29" s="505"/>
      <c r="F29" s="505"/>
      <c r="G29" s="505"/>
      <c r="H29" s="505"/>
      <c r="I29" s="505"/>
      <c r="J29" s="505"/>
      <c r="K29" s="506"/>
      <c r="L29" s="499" t="s">
        <v>539</v>
      </c>
      <c r="M29" s="41"/>
      <c r="N29" s="230"/>
      <c r="O29" s="113"/>
    </row>
    <row r="30" spans="1:15" ht="27.95" customHeight="1" x14ac:dyDescent="0.2">
      <c r="A30" s="97"/>
      <c r="B30" s="230"/>
      <c r="C30" s="233"/>
      <c r="D30" s="507"/>
      <c r="E30" s="508"/>
      <c r="F30" s="508"/>
      <c r="G30" s="508"/>
      <c r="H30" s="508"/>
      <c r="I30" s="508"/>
      <c r="J30" s="508"/>
      <c r="K30" s="509"/>
      <c r="L30" s="500" t="s">
        <v>408</v>
      </c>
      <c r="M30" s="41"/>
      <c r="N30" s="230"/>
      <c r="O30" s="113"/>
    </row>
    <row r="31" spans="1:15" ht="18" customHeight="1" x14ac:dyDescent="0.2">
      <c r="A31" s="97"/>
      <c r="B31" s="230"/>
      <c r="C31" s="233"/>
      <c r="D31" s="501" t="s">
        <v>206</v>
      </c>
      <c r="E31" s="502"/>
      <c r="F31" s="502"/>
      <c r="G31" s="502"/>
      <c r="H31" s="502"/>
      <c r="I31" s="502"/>
      <c r="J31" s="502"/>
      <c r="K31" s="503"/>
      <c r="L31" s="313"/>
      <c r="M31" s="41"/>
      <c r="N31" s="230"/>
      <c r="O31" s="113"/>
    </row>
    <row r="32" spans="1:15" ht="18" customHeight="1" x14ac:dyDescent="0.2">
      <c r="A32" s="97"/>
      <c r="B32" s="230"/>
      <c r="C32" s="233"/>
      <c r="D32" s="501" t="s">
        <v>351</v>
      </c>
      <c r="E32" s="502"/>
      <c r="F32" s="502"/>
      <c r="G32" s="502"/>
      <c r="H32" s="502"/>
      <c r="I32" s="502"/>
      <c r="J32" s="502"/>
      <c r="K32" s="503"/>
      <c r="L32" s="313"/>
      <c r="M32" s="41"/>
      <c r="N32" s="230"/>
      <c r="O32" s="113"/>
    </row>
    <row r="33" spans="1:15" ht="18" customHeight="1" x14ac:dyDescent="0.2">
      <c r="A33" s="97"/>
      <c r="B33" s="230"/>
      <c r="C33" s="233"/>
      <c r="D33" s="501" t="s">
        <v>352</v>
      </c>
      <c r="E33" s="502"/>
      <c r="F33" s="502"/>
      <c r="G33" s="502"/>
      <c r="H33" s="502"/>
      <c r="I33" s="502"/>
      <c r="J33" s="502"/>
      <c r="K33" s="503"/>
      <c r="L33" s="313"/>
      <c r="M33" s="41"/>
      <c r="N33" s="230"/>
      <c r="O33" s="113"/>
    </row>
    <row r="34" spans="1:15" ht="18" customHeight="1" x14ac:dyDescent="0.2">
      <c r="A34" s="97"/>
      <c r="B34" s="230"/>
      <c r="C34" s="233"/>
      <c r="D34" s="501" t="s">
        <v>29</v>
      </c>
      <c r="E34" s="502"/>
      <c r="F34" s="502"/>
      <c r="G34" s="502"/>
      <c r="H34" s="502"/>
      <c r="I34" s="502"/>
      <c r="J34" s="502"/>
      <c r="K34" s="503"/>
      <c r="L34" s="313"/>
      <c r="M34" s="41"/>
      <c r="N34" s="230"/>
      <c r="O34" s="113"/>
    </row>
    <row r="35" spans="1:15" ht="18" customHeight="1" x14ac:dyDescent="0.2">
      <c r="A35" s="97"/>
      <c r="B35" s="230"/>
      <c r="C35" s="233"/>
      <c r="D35" s="501" t="s">
        <v>473</v>
      </c>
      <c r="E35" s="520"/>
      <c r="F35" s="520"/>
      <c r="G35" s="520"/>
      <c r="H35" s="520"/>
      <c r="I35" s="520"/>
      <c r="J35" s="520"/>
      <c r="K35" s="521"/>
      <c r="L35" s="313"/>
      <c r="M35" s="41"/>
      <c r="N35" s="230"/>
      <c r="O35" s="113"/>
    </row>
    <row r="36" spans="1:15" ht="18" customHeight="1" x14ac:dyDescent="0.2">
      <c r="A36" s="97"/>
      <c r="B36" s="230"/>
      <c r="C36" s="233"/>
      <c r="D36" s="510" t="s">
        <v>355</v>
      </c>
      <c r="E36" s="511"/>
      <c r="F36" s="511"/>
      <c r="G36" s="511"/>
      <c r="H36" s="511"/>
      <c r="I36" s="511"/>
      <c r="J36" s="511"/>
      <c r="K36" s="512"/>
      <c r="L36" s="314">
        <f>SUM(L31:L35)</f>
        <v>0</v>
      </c>
      <c r="M36" s="41"/>
      <c r="N36" s="230"/>
      <c r="O36" s="113"/>
    </row>
    <row r="37" spans="1:15" ht="9.9499999999999993" customHeight="1" x14ac:dyDescent="0.2">
      <c r="A37" s="97"/>
      <c r="B37" s="230"/>
      <c r="C37" s="233"/>
      <c r="D37" s="233"/>
      <c r="E37" s="233"/>
      <c r="F37" s="233"/>
      <c r="G37" s="233"/>
      <c r="H37" s="233"/>
      <c r="I37" s="233"/>
      <c r="J37" s="233"/>
      <c r="K37" s="233"/>
      <c r="L37" s="233"/>
      <c r="M37" s="41"/>
      <c r="N37" s="230"/>
      <c r="O37" s="113"/>
    </row>
    <row r="38" spans="1:15" ht="27.95" customHeight="1" x14ac:dyDescent="0.2">
      <c r="A38" s="86"/>
      <c r="B38" s="230"/>
      <c r="C38" s="233"/>
      <c r="D38" s="504" t="s">
        <v>353</v>
      </c>
      <c r="E38" s="505"/>
      <c r="F38" s="505"/>
      <c r="G38" s="505"/>
      <c r="H38" s="505"/>
      <c r="I38" s="505"/>
      <c r="J38" s="505"/>
      <c r="K38" s="506"/>
      <c r="L38" s="499" t="s">
        <v>539</v>
      </c>
      <c r="M38" s="41"/>
      <c r="N38" s="230"/>
      <c r="O38" s="113"/>
    </row>
    <row r="39" spans="1:15" ht="27.95" customHeight="1" x14ac:dyDescent="0.2">
      <c r="A39" s="86"/>
      <c r="B39" s="230"/>
      <c r="C39" s="233"/>
      <c r="D39" s="507"/>
      <c r="E39" s="508"/>
      <c r="F39" s="508"/>
      <c r="G39" s="508"/>
      <c r="H39" s="508"/>
      <c r="I39" s="508"/>
      <c r="J39" s="508"/>
      <c r="K39" s="509"/>
      <c r="L39" s="500" t="s">
        <v>408</v>
      </c>
      <c r="M39" s="41"/>
      <c r="N39" s="230"/>
      <c r="O39" s="113"/>
    </row>
    <row r="40" spans="1:15" ht="27.95" customHeight="1" x14ac:dyDescent="0.2">
      <c r="A40" s="86"/>
      <c r="B40" s="230"/>
      <c r="C40" s="233"/>
      <c r="D40" s="501" t="s">
        <v>209</v>
      </c>
      <c r="E40" s="502"/>
      <c r="F40" s="502"/>
      <c r="G40" s="502"/>
      <c r="H40" s="502"/>
      <c r="I40" s="502"/>
      <c r="J40" s="502"/>
      <c r="K40" s="503"/>
      <c r="L40" s="313"/>
      <c r="M40" s="41"/>
      <c r="N40" s="230"/>
      <c r="O40" s="113"/>
    </row>
    <row r="41" spans="1:15" ht="18" customHeight="1" x14ac:dyDescent="0.2">
      <c r="A41" s="86"/>
      <c r="B41" s="230"/>
      <c r="C41" s="233"/>
      <c r="D41" s="501" t="s">
        <v>49</v>
      </c>
      <c r="E41" s="502"/>
      <c r="F41" s="502"/>
      <c r="G41" s="502"/>
      <c r="H41" s="502"/>
      <c r="I41" s="502"/>
      <c r="J41" s="502"/>
      <c r="K41" s="503"/>
      <c r="L41" s="313"/>
      <c r="M41" s="41"/>
      <c r="N41" s="230"/>
      <c r="O41" s="113"/>
    </row>
    <row r="42" spans="1:15" ht="18" customHeight="1" x14ac:dyDescent="0.2">
      <c r="A42" s="86"/>
      <c r="B42" s="230"/>
      <c r="C42" s="233"/>
      <c r="D42" s="501" t="s">
        <v>528</v>
      </c>
      <c r="E42" s="502"/>
      <c r="F42" s="502"/>
      <c r="G42" s="502"/>
      <c r="H42" s="502"/>
      <c r="I42" s="502"/>
      <c r="J42" s="502"/>
      <c r="K42" s="503"/>
      <c r="L42" s="313"/>
      <c r="M42" s="41"/>
      <c r="N42" s="230"/>
      <c r="O42" s="113"/>
    </row>
    <row r="43" spans="1:15" ht="18" customHeight="1" x14ac:dyDescent="0.2">
      <c r="A43" s="86"/>
      <c r="B43" s="230"/>
      <c r="C43" s="233"/>
      <c r="D43" s="501" t="s">
        <v>448</v>
      </c>
      <c r="E43" s="502"/>
      <c r="F43" s="502"/>
      <c r="G43" s="502"/>
      <c r="H43" s="502"/>
      <c r="I43" s="502"/>
      <c r="J43" s="502"/>
      <c r="K43" s="503"/>
      <c r="L43" s="313"/>
      <c r="M43" s="41"/>
      <c r="N43" s="230"/>
      <c r="O43" s="113"/>
    </row>
    <row r="44" spans="1:15" ht="18" customHeight="1" x14ac:dyDescent="0.2">
      <c r="A44" s="86"/>
      <c r="B44" s="230"/>
      <c r="C44" s="233"/>
      <c r="D44" s="510" t="s">
        <v>354</v>
      </c>
      <c r="E44" s="511"/>
      <c r="F44" s="511"/>
      <c r="G44" s="511"/>
      <c r="H44" s="511"/>
      <c r="I44" s="511"/>
      <c r="J44" s="511"/>
      <c r="K44" s="512"/>
      <c r="L44" s="314">
        <f>SUM(L40:L43)</f>
        <v>0</v>
      </c>
      <c r="M44" s="41"/>
      <c r="N44" s="230"/>
      <c r="O44" s="113"/>
    </row>
    <row r="45" spans="1:15" ht="12" customHeight="1" x14ac:dyDescent="0.2">
      <c r="A45" s="86"/>
      <c r="B45" s="230"/>
      <c r="C45" s="233"/>
      <c r="D45" s="233"/>
      <c r="E45" s="233"/>
      <c r="F45" s="233"/>
      <c r="G45" s="233"/>
      <c r="H45" s="233"/>
      <c r="I45" s="233"/>
      <c r="J45" s="233"/>
      <c r="K45" s="233"/>
      <c r="L45" s="233"/>
      <c r="M45" s="41"/>
      <c r="N45" s="230"/>
      <c r="O45" s="113"/>
    </row>
    <row r="46" spans="1:15" s="86" customFormat="1" ht="12" customHeight="1" x14ac:dyDescent="0.2">
      <c r="B46" s="230"/>
      <c r="C46" s="40"/>
      <c r="D46" s="407">
        <f ca="1">NOW()</f>
        <v>43901.417406828703</v>
      </c>
      <c r="E46" s="408"/>
      <c r="F46" s="47"/>
      <c r="G46" s="47"/>
      <c r="H46" s="47"/>
      <c r="I46" s="47"/>
      <c r="J46" s="84"/>
      <c r="K46" s="84"/>
      <c r="L46" s="48" t="str">
        <f>CONCATENATE("Specifieke informatie C, ",LOWER(A6))</f>
        <v>Specifieke informatie C, pagina 1</v>
      </c>
      <c r="M46" s="40"/>
      <c r="N46" s="230"/>
      <c r="O46" s="113"/>
    </row>
    <row r="47" spans="1:15" ht="12.75" customHeight="1" x14ac:dyDescent="0.2">
      <c r="A47" s="104"/>
      <c r="B47" s="230"/>
      <c r="C47" s="234"/>
      <c r="D47" s="234"/>
      <c r="E47" s="234"/>
      <c r="F47" s="234"/>
      <c r="G47" s="234"/>
      <c r="H47" s="234"/>
      <c r="I47" s="234"/>
      <c r="J47" s="234"/>
      <c r="K47" s="234"/>
      <c r="L47" s="234"/>
      <c r="M47" s="234"/>
      <c r="N47" s="230"/>
      <c r="O47" s="113"/>
    </row>
    <row r="48" spans="1:15" s="86" customFormat="1" ht="18" customHeight="1" x14ac:dyDescent="0.2">
      <c r="A48" s="231" t="s">
        <v>137</v>
      </c>
      <c r="B48" s="230"/>
      <c r="C48" s="40"/>
      <c r="D48" s="41" t="str">
        <f>CONCATENATE("KWARTAALSTAAT ZVW ", jaar_id," ",kwartaal_id,"E KWARTAAL")</f>
        <v>KWARTAALSTAAT ZVW 2020 1E KWARTAAL</v>
      </c>
      <c r="E48" s="40"/>
      <c r="F48" s="40"/>
      <c r="G48" s="40"/>
      <c r="H48" s="40"/>
      <c r="I48" s="40"/>
      <c r="J48" s="78"/>
      <c r="K48" s="78"/>
      <c r="L48" s="40"/>
      <c r="M48" s="40"/>
      <c r="N48" s="230"/>
      <c r="O48" s="113"/>
    </row>
    <row r="49" spans="1:15" ht="18" customHeight="1" x14ac:dyDescent="0.2">
      <c r="A49" s="232"/>
      <c r="B49" s="230"/>
      <c r="C49" s="40"/>
      <c r="D49" s="41" t="s">
        <v>297</v>
      </c>
      <c r="E49" s="41"/>
      <c r="F49" s="41"/>
      <c r="G49" s="41"/>
      <c r="H49" s="41"/>
      <c r="I49" s="41"/>
      <c r="J49" s="41"/>
      <c r="K49" s="41"/>
      <c r="L49" s="41"/>
      <c r="M49" s="41"/>
      <c r="N49" s="230"/>
      <c r="O49" s="113"/>
    </row>
    <row r="50" spans="1:15" ht="18" customHeight="1" x14ac:dyDescent="0.2">
      <c r="A50" s="97"/>
      <c r="B50" s="230"/>
      <c r="C50" s="40"/>
      <c r="D50" s="41" t="str">
        <f>IF(naw_uzovi_zorgverzekeraar&lt;&gt;"0000",CONCATENATE(UPPER(naw_naam_zorgverzekeraar),", ",UPPER(naw_plaats_zorgverzekeraar)),"")</f>
        <v/>
      </c>
      <c r="E50" s="41"/>
      <c r="F50" s="41"/>
      <c r="G50" s="41"/>
      <c r="H50" s="41"/>
      <c r="I50" s="41"/>
      <c r="J50" s="41"/>
      <c r="K50" s="41"/>
      <c r="L50" s="42" t="str">
        <f>CONCATENATE("UZOVI: ",naw_uzovi_zorgverzekeraar)</f>
        <v>UZOVI: 0000</v>
      </c>
      <c r="M50" s="41"/>
      <c r="N50" s="230"/>
      <c r="O50" s="113"/>
    </row>
    <row r="51" spans="1:15" ht="18" customHeight="1" x14ac:dyDescent="0.2">
      <c r="A51" s="86"/>
      <c r="B51" s="230"/>
      <c r="C51" s="233"/>
      <c r="D51" s="80" t="s">
        <v>248</v>
      </c>
      <c r="E51" s="41"/>
      <c r="F51" s="40"/>
      <c r="G51" s="40"/>
      <c r="H51" s="41"/>
      <c r="I51" s="41"/>
      <c r="J51" s="41"/>
      <c r="K51" s="47"/>
      <c r="L51" s="48"/>
      <c r="M51" s="41"/>
      <c r="N51" s="230"/>
      <c r="O51" s="113"/>
    </row>
    <row r="52" spans="1:15" ht="18" customHeight="1" x14ac:dyDescent="0.2">
      <c r="A52" s="86"/>
      <c r="B52" s="230"/>
      <c r="C52" s="233"/>
      <c r="D52" s="45" t="s">
        <v>486</v>
      </c>
      <c r="E52" s="41"/>
      <c r="F52" s="40"/>
      <c r="G52" s="40"/>
      <c r="H52" s="41"/>
      <c r="I52" s="41"/>
      <c r="J52" s="41"/>
      <c r="K52" s="47"/>
      <c r="L52" s="48"/>
      <c r="M52" s="41"/>
      <c r="N52" s="230"/>
      <c r="O52" s="113"/>
    </row>
    <row r="53" spans="1:15" ht="27.95" customHeight="1" x14ac:dyDescent="0.2">
      <c r="A53" s="86"/>
      <c r="B53" s="230"/>
      <c r="C53" s="233"/>
      <c r="D53" s="504" t="s">
        <v>207</v>
      </c>
      <c r="E53" s="505"/>
      <c r="F53" s="505"/>
      <c r="G53" s="505"/>
      <c r="H53" s="505"/>
      <c r="I53" s="505"/>
      <c r="J53" s="505"/>
      <c r="K53" s="506"/>
      <c r="L53" s="499" t="s">
        <v>539</v>
      </c>
      <c r="M53" s="41"/>
      <c r="N53" s="230"/>
      <c r="O53" s="113"/>
    </row>
    <row r="54" spans="1:15" ht="27.95" customHeight="1" x14ac:dyDescent="0.2">
      <c r="A54" s="86"/>
      <c r="B54" s="230"/>
      <c r="C54" s="233"/>
      <c r="D54" s="507"/>
      <c r="E54" s="508"/>
      <c r="F54" s="508"/>
      <c r="G54" s="508"/>
      <c r="H54" s="508"/>
      <c r="I54" s="508"/>
      <c r="J54" s="508"/>
      <c r="K54" s="509"/>
      <c r="L54" s="500" t="s">
        <v>408</v>
      </c>
      <c r="M54" s="41"/>
      <c r="N54" s="230"/>
      <c r="O54" s="113"/>
    </row>
    <row r="55" spans="1:15" ht="18" customHeight="1" x14ac:dyDescent="0.2">
      <c r="A55" s="86"/>
      <c r="B55" s="230"/>
      <c r="C55" s="233"/>
      <c r="D55" s="501" t="s">
        <v>212</v>
      </c>
      <c r="E55" s="502"/>
      <c r="F55" s="502"/>
      <c r="G55" s="502"/>
      <c r="H55" s="502"/>
      <c r="I55" s="502"/>
      <c r="J55" s="502"/>
      <c r="K55" s="503"/>
      <c r="L55" s="313"/>
      <c r="M55" s="41"/>
      <c r="N55" s="230"/>
      <c r="O55" s="113"/>
    </row>
    <row r="56" spans="1:15" ht="18" customHeight="1" x14ac:dyDescent="0.2">
      <c r="A56" s="86"/>
      <c r="B56" s="230"/>
      <c r="C56" s="233"/>
      <c r="D56" s="501" t="s">
        <v>213</v>
      </c>
      <c r="E56" s="502"/>
      <c r="F56" s="502"/>
      <c r="G56" s="502"/>
      <c r="H56" s="502"/>
      <c r="I56" s="502"/>
      <c r="J56" s="502"/>
      <c r="K56" s="503"/>
      <c r="L56" s="313"/>
      <c r="M56" s="41"/>
      <c r="N56" s="230"/>
      <c r="O56" s="113"/>
    </row>
    <row r="57" spans="1:15" ht="18" customHeight="1" x14ac:dyDescent="0.2">
      <c r="A57" s="97"/>
      <c r="B57" s="230"/>
      <c r="C57" s="233"/>
      <c r="D57" s="510" t="s">
        <v>210</v>
      </c>
      <c r="E57" s="511"/>
      <c r="F57" s="511"/>
      <c r="G57" s="511"/>
      <c r="H57" s="511"/>
      <c r="I57" s="511"/>
      <c r="J57" s="511"/>
      <c r="K57" s="512"/>
      <c r="L57" s="314">
        <f>SUM(L55:L56)</f>
        <v>0</v>
      </c>
      <c r="M57" s="41"/>
      <c r="N57" s="230"/>
      <c r="O57" s="113"/>
    </row>
    <row r="58" spans="1:15" ht="18" customHeight="1" x14ac:dyDescent="0.2">
      <c r="A58" s="97"/>
      <c r="B58" s="230"/>
      <c r="C58" s="233"/>
      <c r="D58" s="45"/>
      <c r="E58" s="41"/>
      <c r="F58" s="41"/>
      <c r="G58" s="41"/>
      <c r="H58" s="41"/>
      <c r="I58" s="41"/>
      <c r="J58" s="41"/>
      <c r="K58" s="41"/>
      <c r="L58" s="41"/>
      <c r="M58" s="41"/>
      <c r="N58" s="230"/>
      <c r="O58" s="113"/>
    </row>
    <row r="59" spans="1:15" ht="27.95" customHeight="1" x14ac:dyDescent="0.2">
      <c r="A59" s="97"/>
      <c r="B59" s="230"/>
      <c r="C59" s="233"/>
      <c r="D59" s="504" t="s">
        <v>208</v>
      </c>
      <c r="E59" s="505"/>
      <c r="F59" s="505"/>
      <c r="G59" s="505"/>
      <c r="H59" s="505"/>
      <c r="I59" s="505"/>
      <c r="J59" s="505"/>
      <c r="K59" s="506"/>
      <c r="L59" s="499" t="s">
        <v>539</v>
      </c>
      <c r="M59" s="41"/>
      <c r="N59" s="230"/>
      <c r="O59" s="113"/>
    </row>
    <row r="60" spans="1:15" ht="27.95" customHeight="1" x14ac:dyDescent="0.2">
      <c r="A60" s="97"/>
      <c r="B60" s="230"/>
      <c r="C60" s="233"/>
      <c r="D60" s="507"/>
      <c r="E60" s="508"/>
      <c r="F60" s="508"/>
      <c r="G60" s="508"/>
      <c r="H60" s="508"/>
      <c r="I60" s="508"/>
      <c r="J60" s="508"/>
      <c r="K60" s="509"/>
      <c r="L60" s="500" t="s">
        <v>408</v>
      </c>
      <c r="M60" s="41"/>
      <c r="N60" s="230"/>
      <c r="O60" s="113"/>
    </row>
    <row r="61" spans="1:15" ht="18" customHeight="1" x14ac:dyDescent="0.2">
      <c r="A61" s="97"/>
      <c r="B61" s="230"/>
      <c r="C61" s="233"/>
      <c r="D61" s="501" t="s">
        <v>214</v>
      </c>
      <c r="E61" s="502"/>
      <c r="F61" s="502"/>
      <c r="G61" s="502"/>
      <c r="H61" s="502"/>
      <c r="I61" s="502"/>
      <c r="J61" s="502"/>
      <c r="K61" s="503"/>
      <c r="L61" s="313"/>
      <c r="M61" s="41"/>
      <c r="N61" s="230"/>
      <c r="O61" s="113"/>
    </row>
    <row r="62" spans="1:15" ht="18" customHeight="1" x14ac:dyDescent="0.2">
      <c r="A62" s="97"/>
      <c r="B62" s="230"/>
      <c r="C62" s="233"/>
      <c r="D62" s="501" t="s">
        <v>215</v>
      </c>
      <c r="E62" s="502"/>
      <c r="F62" s="502"/>
      <c r="G62" s="502"/>
      <c r="H62" s="502"/>
      <c r="I62" s="502"/>
      <c r="J62" s="502"/>
      <c r="K62" s="503"/>
      <c r="L62" s="313"/>
      <c r="M62" s="41"/>
      <c r="N62" s="230"/>
      <c r="O62" s="113"/>
    </row>
    <row r="63" spans="1:15" ht="18" customHeight="1" x14ac:dyDescent="0.2">
      <c r="A63" s="97"/>
      <c r="B63" s="230"/>
      <c r="C63" s="233"/>
      <c r="D63" s="510" t="s">
        <v>211</v>
      </c>
      <c r="E63" s="511"/>
      <c r="F63" s="511"/>
      <c r="G63" s="511"/>
      <c r="H63" s="511"/>
      <c r="I63" s="511"/>
      <c r="J63" s="511"/>
      <c r="K63" s="512"/>
      <c r="L63" s="314">
        <f>SUM(L61:L62)</f>
        <v>0</v>
      </c>
      <c r="M63" s="41"/>
      <c r="N63" s="230"/>
      <c r="O63" s="113"/>
    </row>
    <row r="64" spans="1:15" ht="18" customHeight="1" x14ac:dyDescent="0.2">
      <c r="A64" s="97"/>
      <c r="B64" s="230"/>
      <c r="C64" s="233"/>
      <c r="D64" s="233"/>
      <c r="E64" s="233"/>
      <c r="F64" s="233"/>
      <c r="G64" s="233"/>
      <c r="H64" s="233"/>
      <c r="I64" s="233"/>
      <c r="J64" s="233"/>
      <c r="K64" s="233"/>
      <c r="L64" s="233"/>
      <c r="M64" s="41"/>
      <c r="N64" s="230"/>
      <c r="O64" s="113"/>
    </row>
    <row r="65" spans="1:15" ht="18" customHeight="1" x14ac:dyDescent="0.2">
      <c r="A65" s="97"/>
      <c r="B65" s="230"/>
      <c r="C65" s="233"/>
      <c r="D65" s="233"/>
      <c r="E65" s="233"/>
      <c r="F65" s="233"/>
      <c r="G65" s="233"/>
      <c r="H65" s="233"/>
      <c r="I65" s="233"/>
      <c r="J65" s="233"/>
      <c r="K65" s="233"/>
      <c r="L65" s="233"/>
      <c r="M65" s="41"/>
      <c r="N65" s="230"/>
      <c r="O65" s="113"/>
    </row>
    <row r="66" spans="1:15" ht="18" customHeight="1" x14ac:dyDescent="0.2">
      <c r="A66" s="97"/>
      <c r="B66" s="230"/>
      <c r="C66" s="233"/>
      <c r="D66" s="233"/>
      <c r="E66" s="233"/>
      <c r="F66" s="233"/>
      <c r="G66" s="233"/>
      <c r="H66" s="233"/>
      <c r="I66" s="233"/>
      <c r="J66" s="233"/>
      <c r="K66" s="233"/>
      <c r="L66" s="233"/>
      <c r="M66" s="41"/>
      <c r="N66" s="230"/>
      <c r="O66" s="113"/>
    </row>
    <row r="67" spans="1:15" ht="18" customHeight="1" x14ac:dyDescent="0.2">
      <c r="A67" s="97"/>
      <c r="B67" s="230"/>
      <c r="C67" s="233"/>
      <c r="D67" s="233"/>
      <c r="E67" s="233"/>
      <c r="F67" s="233"/>
      <c r="G67" s="233"/>
      <c r="H67" s="233"/>
      <c r="I67" s="233"/>
      <c r="J67" s="233"/>
      <c r="K67" s="233"/>
      <c r="L67" s="233"/>
      <c r="M67" s="41"/>
      <c r="N67" s="230"/>
      <c r="O67" s="113"/>
    </row>
    <row r="68" spans="1:15" ht="18" customHeight="1" x14ac:dyDescent="0.2">
      <c r="A68" s="97"/>
      <c r="B68" s="230"/>
      <c r="C68" s="233"/>
      <c r="D68" s="233"/>
      <c r="E68" s="233"/>
      <c r="F68" s="233"/>
      <c r="G68" s="233"/>
      <c r="H68" s="233"/>
      <c r="I68" s="233"/>
      <c r="J68" s="233"/>
      <c r="K68" s="233"/>
      <c r="L68" s="233"/>
      <c r="M68" s="41"/>
      <c r="N68" s="230"/>
      <c r="O68" s="113"/>
    </row>
    <row r="69" spans="1:15" ht="18" customHeight="1" x14ac:dyDescent="0.2">
      <c r="A69" s="97"/>
      <c r="B69" s="230"/>
      <c r="C69" s="233"/>
      <c r="D69" s="233"/>
      <c r="E69" s="233"/>
      <c r="F69" s="233"/>
      <c r="G69" s="233"/>
      <c r="H69" s="233"/>
      <c r="I69" s="233"/>
      <c r="J69" s="233"/>
      <c r="K69" s="233"/>
      <c r="L69" s="233"/>
      <c r="M69" s="41"/>
      <c r="N69" s="230"/>
      <c r="O69" s="113"/>
    </row>
    <row r="70" spans="1:15" ht="18" customHeight="1" x14ac:dyDescent="0.2">
      <c r="A70" s="97"/>
      <c r="B70" s="230"/>
      <c r="C70" s="233"/>
      <c r="D70" s="233"/>
      <c r="E70" s="233"/>
      <c r="F70" s="233"/>
      <c r="G70" s="233"/>
      <c r="H70" s="233"/>
      <c r="I70" s="233"/>
      <c r="J70" s="233"/>
      <c r="K70" s="233"/>
      <c r="L70" s="233"/>
      <c r="M70" s="41"/>
      <c r="N70" s="230"/>
      <c r="O70" s="113"/>
    </row>
    <row r="71" spans="1:15" ht="18" customHeight="1" x14ac:dyDescent="0.2">
      <c r="A71" s="97"/>
      <c r="B71" s="230"/>
      <c r="C71" s="233"/>
      <c r="D71" s="233"/>
      <c r="E71" s="233"/>
      <c r="F71" s="233"/>
      <c r="G71" s="233"/>
      <c r="H71" s="233"/>
      <c r="I71" s="233"/>
      <c r="J71" s="233"/>
      <c r="K71" s="233"/>
      <c r="L71" s="233"/>
      <c r="M71" s="41"/>
      <c r="N71" s="230"/>
      <c r="O71" s="113"/>
    </row>
    <row r="72" spans="1:15" ht="18" customHeight="1" x14ac:dyDescent="0.2">
      <c r="A72" s="97"/>
      <c r="B72" s="230"/>
      <c r="C72" s="233"/>
      <c r="D72" s="233"/>
      <c r="E72" s="233"/>
      <c r="F72" s="233"/>
      <c r="G72" s="233"/>
      <c r="H72" s="233"/>
      <c r="I72" s="233"/>
      <c r="J72" s="233"/>
      <c r="K72" s="233"/>
      <c r="L72" s="233"/>
      <c r="M72" s="41"/>
      <c r="N72" s="230"/>
      <c r="O72" s="113"/>
    </row>
    <row r="73" spans="1:15" ht="18" customHeight="1" x14ac:dyDescent="0.2">
      <c r="A73" s="97"/>
      <c r="B73" s="230"/>
      <c r="C73" s="233"/>
      <c r="D73" s="233"/>
      <c r="E73" s="233"/>
      <c r="F73" s="233"/>
      <c r="G73" s="233"/>
      <c r="H73" s="233"/>
      <c r="I73" s="233"/>
      <c r="J73" s="233"/>
      <c r="K73" s="233"/>
      <c r="L73" s="233"/>
      <c r="M73" s="41"/>
      <c r="N73" s="230"/>
      <c r="O73" s="113"/>
    </row>
    <row r="74" spans="1:15" ht="18" customHeight="1" x14ac:dyDescent="0.2">
      <c r="A74" s="97"/>
      <c r="B74" s="230"/>
      <c r="C74" s="233"/>
      <c r="D74" s="233"/>
      <c r="E74" s="233"/>
      <c r="F74" s="233"/>
      <c r="G74" s="233"/>
      <c r="H74" s="233"/>
      <c r="I74" s="233"/>
      <c r="J74" s="233"/>
      <c r="K74" s="233"/>
      <c r="L74" s="233"/>
      <c r="M74" s="41"/>
      <c r="N74" s="230"/>
      <c r="O74" s="113"/>
    </row>
    <row r="75" spans="1:15" ht="18" customHeight="1" x14ac:dyDescent="0.2">
      <c r="A75" s="97"/>
      <c r="B75" s="230"/>
      <c r="C75" s="233"/>
      <c r="D75" s="233"/>
      <c r="E75" s="233"/>
      <c r="F75" s="233"/>
      <c r="G75" s="233"/>
      <c r="H75" s="233"/>
      <c r="I75" s="233"/>
      <c r="J75" s="233"/>
      <c r="K75" s="233"/>
      <c r="L75" s="233"/>
      <c r="M75" s="41"/>
      <c r="N75" s="230"/>
      <c r="O75" s="113"/>
    </row>
    <row r="76" spans="1:15" ht="18" customHeight="1" x14ac:dyDescent="0.2">
      <c r="A76" s="97"/>
      <c r="B76" s="230"/>
      <c r="C76" s="233"/>
      <c r="D76" s="233"/>
      <c r="E76" s="233"/>
      <c r="F76" s="233"/>
      <c r="G76" s="233"/>
      <c r="H76" s="233"/>
      <c r="I76" s="233"/>
      <c r="J76" s="233"/>
      <c r="K76" s="233"/>
      <c r="L76" s="233"/>
      <c r="M76" s="41"/>
      <c r="N76" s="230"/>
      <c r="O76" s="113"/>
    </row>
    <row r="77" spans="1:15" ht="18" customHeight="1" x14ac:dyDescent="0.2">
      <c r="A77" s="97"/>
      <c r="B77" s="230"/>
      <c r="C77" s="233"/>
      <c r="D77" s="233"/>
      <c r="E77" s="233"/>
      <c r="F77" s="233"/>
      <c r="G77" s="233"/>
      <c r="H77" s="233"/>
      <c r="I77" s="233"/>
      <c r="J77" s="233"/>
      <c r="K77" s="233"/>
      <c r="L77" s="233"/>
      <c r="M77" s="41"/>
      <c r="N77" s="230"/>
      <c r="O77" s="113"/>
    </row>
    <row r="78" spans="1:15" ht="18" customHeight="1" x14ac:dyDescent="0.2">
      <c r="A78" s="97"/>
      <c r="B78" s="230"/>
      <c r="C78" s="233"/>
      <c r="D78" s="233"/>
      <c r="E78" s="233"/>
      <c r="F78" s="233"/>
      <c r="G78" s="233"/>
      <c r="H78" s="233"/>
      <c r="I78" s="233"/>
      <c r="J78" s="233"/>
      <c r="K78" s="233"/>
      <c r="L78" s="233"/>
      <c r="M78" s="41"/>
      <c r="N78" s="230"/>
      <c r="O78" s="113"/>
    </row>
    <row r="79" spans="1:15" ht="18" customHeight="1" x14ac:dyDescent="0.2">
      <c r="A79" s="97"/>
      <c r="B79" s="230"/>
      <c r="C79" s="233"/>
      <c r="D79" s="233"/>
      <c r="E79" s="233"/>
      <c r="F79" s="233"/>
      <c r="G79" s="233"/>
      <c r="H79" s="233"/>
      <c r="I79" s="233"/>
      <c r="J79" s="233"/>
      <c r="K79" s="233"/>
      <c r="L79" s="233"/>
      <c r="M79" s="41"/>
      <c r="N79" s="230"/>
      <c r="O79" s="113"/>
    </row>
    <row r="80" spans="1:15" ht="18" customHeight="1" x14ac:dyDescent="0.2">
      <c r="A80" s="97"/>
      <c r="B80" s="230"/>
      <c r="C80" s="233"/>
      <c r="D80" s="233"/>
      <c r="E80" s="233"/>
      <c r="F80" s="233"/>
      <c r="G80" s="233"/>
      <c r="H80" s="233"/>
      <c r="I80" s="233"/>
      <c r="J80" s="233"/>
      <c r="K80" s="233"/>
      <c r="L80" s="233"/>
      <c r="M80" s="41"/>
      <c r="N80" s="230"/>
      <c r="O80" s="113"/>
    </row>
    <row r="81" spans="1:15" ht="18" customHeight="1" x14ac:dyDescent="0.2">
      <c r="A81" s="97"/>
      <c r="B81" s="230"/>
      <c r="C81" s="233"/>
      <c r="D81" s="233"/>
      <c r="E81" s="233"/>
      <c r="F81" s="233"/>
      <c r="G81" s="233"/>
      <c r="H81" s="233"/>
      <c r="I81" s="233"/>
      <c r="J81" s="233"/>
      <c r="K81" s="233"/>
      <c r="L81" s="233"/>
      <c r="M81" s="41"/>
      <c r="N81" s="230"/>
      <c r="O81" s="113"/>
    </row>
    <row r="82" spans="1:15" ht="18" customHeight="1" x14ac:dyDescent="0.2">
      <c r="A82" s="97"/>
      <c r="B82" s="230"/>
      <c r="C82" s="233"/>
      <c r="D82" s="233"/>
      <c r="E82" s="233"/>
      <c r="F82" s="233"/>
      <c r="G82" s="233"/>
      <c r="H82" s="233"/>
      <c r="I82" s="233"/>
      <c r="J82" s="233"/>
      <c r="K82" s="233"/>
      <c r="L82" s="233"/>
      <c r="M82" s="41"/>
      <c r="N82" s="230"/>
      <c r="O82" s="113"/>
    </row>
    <row r="83" spans="1:15" ht="18" customHeight="1" x14ac:dyDescent="0.2">
      <c r="A83" s="97"/>
      <c r="B83" s="230"/>
      <c r="C83" s="233"/>
      <c r="D83" s="233"/>
      <c r="E83" s="233"/>
      <c r="F83" s="233"/>
      <c r="G83" s="233"/>
      <c r="H83" s="233"/>
      <c r="I83" s="233"/>
      <c r="J83" s="233"/>
      <c r="K83" s="233"/>
      <c r="L83" s="233"/>
      <c r="M83" s="41"/>
      <c r="N83" s="230"/>
      <c r="O83" s="113"/>
    </row>
    <row r="84" spans="1:15" ht="18" customHeight="1" x14ac:dyDescent="0.2">
      <c r="A84" s="97"/>
      <c r="B84" s="230"/>
      <c r="C84" s="233"/>
      <c r="D84" s="233"/>
      <c r="E84" s="233"/>
      <c r="F84" s="233"/>
      <c r="G84" s="233"/>
      <c r="H84" s="233"/>
      <c r="I84" s="233"/>
      <c r="J84" s="233"/>
      <c r="K84" s="233"/>
      <c r="L84" s="233"/>
      <c r="M84" s="41"/>
      <c r="N84" s="230"/>
      <c r="O84" s="113"/>
    </row>
    <row r="85" spans="1:15" ht="18" customHeight="1" x14ac:dyDescent="0.2">
      <c r="A85" s="97"/>
      <c r="B85" s="230"/>
      <c r="C85" s="233"/>
      <c r="D85" s="233"/>
      <c r="E85" s="233"/>
      <c r="F85" s="233"/>
      <c r="G85" s="233"/>
      <c r="H85" s="233"/>
      <c r="I85" s="233"/>
      <c r="J85" s="233"/>
      <c r="K85" s="233"/>
      <c r="L85" s="233"/>
      <c r="M85" s="41"/>
      <c r="N85" s="230"/>
      <c r="O85" s="113"/>
    </row>
    <row r="86" spans="1:15" ht="18" customHeight="1" x14ac:dyDescent="0.2">
      <c r="A86" s="97"/>
      <c r="B86" s="230"/>
      <c r="C86" s="233"/>
      <c r="D86" s="233"/>
      <c r="E86" s="233"/>
      <c r="F86" s="233"/>
      <c r="G86" s="233"/>
      <c r="H86" s="233"/>
      <c r="I86" s="233"/>
      <c r="J86" s="233"/>
      <c r="K86" s="233"/>
      <c r="L86" s="233"/>
      <c r="M86" s="41"/>
      <c r="N86" s="230"/>
      <c r="O86" s="113"/>
    </row>
    <row r="87" spans="1:15" ht="18" customHeight="1" x14ac:dyDescent="0.2">
      <c r="A87" s="97"/>
      <c r="B87" s="230"/>
      <c r="C87" s="233"/>
      <c r="D87" s="233"/>
      <c r="E87" s="233"/>
      <c r="F87" s="233"/>
      <c r="G87" s="233"/>
      <c r="H87" s="233"/>
      <c r="I87" s="233"/>
      <c r="J87" s="233"/>
      <c r="K87" s="233"/>
      <c r="L87" s="233"/>
      <c r="M87" s="41"/>
      <c r="N87" s="230"/>
      <c r="O87" s="113"/>
    </row>
    <row r="88" spans="1:15" ht="18" customHeight="1" x14ac:dyDescent="0.2">
      <c r="A88" s="97"/>
      <c r="B88" s="230"/>
      <c r="C88" s="233"/>
      <c r="D88" s="233"/>
      <c r="E88" s="233"/>
      <c r="F88" s="233"/>
      <c r="G88" s="233"/>
      <c r="H88" s="233"/>
      <c r="I88" s="233"/>
      <c r="J88" s="233"/>
      <c r="K88" s="233"/>
      <c r="L88" s="233"/>
      <c r="M88" s="41"/>
      <c r="N88" s="230"/>
      <c r="O88" s="113"/>
    </row>
    <row r="89" spans="1:15" s="86" customFormat="1" ht="14.1" customHeight="1" x14ac:dyDescent="0.2">
      <c r="B89" s="230"/>
      <c r="C89" s="40"/>
      <c r="D89" s="407">
        <f ca="1">NOW()</f>
        <v>43901.417406828703</v>
      </c>
      <c r="E89" s="408"/>
      <c r="F89" s="47"/>
      <c r="G89" s="47"/>
      <c r="H89" s="47"/>
      <c r="I89" s="47"/>
      <c r="J89" s="84"/>
      <c r="K89" s="84"/>
      <c r="L89" s="48" t="str">
        <f>CONCATENATE("Specifieke informatie C, ",LOWER(A48))</f>
        <v>Specifieke informatie C, pagina 2</v>
      </c>
      <c r="M89" s="40"/>
      <c r="N89" s="230"/>
      <c r="O89" s="113"/>
    </row>
    <row r="90" spans="1:15" ht="12.75" customHeight="1" x14ac:dyDescent="0.2">
      <c r="A90" s="104"/>
      <c r="B90" s="230"/>
      <c r="C90" s="234"/>
      <c r="D90" s="234"/>
      <c r="E90" s="234"/>
      <c r="F90" s="234"/>
      <c r="G90" s="234"/>
      <c r="H90" s="234"/>
      <c r="I90" s="234"/>
      <c r="J90" s="234"/>
      <c r="K90" s="234"/>
      <c r="L90" s="234"/>
      <c r="M90" s="234"/>
      <c r="N90" s="230"/>
      <c r="O90" s="113"/>
    </row>
    <row r="91" spans="1:15" s="113" customFormat="1" ht="18" customHeight="1" x14ac:dyDescent="0.2">
      <c r="A91" s="237" t="s">
        <v>165</v>
      </c>
      <c r="B91" s="235"/>
      <c r="C91" s="236"/>
      <c r="D91" s="41" t="str">
        <f>CONCATENATE("KWARTAALSTAAT ZVW ", jaar_id," ",kwartaal_id,"E KWARTAAL")</f>
        <v>KWARTAALSTAAT ZVW 2020 1E KWARTAAL</v>
      </c>
      <c r="E91" s="40"/>
      <c r="F91" s="40"/>
      <c r="G91" s="40"/>
      <c r="H91" s="40"/>
      <c r="I91" s="40"/>
      <c r="J91" s="40"/>
      <c r="K91" s="40"/>
      <c r="L91" s="40"/>
      <c r="M91" s="112"/>
      <c r="N91" s="235"/>
    </row>
    <row r="92" spans="1:15" s="113" customFormat="1" ht="18" customHeight="1" x14ac:dyDescent="0.2">
      <c r="A92" s="238"/>
      <c r="B92" s="235"/>
      <c r="C92" s="114"/>
      <c r="D92" s="41" t="s">
        <v>417</v>
      </c>
      <c r="E92" s="41"/>
      <c r="F92" s="41"/>
      <c r="G92" s="41"/>
      <c r="H92" s="41"/>
      <c r="I92" s="41"/>
      <c r="J92" s="41"/>
      <c r="K92" s="41"/>
      <c r="L92" s="41"/>
      <c r="M92" s="112"/>
      <c r="N92" s="235"/>
    </row>
    <row r="93" spans="1:15" ht="18" customHeight="1" x14ac:dyDescent="0.2">
      <c r="A93" s="86"/>
      <c r="B93" s="230"/>
      <c r="C93" s="233"/>
      <c r="D93" s="41" t="str">
        <f>IF(naw_uzovi_zorgverzekeraar&lt;&gt;"0000",CONCATENATE(UPPER(naw_naam_zorgverzekeraar),", ",UPPER(naw_plaats_zorgverzekeraar)),"")</f>
        <v/>
      </c>
      <c r="E93" s="41"/>
      <c r="F93" s="41"/>
      <c r="G93" s="41"/>
      <c r="H93" s="41"/>
      <c r="I93" s="41"/>
      <c r="J93" s="41"/>
      <c r="K93" s="41"/>
      <c r="L93" s="42" t="str">
        <f>CONCATENATE("UZOVI: ",naw_uzovi_zorgverzekeraar)</f>
        <v>UZOVI: 0000</v>
      </c>
      <c r="M93" s="41"/>
      <c r="N93" s="230"/>
      <c r="O93" s="113"/>
    </row>
    <row r="94" spans="1:15" ht="18" customHeight="1" x14ac:dyDescent="0.2">
      <c r="A94" s="86"/>
      <c r="B94" s="230"/>
      <c r="C94" s="233"/>
      <c r="D94" s="80" t="s">
        <v>248</v>
      </c>
      <c r="E94" s="41"/>
      <c r="F94" s="40"/>
      <c r="G94" s="40"/>
      <c r="H94" s="41"/>
      <c r="I94" s="41"/>
      <c r="J94" s="41"/>
      <c r="K94" s="47"/>
      <c r="L94" s="48"/>
      <c r="M94" s="41"/>
      <c r="N94" s="230"/>
      <c r="O94" s="113"/>
    </row>
    <row r="95" spans="1:15" s="113" customFormat="1" ht="9.9499999999999993" customHeight="1" x14ac:dyDescent="0.2">
      <c r="A95" s="115"/>
      <c r="B95" s="235"/>
      <c r="C95" s="236"/>
      <c r="D95" s="236"/>
      <c r="E95" s="236"/>
      <c r="F95" s="236"/>
      <c r="G95" s="236"/>
      <c r="H95" s="236"/>
      <c r="I95" s="236"/>
      <c r="J95" s="236"/>
      <c r="K95" s="236"/>
      <c r="L95" s="236"/>
      <c r="M95" s="117"/>
      <c r="N95" s="235"/>
    </row>
    <row r="96" spans="1:15" ht="18" customHeight="1" x14ac:dyDescent="0.2">
      <c r="A96" s="97"/>
      <c r="B96" s="230"/>
      <c r="C96" s="233"/>
      <c r="D96" s="45" t="s">
        <v>302</v>
      </c>
      <c r="E96" s="41"/>
      <c r="F96" s="41"/>
      <c r="G96" s="41"/>
      <c r="H96" s="41"/>
      <c r="I96" s="41"/>
      <c r="J96" s="41"/>
      <c r="K96" s="47"/>
      <c r="L96" s="48"/>
      <c r="M96" s="41"/>
      <c r="N96" s="230"/>
      <c r="O96" s="113"/>
    </row>
    <row r="97" spans="1:15" ht="18" customHeight="1" x14ac:dyDescent="0.2">
      <c r="A97" s="86"/>
      <c r="B97" s="230"/>
      <c r="C97" s="233"/>
      <c r="D97" s="525" t="s">
        <v>82</v>
      </c>
      <c r="E97" s="526"/>
      <c r="F97" s="534"/>
      <c r="G97" s="522" t="s">
        <v>537</v>
      </c>
      <c r="H97" s="524"/>
      <c r="I97" s="522" t="s">
        <v>504</v>
      </c>
      <c r="J97" s="524"/>
      <c r="K97" s="522" t="s">
        <v>505</v>
      </c>
      <c r="L97" s="523"/>
      <c r="M97" s="41"/>
      <c r="N97" s="230"/>
      <c r="O97" s="113"/>
    </row>
    <row r="98" spans="1:15" ht="27.95" customHeight="1" x14ac:dyDescent="0.2">
      <c r="A98" s="86"/>
      <c r="B98" s="230"/>
      <c r="C98" s="233"/>
      <c r="D98" s="528"/>
      <c r="E98" s="495"/>
      <c r="F98" s="496"/>
      <c r="G98" s="537" t="s">
        <v>506</v>
      </c>
      <c r="H98" s="532" t="s">
        <v>540</v>
      </c>
      <c r="I98" s="532" t="s">
        <v>466</v>
      </c>
      <c r="J98" s="532" t="s">
        <v>497</v>
      </c>
      <c r="K98" s="532" t="s">
        <v>507</v>
      </c>
      <c r="L98" s="518" t="s">
        <v>499</v>
      </c>
      <c r="M98" s="41"/>
      <c r="N98" s="230"/>
      <c r="O98" s="113"/>
    </row>
    <row r="99" spans="1:15" ht="27.95" customHeight="1" x14ac:dyDescent="0.2">
      <c r="A99" s="86"/>
      <c r="B99" s="230"/>
      <c r="C99" s="233"/>
      <c r="D99" s="530"/>
      <c r="E99" s="497"/>
      <c r="F99" s="498"/>
      <c r="G99" s="538"/>
      <c r="H99" s="533"/>
      <c r="I99" s="539" t="s">
        <v>408</v>
      </c>
      <c r="J99" s="533" t="s">
        <v>408</v>
      </c>
      <c r="K99" s="539" t="s">
        <v>408</v>
      </c>
      <c r="L99" s="519" t="s">
        <v>408</v>
      </c>
      <c r="M99" s="41"/>
      <c r="N99" s="230"/>
      <c r="O99" s="113"/>
    </row>
    <row r="100" spans="1:15" ht="44.1" customHeight="1" x14ac:dyDescent="0.2">
      <c r="A100" s="86"/>
      <c r="B100" s="230"/>
      <c r="C100" s="233"/>
      <c r="D100" s="501" t="s">
        <v>81</v>
      </c>
      <c r="E100" s="502"/>
      <c r="F100" s="535"/>
      <c r="G100" s="315"/>
      <c r="H100" s="315"/>
      <c r="I100" s="315"/>
      <c r="J100" s="315"/>
      <c r="K100" s="315"/>
      <c r="L100" s="316"/>
      <c r="M100" s="41"/>
      <c r="N100" s="230"/>
      <c r="O100" s="113"/>
    </row>
    <row r="101" spans="1:15" ht="15.95" customHeight="1" x14ac:dyDescent="0.2">
      <c r="A101" s="86"/>
      <c r="B101" s="230"/>
      <c r="C101" s="233"/>
      <c r="D101" s="501" t="s">
        <v>327</v>
      </c>
      <c r="E101" s="502"/>
      <c r="F101" s="535"/>
      <c r="G101" s="315"/>
      <c r="H101" s="315"/>
      <c r="I101" s="315"/>
      <c r="J101" s="315"/>
      <c r="K101" s="315"/>
      <c r="L101" s="316"/>
      <c r="M101" s="41"/>
      <c r="N101" s="230"/>
      <c r="O101" s="113"/>
    </row>
    <row r="102" spans="1:15" ht="15.95" customHeight="1" x14ac:dyDescent="0.2">
      <c r="A102" s="86"/>
      <c r="B102" s="230"/>
      <c r="C102" s="233"/>
      <c r="D102" s="501" t="s">
        <v>326</v>
      </c>
      <c r="E102" s="502"/>
      <c r="F102" s="535"/>
      <c r="G102" s="315"/>
      <c r="H102" s="315"/>
      <c r="I102" s="315"/>
      <c r="J102" s="315"/>
      <c r="K102" s="315"/>
      <c r="L102" s="316"/>
      <c r="M102" s="41"/>
      <c r="N102" s="230"/>
      <c r="O102" s="113"/>
    </row>
    <row r="103" spans="1:15" ht="18" customHeight="1" x14ac:dyDescent="0.2">
      <c r="A103" s="86"/>
      <c r="B103" s="230"/>
      <c r="C103" s="233"/>
      <c r="D103" s="510" t="s">
        <v>195</v>
      </c>
      <c r="E103" s="511"/>
      <c r="F103" s="536"/>
      <c r="G103" s="317">
        <f t="shared" ref="G103:L103" si="0">SUM(G100:G102)</f>
        <v>0</v>
      </c>
      <c r="H103" s="317">
        <f t="shared" si="0"/>
        <v>0</v>
      </c>
      <c r="I103" s="317">
        <f t="shared" si="0"/>
        <v>0</v>
      </c>
      <c r="J103" s="317">
        <f t="shared" si="0"/>
        <v>0</v>
      </c>
      <c r="K103" s="317">
        <f t="shared" si="0"/>
        <v>0</v>
      </c>
      <c r="L103" s="314">
        <f t="shared" si="0"/>
        <v>0</v>
      </c>
      <c r="M103" s="41"/>
      <c r="N103" s="230"/>
      <c r="O103" s="113"/>
    </row>
    <row r="104" spans="1:15" ht="9.9499999999999993" customHeight="1" x14ac:dyDescent="0.2">
      <c r="A104" s="86"/>
      <c r="B104" s="230"/>
      <c r="C104" s="233"/>
      <c r="D104" s="48"/>
      <c r="E104" s="48"/>
      <c r="F104" s="48"/>
      <c r="G104" s="48"/>
      <c r="H104" s="48"/>
      <c r="I104" s="48"/>
      <c r="J104" s="48"/>
      <c r="K104" s="48"/>
      <c r="L104" s="48"/>
      <c r="M104" s="41"/>
      <c r="N104" s="230"/>
      <c r="O104" s="113"/>
    </row>
    <row r="105" spans="1:15" ht="18" customHeight="1" x14ac:dyDescent="0.2">
      <c r="A105" s="97"/>
      <c r="B105" s="230"/>
      <c r="C105" s="233"/>
      <c r="D105" s="525" t="s">
        <v>435</v>
      </c>
      <c r="E105" s="526"/>
      <c r="F105" s="527"/>
      <c r="G105" s="522" t="s">
        <v>503</v>
      </c>
      <c r="H105" s="524"/>
      <c r="I105" s="522" t="s">
        <v>504</v>
      </c>
      <c r="J105" s="524"/>
      <c r="K105" s="522" t="s">
        <v>505</v>
      </c>
      <c r="L105" s="523"/>
      <c r="M105" s="41"/>
      <c r="N105" s="230"/>
      <c r="O105" s="113"/>
    </row>
    <row r="106" spans="1:15" ht="27.95" customHeight="1" x14ac:dyDescent="0.2">
      <c r="A106" s="97"/>
      <c r="B106" s="230"/>
      <c r="C106" s="233"/>
      <c r="D106" s="528"/>
      <c r="E106" s="495"/>
      <c r="F106" s="529"/>
      <c r="G106" s="537" t="s">
        <v>506</v>
      </c>
      <c r="H106" s="532" t="s">
        <v>496</v>
      </c>
      <c r="I106" s="532" t="s">
        <v>466</v>
      </c>
      <c r="J106" s="532" t="s">
        <v>497</v>
      </c>
      <c r="K106" s="532" t="s">
        <v>507</v>
      </c>
      <c r="L106" s="518" t="s">
        <v>499</v>
      </c>
      <c r="M106" s="47"/>
      <c r="N106" s="230"/>
      <c r="O106" s="113"/>
    </row>
    <row r="107" spans="1:15" ht="27.95" customHeight="1" x14ac:dyDescent="0.2">
      <c r="A107" s="97"/>
      <c r="B107" s="230"/>
      <c r="C107" s="233"/>
      <c r="D107" s="530"/>
      <c r="E107" s="497"/>
      <c r="F107" s="531"/>
      <c r="G107" s="538"/>
      <c r="H107" s="533"/>
      <c r="I107" s="539" t="s">
        <v>408</v>
      </c>
      <c r="J107" s="533" t="s">
        <v>408</v>
      </c>
      <c r="K107" s="539" t="s">
        <v>408</v>
      </c>
      <c r="L107" s="519" t="s">
        <v>408</v>
      </c>
      <c r="M107" s="47"/>
      <c r="N107" s="230"/>
      <c r="O107" s="113"/>
    </row>
    <row r="108" spans="1:15" ht="15.95" customHeight="1" x14ac:dyDescent="0.2">
      <c r="A108" s="86"/>
      <c r="B108" s="230"/>
      <c r="C108" s="233"/>
      <c r="D108" s="501" t="s">
        <v>61</v>
      </c>
      <c r="E108" s="502"/>
      <c r="F108" s="574"/>
      <c r="G108" s="574"/>
      <c r="H108" s="574"/>
      <c r="I108" s="574"/>
      <c r="J108" s="574"/>
      <c r="K108" s="574"/>
      <c r="L108" s="575"/>
      <c r="M108" s="41"/>
      <c r="N108" s="230"/>
      <c r="O108" s="113"/>
    </row>
    <row r="109" spans="1:15" ht="15.95" customHeight="1" x14ac:dyDescent="0.2">
      <c r="A109" s="86"/>
      <c r="B109" s="230"/>
      <c r="C109" s="233"/>
      <c r="D109" s="501" t="s">
        <v>193</v>
      </c>
      <c r="E109" s="502"/>
      <c r="F109" s="535"/>
      <c r="G109" s="315"/>
      <c r="H109" s="315"/>
      <c r="I109" s="315"/>
      <c r="J109" s="315"/>
      <c r="K109" s="315"/>
      <c r="L109" s="316"/>
      <c r="M109" s="41"/>
      <c r="N109" s="230"/>
      <c r="O109" s="113"/>
    </row>
    <row r="110" spans="1:15" ht="15.95" customHeight="1" x14ac:dyDescent="0.2">
      <c r="A110" s="86"/>
      <c r="B110" s="230"/>
      <c r="C110" s="233"/>
      <c r="D110" s="501" t="s">
        <v>255</v>
      </c>
      <c r="E110" s="502"/>
      <c r="F110" s="535"/>
      <c r="G110" s="315"/>
      <c r="H110" s="315"/>
      <c r="I110" s="315"/>
      <c r="J110" s="315"/>
      <c r="K110" s="315"/>
      <c r="L110" s="316"/>
      <c r="M110" s="41"/>
      <c r="N110" s="230"/>
      <c r="O110" s="113"/>
    </row>
    <row r="111" spans="1:15" ht="15.95" customHeight="1" x14ac:dyDescent="0.2">
      <c r="A111" s="86"/>
      <c r="B111" s="230"/>
      <c r="C111" s="233"/>
      <c r="D111" s="501" t="s">
        <v>194</v>
      </c>
      <c r="E111" s="502"/>
      <c r="F111" s="535"/>
      <c r="G111" s="315"/>
      <c r="H111" s="315"/>
      <c r="I111" s="315"/>
      <c r="J111" s="315"/>
      <c r="K111" s="315"/>
      <c r="L111" s="316"/>
      <c r="M111" s="41"/>
      <c r="N111" s="230"/>
      <c r="O111" s="113"/>
    </row>
    <row r="112" spans="1:15" ht="15.95" customHeight="1" x14ac:dyDescent="0.2">
      <c r="A112" s="86"/>
      <c r="B112" s="230"/>
      <c r="C112" s="233"/>
      <c r="D112" s="501" t="s">
        <v>328</v>
      </c>
      <c r="E112" s="502"/>
      <c r="F112" s="535"/>
      <c r="G112" s="315"/>
      <c r="H112" s="315"/>
      <c r="I112" s="315"/>
      <c r="J112" s="315"/>
      <c r="K112" s="315"/>
      <c r="L112" s="316"/>
      <c r="M112" s="41"/>
      <c r="N112" s="230"/>
      <c r="O112" s="113"/>
    </row>
    <row r="113" spans="1:15" ht="18" customHeight="1" x14ac:dyDescent="0.2">
      <c r="A113" s="86"/>
      <c r="B113" s="230"/>
      <c r="C113" s="233"/>
      <c r="D113" s="510" t="s">
        <v>65</v>
      </c>
      <c r="E113" s="511"/>
      <c r="F113" s="536"/>
      <c r="G113" s="317">
        <f t="shared" ref="G113:L113" si="1">SUM(G109:G112)</f>
        <v>0</v>
      </c>
      <c r="H113" s="317">
        <f t="shared" si="1"/>
        <v>0</v>
      </c>
      <c r="I113" s="317">
        <f t="shared" si="1"/>
        <v>0</v>
      </c>
      <c r="J113" s="317">
        <f t="shared" si="1"/>
        <v>0</v>
      </c>
      <c r="K113" s="317">
        <f t="shared" si="1"/>
        <v>0</v>
      </c>
      <c r="L113" s="314">
        <f t="shared" si="1"/>
        <v>0</v>
      </c>
      <c r="M113" s="41"/>
      <c r="N113" s="230"/>
      <c r="O113" s="113"/>
    </row>
    <row r="114" spans="1:15" ht="9.9499999999999993" customHeight="1" x14ac:dyDescent="0.2">
      <c r="A114" s="86"/>
      <c r="B114" s="230"/>
      <c r="C114" s="233"/>
      <c r="D114" s="48"/>
      <c r="E114" s="48"/>
      <c r="F114" s="48"/>
      <c r="G114" s="48"/>
      <c r="H114" s="48"/>
      <c r="I114" s="48"/>
      <c r="J114" s="48"/>
      <c r="K114" s="48"/>
      <c r="L114" s="48"/>
      <c r="M114" s="41"/>
      <c r="N114" s="230"/>
      <c r="O114" s="113"/>
    </row>
    <row r="115" spans="1:15" ht="18" customHeight="1" x14ac:dyDescent="0.2">
      <c r="A115" s="86"/>
      <c r="B115" s="230"/>
      <c r="C115" s="233"/>
      <c r="D115" s="540" t="s">
        <v>476</v>
      </c>
      <c r="E115" s="541"/>
      <c r="F115" s="542"/>
      <c r="G115" s="546" t="s">
        <v>537</v>
      </c>
      <c r="H115" s="547"/>
      <c r="I115" s="546" t="s">
        <v>504</v>
      </c>
      <c r="J115" s="547"/>
      <c r="K115" s="546" t="s">
        <v>505</v>
      </c>
      <c r="L115" s="548"/>
      <c r="M115" s="41"/>
      <c r="N115" s="230"/>
      <c r="O115" s="113"/>
    </row>
    <row r="116" spans="1:15" ht="27.95" customHeight="1" x14ac:dyDescent="0.2">
      <c r="A116" s="86"/>
      <c r="B116" s="230"/>
      <c r="C116" s="233"/>
      <c r="D116" s="543"/>
      <c r="E116" s="544"/>
      <c r="F116" s="545"/>
      <c r="G116" s="537" t="s">
        <v>506</v>
      </c>
      <c r="H116" s="532" t="s">
        <v>538</v>
      </c>
      <c r="I116" s="532" t="s">
        <v>466</v>
      </c>
      <c r="J116" s="532" t="s">
        <v>497</v>
      </c>
      <c r="K116" s="532" t="s">
        <v>507</v>
      </c>
      <c r="L116" s="549" t="s">
        <v>499</v>
      </c>
      <c r="M116" s="41"/>
      <c r="N116" s="230"/>
      <c r="O116" s="113"/>
    </row>
    <row r="117" spans="1:15" ht="27.95" customHeight="1" x14ac:dyDescent="0.2">
      <c r="A117" s="86"/>
      <c r="B117" s="230"/>
      <c r="C117" s="233"/>
      <c r="D117" s="543"/>
      <c r="E117" s="508"/>
      <c r="F117" s="509"/>
      <c r="G117" s="538"/>
      <c r="H117" s="533"/>
      <c r="I117" s="539" t="s">
        <v>408</v>
      </c>
      <c r="J117" s="533" t="s">
        <v>408</v>
      </c>
      <c r="K117" s="539" t="s">
        <v>408</v>
      </c>
      <c r="L117" s="550" t="s">
        <v>408</v>
      </c>
      <c r="M117" s="41"/>
      <c r="N117" s="230"/>
      <c r="O117" s="113"/>
    </row>
    <row r="118" spans="1:15" ht="18" customHeight="1" x14ac:dyDescent="0.2">
      <c r="A118" s="86"/>
      <c r="B118" s="230"/>
      <c r="C118" s="233"/>
      <c r="D118" s="485" t="s">
        <v>193</v>
      </c>
      <c r="E118" s="486"/>
      <c r="F118" s="487"/>
      <c r="G118" s="315"/>
      <c r="H118" s="315"/>
      <c r="I118" s="315"/>
      <c r="J118" s="315"/>
      <c r="K118" s="315"/>
      <c r="L118" s="318"/>
      <c r="M118" s="41"/>
      <c r="N118" s="230"/>
      <c r="O118" s="113"/>
    </row>
    <row r="119" spans="1:15" ht="18" customHeight="1" x14ac:dyDescent="0.2">
      <c r="A119" s="86"/>
      <c r="B119" s="230"/>
      <c r="C119" s="233"/>
      <c r="D119" s="485" t="s">
        <v>255</v>
      </c>
      <c r="E119" s="486"/>
      <c r="F119" s="487"/>
      <c r="G119" s="315"/>
      <c r="H119" s="315"/>
      <c r="I119" s="315"/>
      <c r="J119" s="315"/>
      <c r="K119" s="315"/>
      <c r="L119" s="318"/>
      <c r="M119" s="41"/>
      <c r="N119" s="230"/>
      <c r="O119" s="113"/>
    </row>
    <row r="120" spans="1:15" ht="18" customHeight="1" x14ac:dyDescent="0.2">
      <c r="A120" s="86"/>
      <c r="B120" s="230"/>
      <c r="C120" s="233"/>
      <c r="D120" s="485" t="s">
        <v>194</v>
      </c>
      <c r="E120" s="486"/>
      <c r="F120" s="487"/>
      <c r="G120" s="315"/>
      <c r="H120" s="315"/>
      <c r="I120" s="315"/>
      <c r="J120" s="315"/>
      <c r="K120" s="315"/>
      <c r="L120" s="318"/>
      <c r="M120" s="41"/>
      <c r="N120" s="230"/>
      <c r="O120" s="113"/>
    </row>
    <row r="121" spans="1:15" ht="18" customHeight="1" x14ac:dyDescent="0.2">
      <c r="A121" s="86"/>
      <c r="B121" s="230"/>
      <c r="C121" s="233"/>
      <c r="D121" s="485" t="s">
        <v>328</v>
      </c>
      <c r="E121" s="486"/>
      <c r="F121" s="487"/>
      <c r="G121" s="315"/>
      <c r="H121" s="315"/>
      <c r="I121" s="315"/>
      <c r="J121" s="315"/>
      <c r="K121" s="315"/>
      <c r="L121" s="318"/>
      <c r="M121" s="41"/>
      <c r="N121" s="230"/>
      <c r="O121" s="113"/>
    </row>
    <row r="122" spans="1:15" ht="18" customHeight="1" x14ac:dyDescent="0.2">
      <c r="A122" s="86"/>
      <c r="B122" s="230"/>
      <c r="C122" s="233"/>
      <c r="D122" s="488" t="s">
        <v>474</v>
      </c>
      <c r="E122" s="489"/>
      <c r="F122" s="490"/>
      <c r="G122" s="319">
        <f t="shared" ref="G122:L122" si="2">SUM(G118:G121)</f>
        <v>0</v>
      </c>
      <c r="H122" s="319">
        <f>SUM(H118:H121)</f>
        <v>0</v>
      </c>
      <c r="I122" s="319">
        <f t="shared" si="2"/>
        <v>0</v>
      </c>
      <c r="J122" s="319">
        <f t="shared" si="2"/>
        <v>0</v>
      </c>
      <c r="K122" s="319">
        <f t="shared" si="2"/>
        <v>0</v>
      </c>
      <c r="L122" s="320">
        <f t="shared" si="2"/>
        <v>0</v>
      </c>
      <c r="M122" s="41"/>
      <c r="N122" s="230"/>
      <c r="O122" s="113"/>
    </row>
    <row r="123" spans="1:15" ht="9.9499999999999993" customHeight="1" x14ac:dyDescent="0.2">
      <c r="A123" s="86"/>
      <c r="B123" s="230"/>
      <c r="C123" s="233"/>
      <c r="D123" s="48"/>
      <c r="E123" s="48"/>
      <c r="F123" s="48"/>
      <c r="G123" s="48"/>
      <c r="H123" s="48"/>
      <c r="I123" s="48"/>
      <c r="J123" s="48"/>
      <c r="K123" s="48"/>
      <c r="L123" s="48"/>
      <c r="M123" s="41"/>
      <c r="N123" s="230"/>
      <c r="O123" s="113"/>
    </row>
    <row r="124" spans="1:15" ht="18" customHeight="1" x14ac:dyDescent="0.2">
      <c r="A124" s="86"/>
      <c r="B124" s="230"/>
      <c r="C124" s="233"/>
      <c r="D124" s="491" t="s">
        <v>475</v>
      </c>
      <c r="E124" s="492"/>
      <c r="F124" s="493"/>
      <c r="G124" s="546" t="s">
        <v>537</v>
      </c>
      <c r="H124" s="547"/>
      <c r="I124" s="546" t="s">
        <v>504</v>
      </c>
      <c r="J124" s="547"/>
      <c r="K124" s="546" t="s">
        <v>505</v>
      </c>
      <c r="L124" s="548"/>
      <c r="M124" s="41"/>
      <c r="N124" s="230"/>
      <c r="O124" s="113"/>
    </row>
    <row r="125" spans="1:15" ht="27.95" customHeight="1" x14ac:dyDescent="0.2">
      <c r="A125" s="86"/>
      <c r="B125" s="230"/>
      <c r="C125" s="233"/>
      <c r="D125" s="494"/>
      <c r="E125" s="495"/>
      <c r="F125" s="496"/>
      <c r="G125" s="537" t="s">
        <v>506</v>
      </c>
      <c r="H125" s="532" t="s">
        <v>538</v>
      </c>
      <c r="I125" s="532" t="s">
        <v>466</v>
      </c>
      <c r="J125" s="532" t="s">
        <v>497</v>
      </c>
      <c r="K125" s="532" t="s">
        <v>507</v>
      </c>
      <c r="L125" s="549" t="s">
        <v>499</v>
      </c>
      <c r="M125" s="41"/>
      <c r="N125" s="230"/>
      <c r="O125" s="113"/>
    </row>
    <row r="126" spans="1:15" ht="27.95" customHeight="1" x14ac:dyDescent="0.2">
      <c r="A126" s="86"/>
      <c r="B126" s="230"/>
      <c r="C126" s="233"/>
      <c r="D126" s="494"/>
      <c r="E126" s="497"/>
      <c r="F126" s="498"/>
      <c r="G126" s="538"/>
      <c r="H126" s="533"/>
      <c r="I126" s="539" t="s">
        <v>408</v>
      </c>
      <c r="J126" s="533" t="s">
        <v>408</v>
      </c>
      <c r="K126" s="539" t="s">
        <v>408</v>
      </c>
      <c r="L126" s="550" t="s">
        <v>408</v>
      </c>
      <c r="M126" s="41"/>
      <c r="N126" s="230"/>
      <c r="O126" s="113"/>
    </row>
    <row r="127" spans="1:15" ht="18" customHeight="1" x14ac:dyDescent="0.2">
      <c r="A127" s="86"/>
      <c r="B127" s="230"/>
      <c r="C127" s="233"/>
      <c r="D127" s="485" t="s">
        <v>193</v>
      </c>
      <c r="E127" s="486"/>
      <c r="F127" s="487"/>
      <c r="G127" s="315"/>
      <c r="H127" s="315"/>
      <c r="I127" s="315"/>
      <c r="J127" s="315"/>
      <c r="K127" s="315"/>
      <c r="L127" s="318"/>
      <c r="M127" s="41"/>
      <c r="N127" s="230"/>
      <c r="O127" s="113"/>
    </row>
    <row r="128" spans="1:15" ht="18" customHeight="1" x14ac:dyDescent="0.2">
      <c r="A128" s="86"/>
      <c r="B128" s="230"/>
      <c r="C128" s="233"/>
      <c r="D128" s="485" t="s">
        <v>255</v>
      </c>
      <c r="E128" s="486"/>
      <c r="F128" s="487"/>
      <c r="G128" s="315"/>
      <c r="H128" s="315"/>
      <c r="I128" s="315"/>
      <c r="J128" s="315"/>
      <c r="K128" s="315"/>
      <c r="L128" s="318"/>
      <c r="M128" s="41"/>
      <c r="N128" s="230"/>
      <c r="O128" s="113"/>
    </row>
    <row r="129" spans="1:15" ht="18" customHeight="1" x14ac:dyDescent="0.2">
      <c r="A129" s="86"/>
      <c r="B129" s="230"/>
      <c r="C129" s="233"/>
      <c r="D129" s="485" t="s">
        <v>194</v>
      </c>
      <c r="E129" s="486"/>
      <c r="F129" s="487"/>
      <c r="G129" s="315"/>
      <c r="H129" s="315"/>
      <c r="I129" s="315"/>
      <c r="J129" s="315"/>
      <c r="K129" s="315"/>
      <c r="L129" s="318"/>
      <c r="M129" s="41"/>
      <c r="N129" s="230"/>
      <c r="O129" s="113"/>
    </row>
    <row r="130" spans="1:15" ht="18" customHeight="1" x14ac:dyDescent="0.2">
      <c r="A130" s="86"/>
      <c r="B130" s="230"/>
      <c r="C130" s="233"/>
      <c r="D130" s="485" t="s">
        <v>328</v>
      </c>
      <c r="E130" s="486"/>
      <c r="F130" s="487"/>
      <c r="G130" s="315"/>
      <c r="H130" s="315"/>
      <c r="I130" s="315"/>
      <c r="J130" s="315"/>
      <c r="K130" s="315"/>
      <c r="L130" s="318"/>
      <c r="M130" s="41"/>
      <c r="N130" s="230"/>
      <c r="O130" s="113"/>
    </row>
    <row r="131" spans="1:15" ht="18" customHeight="1" x14ac:dyDescent="0.2">
      <c r="A131" s="86"/>
      <c r="B131" s="230"/>
      <c r="C131" s="233"/>
      <c r="D131" s="488" t="s">
        <v>477</v>
      </c>
      <c r="E131" s="489"/>
      <c r="F131" s="490"/>
      <c r="G131" s="319">
        <f t="shared" ref="G131:L131" si="3">SUM(G127:G130)</f>
        <v>0</v>
      </c>
      <c r="H131" s="319">
        <f>SUM(H127:H130)</f>
        <v>0</v>
      </c>
      <c r="I131" s="319">
        <f t="shared" si="3"/>
        <v>0</v>
      </c>
      <c r="J131" s="319">
        <f t="shared" si="3"/>
        <v>0</v>
      </c>
      <c r="K131" s="319">
        <f t="shared" si="3"/>
        <v>0</v>
      </c>
      <c r="L131" s="320">
        <f t="shared" si="3"/>
        <v>0</v>
      </c>
      <c r="M131" s="41"/>
      <c r="N131" s="230"/>
      <c r="O131" s="113"/>
    </row>
    <row r="132" spans="1:15" ht="18" customHeight="1" x14ac:dyDescent="0.2">
      <c r="A132" s="86"/>
      <c r="B132" s="230"/>
      <c r="C132" s="233"/>
      <c r="D132" s="48"/>
      <c r="E132" s="48"/>
      <c r="F132" s="48"/>
      <c r="G132" s="48"/>
      <c r="H132" s="48"/>
      <c r="I132" s="48"/>
      <c r="J132" s="48"/>
      <c r="K132" s="48"/>
      <c r="L132" s="48"/>
      <c r="M132" s="41"/>
      <c r="N132" s="230"/>
      <c r="O132" s="113"/>
    </row>
    <row r="133" spans="1:15" ht="9.9499999999999993" customHeight="1" x14ac:dyDescent="0.2">
      <c r="A133" s="97"/>
      <c r="B133" s="230"/>
      <c r="C133" s="233"/>
      <c r="D133" s="578">
        <f ca="1">NOW()</f>
        <v>43901.417406828703</v>
      </c>
      <c r="E133" s="579"/>
      <c r="F133" s="233"/>
      <c r="G133" s="233"/>
      <c r="H133" s="233"/>
      <c r="I133" s="233"/>
      <c r="J133" s="233"/>
      <c r="K133" s="233"/>
      <c r="L133" s="118" t="str">
        <f>CONCATENATE("Specifieke informatie C, ",LOWER(A91))</f>
        <v>Specifieke informatie C, pagina 3</v>
      </c>
      <c r="M133" s="47"/>
      <c r="N133" s="230"/>
      <c r="O133" s="113"/>
    </row>
    <row r="134" spans="1:15" ht="12.75" customHeight="1" x14ac:dyDescent="0.2">
      <c r="A134" s="104"/>
      <c r="B134" s="230"/>
      <c r="C134" s="234"/>
      <c r="D134" s="234"/>
      <c r="E134" s="234"/>
      <c r="F134" s="234"/>
      <c r="G134" s="234"/>
      <c r="H134" s="234"/>
      <c r="I134" s="234"/>
      <c r="J134" s="234"/>
      <c r="K134" s="234"/>
      <c r="L134" s="234"/>
      <c r="M134" s="234"/>
      <c r="N134" s="230"/>
      <c r="O134" s="113"/>
    </row>
    <row r="135" spans="1:15" s="113" customFormat="1" ht="18" customHeight="1" x14ac:dyDescent="0.2">
      <c r="A135" s="237" t="s">
        <v>166</v>
      </c>
      <c r="B135" s="235"/>
      <c r="C135" s="236"/>
      <c r="D135" s="41" t="str">
        <f>CONCATENATE("KWARTAALSTAAT ZVW ", jaar_id," ",kwartaal_id,"E KWARTAAL")</f>
        <v>KWARTAALSTAAT ZVW 2020 1E KWARTAAL</v>
      </c>
      <c r="E135" s="40"/>
      <c r="F135" s="40"/>
      <c r="G135" s="40"/>
      <c r="H135" s="40"/>
      <c r="I135" s="40"/>
      <c r="J135" s="40"/>
      <c r="K135" s="40"/>
      <c r="L135" s="40"/>
      <c r="M135" s="112"/>
      <c r="N135" s="235"/>
    </row>
    <row r="136" spans="1:15" s="113" customFormat="1" ht="18" customHeight="1" x14ac:dyDescent="0.2">
      <c r="A136" s="238"/>
      <c r="B136" s="235"/>
      <c r="C136" s="114"/>
      <c r="D136" s="41" t="s">
        <v>417</v>
      </c>
      <c r="E136" s="41"/>
      <c r="F136" s="41"/>
      <c r="G136" s="41"/>
      <c r="H136" s="41"/>
      <c r="I136" s="41"/>
      <c r="J136" s="41"/>
      <c r="K136" s="41"/>
      <c r="L136" s="41"/>
      <c r="M136" s="112"/>
      <c r="N136" s="235"/>
    </row>
    <row r="137" spans="1:15" ht="18" customHeight="1" x14ac:dyDescent="0.2">
      <c r="A137" s="86"/>
      <c r="B137" s="230"/>
      <c r="C137" s="233"/>
      <c r="D137" s="41" t="str">
        <f>IF(naw_uzovi_zorgverzekeraar&lt;&gt;"0000",CONCATENATE(UPPER(naw_naam_zorgverzekeraar),", ",UPPER(naw_plaats_zorgverzekeraar)),"")</f>
        <v/>
      </c>
      <c r="E137" s="41"/>
      <c r="F137" s="41"/>
      <c r="G137" s="41"/>
      <c r="H137" s="41"/>
      <c r="I137" s="41"/>
      <c r="J137" s="41"/>
      <c r="K137" s="41"/>
      <c r="L137" s="42" t="str">
        <f>CONCATENATE("UZOVI: ",naw_uzovi_zorgverzekeraar)</f>
        <v>UZOVI: 0000</v>
      </c>
      <c r="M137" s="41"/>
      <c r="N137" s="230"/>
      <c r="O137" s="113"/>
    </row>
    <row r="138" spans="1:15" ht="14.1" customHeight="1" x14ac:dyDescent="0.2">
      <c r="A138" s="86"/>
      <c r="B138" s="230"/>
      <c r="C138" s="233"/>
      <c r="D138" s="80" t="s">
        <v>248</v>
      </c>
      <c r="E138" s="41"/>
      <c r="F138" s="40"/>
      <c r="G138" s="40"/>
      <c r="H138" s="41"/>
      <c r="I138" s="41"/>
      <c r="J138" s="41"/>
      <c r="K138" s="47"/>
      <c r="L138" s="48"/>
      <c r="M138" s="41"/>
      <c r="N138" s="230"/>
      <c r="O138" s="113"/>
    </row>
    <row r="139" spans="1:15" ht="14.1" customHeight="1" x14ac:dyDescent="0.2">
      <c r="A139" s="86"/>
      <c r="B139" s="230"/>
      <c r="C139" s="233"/>
      <c r="D139" s="45" t="s">
        <v>407</v>
      </c>
      <c r="E139" s="41"/>
      <c r="F139" s="40"/>
      <c r="G139" s="40"/>
      <c r="H139" s="41"/>
      <c r="I139" s="41"/>
      <c r="J139" s="41"/>
      <c r="K139" s="47"/>
      <c r="L139" s="48"/>
      <c r="M139" s="41"/>
      <c r="N139" s="230"/>
      <c r="O139" s="113"/>
    </row>
    <row r="140" spans="1:15" ht="18" customHeight="1" x14ac:dyDescent="0.2">
      <c r="A140" s="86"/>
      <c r="B140" s="230"/>
      <c r="C140" s="233"/>
      <c r="D140" s="491" t="s">
        <v>487</v>
      </c>
      <c r="E140" s="580"/>
      <c r="F140" s="580"/>
      <c r="G140" s="546" t="s">
        <v>537</v>
      </c>
      <c r="H140" s="547"/>
      <c r="I140" s="546" t="s">
        <v>504</v>
      </c>
      <c r="J140" s="547"/>
      <c r="K140" s="546" t="s">
        <v>505</v>
      </c>
      <c r="L140" s="548"/>
      <c r="M140" s="41"/>
      <c r="N140" s="230"/>
      <c r="O140" s="113"/>
    </row>
    <row r="141" spans="1:15" ht="27.95" customHeight="1" x14ac:dyDescent="0.2">
      <c r="A141" s="86"/>
      <c r="B141" s="230"/>
      <c r="C141" s="233"/>
      <c r="D141" s="581"/>
      <c r="E141" s="582"/>
      <c r="F141" s="582"/>
      <c r="G141" s="537" t="s">
        <v>506</v>
      </c>
      <c r="H141" s="532" t="s">
        <v>538</v>
      </c>
      <c r="I141" s="532" t="s">
        <v>466</v>
      </c>
      <c r="J141" s="532" t="s">
        <v>497</v>
      </c>
      <c r="K141" s="532" t="s">
        <v>507</v>
      </c>
      <c r="L141" s="549" t="s">
        <v>499</v>
      </c>
      <c r="M141" s="41"/>
      <c r="N141" s="230"/>
      <c r="O141" s="113"/>
    </row>
    <row r="142" spans="1:15" ht="27.95" customHeight="1" x14ac:dyDescent="0.2">
      <c r="A142" s="86"/>
      <c r="B142" s="230"/>
      <c r="C142" s="233"/>
      <c r="D142" s="583"/>
      <c r="E142" s="584"/>
      <c r="F142" s="584" t="s">
        <v>338</v>
      </c>
      <c r="G142" s="538"/>
      <c r="H142" s="533"/>
      <c r="I142" s="539" t="s">
        <v>408</v>
      </c>
      <c r="J142" s="533" t="s">
        <v>408</v>
      </c>
      <c r="K142" s="539" t="s">
        <v>408</v>
      </c>
      <c r="L142" s="550" t="s">
        <v>408</v>
      </c>
      <c r="M142" s="41"/>
      <c r="N142" s="230"/>
      <c r="O142" s="113"/>
    </row>
    <row r="143" spans="1:15" ht="18" customHeight="1" x14ac:dyDescent="0.2">
      <c r="A143" s="86"/>
      <c r="B143" s="230"/>
      <c r="C143" s="233"/>
      <c r="D143" s="551" t="s">
        <v>193</v>
      </c>
      <c r="E143" s="502"/>
      <c r="F143" s="535"/>
      <c r="G143" s="315"/>
      <c r="H143" s="315"/>
      <c r="I143" s="315"/>
      <c r="J143" s="315"/>
      <c r="K143" s="315"/>
      <c r="L143" s="318"/>
      <c r="M143" s="41"/>
      <c r="N143" s="230"/>
      <c r="O143" s="113"/>
    </row>
    <row r="144" spans="1:15" ht="18" customHeight="1" x14ac:dyDescent="0.2">
      <c r="A144" s="86"/>
      <c r="B144" s="230"/>
      <c r="C144" s="233"/>
      <c r="D144" s="551" t="s">
        <v>255</v>
      </c>
      <c r="E144" s="502"/>
      <c r="F144" s="535"/>
      <c r="G144" s="315"/>
      <c r="H144" s="315"/>
      <c r="I144" s="315"/>
      <c r="J144" s="315"/>
      <c r="K144" s="315"/>
      <c r="L144" s="318"/>
      <c r="M144" s="41"/>
      <c r="N144" s="230"/>
      <c r="O144" s="113"/>
    </row>
    <row r="145" spans="1:15" ht="18" customHeight="1" x14ac:dyDescent="0.2">
      <c r="A145" s="86"/>
      <c r="B145" s="230"/>
      <c r="C145" s="233"/>
      <c r="D145" s="551" t="s">
        <v>194</v>
      </c>
      <c r="E145" s="502"/>
      <c r="F145" s="535"/>
      <c r="G145" s="315"/>
      <c r="H145" s="315"/>
      <c r="I145" s="315"/>
      <c r="J145" s="315"/>
      <c r="K145" s="315"/>
      <c r="L145" s="318"/>
      <c r="M145" s="41"/>
      <c r="N145" s="230"/>
      <c r="O145" s="113"/>
    </row>
    <row r="146" spans="1:15" ht="18" customHeight="1" x14ac:dyDescent="0.2">
      <c r="A146" s="86"/>
      <c r="B146" s="230"/>
      <c r="C146" s="233"/>
      <c r="D146" s="551" t="s">
        <v>328</v>
      </c>
      <c r="E146" s="502"/>
      <c r="F146" s="535"/>
      <c r="G146" s="315"/>
      <c r="H146" s="315"/>
      <c r="I146" s="315"/>
      <c r="J146" s="315"/>
      <c r="K146" s="315"/>
      <c r="L146" s="318"/>
      <c r="M146" s="41"/>
      <c r="N146" s="230"/>
      <c r="O146" s="113"/>
    </row>
    <row r="147" spans="1:15" ht="18" customHeight="1" x14ac:dyDescent="0.2">
      <c r="A147" s="86"/>
      <c r="B147" s="230"/>
      <c r="C147" s="233"/>
      <c r="D147" s="556" t="s">
        <v>386</v>
      </c>
      <c r="E147" s="489"/>
      <c r="F147" s="490"/>
      <c r="G147" s="319">
        <f>SUM(G143:G146)</f>
        <v>0</v>
      </c>
      <c r="H147" s="319">
        <f>SUM(H143:H146)</f>
        <v>0</v>
      </c>
      <c r="I147" s="319">
        <f t="shared" ref="I147:L147" si="4">SUM(I143:I146)</f>
        <v>0</v>
      </c>
      <c r="J147" s="319">
        <f t="shared" si="4"/>
        <v>0</v>
      </c>
      <c r="K147" s="319">
        <f t="shared" si="4"/>
        <v>0</v>
      </c>
      <c r="L147" s="320">
        <f t="shared" si="4"/>
        <v>0</v>
      </c>
      <c r="M147" s="41"/>
      <c r="N147" s="230"/>
      <c r="O147" s="113"/>
    </row>
    <row r="148" spans="1:15" ht="9.9499999999999993" customHeight="1" x14ac:dyDescent="0.2">
      <c r="A148" s="86"/>
      <c r="B148" s="230"/>
      <c r="C148" s="233"/>
      <c r="D148" s="45"/>
      <c r="E148" s="41"/>
      <c r="F148" s="40"/>
      <c r="G148" s="40"/>
      <c r="H148" s="41"/>
      <c r="I148" s="41"/>
      <c r="J148" s="41"/>
      <c r="K148" s="47"/>
      <c r="L148" s="48"/>
      <c r="M148" s="41"/>
      <c r="N148" s="230"/>
      <c r="O148" s="113"/>
    </row>
    <row r="149" spans="1:15" ht="18" customHeight="1" x14ac:dyDescent="0.2">
      <c r="A149" s="86"/>
      <c r="B149" s="230"/>
      <c r="C149" s="233"/>
      <c r="D149" s="570" t="s">
        <v>488</v>
      </c>
      <c r="E149" s="571"/>
      <c r="F149" s="571"/>
      <c r="G149" s="559" t="s">
        <v>537</v>
      </c>
      <c r="H149" s="569"/>
      <c r="I149" s="559" t="s">
        <v>504</v>
      </c>
      <c r="J149" s="569"/>
      <c r="K149" s="559" t="s">
        <v>505</v>
      </c>
      <c r="L149" s="560"/>
      <c r="M149" s="41"/>
      <c r="N149" s="230"/>
      <c r="O149" s="113"/>
    </row>
    <row r="150" spans="1:15" ht="27.95" customHeight="1" x14ac:dyDescent="0.2">
      <c r="A150" s="86"/>
      <c r="B150" s="230"/>
      <c r="C150" s="233"/>
      <c r="D150" s="572"/>
      <c r="E150" s="573"/>
      <c r="F150" s="573"/>
      <c r="G150" s="576" t="s">
        <v>506</v>
      </c>
      <c r="H150" s="557" t="s">
        <v>538</v>
      </c>
      <c r="I150" s="557" t="s">
        <v>466</v>
      </c>
      <c r="J150" s="557" t="s">
        <v>497</v>
      </c>
      <c r="K150" s="557" t="s">
        <v>507</v>
      </c>
      <c r="L150" s="561" t="s">
        <v>499</v>
      </c>
      <c r="M150" s="41"/>
      <c r="N150" s="230"/>
      <c r="O150" s="113"/>
    </row>
    <row r="151" spans="1:15" ht="27.95" customHeight="1" x14ac:dyDescent="0.2">
      <c r="A151" s="86"/>
      <c r="B151" s="230"/>
      <c r="C151" s="233"/>
      <c r="D151" s="572"/>
      <c r="E151" s="573"/>
      <c r="F151" s="573" t="s">
        <v>338</v>
      </c>
      <c r="G151" s="577"/>
      <c r="H151" s="558"/>
      <c r="I151" s="557" t="s">
        <v>408</v>
      </c>
      <c r="J151" s="558" t="s">
        <v>408</v>
      </c>
      <c r="K151" s="557" t="s">
        <v>408</v>
      </c>
      <c r="L151" s="562" t="s">
        <v>408</v>
      </c>
      <c r="M151" s="41"/>
      <c r="N151" s="230"/>
      <c r="O151" s="113"/>
    </row>
    <row r="152" spans="1:15" ht="18" customHeight="1" x14ac:dyDescent="0.2">
      <c r="A152" s="86"/>
      <c r="B152" s="230"/>
      <c r="C152" s="233"/>
      <c r="D152" s="563" t="s">
        <v>193</v>
      </c>
      <c r="E152" s="564"/>
      <c r="F152" s="565"/>
      <c r="G152" s="330"/>
      <c r="H152" s="330"/>
      <c r="I152" s="330"/>
      <c r="J152" s="330"/>
      <c r="K152" s="330"/>
      <c r="L152" s="331"/>
      <c r="M152" s="41"/>
      <c r="N152" s="230"/>
      <c r="O152" s="113"/>
    </row>
    <row r="153" spans="1:15" ht="18" customHeight="1" x14ac:dyDescent="0.2">
      <c r="A153" s="86"/>
      <c r="B153" s="230"/>
      <c r="C153" s="233"/>
      <c r="D153" s="563" t="s">
        <v>255</v>
      </c>
      <c r="E153" s="564"/>
      <c r="F153" s="565"/>
      <c r="G153" s="330"/>
      <c r="H153" s="330"/>
      <c r="I153" s="330"/>
      <c r="J153" s="330"/>
      <c r="K153" s="330"/>
      <c r="L153" s="331"/>
      <c r="M153" s="41"/>
      <c r="N153" s="230"/>
      <c r="O153" s="113"/>
    </row>
    <row r="154" spans="1:15" ht="18" customHeight="1" x14ac:dyDescent="0.2">
      <c r="A154" s="86"/>
      <c r="B154" s="230"/>
      <c r="C154" s="233"/>
      <c r="D154" s="563" t="s">
        <v>194</v>
      </c>
      <c r="E154" s="564"/>
      <c r="F154" s="565"/>
      <c r="G154" s="330"/>
      <c r="H154" s="330"/>
      <c r="I154" s="330"/>
      <c r="J154" s="330"/>
      <c r="K154" s="330"/>
      <c r="L154" s="331"/>
      <c r="M154" s="41"/>
      <c r="N154" s="230"/>
      <c r="O154" s="113"/>
    </row>
    <row r="155" spans="1:15" ht="18" customHeight="1" x14ac:dyDescent="0.2">
      <c r="A155" s="86"/>
      <c r="B155" s="230"/>
      <c r="C155" s="233"/>
      <c r="D155" s="563" t="s">
        <v>328</v>
      </c>
      <c r="E155" s="564"/>
      <c r="F155" s="565"/>
      <c r="G155" s="330"/>
      <c r="H155" s="330"/>
      <c r="I155" s="330"/>
      <c r="J155" s="330"/>
      <c r="K155" s="330"/>
      <c r="L155" s="331"/>
      <c r="M155" s="41"/>
      <c r="N155" s="230"/>
      <c r="O155" s="113"/>
    </row>
    <row r="156" spans="1:15" ht="18" customHeight="1" x14ac:dyDescent="0.2">
      <c r="A156" s="86"/>
      <c r="B156" s="230"/>
      <c r="C156" s="233"/>
      <c r="D156" s="566" t="s">
        <v>387</v>
      </c>
      <c r="E156" s="567"/>
      <c r="F156" s="568"/>
      <c r="G156" s="332">
        <f t="shared" ref="G156:L156" si="5">SUM(G152:G155)</f>
        <v>0</v>
      </c>
      <c r="H156" s="332">
        <f t="shared" si="5"/>
        <v>0</v>
      </c>
      <c r="I156" s="332">
        <f t="shared" si="5"/>
        <v>0</v>
      </c>
      <c r="J156" s="332">
        <f t="shared" si="5"/>
        <v>0</v>
      </c>
      <c r="K156" s="332">
        <f t="shared" si="5"/>
        <v>0</v>
      </c>
      <c r="L156" s="333">
        <f t="shared" si="5"/>
        <v>0</v>
      </c>
      <c r="M156" s="41"/>
      <c r="N156" s="230"/>
      <c r="O156" s="113"/>
    </row>
    <row r="157" spans="1:15" ht="18" customHeight="1" x14ac:dyDescent="0.2">
      <c r="A157" s="86"/>
      <c r="B157" s="230"/>
      <c r="C157" s="233"/>
      <c r="D157" s="45"/>
      <c r="E157" s="41"/>
      <c r="F157" s="40"/>
      <c r="G157" s="40"/>
      <c r="H157" s="41"/>
      <c r="I157" s="41"/>
      <c r="J157" s="41"/>
      <c r="K157" s="47"/>
      <c r="L157" s="48"/>
      <c r="M157" s="41"/>
      <c r="N157" s="230"/>
      <c r="O157" s="113"/>
    </row>
    <row r="158" spans="1:15" ht="18" customHeight="1" x14ac:dyDescent="0.2">
      <c r="A158" s="97"/>
      <c r="B158" s="230"/>
      <c r="C158" s="233"/>
      <c r="D158" s="233"/>
      <c r="E158" s="233"/>
      <c r="F158" s="233"/>
      <c r="G158" s="233"/>
      <c r="H158" s="233"/>
      <c r="I158" s="233"/>
      <c r="J158" s="233"/>
      <c r="K158" s="233"/>
      <c r="L158" s="233"/>
      <c r="M158" s="47"/>
      <c r="N158" s="230"/>
      <c r="O158" s="113"/>
    </row>
    <row r="159" spans="1:15" ht="27.95" customHeight="1" x14ac:dyDescent="0.2">
      <c r="A159" s="97"/>
      <c r="B159" s="230"/>
      <c r="C159" s="233"/>
      <c r="D159" s="233"/>
      <c r="E159" s="233"/>
      <c r="F159" s="233"/>
      <c r="G159" s="233"/>
      <c r="H159" s="233"/>
      <c r="I159" s="233"/>
      <c r="J159" s="233"/>
      <c r="K159" s="233"/>
      <c r="L159" s="233"/>
      <c r="M159" s="47"/>
      <c r="N159" s="230"/>
      <c r="O159" s="113"/>
    </row>
    <row r="160" spans="1:15" ht="27.95" customHeight="1" x14ac:dyDescent="0.2">
      <c r="A160" s="97"/>
      <c r="B160" s="230"/>
      <c r="C160" s="233"/>
      <c r="D160" s="233"/>
      <c r="E160" s="233"/>
      <c r="F160" s="233"/>
      <c r="G160" s="233"/>
      <c r="H160" s="233"/>
      <c r="I160" s="233"/>
      <c r="J160" s="233"/>
      <c r="K160" s="233"/>
      <c r="L160" s="233"/>
      <c r="M160" s="47"/>
      <c r="N160" s="230"/>
      <c r="O160" s="113"/>
    </row>
    <row r="161" spans="1:15" ht="18" customHeight="1" x14ac:dyDescent="0.2">
      <c r="A161" s="97"/>
      <c r="B161" s="230"/>
      <c r="C161" s="233"/>
      <c r="D161" s="233"/>
      <c r="E161" s="233"/>
      <c r="F161" s="233"/>
      <c r="G161" s="233"/>
      <c r="H161" s="233"/>
      <c r="I161" s="233"/>
      <c r="J161" s="233"/>
      <c r="K161" s="233"/>
      <c r="L161" s="233"/>
      <c r="M161" s="47"/>
      <c r="N161" s="230"/>
      <c r="O161" s="113"/>
    </row>
    <row r="162" spans="1:15" ht="18" customHeight="1" x14ac:dyDescent="0.2">
      <c r="A162" s="97"/>
      <c r="B162" s="230"/>
      <c r="C162" s="233"/>
      <c r="D162" s="233"/>
      <c r="E162" s="233"/>
      <c r="F162" s="233"/>
      <c r="G162" s="233"/>
      <c r="H162" s="233"/>
      <c r="I162" s="233"/>
      <c r="J162" s="233"/>
      <c r="K162" s="233"/>
      <c r="L162" s="233"/>
      <c r="M162" s="47"/>
      <c r="N162" s="230"/>
      <c r="O162" s="113"/>
    </row>
    <row r="163" spans="1:15" ht="18" customHeight="1" x14ac:dyDescent="0.2">
      <c r="A163" s="97"/>
      <c r="B163" s="230"/>
      <c r="C163" s="233"/>
      <c r="D163" s="233"/>
      <c r="E163" s="233"/>
      <c r="F163" s="233"/>
      <c r="G163" s="233"/>
      <c r="H163" s="233"/>
      <c r="I163" s="233"/>
      <c r="J163" s="233"/>
      <c r="K163" s="233"/>
      <c r="L163" s="233"/>
      <c r="M163" s="47"/>
      <c r="N163" s="230"/>
      <c r="O163" s="113"/>
    </row>
    <row r="164" spans="1:15" ht="18" customHeight="1" x14ac:dyDescent="0.2">
      <c r="A164" s="97"/>
      <c r="B164" s="230"/>
      <c r="C164" s="233"/>
      <c r="D164" s="233"/>
      <c r="E164" s="233"/>
      <c r="F164" s="233"/>
      <c r="G164" s="233"/>
      <c r="H164" s="233"/>
      <c r="I164" s="233"/>
      <c r="J164" s="233"/>
      <c r="K164" s="233"/>
      <c r="L164" s="233"/>
      <c r="M164" s="47"/>
      <c r="N164" s="230"/>
      <c r="O164" s="113"/>
    </row>
    <row r="165" spans="1:15" ht="18" customHeight="1" x14ac:dyDescent="0.2">
      <c r="A165" s="97"/>
      <c r="B165" s="230"/>
      <c r="C165" s="233"/>
      <c r="D165" s="233"/>
      <c r="E165" s="233"/>
      <c r="F165" s="233"/>
      <c r="G165" s="233"/>
      <c r="H165" s="233"/>
      <c r="I165" s="233"/>
      <c r="J165" s="233"/>
      <c r="K165" s="233"/>
      <c r="L165" s="233"/>
      <c r="M165" s="47"/>
      <c r="N165" s="230"/>
      <c r="O165" s="113"/>
    </row>
    <row r="166" spans="1:15" ht="18" customHeight="1" x14ac:dyDescent="0.2">
      <c r="A166" s="97"/>
      <c r="B166" s="230"/>
      <c r="C166" s="233"/>
      <c r="D166" s="233"/>
      <c r="E166" s="233"/>
      <c r="F166" s="233"/>
      <c r="G166" s="233"/>
      <c r="H166" s="233"/>
      <c r="I166" s="233"/>
      <c r="J166" s="233"/>
      <c r="K166" s="233"/>
      <c r="L166" s="233"/>
      <c r="M166" s="47"/>
      <c r="N166" s="230"/>
      <c r="O166" s="113"/>
    </row>
    <row r="167" spans="1:15" ht="18" customHeight="1" x14ac:dyDescent="0.2">
      <c r="A167" s="97"/>
      <c r="B167" s="230"/>
      <c r="C167" s="233"/>
      <c r="D167" s="233"/>
      <c r="E167" s="233"/>
      <c r="F167" s="233"/>
      <c r="G167" s="233"/>
      <c r="H167" s="233"/>
      <c r="I167" s="233"/>
      <c r="J167" s="233"/>
      <c r="K167" s="233"/>
      <c r="L167" s="233"/>
      <c r="M167" s="47"/>
      <c r="N167" s="230"/>
      <c r="O167" s="113"/>
    </row>
    <row r="168" spans="1:15" ht="18" customHeight="1" x14ac:dyDescent="0.2">
      <c r="A168" s="97"/>
      <c r="B168" s="230"/>
      <c r="C168" s="233"/>
      <c r="D168" s="233"/>
      <c r="E168" s="233"/>
      <c r="F168" s="233"/>
      <c r="G168" s="233"/>
      <c r="H168" s="233"/>
      <c r="I168" s="233"/>
      <c r="J168" s="233"/>
      <c r="K168" s="233"/>
      <c r="L168" s="233"/>
      <c r="M168" s="47"/>
      <c r="N168" s="230"/>
      <c r="O168" s="113"/>
    </row>
    <row r="169" spans="1:15" ht="18" customHeight="1" x14ac:dyDescent="0.2">
      <c r="A169" s="97"/>
      <c r="B169" s="230"/>
      <c r="C169" s="233"/>
      <c r="D169" s="233"/>
      <c r="E169" s="233"/>
      <c r="F169" s="233"/>
      <c r="G169" s="233"/>
      <c r="H169" s="233"/>
      <c r="I169" s="233"/>
      <c r="J169" s="233"/>
      <c r="K169" s="233"/>
      <c r="L169" s="233"/>
      <c r="M169" s="47"/>
      <c r="N169" s="230"/>
      <c r="O169" s="113"/>
    </row>
    <row r="170" spans="1:15" ht="18" customHeight="1" x14ac:dyDescent="0.2">
      <c r="A170" s="97"/>
      <c r="B170" s="230"/>
      <c r="C170" s="233"/>
      <c r="D170" s="233"/>
      <c r="E170" s="233"/>
      <c r="F170" s="233"/>
      <c r="G170" s="233"/>
      <c r="H170" s="233"/>
      <c r="I170" s="233"/>
      <c r="J170" s="233"/>
      <c r="K170" s="233"/>
      <c r="L170" s="233"/>
      <c r="M170" s="47"/>
      <c r="N170" s="230"/>
      <c r="O170" s="113"/>
    </row>
    <row r="171" spans="1:15" ht="18" customHeight="1" x14ac:dyDescent="0.2">
      <c r="A171" s="97"/>
      <c r="B171" s="230"/>
      <c r="C171" s="233"/>
      <c r="D171" s="233"/>
      <c r="E171" s="233"/>
      <c r="F171" s="233"/>
      <c r="G171" s="233"/>
      <c r="H171" s="233"/>
      <c r="I171" s="233"/>
      <c r="J171" s="233"/>
      <c r="K171" s="233"/>
      <c r="L171" s="233"/>
      <c r="M171" s="47"/>
      <c r="N171" s="230"/>
      <c r="O171" s="113"/>
    </row>
    <row r="172" spans="1:15" ht="18" customHeight="1" x14ac:dyDescent="0.2">
      <c r="A172" s="97"/>
      <c r="B172" s="230"/>
      <c r="C172" s="233"/>
      <c r="D172" s="233"/>
      <c r="E172" s="233"/>
      <c r="F172" s="233"/>
      <c r="G172" s="233"/>
      <c r="H172" s="233"/>
      <c r="I172" s="233"/>
      <c r="J172" s="233"/>
      <c r="K172" s="233"/>
      <c r="L172" s="233"/>
      <c r="M172" s="47"/>
      <c r="N172" s="230"/>
      <c r="O172" s="113"/>
    </row>
    <row r="173" spans="1:15" ht="18" customHeight="1" x14ac:dyDescent="0.2">
      <c r="A173" s="97"/>
      <c r="B173" s="230"/>
      <c r="C173" s="233"/>
      <c r="D173" s="233"/>
      <c r="E173" s="233"/>
      <c r="F173" s="233"/>
      <c r="G173" s="233"/>
      <c r="H173" s="233"/>
      <c r="I173" s="233"/>
      <c r="J173" s="233"/>
      <c r="K173" s="233"/>
      <c r="L173" s="233"/>
      <c r="M173" s="47"/>
      <c r="N173" s="230"/>
      <c r="O173" s="113"/>
    </row>
    <row r="174" spans="1:15" ht="18" customHeight="1" x14ac:dyDescent="0.2">
      <c r="A174" s="97"/>
      <c r="B174" s="230"/>
      <c r="C174" s="233"/>
      <c r="D174" s="233"/>
      <c r="E174" s="233"/>
      <c r="F174" s="233"/>
      <c r="G174" s="233"/>
      <c r="H174" s="233"/>
      <c r="I174" s="233"/>
      <c r="J174" s="233"/>
      <c r="K174" s="233"/>
      <c r="L174" s="233"/>
      <c r="M174" s="47"/>
      <c r="N174" s="230"/>
      <c r="O174" s="113"/>
    </row>
    <row r="175" spans="1:15" ht="18" customHeight="1" x14ac:dyDescent="0.2">
      <c r="A175" s="97"/>
      <c r="B175" s="230"/>
      <c r="C175" s="233"/>
      <c r="D175" s="233"/>
      <c r="E175" s="233"/>
      <c r="F175" s="233"/>
      <c r="G175" s="233"/>
      <c r="H175" s="233"/>
      <c r="I175" s="233"/>
      <c r="J175" s="233"/>
      <c r="K175" s="233"/>
      <c r="L175" s="233"/>
      <c r="M175" s="47"/>
      <c r="N175" s="230"/>
      <c r="O175" s="113"/>
    </row>
    <row r="176" spans="1:15" s="86" customFormat="1" ht="9.9499999999999993" customHeight="1" x14ac:dyDescent="0.2">
      <c r="B176" s="230"/>
      <c r="C176" s="40"/>
      <c r="D176" s="407">
        <f ca="1">NOW()</f>
        <v>43901.417406828703</v>
      </c>
      <c r="E176" s="408"/>
      <c r="F176" s="47"/>
      <c r="G176" s="47"/>
      <c r="H176" s="47"/>
      <c r="I176" s="47"/>
      <c r="J176" s="84"/>
      <c r="K176" s="84"/>
      <c r="L176" s="48" t="str">
        <f>CONCATENATE("Specifieke informatie C, ",LOWER(A135))</f>
        <v>Specifieke informatie C, pagina 4</v>
      </c>
      <c r="M176" s="40"/>
      <c r="N176" s="230"/>
      <c r="O176" s="113"/>
    </row>
    <row r="177" spans="1:19" x14ac:dyDescent="0.2">
      <c r="A177" s="119"/>
      <c r="B177" s="230"/>
      <c r="C177" s="230"/>
      <c r="D177" s="230"/>
      <c r="E177" s="230"/>
      <c r="F177" s="230"/>
      <c r="G177" s="230"/>
      <c r="H177" s="230"/>
      <c r="I177" s="230"/>
      <c r="J177" s="230"/>
      <c r="K177" s="230"/>
      <c r="L177" s="230"/>
      <c r="M177" s="230"/>
      <c r="N177" s="230"/>
      <c r="O177" s="113"/>
    </row>
    <row r="178" spans="1:19" s="113" customFormat="1" ht="18" customHeight="1" x14ac:dyDescent="0.2">
      <c r="A178" s="237" t="s">
        <v>192</v>
      </c>
      <c r="B178" s="235"/>
      <c r="C178" s="236"/>
      <c r="D178" s="41" t="str">
        <f>CONCATENATE("KWARTAALSTAAT ZVW ", jaar_id," ",kwartaal_id,"E KWARTAAL")</f>
        <v>KWARTAALSTAAT ZVW 2020 1E KWARTAAL</v>
      </c>
      <c r="E178" s="40"/>
      <c r="F178" s="40"/>
      <c r="G178" s="40"/>
      <c r="H178" s="40"/>
      <c r="I178" s="40"/>
      <c r="J178" s="40"/>
      <c r="K178" s="40"/>
      <c r="L178" s="40"/>
      <c r="M178" s="112"/>
      <c r="N178" s="235"/>
    </row>
    <row r="179" spans="1:19" s="113" customFormat="1" ht="18" customHeight="1" x14ac:dyDescent="0.2">
      <c r="A179" s="238"/>
      <c r="B179" s="235"/>
      <c r="C179" s="114"/>
      <c r="D179" s="41" t="s">
        <v>417</v>
      </c>
      <c r="E179" s="41"/>
      <c r="F179" s="41"/>
      <c r="G179" s="41"/>
      <c r="H179" s="41"/>
      <c r="I179" s="41"/>
      <c r="J179" s="41"/>
      <c r="K179" s="41"/>
      <c r="L179" s="41"/>
      <c r="M179" s="112"/>
      <c r="N179" s="235"/>
    </row>
    <row r="180" spans="1:19" ht="18" customHeight="1" x14ac:dyDescent="0.2">
      <c r="A180" s="86"/>
      <c r="B180" s="230"/>
      <c r="C180" s="233"/>
      <c r="D180" s="41" t="str">
        <f>IF(naw_uzovi_zorgverzekeraar&lt;&gt;"0000",CONCATENATE(UPPER(naw_naam_zorgverzekeraar),", ",UPPER(naw_plaats_zorgverzekeraar)),"")</f>
        <v/>
      </c>
      <c r="E180" s="41"/>
      <c r="F180" s="41"/>
      <c r="G180" s="41"/>
      <c r="H180" s="41"/>
      <c r="I180" s="41"/>
      <c r="J180" s="41"/>
      <c r="K180" s="41"/>
      <c r="L180" s="42" t="str">
        <f>CONCATENATE("UZOVI: ",naw_uzovi_zorgverzekeraar)</f>
        <v>UZOVI: 0000</v>
      </c>
      <c r="M180" s="41"/>
      <c r="N180" s="230"/>
      <c r="O180" s="113"/>
    </row>
    <row r="181" spans="1:19" ht="18" customHeight="1" x14ac:dyDescent="0.2">
      <c r="A181" s="86"/>
      <c r="B181" s="230"/>
      <c r="C181" s="233"/>
      <c r="D181" s="80" t="s">
        <v>248</v>
      </c>
      <c r="E181" s="41"/>
      <c r="F181" s="40"/>
      <c r="G181" s="40"/>
      <c r="H181" s="41"/>
      <c r="I181" s="41"/>
      <c r="J181" s="41"/>
      <c r="K181" s="47"/>
      <c r="L181" s="48"/>
      <c r="M181" s="41"/>
      <c r="N181" s="230"/>
      <c r="O181" s="113"/>
    </row>
    <row r="182" spans="1:19" ht="18" customHeight="1" x14ac:dyDescent="0.2">
      <c r="A182" s="86"/>
      <c r="B182" s="230"/>
      <c r="C182" s="233"/>
      <c r="D182" s="80"/>
      <c r="E182" s="41"/>
      <c r="F182" s="40"/>
      <c r="G182" s="40"/>
      <c r="H182" s="41"/>
      <c r="I182" s="41"/>
      <c r="J182" s="41"/>
      <c r="K182" s="47"/>
      <c r="L182" s="48"/>
      <c r="M182" s="41"/>
      <c r="N182" s="230"/>
      <c r="O182" s="113"/>
    </row>
    <row r="183" spans="1:19" s="107" customFormat="1" ht="18" customHeight="1" x14ac:dyDescent="0.2">
      <c r="B183" s="235"/>
      <c r="C183" s="114"/>
      <c r="D183" s="116" t="s">
        <v>419</v>
      </c>
      <c r="E183" s="114"/>
      <c r="F183" s="114"/>
      <c r="G183" s="114"/>
      <c r="H183" s="114"/>
      <c r="I183" s="114"/>
      <c r="J183" s="79"/>
      <c r="K183" s="79"/>
      <c r="L183" s="79"/>
      <c r="M183" s="112"/>
      <c r="N183" s="235"/>
      <c r="O183" s="113"/>
      <c r="P183" s="101"/>
      <c r="Q183" s="101"/>
      <c r="R183" s="101"/>
      <c r="S183" s="101"/>
    </row>
    <row r="184" spans="1:19" ht="27.95" customHeight="1" x14ac:dyDescent="0.2">
      <c r="A184" s="97"/>
      <c r="B184" s="230"/>
      <c r="C184" s="233"/>
      <c r="D184" s="552" t="s">
        <v>35</v>
      </c>
      <c r="E184" s="541"/>
      <c r="F184" s="541"/>
      <c r="G184" s="541"/>
      <c r="H184" s="541"/>
      <c r="I184" s="541"/>
      <c r="J184" s="541"/>
      <c r="K184" s="542"/>
      <c r="L184" s="554" t="s">
        <v>539</v>
      </c>
      <c r="M184" s="40"/>
      <c r="N184" s="230"/>
      <c r="O184" s="113"/>
    </row>
    <row r="185" spans="1:19" ht="27.95" customHeight="1" x14ac:dyDescent="0.2">
      <c r="A185" s="97"/>
      <c r="B185" s="230"/>
      <c r="C185" s="233"/>
      <c r="D185" s="553"/>
      <c r="E185" s="508"/>
      <c r="F185" s="508"/>
      <c r="G185" s="508"/>
      <c r="H185" s="508"/>
      <c r="I185" s="508"/>
      <c r="J185" s="508"/>
      <c r="K185" s="509"/>
      <c r="L185" s="555" t="s">
        <v>408</v>
      </c>
      <c r="M185" s="40"/>
      <c r="N185" s="230"/>
      <c r="O185" s="113"/>
    </row>
    <row r="186" spans="1:19" ht="18" customHeight="1" x14ac:dyDescent="0.2">
      <c r="A186" s="97"/>
      <c r="B186" s="230"/>
      <c r="C186" s="233"/>
      <c r="D186" s="321" t="s">
        <v>420</v>
      </c>
      <c r="E186" s="322"/>
      <c r="F186" s="322"/>
      <c r="G186" s="322"/>
      <c r="H186" s="322"/>
      <c r="I186" s="322"/>
      <c r="J186" s="322"/>
      <c r="K186" s="323"/>
      <c r="L186" s="324"/>
      <c r="M186" s="40"/>
      <c r="N186" s="230"/>
      <c r="O186" s="113"/>
    </row>
    <row r="187" spans="1:19" ht="18" customHeight="1" x14ac:dyDescent="0.2">
      <c r="A187" s="97"/>
      <c r="B187" s="230"/>
      <c r="C187" s="233"/>
      <c r="D187" s="325" t="s">
        <v>36</v>
      </c>
      <c r="E187" s="326"/>
      <c r="F187" s="326"/>
      <c r="G187" s="326"/>
      <c r="H187" s="326"/>
      <c r="I187" s="326"/>
      <c r="J187" s="326"/>
      <c r="K187" s="327"/>
      <c r="L187" s="328">
        <f>SUM(L186:L186)</f>
        <v>0</v>
      </c>
      <c r="M187" s="40"/>
      <c r="N187" s="230"/>
      <c r="O187" s="113"/>
    </row>
    <row r="188" spans="1:19" s="107" customFormat="1" ht="18" customHeight="1" x14ac:dyDescent="0.2">
      <c r="B188" s="235"/>
      <c r="C188" s="114"/>
      <c r="D188" s="116"/>
      <c r="E188" s="114"/>
      <c r="F188" s="114"/>
      <c r="G188" s="114"/>
      <c r="H188" s="114"/>
      <c r="I188" s="114"/>
      <c r="J188" s="79"/>
      <c r="K188" s="79"/>
      <c r="L188" s="79"/>
      <c r="M188" s="112"/>
      <c r="N188" s="235"/>
      <c r="O188" s="113"/>
      <c r="P188" s="101"/>
      <c r="Q188" s="101"/>
      <c r="R188" s="101"/>
      <c r="S188" s="101"/>
    </row>
    <row r="189" spans="1:19" s="86" customFormat="1" ht="27.95" customHeight="1" x14ac:dyDescent="0.2">
      <c r="B189" s="230"/>
      <c r="C189" s="40"/>
      <c r="D189" s="552" t="s">
        <v>356</v>
      </c>
      <c r="E189" s="541"/>
      <c r="F189" s="541"/>
      <c r="G189" s="541"/>
      <c r="H189" s="541"/>
      <c r="I189" s="541"/>
      <c r="J189" s="541"/>
      <c r="K189" s="542"/>
      <c r="L189" s="554" t="s">
        <v>539</v>
      </c>
      <c r="M189" s="40"/>
      <c r="N189" s="230"/>
      <c r="O189" s="113"/>
    </row>
    <row r="190" spans="1:19" s="86" customFormat="1" ht="27.95" customHeight="1" x14ac:dyDescent="0.2">
      <c r="B190" s="230"/>
      <c r="C190" s="40"/>
      <c r="D190" s="553"/>
      <c r="E190" s="508"/>
      <c r="F190" s="508"/>
      <c r="G190" s="508"/>
      <c r="H190" s="508"/>
      <c r="I190" s="508"/>
      <c r="J190" s="508"/>
      <c r="K190" s="509"/>
      <c r="L190" s="555" t="s">
        <v>408</v>
      </c>
      <c r="M190" s="40"/>
      <c r="N190" s="230"/>
      <c r="O190" s="113"/>
    </row>
    <row r="191" spans="1:19" s="86" customFormat="1" ht="18" customHeight="1" x14ac:dyDescent="0.2">
      <c r="B191" s="230"/>
      <c r="C191" s="40"/>
      <c r="D191" s="585" t="s">
        <v>364</v>
      </c>
      <c r="E191" s="586"/>
      <c r="F191" s="586"/>
      <c r="G191" s="586"/>
      <c r="H191" s="586"/>
      <c r="I191" s="586"/>
      <c r="J191" s="586"/>
      <c r="K191" s="587"/>
      <c r="L191" s="329"/>
      <c r="M191" s="40"/>
      <c r="N191" s="230"/>
      <c r="O191" s="113"/>
    </row>
    <row r="192" spans="1:19" s="86" customFormat="1" ht="18" customHeight="1" x14ac:dyDescent="0.2">
      <c r="B192" s="230"/>
      <c r="C192" s="40"/>
      <c r="D192" s="501" t="s">
        <v>365</v>
      </c>
      <c r="E192" s="502"/>
      <c r="F192" s="502"/>
      <c r="G192" s="502"/>
      <c r="H192" s="502"/>
      <c r="I192" s="502"/>
      <c r="J192" s="502"/>
      <c r="K192" s="503"/>
      <c r="L192" s="316"/>
      <c r="M192" s="40"/>
      <c r="N192" s="230"/>
      <c r="O192" s="113"/>
    </row>
    <row r="193" spans="2:15" s="86" customFormat="1" ht="18" customHeight="1" x14ac:dyDescent="0.2">
      <c r="B193" s="230"/>
      <c r="C193" s="40"/>
      <c r="D193" s="501" t="s">
        <v>366</v>
      </c>
      <c r="E193" s="502"/>
      <c r="F193" s="502"/>
      <c r="G193" s="502"/>
      <c r="H193" s="502"/>
      <c r="I193" s="502"/>
      <c r="J193" s="502"/>
      <c r="K193" s="503"/>
      <c r="L193" s="316"/>
      <c r="M193" s="40"/>
      <c r="N193" s="230"/>
      <c r="O193" s="113"/>
    </row>
    <row r="194" spans="2:15" s="86" customFormat="1" ht="18" customHeight="1" x14ac:dyDescent="0.2">
      <c r="B194" s="230"/>
      <c r="C194" s="40"/>
      <c r="D194" s="501" t="s">
        <v>367</v>
      </c>
      <c r="E194" s="502"/>
      <c r="F194" s="502"/>
      <c r="G194" s="502"/>
      <c r="H194" s="502"/>
      <c r="I194" s="502"/>
      <c r="J194" s="502"/>
      <c r="K194" s="503"/>
      <c r="L194" s="316"/>
      <c r="M194" s="40"/>
      <c r="N194" s="230"/>
      <c r="O194" s="113"/>
    </row>
    <row r="195" spans="2:15" s="86" customFormat="1" ht="18" customHeight="1" x14ac:dyDescent="0.2">
      <c r="B195" s="230"/>
      <c r="C195" s="40"/>
      <c r="D195" s="501" t="s">
        <v>357</v>
      </c>
      <c r="E195" s="502"/>
      <c r="F195" s="502"/>
      <c r="G195" s="502"/>
      <c r="H195" s="502"/>
      <c r="I195" s="502"/>
      <c r="J195" s="502"/>
      <c r="K195" s="503"/>
      <c r="L195" s="316"/>
      <c r="M195" s="40"/>
      <c r="N195" s="230"/>
      <c r="O195" s="113"/>
    </row>
    <row r="196" spans="2:15" s="86" customFormat="1" ht="18" customHeight="1" x14ac:dyDescent="0.2">
      <c r="B196" s="230"/>
      <c r="C196" s="40"/>
      <c r="D196" s="501" t="s">
        <v>358</v>
      </c>
      <c r="E196" s="502"/>
      <c r="F196" s="502"/>
      <c r="G196" s="502"/>
      <c r="H196" s="502"/>
      <c r="I196" s="502"/>
      <c r="J196" s="502"/>
      <c r="K196" s="503"/>
      <c r="L196" s="316"/>
      <c r="M196" s="40"/>
      <c r="N196" s="230"/>
      <c r="O196" s="113"/>
    </row>
    <row r="197" spans="2:15" s="86" customFormat="1" ht="18" customHeight="1" x14ac:dyDescent="0.2">
      <c r="B197" s="230"/>
      <c r="C197" s="40"/>
      <c r="D197" s="501" t="s">
        <v>359</v>
      </c>
      <c r="E197" s="502"/>
      <c r="F197" s="502"/>
      <c r="G197" s="502"/>
      <c r="H197" s="502"/>
      <c r="I197" s="502"/>
      <c r="J197" s="502"/>
      <c r="K197" s="503"/>
      <c r="L197" s="316"/>
      <c r="M197" s="40"/>
      <c r="N197" s="230"/>
      <c r="O197" s="113"/>
    </row>
    <row r="198" spans="2:15" s="86" customFormat="1" ht="18" customHeight="1" x14ac:dyDescent="0.2">
      <c r="B198" s="230"/>
      <c r="C198" s="40"/>
      <c r="D198" s="510" t="s">
        <v>360</v>
      </c>
      <c r="E198" s="511"/>
      <c r="F198" s="511"/>
      <c r="G198" s="511"/>
      <c r="H198" s="511"/>
      <c r="I198" s="511"/>
      <c r="J198" s="511"/>
      <c r="K198" s="512"/>
      <c r="L198" s="314">
        <f>SUM(L191:L197)</f>
        <v>0</v>
      </c>
      <c r="M198" s="40"/>
      <c r="N198" s="230"/>
      <c r="O198" s="113"/>
    </row>
    <row r="199" spans="2:15" s="86" customFormat="1" ht="18" customHeight="1" x14ac:dyDescent="0.2">
      <c r="B199" s="230"/>
      <c r="C199" s="40"/>
      <c r="D199" s="229"/>
      <c r="E199" s="47"/>
      <c r="F199" s="47"/>
      <c r="G199" s="47"/>
      <c r="H199" s="47"/>
      <c r="I199" s="47"/>
      <c r="J199" s="84"/>
      <c r="K199" s="84"/>
      <c r="L199" s="48"/>
      <c r="M199" s="40"/>
      <c r="N199" s="230"/>
      <c r="O199" s="113"/>
    </row>
    <row r="200" spans="2:15" s="86" customFormat="1" ht="27.95" customHeight="1" x14ac:dyDescent="0.2">
      <c r="B200" s="230"/>
      <c r="C200" s="40"/>
      <c r="D200" s="504" t="s">
        <v>361</v>
      </c>
      <c r="E200" s="505"/>
      <c r="F200" s="505"/>
      <c r="G200" s="505"/>
      <c r="H200" s="505"/>
      <c r="I200" s="505"/>
      <c r="J200" s="505"/>
      <c r="K200" s="506"/>
      <c r="L200" s="499" t="s">
        <v>539</v>
      </c>
      <c r="M200" s="40"/>
      <c r="N200" s="230"/>
      <c r="O200" s="113"/>
    </row>
    <row r="201" spans="2:15" s="86" customFormat="1" ht="27.95" customHeight="1" x14ac:dyDescent="0.2">
      <c r="B201" s="230"/>
      <c r="C201" s="40"/>
      <c r="D201" s="507"/>
      <c r="E201" s="508"/>
      <c r="F201" s="508"/>
      <c r="G201" s="508"/>
      <c r="H201" s="508"/>
      <c r="I201" s="508"/>
      <c r="J201" s="508"/>
      <c r="K201" s="509"/>
      <c r="L201" s="500" t="s">
        <v>408</v>
      </c>
      <c r="M201" s="40"/>
      <c r="N201" s="230"/>
      <c r="O201" s="113"/>
    </row>
    <row r="202" spans="2:15" s="86" customFormat="1" ht="18" customHeight="1" x14ac:dyDescent="0.2">
      <c r="B202" s="230"/>
      <c r="C202" s="40"/>
      <c r="D202" s="501" t="s">
        <v>521</v>
      </c>
      <c r="E202" s="502"/>
      <c r="F202" s="502"/>
      <c r="G202" s="502"/>
      <c r="H202" s="502"/>
      <c r="I202" s="502"/>
      <c r="J202" s="502"/>
      <c r="K202" s="503"/>
      <c r="L202" s="316"/>
      <c r="M202" s="40"/>
      <c r="N202" s="230"/>
      <c r="O202" s="113"/>
    </row>
    <row r="203" spans="2:15" s="86" customFormat="1" ht="18" customHeight="1" x14ac:dyDescent="0.2">
      <c r="B203" s="230"/>
      <c r="C203" s="40"/>
      <c r="D203" s="501" t="s">
        <v>522</v>
      </c>
      <c r="E203" s="502"/>
      <c r="F203" s="502"/>
      <c r="G203" s="502"/>
      <c r="H203" s="502"/>
      <c r="I203" s="502"/>
      <c r="J203" s="502"/>
      <c r="K203" s="503"/>
      <c r="L203" s="316"/>
      <c r="M203" s="40"/>
      <c r="N203" s="230"/>
      <c r="O203" s="113"/>
    </row>
    <row r="204" spans="2:15" s="86" customFormat="1" ht="20.100000000000001" customHeight="1" x14ac:dyDescent="0.2">
      <c r="B204" s="230"/>
      <c r="C204" s="40"/>
      <c r="D204" s="510" t="s">
        <v>362</v>
      </c>
      <c r="E204" s="511"/>
      <c r="F204" s="511"/>
      <c r="G204" s="511"/>
      <c r="H204" s="511"/>
      <c r="I204" s="511"/>
      <c r="J204" s="511"/>
      <c r="K204" s="512"/>
      <c r="L204" s="314">
        <f>SUM(L202:L203)</f>
        <v>0</v>
      </c>
      <c r="M204" s="40"/>
      <c r="N204" s="230"/>
      <c r="O204" s="113"/>
    </row>
    <row r="205" spans="2:15" s="86" customFormat="1" ht="18" customHeight="1" x14ac:dyDescent="0.2">
      <c r="B205" s="230"/>
      <c r="C205" s="40"/>
      <c r="D205" s="229"/>
      <c r="E205" s="47"/>
      <c r="F205" s="47"/>
      <c r="G205" s="47"/>
      <c r="H205" s="47"/>
      <c r="I205" s="47"/>
      <c r="J205" s="84"/>
      <c r="K205" s="84"/>
      <c r="L205" s="48"/>
      <c r="M205" s="40"/>
      <c r="N205" s="230"/>
      <c r="O205" s="113"/>
    </row>
    <row r="206" spans="2:15" s="86" customFormat="1" ht="18" customHeight="1" x14ac:dyDescent="0.2">
      <c r="B206" s="230"/>
      <c r="C206" s="40"/>
      <c r="D206" s="241"/>
      <c r="E206" s="47"/>
      <c r="F206" s="47"/>
      <c r="G206" s="47"/>
      <c r="H206" s="47"/>
      <c r="I206" s="47"/>
      <c r="J206" s="84"/>
      <c r="K206" s="84"/>
      <c r="L206" s="48"/>
      <c r="M206" s="40"/>
      <c r="N206" s="230"/>
      <c r="O206" s="113"/>
    </row>
    <row r="207" spans="2:15" s="86" customFormat="1" ht="18" customHeight="1" x14ac:dyDescent="0.2">
      <c r="B207" s="230"/>
      <c r="C207" s="40"/>
      <c r="D207" s="241"/>
      <c r="E207" s="47"/>
      <c r="F207" s="47"/>
      <c r="G207" s="47"/>
      <c r="H207" s="47"/>
      <c r="I207" s="47"/>
      <c r="J207" s="84"/>
      <c r="K207" s="84"/>
      <c r="L207" s="48"/>
      <c r="M207" s="40"/>
      <c r="N207" s="230"/>
      <c r="O207" s="113"/>
    </row>
    <row r="208" spans="2:15" s="86" customFormat="1" ht="18" customHeight="1" x14ac:dyDescent="0.2">
      <c r="B208" s="230"/>
      <c r="C208" s="40"/>
      <c r="D208" s="240"/>
      <c r="E208" s="47"/>
      <c r="F208" s="47"/>
      <c r="G208" s="47"/>
      <c r="H208" s="47"/>
      <c r="I208" s="47"/>
      <c r="J208" s="84"/>
      <c r="K208" s="84"/>
      <c r="L208" s="48"/>
      <c r="M208" s="40"/>
      <c r="N208" s="230"/>
      <c r="O208" s="113"/>
    </row>
    <row r="209" spans="1:15" s="86" customFormat="1" ht="18" customHeight="1" x14ac:dyDescent="0.2">
      <c r="B209" s="230"/>
      <c r="C209" s="40"/>
      <c r="D209" s="240"/>
      <c r="E209" s="47"/>
      <c r="F209" s="47"/>
      <c r="G209" s="47"/>
      <c r="H209" s="47"/>
      <c r="I209" s="47"/>
      <c r="J209" s="84"/>
      <c r="K209" s="84"/>
      <c r="L209" s="48"/>
      <c r="M209" s="40"/>
      <c r="N209" s="230"/>
      <c r="O209" s="113"/>
    </row>
    <row r="210" spans="1:15" s="86" customFormat="1" ht="18" customHeight="1" x14ac:dyDescent="0.2">
      <c r="B210" s="230"/>
      <c r="C210" s="40"/>
      <c r="D210" s="240"/>
      <c r="E210" s="47"/>
      <c r="F210" s="47"/>
      <c r="G210" s="47"/>
      <c r="H210" s="47"/>
      <c r="I210" s="47"/>
      <c r="J210" s="84"/>
      <c r="K210" s="84"/>
      <c r="L210" s="48"/>
      <c r="M210" s="40"/>
      <c r="N210" s="230"/>
      <c r="O210" s="113"/>
    </row>
    <row r="211" spans="1:15" s="86" customFormat="1" ht="18" customHeight="1" x14ac:dyDescent="0.2">
      <c r="B211" s="230"/>
      <c r="C211" s="40"/>
      <c r="D211" s="240"/>
      <c r="E211" s="47"/>
      <c r="F211" s="47"/>
      <c r="G211" s="47"/>
      <c r="H211" s="47"/>
      <c r="I211" s="47"/>
      <c r="J211" s="84"/>
      <c r="K211" s="84"/>
      <c r="L211" s="48"/>
      <c r="M211" s="40"/>
      <c r="N211" s="230"/>
      <c r="O211" s="113"/>
    </row>
    <row r="212" spans="1:15" s="86" customFormat="1" ht="18" customHeight="1" x14ac:dyDescent="0.2">
      <c r="B212" s="230"/>
      <c r="C212" s="40"/>
      <c r="D212" s="240"/>
      <c r="E212" s="47"/>
      <c r="F212" s="47"/>
      <c r="G212" s="47"/>
      <c r="H212" s="47"/>
      <c r="I212" s="47"/>
      <c r="J212" s="84"/>
      <c r="K212" s="84"/>
      <c r="L212" s="48"/>
      <c r="M212" s="40"/>
      <c r="N212" s="230"/>
      <c r="O212" s="113"/>
    </row>
    <row r="213" spans="1:15" s="86" customFormat="1" ht="18" customHeight="1" x14ac:dyDescent="0.2">
      <c r="B213" s="230"/>
      <c r="C213" s="40"/>
      <c r="D213" s="240"/>
      <c r="E213" s="47"/>
      <c r="F213" s="47"/>
      <c r="G213" s="47"/>
      <c r="H213" s="47"/>
      <c r="I213" s="47"/>
      <c r="J213" s="84"/>
      <c r="K213" s="84"/>
      <c r="L213" s="48"/>
      <c r="M213" s="40"/>
      <c r="N213" s="230"/>
      <c r="O213" s="113"/>
    </row>
    <row r="214" spans="1:15" s="86" customFormat="1" ht="18" customHeight="1" x14ac:dyDescent="0.2">
      <c r="B214" s="230"/>
      <c r="C214" s="40"/>
      <c r="D214" s="240"/>
      <c r="E214" s="47"/>
      <c r="F214" s="47"/>
      <c r="G214" s="47"/>
      <c r="H214" s="47"/>
      <c r="I214" s="47"/>
      <c r="J214" s="84"/>
      <c r="K214" s="84"/>
      <c r="L214" s="48"/>
      <c r="M214" s="40"/>
      <c r="N214" s="230"/>
      <c r="O214" s="113"/>
    </row>
    <row r="215" spans="1:15" s="86" customFormat="1" ht="18" customHeight="1" x14ac:dyDescent="0.2">
      <c r="B215" s="230"/>
      <c r="C215" s="40"/>
      <c r="D215" s="229"/>
      <c r="E215" s="47"/>
      <c r="F215" s="47"/>
      <c r="G215" s="47"/>
      <c r="H215" s="47"/>
      <c r="I215" s="47"/>
      <c r="J215" s="84"/>
      <c r="K215" s="84"/>
      <c r="L215" s="48"/>
      <c r="M215" s="40"/>
      <c r="N215" s="230"/>
      <c r="O215" s="113"/>
    </row>
    <row r="216" spans="1:15" s="86" customFormat="1" ht="12" customHeight="1" x14ac:dyDescent="0.2">
      <c r="B216" s="230"/>
      <c r="C216" s="40"/>
      <c r="D216" s="407">
        <f ca="1">NOW()</f>
        <v>43901.417406828703</v>
      </c>
      <c r="E216" s="408"/>
      <c r="F216" s="47"/>
      <c r="G216" s="47"/>
      <c r="H216" s="47"/>
      <c r="I216" s="47"/>
      <c r="J216" s="84"/>
      <c r="K216" s="84"/>
      <c r="L216" s="48" t="str">
        <f>CONCATENATE("Specifieke informatie C, ",LOWER(A178))</f>
        <v>Specifieke informatie C, pagina 5</v>
      </c>
      <c r="M216" s="40"/>
      <c r="N216" s="230"/>
      <c r="O216" s="113"/>
    </row>
    <row r="217" spans="1:15" ht="12.75" customHeight="1" x14ac:dyDescent="0.2">
      <c r="A217" s="104"/>
      <c r="B217" s="230"/>
      <c r="C217" s="234"/>
      <c r="D217" s="234"/>
      <c r="E217" s="234"/>
      <c r="F217" s="234"/>
      <c r="G217" s="234"/>
      <c r="H217" s="234"/>
      <c r="I217" s="234"/>
      <c r="J217" s="234"/>
      <c r="K217" s="234"/>
      <c r="L217" s="234"/>
      <c r="M217" s="234"/>
      <c r="N217" s="230"/>
    </row>
  </sheetData>
  <sheetProtection algorithmName="SHA-512" hashValue="cqmee1bxIZY5s0F0Tyw1W4uqQtc4CI01DQclh9/k0G9oD+lI/APDBZUaituvY5ANLwDRz5ih3++gqQJeIfau1Q==" saltValue="noSTezx4eENN8M3Y8vOkpA==" spinCount="100000" sheet="1" objects="1" scenarios="1"/>
  <mergeCells count="155">
    <mergeCell ref="I141:I142"/>
    <mergeCell ref="J141:J142"/>
    <mergeCell ref="K141:K142"/>
    <mergeCell ref="G125:G126"/>
    <mergeCell ref="H125:H126"/>
    <mergeCell ref="I125:I126"/>
    <mergeCell ref="J125:J126"/>
    <mergeCell ref="K125:K126"/>
    <mergeCell ref="L141:L142"/>
    <mergeCell ref="D216:E216"/>
    <mergeCell ref="D196:K196"/>
    <mergeCell ref="D197:K197"/>
    <mergeCell ref="D198:K198"/>
    <mergeCell ref="D200:K201"/>
    <mergeCell ref="D193:K193"/>
    <mergeCell ref="D191:K191"/>
    <mergeCell ref="D192:K192"/>
    <mergeCell ref="D202:K202"/>
    <mergeCell ref="D203:K203"/>
    <mergeCell ref="D204:K204"/>
    <mergeCell ref="D194:K194"/>
    <mergeCell ref="D195:K195"/>
    <mergeCell ref="D108:L108"/>
    <mergeCell ref="D152:F152"/>
    <mergeCell ref="D153:F153"/>
    <mergeCell ref="D109:F109"/>
    <mergeCell ref="D110:F110"/>
    <mergeCell ref="D111:F111"/>
    <mergeCell ref="D112:F112"/>
    <mergeCell ref="D113:F113"/>
    <mergeCell ref="K150:K151"/>
    <mergeCell ref="G150:G151"/>
    <mergeCell ref="I150:I151"/>
    <mergeCell ref="I149:J149"/>
    <mergeCell ref="D133:E133"/>
    <mergeCell ref="G124:H124"/>
    <mergeCell ref="I124:J124"/>
    <mergeCell ref="K124:L124"/>
    <mergeCell ref="H150:H151"/>
    <mergeCell ref="L125:L126"/>
    <mergeCell ref="D140:F142"/>
    <mergeCell ref="G140:H140"/>
    <mergeCell ref="I140:J140"/>
    <mergeCell ref="K140:L140"/>
    <mergeCell ref="G141:G142"/>
    <mergeCell ref="H141:H142"/>
    <mergeCell ref="D143:F143"/>
    <mergeCell ref="D144:F144"/>
    <mergeCell ref="D145:F145"/>
    <mergeCell ref="D189:K190"/>
    <mergeCell ref="L200:L201"/>
    <mergeCell ref="L189:L190"/>
    <mergeCell ref="D176:E176"/>
    <mergeCell ref="D184:K185"/>
    <mergeCell ref="L184:L185"/>
    <mergeCell ref="D146:F146"/>
    <mergeCell ref="D147:F147"/>
    <mergeCell ref="J150:J151"/>
    <mergeCell ref="K149:L149"/>
    <mergeCell ref="L150:L151"/>
    <mergeCell ref="D154:F154"/>
    <mergeCell ref="D155:F155"/>
    <mergeCell ref="D156:F156"/>
    <mergeCell ref="G149:H149"/>
    <mergeCell ref="D149:F151"/>
    <mergeCell ref="D115:F117"/>
    <mergeCell ref="G115:H115"/>
    <mergeCell ref="I115:J115"/>
    <mergeCell ref="K115:L115"/>
    <mergeCell ref="G116:G117"/>
    <mergeCell ref="H116:H117"/>
    <mergeCell ref="I116:I117"/>
    <mergeCell ref="J116:J117"/>
    <mergeCell ref="K116:K117"/>
    <mergeCell ref="L116:L117"/>
    <mergeCell ref="K105:L105"/>
    <mergeCell ref="I105:J105"/>
    <mergeCell ref="D105:F107"/>
    <mergeCell ref="G105:H105"/>
    <mergeCell ref="J106:J107"/>
    <mergeCell ref="D97:F99"/>
    <mergeCell ref="D101:F101"/>
    <mergeCell ref="D100:F100"/>
    <mergeCell ref="G97:H97"/>
    <mergeCell ref="D103:F103"/>
    <mergeCell ref="L106:L107"/>
    <mergeCell ref="H106:H107"/>
    <mergeCell ref="G106:G107"/>
    <mergeCell ref="I106:I107"/>
    <mergeCell ref="D102:F102"/>
    <mergeCell ref="H98:H99"/>
    <mergeCell ref="I97:J97"/>
    <mergeCell ref="G98:G99"/>
    <mergeCell ref="J98:J99"/>
    <mergeCell ref="K97:L97"/>
    <mergeCell ref="K98:K99"/>
    <mergeCell ref="I98:I99"/>
    <mergeCell ref="K106:K107"/>
    <mergeCell ref="L59:L60"/>
    <mergeCell ref="D61:K61"/>
    <mergeCell ref="D59:K60"/>
    <mergeCell ref="D62:K62"/>
    <mergeCell ref="D63:K63"/>
    <mergeCell ref="L98:L99"/>
    <mergeCell ref="D89:E89"/>
    <mergeCell ref="D23:E24"/>
    <mergeCell ref="F20:K20"/>
    <mergeCell ref="D57:K57"/>
    <mergeCell ref="D55:K55"/>
    <mergeCell ref="F22:K22"/>
    <mergeCell ref="D44:K44"/>
    <mergeCell ref="D25:K25"/>
    <mergeCell ref="D32:K32"/>
    <mergeCell ref="D56:K56"/>
    <mergeCell ref="D26:K26"/>
    <mergeCell ref="D34:K34"/>
    <mergeCell ref="D41:K41"/>
    <mergeCell ref="D46:E46"/>
    <mergeCell ref="D42:K42"/>
    <mergeCell ref="F21:K21"/>
    <mergeCell ref="F24:K24"/>
    <mergeCell ref="D35:K35"/>
    <mergeCell ref="L11:L12"/>
    <mergeCell ref="D13:K13"/>
    <mergeCell ref="L18:L19"/>
    <mergeCell ref="D18:K19"/>
    <mergeCell ref="D11:K12"/>
    <mergeCell ref="D14:K14"/>
    <mergeCell ref="D16:K16"/>
    <mergeCell ref="D15:K15"/>
    <mergeCell ref="L53:L54"/>
    <mergeCell ref="L38:L39"/>
    <mergeCell ref="D38:K39"/>
    <mergeCell ref="D33:K33"/>
    <mergeCell ref="L29:L30"/>
    <mergeCell ref="D40:K40"/>
    <mergeCell ref="D36:K36"/>
    <mergeCell ref="D31:K31"/>
    <mergeCell ref="D29:K30"/>
    <mergeCell ref="D53:K54"/>
    <mergeCell ref="D27:K27"/>
    <mergeCell ref="D43:K43"/>
    <mergeCell ref="F23:K23"/>
    <mergeCell ref="D20:E22"/>
    <mergeCell ref="D118:F118"/>
    <mergeCell ref="D119:F119"/>
    <mergeCell ref="D120:F120"/>
    <mergeCell ref="D121:F121"/>
    <mergeCell ref="D127:F127"/>
    <mergeCell ref="D128:F128"/>
    <mergeCell ref="D129:F129"/>
    <mergeCell ref="D130:F130"/>
    <mergeCell ref="D131:F131"/>
    <mergeCell ref="D124:F126"/>
    <mergeCell ref="D122:F122"/>
  </mergeCells>
  <phoneticPr fontId="5" type="noConversion"/>
  <dataValidations xWindow="480" yWindow="436" count="1">
    <dataValidation type="textLength" operator="greaterThanOrEqual" showInputMessage="1" showErrorMessage="1" sqref="I105:L105 G105 I97:L97 G97 L13 L20:L24 L15 I149:L149 G149 I115:L115 G115 I124:L124 G124 I140:L140 G140">
      <formula1>1</formula1>
    </dataValidation>
  </dataValidations>
  <pageMargins left="0" right="0" top="0.15748031496062992" bottom="0" header="0" footer="0"/>
  <pageSetup paperSize="9" scale="83" orientation="portrait" blackAndWhite="1" r:id="rId1"/>
  <headerFooter alignWithMargins="0"/>
  <rowBreaks count="2" manualBreakCount="2">
    <brk id="46" min="2" max="12" man="1"/>
    <brk id="176" min="2"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O93"/>
  <sheetViews>
    <sheetView zoomScaleNormal="100" workbookViewId="0"/>
  </sheetViews>
  <sheetFormatPr defaultColWidth="9.140625" defaultRowHeight="12.75" x14ac:dyDescent="0.2"/>
  <cols>
    <col min="1" max="1" width="9" style="22" customWidth="1"/>
    <col min="2" max="2" width="2.42578125" style="22" customWidth="1"/>
    <col min="3" max="3" width="3" style="22" customWidth="1"/>
    <col min="4" max="5" width="15.5703125" style="22" customWidth="1"/>
    <col min="6" max="6" width="6.42578125" style="22" customWidth="1"/>
    <col min="7" max="11" width="13.28515625" style="22" customWidth="1"/>
    <col min="12" max="12" width="3" style="22" customWidth="1"/>
    <col min="13" max="13" width="2.42578125" style="22" customWidth="1"/>
    <col min="14" max="16384" width="9.140625" style="22"/>
  </cols>
  <sheetData>
    <row r="1" spans="1:14" x14ac:dyDescent="0.2">
      <c r="A1" s="18"/>
      <c r="B1" s="220"/>
      <c r="C1" s="20" t="s">
        <v>167</v>
      </c>
      <c r="D1" s="221"/>
      <c r="E1" s="221"/>
      <c r="F1" s="221"/>
      <c r="G1" s="221"/>
      <c r="H1" s="221"/>
      <c r="I1" s="221"/>
      <c r="J1" s="221"/>
      <c r="K1" s="221"/>
      <c r="L1" s="221"/>
      <c r="M1" s="220"/>
    </row>
    <row r="2" spans="1:14" x14ac:dyDescent="0.2">
      <c r="A2" s="18"/>
      <c r="B2" s="220"/>
      <c r="C2" s="222"/>
      <c r="D2" s="222"/>
      <c r="E2" s="222"/>
      <c r="F2" s="222"/>
      <c r="G2" s="222"/>
      <c r="H2" s="222"/>
      <c r="I2" s="222"/>
      <c r="J2" s="222"/>
      <c r="K2" s="222"/>
      <c r="L2" s="222"/>
      <c r="M2" s="220"/>
    </row>
    <row r="3" spans="1:14" x14ac:dyDescent="0.2">
      <c r="A3" s="18"/>
      <c r="B3" s="220"/>
      <c r="C3" s="222"/>
      <c r="D3" s="223"/>
      <c r="E3" s="222"/>
      <c r="F3" s="222"/>
      <c r="G3" s="222"/>
      <c r="H3" s="222"/>
      <c r="I3" s="222"/>
      <c r="J3" s="222"/>
      <c r="K3" s="222"/>
      <c r="L3" s="222"/>
      <c r="M3" s="220"/>
    </row>
    <row r="4" spans="1:14" ht="12" customHeight="1" x14ac:dyDescent="0.2">
      <c r="A4" s="18"/>
      <c r="B4" s="220"/>
      <c r="C4" s="222"/>
      <c r="D4" s="222"/>
      <c r="E4" s="222"/>
      <c r="F4" s="222"/>
      <c r="G4" s="222"/>
      <c r="H4" s="222"/>
      <c r="I4" s="222"/>
      <c r="J4" s="222"/>
      <c r="K4" s="222"/>
      <c r="L4" s="222"/>
      <c r="M4" s="220"/>
    </row>
    <row r="5" spans="1:14" ht="12.75" customHeight="1" x14ac:dyDescent="0.2">
      <c r="A5" s="25"/>
      <c r="B5" s="26"/>
      <c r="C5" s="26"/>
      <c r="D5" s="26"/>
      <c r="E5" s="26"/>
      <c r="F5" s="26"/>
      <c r="G5" s="26"/>
      <c r="H5" s="26"/>
      <c r="I5" s="26"/>
      <c r="J5" s="26"/>
      <c r="K5" s="26"/>
      <c r="L5" s="26"/>
      <c r="M5" s="26"/>
    </row>
    <row r="6" spans="1:14" s="222" customFormat="1" ht="18" customHeight="1" x14ac:dyDescent="0.2">
      <c r="A6" s="27" t="s">
        <v>134</v>
      </c>
      <c r="B6" s="26"/>
      <c r="C6" s="40"/>
      <c r="D6" s="41" t="str">
        <f>CONCATENATE("KWARTAALSTAAT ZVW ", jaar_id," ",kwartaal_id,"E KWARTAAL")</f>
        <v>KWARTAALSTAAT ZVW 2020 1E KWARTAAL</v>
      </c>
      <c r="E6" s="40"/>
      <c r="F6" s="40"/>
      <c r="G6" s="40"/>
      <c r="H6" s="40"/>
      <c r="I6" s="40"/>
      <c r="J6" s="40"/>
      <c r="K6" s="40"/>
      <c r="L6" s="40"/>
      <c r="M6" s="26"/>
    </row>
    <row r="7" spans="1:14" ht="18" customHeight="1" x14ac:dyDescent="0.2">
      <c r="A7" s="38"/>
      <c r="B7" s="26"/>
      <c r="C7" s="40"/>
      <c r="D7" s="41" t="s">
        <v>0</v>
      </c>
      <c r="E7" s="41"/>
      <c r="F7" s="41"/>
      <c r="G7" s="41"/>
      <c r="H7" s="41"/>
      <c r="I7" s="41"/>
      <c r="J7" s="41"/>
      <c r="K7" s="41"/>
      <c r="L7" s="41"/>
      <c r="M7" s="26"/>
    </row>
    <row r="8" spans="1:14" ht="18" customHeight="1" x14ac:dyDescent="0.2">
      <c r="A8" s="18"/>
      <c r="B8" s="26"/>
      <c r="C8" s="40"/>
      <c r="D8" s="41" t="str">
        <f>IF(naw_uzovi_zorgverzekeraar&lt;&gt;"0000",CONCATENATE(UPPER(naw_naam_zorgverzekeraar),"",),"")</f>
        <v/>
      </c>
      <c r="E8" s="41"/>
      <c r="F8" s="41"/>
      <c r="G8" s="41"/>
      <c r="H8" s="41"/>
      <c r="I8" s="41"/>
      <c r="J8" s="41"/>
      <c r="K8" s="42" t="str">
        <f>CONCATENATE("UZOVI: ",naw_uzovi_zorgverzekeraar)</f>
        <v>UZOVI: 0000</v>
      </c>
      <c r="L8" s="41"/>
      <c r="M8" s="26"/>
    </row>
    <row r="9" spans="1:14" ht="18" customHeight="1" x14ac:dyDescent="0.2">
      <c r="A9" s="18"/>
      <c r="B9" s="26"/>
      <c r="C9" s="40"/>
      <c r="D9" s="186" t="s">
        <v>3</v>
      </c>
      <c r="E9" s="40"/>
      <c r="F9" s="40"/>
      <c r="G9" s="40"/>
      <c r="H9" s="40"/>
      <c r="I9" s="40"/>
      <c r="J9" s="40"/>
      <c r="K9" s="40"/>
      <c r="L9" s="41"/>
      <c r="M9" s="26"/>
      <c r="N9" s="215"/>
    </row>
    <row r="10" spans="1:14" ht="48" customHeight="1" x14ac:dyDescent="0.2">
      <c r="A10" s="18"/>
      <c r="B10" s="26"/>
      <c r="C10" s="40"/>
      <c r="D10" s="594"/>
      <c r="E10" s="595"/>
      <c r="F10" s="595"/>
      <c r="G10" s="595"/>
      <c r="H10" s="595"/>
      <c r="I10" s="595"/>
      <c r="J10" s="596"/>
      <c r="K10" s="334" t="s">
        <v>508</v>
      </c>
      <c r="L10" s="41"/>
      <c r="M10" s="26"/>
    </row>
    <row r="11" spans="1:14" ht="18" customHeight="1" x14ac:dyDescent="0.2">
      <c r="A11" s="18"/>
      <c r="B11" s="26"/>
      <c r="C11" s="40"/>
      <c r="D11" s="611" t="s">
        <v>4</v>
      </c>
      <c r="E11" s="598"/>
      <c r="F11" s="598"/>
      <c r="G11" s="598"/>
      <c r="H11" s="598"/>
      <c r="I11" s="598"/>
      <c r="J11" s="598"/>
      <c r="K11" s="612"/>
      <c r="L11" s="41"/>
      <c r="M11" s="26"/>
    </row>
    <row r="12" spans="1:14" ht="18" customHeight="1" x14ac:dyDescent="0.2">
      <c r="A12" s="18"/>
      <c r="B12" s="26"/>
      <c r="C12" s="40"/>
      <c r="D12" s="610" t="s">
        <v>5</v>
      </c>
      <c r="E12" s="603"/>
      <c r="F12" s="603"/>
      <c r="G12" s="603"/>
      <c r="H12" s="603"/>
      <c r="I12" s="603"/>
      <c r="J12" s="604"/>
      <c r="K12" s="335"/>
      <c r="L12" s="41"/>
      <c r="M12" s="26"/>
      <c r="N12" s="219"/>
    </row>
    <row r="13" spans="1:14" ht="18" customHeight="1" x14ac:dyDescent="0.2">
      <c r="A13" s="18"/>
      <c r="B13" s="26"/>
      <c r="C13" s="40"/>
      <c r="D13" s="610" t="s">
        <v>347</v>
      </c>
      <c r="E13" s="603"/>
      <c r="F13" s="603"/>
      <c r="G13" s="603"/>
      <c r="H13" s="603"/>
      <c r="I13" s="603"/>
      <c r="J13" s="604"/>
      <c r="K13" s="335"/>
      <c r="L13" s="41"/>
      <c r="M13" s="26"/>
      <c r="N13" s="219"/>
    </row>
    <row r="14" spans="1:14" ht="18" customHeight="1" x14ac:dyDescent="0.2">
      <c r="A14" s="18"/>
      <c r="B14" s="26"/>
      <c r="C14" s="40"/>
      <c r="D14" s="610" t="s">
        <v>348</v>
      </c>
      <c r="E14" s="605"/>
      <c r="F14" s="605"/>
      <c r="G14" s="605"/>
      <c r="H14" s="605"/>
      <c r="I14" s="605"/>
      <c r="J14" s="606"/>
      <c r="K14" s="335"/>
      <c r="L14" s="41"/>
      <c r="M14" s="26"/>
      <c r="N14" s="219"/>
    </row>
    <row r="15" spans="1:14" ht="18" customHeight="1" x14ac:dyDescent="0.2">
      <c r="A15" s="18"/>
      <c r="B15" s="26"/>
      <c r="C15" s="40"/>
      <c r="D15" s="610" t="s">
        <v>6</v>
      </c>
      <c r="E15" s="603"/>
      <c r="F15" s="603"/>
      <c r="G15" s="603"/>
      <c r="H15" s="603"/>
      <c r="I15" s="603"/>
      <c r="J15" s="604">
        <f>SUM(J12:J14)</f>
        <v>0</v>
      </c>
      <c r="K15" s="335">
        <f>SUM(K12:K14)</f>
        <v>0</v>
      </c>
      <c r="L15" s="41"/>
      <c r="M15" s="26"/>
    </row>
    <row r="16" spans="1:14" ht="18" customHeight="1" x14ac:dyDescent="0.2">
      <c r="A16" s="18"/>
      <c r="B16" s="26"/>
      <c r="C16" s="40"/>
      <c r="D16" s="611" t="s">
        <v>7</v>
      </c>
      <c r="E16" s="598"/>
      <c r="F16" s="598"/>
      <c r="G16" s="598"/>
      <c r="H16" s="598"/>
      <c r="I16" s="598"/>
      <c r="J16" s="598"/>
      <c r="K16" s="612"/>
      <c r="L16" s="41"/>
      <c r="M16" s="26"/>
    </row>
    <row r="17" spans="1:15" ht="18" customHeight="1" x14ac:dyDescent="0.2">
      <c r="A17" s="18"/>
      <c r="B17" s="26"/>
      <c r="C17" s="40"/>
      <c r="D17" s="610" t="s">
        <v>5</v>
      </c>
      <c r="E17" s="603"/>
      <c r="F17" s="603"/>
      <c r="G17" s="603"/>
      <c r="H17" s="603"/>
      <c r="I17" s="603"/>
      <c r="J17" s="604"/>
      <c r="K17" s="335"/>
      <c r="L17" s="41"/>
      <c r="M17" s="26"/>
      <c r="N17" s="219"/>
    </row>
    <row r="18" spans="1:15" ht="18" customHeight="1" x14ac:dyDescent="0.2">
      <c r="A18" s="18"/>
      <c r="B18" s="26"/>
      <c r="C18" s="40"/>
      <c r="D18" s="610" t="s">
        <v>347</v>
      </c>
      <c r="E18" s="603"/>
      <c r="F18" s="603"/>
      <c r="G18" s="603"/>
      <c r="H18" s="603"/>
      <c r="I18" s="603"/>
      <c r="J18" s="604"/>
      <c r="K18" s="335"/>
      <c r="L18" s="41"/>
      <c r="M18" s="26"/>
      <c r="N18" s="219"/>
    </row>
    <row r="19" spans="1:15" ht="18" customHeight="1" x14ac:dyDescent="0.2">
      <c r="A19" s="18"/>
      <c r="B19" s="26"/>
      <c r="C19" s="40"/>
      <c r="D19" s="610" t="s">
        <v>348</v>
      </c>
      <c r="E19" s="605"/>
      <c r="F19" s="605"/>
      <c r="G19" s="605"/>
      <c r="H19" s="605"/>
      <c r="I19" s="605"/>
      <c r="J19" s="606"/>
      <c r="K19" s="335"/>
      <c r="L19" s="41"/>
      <c r="M19" s="26"/>
      <c r="N19" s="219"/>
    </row>
    <row r="20" spans="1:15" s="222" customFormat="1" ht="18" customHeight="1" x14ac:dyDescent="0.2">
      <c r="B20" s="26"/>
      <c r="C20" s="40"/>
      <c r="D20" s="610" t="s">
        <v>8</v>
      </c>
      <c r="E20" s="603"/>
      <c r="F20" s="603"/>
      <c r="G20" s="603"/>
      <c r="H20" s="603"/>
      <c r="I20" s="603"/>
      <c r="J20" s="604">
        <f>SUM(J17:J19)</f>
        <v>0</v>
      </c>
      <c r="K20" s="335">
        <f>SUM(K17:K19)</f>
        <v>0</v>
      </c>
      <c r="L20" s="40"/>
      <c r="M20" s="26"/>
    </row>
    <row r="21" spans="1:15" s="222" customFormat="1" ht="18" customHeight="1" x14ac:dyDescent="0.2">
      <c r="B21" s="26"/>
      <c r="C21" s="40"/>
      <c r="D21" s="591" t="s">
        <v>457</v>
      </c>
      <c r="E21" s="592"/>
      <c r="F21" s="592"/>
      <c r="G21" s="592"/>
      <c r="H21" s="592"/>
      <c r="I21" s="592"/>
      <c r="J21" s="593">
        <f>SUM(J15+J20)</f>
        <v>0</v>
      </c>
      <c r="K21" s="336">
        <f>SUM(K15+K20)</f>
        <v>0</v>
      </c>
      <c r="L21" s="40"/>
      <c r="M21" s="26"/>
      <c r="O21" s="101"/>
    </row>
    <row r="22" spans="1:15" ht="18" customHeight="1" x14ac:dyDescent="0.2">
      <c r="A22" s="18"/>
      <c r="B22" s="26"/>
      <c r="C22" s="40"/>
      <c r="D22" s="43"/>
      <c r="E22" s="40"/>
      <c r="F22" s="40"/>
      <c r="G22" s="40"/>
      <c r="H22" s="40"/>
      <c r="I22" s="40"/>
      <c r="J22" s="40"/>
      <c r="K22" s="40"/>
      <c r="L22" s="41"/>
      <c r="M22" s="26"/>
    </row>
    <row r="23" spans="1:15" ht="18" customHeight="1" x14ac:dyDescent="0.2">
      <c r="A23" s="18"/>
      <c r="B23" s="26"/>
      <c r="C23" s="40"/>
      <c r="D23" s="186" t="s">
        <v>9</v>
      </c>
      <c r="E23" s="40"/>
      <c r="F23" s="40"/>
      <c r="G23" s="40"/>
      <c r="H23" s="40"/>
      <c r="I23" s="40"/>
      <c r="J23" s="40"/>
      <c r="K23" s="40"/>
      <c r="L23" s="41"/>
      <c r="M23" s="26"/>
    </row>
    <row r="24" spans="1:15" ht="48" customHeight="1" x14ac:dyDescent="0.2">
      <c r="A24" s="18"/>
      <c r="B24" s="26"/>
      <c r="C24" s="40"/>
      <c r="D24" s="594"/>
      <c r="E24" s="595"/>
      <c r="F24" s="595"/>
      <c r="G24" s="595"/>
      <c r="H24" s="595"/>
      <c r="I24" s="595"/>
      <c r="J24" s="596" t="s">
        <v>508</v>
      </c>
      <c r="K24" s="337" t="s">
        <v>508</v>
      </c>
      <c r="L24" s="41"/>
      <c r="M24" s="26"/>
    </row>
    <row r="25" spans="1:15" ht="18" customHeight="1" x14ac:dyDescent="0.2">
      <c r="A25" s="18"/>
      <c r="B25" s="26"/>
      <c r="C25" s="40"/>
      <c r="D25" s="610" t="s">
        <v>5</v>
      </c>
      <c r="E25" s="603"/>
      <c r="F25" s="603"/>
      <c r="G25" s="603"/>
      <c r="H25" s="603"/>
      <c r="I25" s="603"/>
      <c r="J25" s="604"/>
      <c r="K25" s="335"/>
      <c r="L25" s="41"/>
      <c r="M25" s="26"/>
      <c r="N25" s="219"/>
    </row>
    <row r="26" spans="1:15" ht="18" customHeight="1" x14ac:dyDescent="0.2">
      <c r="A26" s="18"/>
      <c r="B26" s="26"/>
      <c r="C26" s="40"/>
      <c r="D26" s="610" t="s">
        <v>347</v>
      </c>
      <c r="E26" s="603"/>
      <c r="F26" s="603"/>
      <c r="G26" s="603"/>
      <c r="H26" s="603"/>
      <c r="I26" s="603"/>
      <c r="J26" s="604"/>
      <c r="K26" s="335"/>
      <c r="L26" s="41"/>
      <c r="M26" s="26"/>
      <c r="N26" s="219"/>
    </row>
    <row r="27" spans="1:15" s="222" customFormat="1" ht="18" customHeight="1" x14ac:dyDescent="0.2">
      <c r="B27" s="26"/>
      <c r="C27" s="40"/>
      <c r="D27" s="588" t="s">
        <v>348</v>
      </c>
      <c r="E27" s="589"/>
      <c r="F27" s="589"/>
      <c r="G27" s="589"/>
      <c r="H27" s="589"/>
      <c r="I27" s="589"/>
      <c r="J27" s="590"/>
      <c r="K27" s="335"/>
      <c r="L27" s="40"/>
      <c r="M27" s="26"/>
      <c r="N27" s="219"/>
    </row>
    <row r="28" spans="1:15" s="222" customFormat="1" ht="18" customHeight="1" x14ac:dyDescent="0.2">
      <c r="B28" s="26"/>
      <c r="C28" s="40"/>
      <c r="D28" s="588" t="s">
        <v>34</v>
      </c>
      <c r="E28" s="589"/>
      <c r="F28" s="589"/>
      <c r="G28" s="589"/>
      <c r="H28" s="589"/>
      <c r="I28" s="589"/>
      <c r="J28" s="590"/>
      <c r="K28" s="338"/>
      <c r="L28" s="40"/>
      <c r="M28" s="26"/>
      <c r="N28" s="219"/>
    </row>
    <row r="29" spans="1:15" s="222" customFormat="1" ht="18" customHeight="1" x14ac:dyDescent="0.2">
      <c r="B29" s="26"/>
      <c r="C29" s="40"/>
      <c r="D29" s="591" t="s">
        <v>458</v>
      </c>
      <c r="E29" s="592"/>
      <c r="F29" s="592"/>
      <c r="G29" s="592"/>
      <c r="H29" s="592"/>
      <c r="I29" s="592"/>
      <c r="J29" s="593">
        <f>SUM(J25:J27)</f>
        <v>0</v>
      </c>
      <c r="K29" s="336">
        <f>SUM(K25:K28)</f>
        <v>0</v>
      </c>
      <c r="L29" s="40"/>
      <c r="M29" s="26"/>
      <c r="O29" s="101"/>
    </row>
    <row r="30" spans="1:15" ht="18" customHeight="1" x14ac:dyDescent="0.2">
      <c r="A30" s="18"/>
      <c r="B30" s="26"/>
      <c r="C30" s="40"/>
      <c r="D30" s="43"/>
      <c r="E30" s="41"/>
      <c r="F30" s="41"/>
      <c r="G30" s="41"/>
      <c r="H30" s="41"/>
      <c r="I30" s="41"/>
      <c r="J30" s="41"/>
      <c r="K30" s="41"/>
      <c r="L30" s="41"/>
      <c r="M30" s="26"/>
    </row>
    <row r="31" spans="1:15" ht="18" customHeight="1" x14ac:dyDescent="0.2">
      <c r="A31" s="222"/>
      <c r="B31" s="26"/>
      <c r="C31" s="44"/>
      <c r="D31" s="186" t="s">
        <v>2</v>
      </c>
      <c r="E31" s="41"/>
      <c r="F31" s="40"/>
      <c r="G31" s="40"/>
      <c r="H31" s="40"/>
      <c r="I31" s="40"/>
      <c r="J31" s="41"/>
      <c r="K31" s="41"/>
      <c r="L31" s="41"/>
      <c r="M31" s="26"/>
    </row>
    <row r="32" spans="1:15" ht="48" customHeight="1" x14ac:dyDescent="0.2">
      <c r="A32" s="18"/>
      <c r="B32" s="26"/>
      <c r="C32" s="40"/>
      <c r="D32" s="594"/>
      <c r="E32" s="595"/>
      <c r="F32" s="595"/>
      <c r="G32" s="595"/>
      <c r="H32" s="595"/>
      <c r="I32" s="595"/>
      <c r="J32" s="596" t="s">
        <v>508</v>
      </c>
      <c r="K32" s="337" t="s">
        <v>508</v>
      </c>
      <c r="L32" s="41"/>
      <c r="M32" s="26"/>
    </row>
    <row r="33" spans="1:15" ht="18" customHeight="1" x14ac:dyDescent="0.2">
      <c r="A33" s="18"/>
      <c r="B33" s="26"/>
      <c r="C33" s="40"/>
      <c r="D33" s="610" t="s">
        <v>343</v>
      </c>
      <c r="E33" s="603"/>
      <c r="F33" s="603"/>
      <c r="G33" s="603"/>
      <c r="H33" s="603"/>
      <c r="I33" s="603"/>
      <c r="J33" s="604"/>
      <c r="K33" s="335"/>
      <c r="L33" s="41"/>
      <c r="M33" s="26"/>
      <c r="N33" s="219"/>
    </row>
    <row r="34" spans="1:15" ht="18" customHeight="1" x14ac:dyDescent="0.2">
      <c r="A34" s="18"/>
      <c r="B34" s="26"/>
      <c r="C34" s="40"/>
      <c r="D34" s="610" t="s">
        <v>344</v>
      </c>
      <c r="E34" s="603"/>
      <c r="F34" s="603"/>
      <c r="G34" s="603"/>
      <c r="H34" s="603"/>
      <c r="I34" s="603"/>
      <c r="J34" s="604"/>
      <c r="K34" s="335"/>
      <c r="L34" s="41"/>
      <c r="M34" s="26"/>
      <c r="N34" s="219"/>
    </row>
    <row r="35" spans="1:15" ht="18" customHeight="1" x14ac:dyDescent="0.2">
      <c r="A35" s="18"/>
      <c r="B35" s="26"/>
      <c r="C35" s="40"/>
      <c r="D35" s="610" t="s">
        <v>345</v>
      </c>
      <c r="E35" s="603"/>
      <c r="F35" s="603"/>
      <c r="G35" s="603"/>
      <c r="H35" s="603"/>
      <c r="I35" s="603"/>
      <c r="J35" s="604"/>
      <c r="K35" s="335"/>
      <c r="L35" s="41"/>
      <c r="M35" s="26"/>
      <c r="N35" s="219"/>
    </row>
    <row r="36" spans="1:15" ht="18" customHeight="1" x14ac:dyDescent="0.2">
      <c r="A36" s="18"/>
      <c r="B36" s="26"/>
      <c r="C36" s="40"/>
      <c r="D36" s="610" t="s">
        <v>346</v>
      </c>
      <c r="E36" s="603"/>
      <c r="F36" s="603"/>
      <c r="G36" s="603"/>
      <c r="H36" s="603"/>
      <c r="I36" s="603"/>
      <c r="J36" s="604"/>
      <c r="K36" s="335"/>
      <c r="L36" s="41"/>
      <c r="M36" s="26"/>
      <c r="N36" s="219"/>
    </row>
    <row r="37" spans="1:15" ht="18" customHeight="1" x14ac:dyDescent="0.2">
      <c r="A37" s="18"/>
      <c r="B37" s="26"/>
      <c r="C37" s="40"/>
      <c r="D37" s="610" t="s">
        <v>1</v>
      </c>
      <c r="E37" s="603"/>
      <c r="F37" s="603"/>
      <c r="G37" s="603"/>
      <c r="H37" s="603"/>
      <c r="I37" s="603"/>
      <c r="J37" s="604">
        <f>SUM(J33:J36)</f>
        <v>0</v>
      </c>
      <c r="K37" s="335">
        <f>SUM(K33:K36)</f>
        <v>0</v>
      </c>
      <c r="L37" s="41"/>
      <c r="M37" s="26"/>
    </row>
    <row r="38" spans="1:15" ht="18" customHeight="1" x14ac:dyDescent="0.2">
      <c r="A38" s="18"/>
      <c r="B38" s="26"/>
      <c r="C38" s="40"/>
      <c r="D38" s="610" t="s">
        <v>347</v>
      </c>
      <c r="E38" s="603"/>
      <c r="F38" s="603"/>
      <c r="G38" s="603"/>
      <c r="H38" s="603"/>
      <c r="I38" s="603"/>
      <c r="J38" s="604"/>
      <c r="K38" s="335"/>
      <c r="L38" s="41"/>
      <c r="M38" s="26"/>
      <c r="N38" s="219"/>
    </row>
    <row r="39" spans="1:15" ht="18" customHeight="1" x14ac:dyDescent="0.2">
      <c r="A39" s="18"/>
      <c r="B39" s="26"/>
      <c r="C39" s="40"/>
      <c r="D39" s="610" t="s">
        <v>348</v>
      </c>
      <c r="E39" s="603"/>
      <c r="F39" s="603"/>
      <c r="G39" s="603"/>
      <c r="H39" s="603"/>
      <c r="I39" s="603"/>
      <c r="J39" s="604"/>
      <c r="K39" s="335"/>
      <c r="L39" s="41"/>
      <c r="M39" s="26"/>
      <c r="N39" s="219"/>
    </row>
    <row r="40" spans="1:15" ht="18" customHeight="1" x14ac:dyDescent="0.2">
      <c r="A40" s="18"/>
      <c r="B40" s="26"/>
      <c r="C40" s="40"/>
      <c r="D40" s="591" t="s">
        <v>459</v>
      </c>
      <c r="E40" s="592"/>
      <c r="F40" s="592"/>
      <c r="G40" s="592"/>
      <c r="H40" s="592"/>
      <c r="I40" s="592"/>
      <c r="J40" s="593">
        <f>SUM(J37:J39)</f>
        <v>0</v>
      </c>
      <c r="K40" s="336">
        <f>SUM(K37:K39)</f>
        <v>0</v>
      </c>
      <c r="L40" s="41"/>
      <c r="M40" s="26"/>
      <c r="O40" s="101"/>
    </row>
    <row r="41" spans="1:15" ht="18" customHeight="1" x14ac:dyDescent="0.2">
      <c r="A41" s="18"/>
      <c r="B41" s="26"/>
      <c r="C41" s="44"/>
      <c r="D41" s="225"/>
      <c r="E41" s="226"/>
      <c r="F41" s="226"/>
      <c r="G41" s="226"/>
      <c r="H41" s="226"/>
      <c r="I41" s="226"/>
      <c r="J41" s="226"/>
      <c r="K41" s="227"/>
      <c r="L41" s="46"/>
      <c r="M41" s="26"/>
    </row>
    <row r="42" spans="1:15" ht="18" customHeight="1" x14ac:dyDescent="0.2">
      <c r="A42" s="18"/>
      <c r="B42" s="26"/>
      <c r="C42" s="44"/>
      <c r="D42" s="594"/>
      <c r="E42" s="595"/>
      <c r="F42" s="595"/>
      <c r="G42" s="595"/>
      <c r="H42" s="595"/>
      <c r="I42" s="595"/>
      <c r="J42" s="596">
        <v>2020</v>
      </c>
      <c r="K42" s="337">
        <v>2020</v>
      </c>
      <c r="L42" s="46"/>
      <c r="M42" s="26"/>
    </row>
    <row r="43" spans="1:15" ht="18" customHeight="1" x14ac:dyDescent="0.2">
      <c r="A43" s="18"/>
      <c r="B43" s="26"/>
      <c r="C43" s="44"/>
      <c r="D43" s="591" t="s">
        <v>349</v>
      </c>
      <c r="E43" s="592"/>
      <c r="F43" s="592"/>
      <c r="G43" s="592"/>
      <c r="H43" s="592"/>
      <c r="I43" s="592"/>
      <c r="J43" s="593"/>
      <c r="K43" s="336"/>
      <c r="L43" s="46"/>
      <c r="M43" s="26"/>
      <c r="O43" s="101"/>
    </row>
    <row r="44" spans="1:15" ht="18" customHeight="1" x14ac:dyDescent="0.2">
      <c r="A44" s="18"/>
      <c r="B44" s="26"/>
      <c r="C44" s="224"/>
      <c r="D44" s="225"/>
      <c r="E44" s="226"/>
      <c r="F44" s="226"/>
      <c r="G44" s="226"/>
      <c r="H44" s="226"/>
      <c r="I44" s="226"/>
      <c r="J44" s="226"/>
      <c r="K44" s="227"/>
      <c r="L44" s="228"/>
      <c r="M44" s="26"/>
      <c r="O44" s="101"/>
    </row>
    <row r="45" spans="1:15" ht="18" customHeight="1" x14ac:dyDescent="0.2">
      <c r="A45" s="18"/>
      <c r="B45" s="26"/>
      <c r="C45" s="224"/>
      <c r="D45" s="225"/>
      <c r="E45" s="226"/>
      <c r="F45" s="226"/>
      <c r="G45" s="226"/>
      <c r="H45" s="226"/>
      <c r="I45" s="226"/>
      <c r="J45" s="226"/>
      <c r="K45" s="227"/>
      <c r="L45" s="228"/>
      <c r="M45" s="26"/>
      <c r="O45" s="101"/>
    </row>
    <row r="46" spans="1:15" ht="18" customHeight="1" x14ac:dyDescent="0.2">
      <c r="A46" s="18"/>
      <c r="B46" s="26"/>
      <c r="C46" s="224"/>
      <c r="D46" s="225"/>
      <c r="E46" s="226"/>
      <c r="F46" s="226"/>
      <c r="G46" s="226"/>
      <c r="H46" s="226"/>
      <c r="I46" s="226"/>
      <c r="J46" s="226"/>
      <c r="K46" s="227"/>
      <c r="L46" s="228"/>
      <c r="M46" s="26"/>
      <c r="O46" s="101"/>
    </row>
    <row r="47" spans="1:15" x14ac:dyDescent="0.2">
      <c r="B47" s="26"/>
      <c r="C47" s="44"/>
      <c r="D47" s="407">
        <f ca="1">NOW()</f>
        <v>43901.417406828703</v>
      </c>
      <c r="E47" s="408"/>
      <c r="F47" s="47"/>
      <c r="G47" s="47"/>
      <c r="H47" s="47"/>
      <c r="I47" s="47"/>
      <c r="J47" s="47"/>
      <c r="K47" s="48" t="str">
        <f>CONCATENATE("Specifieke informatie C - Contractinformatie, ",LOWER(A6))</f>
        <v>Specifieke informatie C - Contractinformatie, pagina 1</v>
      </c>
      <c r="L47" s="40"/>
      <c r="M47" s="26"/>
    </row>
    <row r="48" spans="1:15" x14ac:dyDescent="0.2">
      <c r="A48" s="25"/>
      <c r="B48" s="26"/>
      <c r="C48" s="35"/>
      <c r="D48" s="35"/>
      <c r="E48" s="35"/>
      <c r="F48" s="35"/>
      <c r="G48" s="35"/>
      <c r="H48" s="35"/>
      <c r="I48" s="35"/>
      <c r="J48" s="35"/>
      <c r="K48" s="35"/>
      <c r="L48" s="35"/>
      <c r="M48" s="26"/>
    </row>
    <row r="49" spans="1:15" s="222" customFormat="1" ht="18" customHeight="1" x14ac:dyDescent="0.2">
      <c r="A49" s="27" t="s">
        <v>137</v>
      </c>
      <c r="B49" s="26"/>
      <c r="C49" s="40"/>
      <c r="D49" s="41" t="str">
        <f>CONCATENATE("KWARTAALSTAAT ZVW ", jaar_id," ",kwartaal_id,"E KWARTAAL")</f>
        <v>KWARTAALSTAAT ZVW 2020 1E KWARTAAL</v>
      </c>
      <c r="E49" s="40"/>
      <c r="F49" s="40"/>
      <c r="G49" s="40"/>
      <c r="H49" s="40"/>
      <c r="I49" s="40"/>
      <c r="J49" s="40"/>
      <c r="K49" s="40"/>
      <c r="L49" s="40"/>
      <c r="M49" s="26"/>
    </row>
    <row r="50" spans="1:15" ht="18" customHeight="1" x14ac:dyDescent="0.2">
      <c r="A50" s="38"/>
      <c r="B50" s="26"/>
      <c r="C50" s="40"/>
      <c r="D50" s="41" t="s">
        <v>0</v>
      </c>
      <c r="E50" s="41"/>
      <c r="F50" s="41"/>
      <c r="G50" s="41"/>
      <c r="H50" s="41"/>
      <c r="I50" s="41"/>
      <c r="J50" s="41"/>
      <c r="K50" s="41"/>
      <c r="L50" s="41"/>
      <c r="M50" s="26"/>
    </row>
    <row r="51" spans="1:15" ht="18" customHeight="1" x14ac:dyDescent="0.2">
      <c r="A51" s="18"/>
      <c r="B51" s="26"/>
      <c r="C51" s="40"/>
      <c r="D51" s="41" t="str">
        <f>IF(naw_uzovi_zorgverzekeraar&lt;&gt;"0000",CONCATENATE(UPPER(naw_naam_zorgverzekeraar),"",),"")</f>
        <v/>
      </c>
      <c r="E51" s="41"/>
      <c r="F51" s="41"/>
      <c r="G51" s="41"/>
      <c r="H51" s="41"/>
      <c r="I51" s="41"/>
      <c r="J51" s="41"/>
      <c r="K51" s="42" t="str">
        <f>CONCATENATE("UZOVI: ",naw_uzovi_zorgverzekeraar)</f>
        <v>UZOVI: 0000</v>
      </c>
      <c r="L51" s="41"/>
      <c r="M51" s="26"/>
    </row>
    <row r="52" spans="1:15" ht="18" customHeight="1" x14ac:dyDescent="0.2">
      <c r="A52" s="222"/>
      <c r="B52" s="26"/>
      <c r="C52" s="44"/>
      <c r="D52" s="186" t="s">
        <v>421</v>
      </c>
      <c r="E52" s="41"/>
      <c r="F52" s="40"/>
      <c r="G52" s="40"/>
      <c r="H52" s="40"/>
      <c r="I52" s="40"/>
      <c r="J52" s="41"/>
      <c r="K52" s="41"/>
      <c r="L52" s="41"/>
      <c r="M52" s="26"/>
    </row>
    <row r="53" spans="1:15" ht="48" customHeight="1" x14ac:dyDescent="0.2">
      <c r="A53" s="18"/>
      <c r="B53" s="26"/>
      <c r="C53" s="40"/>
      <c r="D53" s="607"/>
      <c r="E53" s="608"/>
      <c r="F53" s="608"/>
      <c r="G53" s="608"/>
      <c r="H53" s="608"/>
      <c r="I53" s="608"/>
      <c r="J53" s="609" t="s">
        <v>508</v>
      </c>
      <c r="K53" s="342" t="s">
        <v>508</v>
      </c>
      <c r="L53" s="41"/>
      <c r="M53" s="26"/>
    </row>
    <row r="54" spans="1:15" ht="18" customHeight="1" x14ac:dyDescent="0.2">
      <c r="A54" s="18"/>
      <c r="B54" s="26"/>
      <c r="C54" s="40"/>
      <c r="D54" s="602" t="s">
        <v>343</v>
      </c>
      <c r="E54" s="603"/>
      <c r="F54" s="603"/>
      <c r="G54" s="603"/>
      <c r="H54" s="603"/>
      <c r="I54" s="603"/>
      <c r="J54" s="604"/>
      <c r="K54" s="343"/>
      <c r="L54" s="41"/>
      <c r="M54" s="26"/>
    </row>
    <row r="55" spans="1:15" ht="18" customHeight="1" x14ac:dyDescent="0.2">
      <c r="A55" s="18"/>
      <c r="B55" s="26"/>
      <c r="C55" s="40"/>
      <c r="D55" s="602" t="s">
        <v>344</v>
      </c>
      <c r="E55" s="603"/>
      <c r="F55" s="603"/>
      <c r="G55" s="603"/>
      <c r="H55" s="603"/>
      <c r="I55" s="603"/>
      <c r="J55" s="604"/>
      <c r="K55" s="343"/>
      <c r="L55" s="41"/>
      <c r="M55" s="26"/>
    </row>
    <row r="56" spans="1:15" ht="18" customHeight="1" x14ac:dyDescent="0.2">
      <c r="A56" s="18"/>
      <c r="B56" s="26"/>
      <c r="C56" s="40"/>
      <c r="D56" s="602" t="s">
        <v>345</v>
      </c>
      <c r="E56" s="603"/>
      <c r="F56" s="603"/>
      <c r="G56" s="603"/>
      <c r="H56" s="603"/>
      <c r="I56" s="603"/>
      <c r="J56" s="604"/>
      <c r="K56" s="343"/>
      <c r="L56" s="41"/>
      <c r="M56" s="26"/>
    </row>
    <row r="57" spans="1:15" ht="18" customHeight="1" x14ac:dyDescent="0.2">
      <c r="A57" s="18"/>
      <c r="B57" s="26"/>
      <c r="C57" s="40"/>
      <c r="D57" s="602" t="s">
        <v>346</v>
      </c>
      <c r="E57" s="603"/>
      <c r="F57" s="603"/>
      <c r="G57" s="603"/>
      <c r="H57" s="603"/>
      <c r="I57" s="603"/>
      <c r="J57" s="604"/>
      <c r="K57" s="343"/>
      <c r="L57" s="41"/>
      <c r="M57" s="26"/>
    </row>
    <row r="58" spans="1:15" ht="18" customHeight="1" x14ac:dyDescent="0.2">
      <c r="A58" s="18"/>
      <c r="B58" s="26"/>
      <c r="C58" s="40"/>
      <c r="D58" s="602" t="s">
        <v>1</v>
      </c>
      <c r="E58" s="603"/>
      <c r="F58" s="603"/>
      <c r="G58" s="603"/>
      <c r="H58" s="603"/>
      <c r="I58" s="603"/>
      <c r="J58" s="604">
        <f>SUM(J54:J57)</f>
        <v>0</v>
      </c>
      <c r="K58" s="343">
        <f>SUM(K54:K57)</f>
        <v>0</v>
      </c>
      <c r="L58" s="41"/>
      <c r="M58" s="26"/>
    </row>
    <row r="59" spans="1:15" ht="18" customHeight="1" x14ac:dyDescent="0.2">
      <c r="A59" s="18"/>
      <c r="B59" s="26"/>
      <c r="C59" s="40"/>
      <c r="D59" s="602" t="s">
        <v>347</v>
      </c>
      <c r="E59" s="603"/>
      <c r="F59" s="603"/>
      <c r="G59" s="603"/>
      <c r="H59" s="603"/>
      <c r="I59" s="603"/>
      <c r="J59" s="604"/>
      <c r="K59" s="343"/>
      <c r="L59" s="41"/>
      <c r="M59" s="26"/>
    </row>
    <row r="60" spans="1:15" ht="18" customHeight="1" x14ac:dyDescent="0.2">
      <c r="A60" s="18"/>
      <c r="B60" s="26"/>
      <c r="C60" s="40"/>
      <c r="D60" s="602" t="s">
        <v>348</v>
      </c>
      <c r="E60" s="603"/>
      <c r="F60" s="603"/>
      <c r="G60" s="603"/>
      <c r="H60" s="603"/>
      <c r="I60" s="603"/>
      <c r="J60" s="604"/>
      <c r="K60" s="343"/>
      <c r="L60" s="41"/>
      <c r="M60" s="26"/>
    </row>
    <row r="61" spans="1:15" ht="18" customHeight="1" x14ac:dyDescent="0.2">
      <c r="A61" s="18"/>
      <c r="B61" s="26"/>
      <c r="C61" s="40"/>
      <c r="D61" s="614" t="s">
        <v>467</v>
      </c>
      <c r="E61" s="592"/>
      <c r="F61" s="592"/>
      <c r="G61" s="592"/>
      <c r="H61" s="592"/>
      <c r="I61" s="592"/>
      <c r="J61" s="593">
        <f>SUM(J58:J60)</f>
        <v>0</v>
      </c>
      <c r="K61" s="345">
        <f>SUM(K58:K60)</f>
        <v>0</v>
      </c>
      <c r="L61" s="41"/>
      <c r="M61" s="26"/>
      <c r="O61" s="101"/>
    </row>
    <row r="62" spans="1:15" ht="18" customHeight="1" x14ac:dyDescent="0.2">
      <c r="A62" s="18"/>
      <c r="B62" s="26"/>
      <c r="C62" s="44"/>
      <c r="D62" s="346"/>
      <c r="E62" s="242"/>
      <c r="F62" s="242"/>
      <c r="G62" s="242"/>
      <c r="H62" s="242"/>
      <c r="I62" s="242"/>
      <c r="J62" s="242"/>
      <c r="K62" s="242"/>
      <c r="L62" s="46"/>
      <c r="M62" s="26"/>
    </row>
    <row r="63" spans="1:15" ht="18" customHeight="1" x14ac:dyDescent="0.2">
      <c r="A63" s="18"/>
      <c r="B63" s="26"/>
      <c r="C63" s="44"/>
      <c r="D63" s="615"/>
      <c r="E63" s="595"/>
      <c r="F63" s="595"/>
      <c r="G63" s="595"/>
      <c r="H63" s="595"/>
      <c r="I63" s="595"/>
      <c r="J63" s="596">
        <v>2020</v>
      </c>
      <c r="K63" s="347">
        <v>2020</v>
      </c>
      <c r="L63" s="46"/>
      <c r="M63" s="26"/>
    </row>
    <row r="64" spans="1:15" ht="18" customHeight="1" x14ac:dyDescent="0.2">
      <c r="A64" s="18"/>
      <c r="B64" s="26"/>
      <c r="C64" s="44"/>
      <c r="D64" s="616" t="s">
        <v>349</v>
      </c>
      <c r="E64" s="617"/>
      <c r="F64" s="617"/>
      <c r="G64" s="617"/>
      <c r="H64" s="617"/>
      <c r="I64" s="617"/>
      <c r="J64" s="618"/>
      <c r="K64" s="344"/>
      <c r="L64" s="46"/>
      <c r="M64" s="26"/>
      <c r="O64" s="101"/>
    </row>
    <row r="65" spans="1:15" s="222" customFormat="1" ht="18" customHeight="1" x14ac:dyDescent="0.2">
      <c r="B65" s="26"/>
      <c r="C65" s="44"/>
      <c r="D65" s="44"/>
      <c r="E65" s="44"/>
      <c r="F65" s="44"/>
      <c r="G65" s="44"/>
      <c r="H65" s="44"/>
      <c r="I65" s="44"/>
      <c r="J65" s="44"/>
      <c r="K65" s="44"/>
      <c r="L65" s="40"/>
      <c r="M65" s="26"/>
    </row>
    <row r="66" spans="1:15" s="222" customFormat="1" ht="18" customHeight="1" x14ac:dyDescent="0.2">
      <c r="B66" s="26"/>
      <c r="C66" s="44"/>
      <c r="D66" s="186" t="s">
        <v>430</v>
      </c>
      <c r="E66" s="40"/>
      <c r="F66" s="40"/>
      <c r="G66" s="40"/>
      <c r="H66" s="40"/>
      <c r="I66" s="40"/>
      <c r="J66" s="40"/>
      <c r="K66" s="40"/>
      <c r="L66" s="40"/>
      <c r="M66" s="26"/>
    </row>
    <row r="67" spans="1:15" s="222" customFormat="1" ht="36" customHeight="1" x14ac:dyDescent="0.2">
      <c r="B67" s="26"/>
      <c r="C67" s="44"/>
      <c r="D67" s="594"/>
      <c r="E67" s="595"/>
      <c r="F67" s="595"/>
      <c r="G67" s="595"/>
      <c r="H67" s="595"/>
      <c r="I67" s="595"/>
      <c r="J67" s="596" t="s">
        <v>508</v>
      </c>
      <c r="K67" s="337" t="s">
        <v>508</v>
      </c>
      <c r="L67" s="40"/>
      <c r="M67" s="26"/>
    </row>
    <row r="68" spans="1:15" s="222" customFormat="1" ht="18" customHeight="1" x14ac:dyDescent="0.2">
      <c r="B68" s="26"/>
      <c r="C68" s="44"/>
      <c r="D68" s="610" t="s">
        <v>5</v>
      </c>
      <c r="E68" s="603"/>
      <c r="F68" s="603"/>
      <c r="G68" s="603"/>
      <c r="H68" s="603"/>
      <c r="I68" s="603"/>
      <c r="J68" s="604"/>
      <c r="K68" s="335"/>
      <c r="L68" s="40"/>
      <c r="M68" s="26"/>
      <c r="N68" s="218"/>
    </row>
    <row r="69" spans="1:15" s="222" customFormat="1" ht="18" customHeight="1" x14ac:dyDescent="0.2">
      <c r="B69" s="26"/>
      <c r="C69" s="44"/>
      <c r="D69" s="610" t="s">
        <v>347</v>
      </c>
      <c r="E69" s="603"/>
      <c r="F69" s="603"/>
      <c r="G69" s="603"/>
      <c r="H69" s="603"/>
      <c r="I69" s="603"/>
      <c r="J69" s="604"/>
      <c r="K69" s="335"/>
      <c r="L69" s="40"/>
      <c r="M69" s="26"/>
      <c r="N69" s="218"/>
    </row>
    <row r="70" spans="1:15" s="222" customFormat="1" ht="18" customHeight="1" x14ac:dyDescent="0.2">
      <c r="B70" s="26"/>
      <c r="C70" s="44"/>
      <c r="D70" s="610" t="s">
        <v>348</v>
      </c>
      <c r="E70" s="603"/>
      <c r="F70" s="603"/>
      <c r="G70" s="603"/>
      <c r="H70" s="603"/>
      <c r="I70" s="603"/>
      <c r="J70" s="604"/>
      <c r="K70" s="335"/>
      <c r="L70" s="40"/>
      <c r="M70" s="26"/>
      <c r="N70" s="218"/>
    </row>
    <row r="71" spans="1:15" s="222" customFormat="1" ht="18" customHeight="1" x14ac:dyDescent="0.2">
      <c r="B71" s="26"/>
      <c r="C71" s="44"/>
      <c r="D71" s="591" t="s">
        <v>431</v>
      </c>
      <c r="E71" s="592"/>
      <c r="F71" s="592"/>
      <c r="G71" s="592"/>
      <c r="H71" s="592"/>
      <c r="I71" s="592"/>
      <c r="J71" s="593">
        <f>SUM(J68:J70)</f>
        <v>0</v>
      </c>
      <c r="K71" s="336">
        <f>SUM(K68:K70)</f>
        <v>0</v>
      </c>
      <c r="L71" s="40"/>
      <c r="M71" s="26"/>
      <c r="O71" s="101"/>
    </row>
    <row r="72" spans="1:15" s="222" customFormat="1" ht="18" customHeight="1" x14ac:dyDescent="0.2">
      <c r="B72" s="26"/>
      <c r="C72" s="44"/>
      <c r="D72" s="44"/>
      <c r="E72" s="44"/>
      <c r="F72" s="44"/>
      <c r="G72" s="44"/>
      <c r="H72" s="44"/>
      <c r="I72" s="44"/>
      <c r="J72" s="44"/>
      <c r="K72" s="44"/>
      <c r="L72" s="40"/>
      <c r="M72" s="26"/>
    </row>
    <row r="73" spans="1:15" ht="27" customHeight="1" x14ac:dyDescent="0.2">
      <c r="A73" s="18"/>
      <c r="B73" s="26"/>
      <c r="C73" s="40"/>
      <c r="D73" s="600" t="s">
        <v>529</v>
      </c>
      <c r="E73" s="601"/>
      <c r="F73" s="601"/>
      <c r="G73" s="601"/>
      <c r="H73" s="601"/>
      <c r="I73" s="601"/>
      <c r="J73" s="601"/>
      <c r="K73" s="601"/>
      <c r="L73" s="41"/>
      <c r="M73" s="26"/>
    </row>
    <row r="74" spans="1:15" ht="48" customHeight="1" x14ac:dyDescent="0.2">
      <c r="A74" s="18"/>
      <c r="B74" s="26"/>
      <c r="C74" s="40"/>
      <c r="D74" s="607"/>
      <c r="E74" s="608"/>
      <c r="F74" s="608"/>
      <c r="G74" s="608"/>
      <c r="H74" s="608"/>
      <c r="I74" s="608"/>
      <c r="J74" s="609" t="s">
        <v>508</v>
      </c>
      <c r="K74" s="342" t="s">
        <v>508</v>
      </c>
      <c r="L74" s="41"/>
      <c r="M74" s="26"/>
    </row>
    <row r="75" spans="1:15" ht="18" customHeight="1" x14ac:dyDescent="0.2">
      <c r="A75" s="18"/>
      <c r="B75" s="26"/>
      <c r="C75" s="40"/>
      <c r="D75" s="597" t="s">
        <v>468</v>
      </c>
      <c r="E75" s="598"/>
      <c r="F75" s="598"/>
      <c r="G75" s="598"/>
      <c r="H75" s="598"/>
      <c r="I75" s="598"/>
      <c r="J75" s="598"/>
      <c r="K75" s="599"/>
      <c r="L75" s="41"/>
      <c r="M75" s="26"/>
    </row>
    <row r="76" spans="1:15" ht="18" customHeight="1" x14ac:dyDescent="0.2">
      <c r="A76" s="18"/>
      <c r="B76" s="26"/>
      <c r="C76" s="40"/>
      <c r="D76" s="602" t="s">
        <v>5</v>
      </c>
      <c r="E76" s="603"/>
      <c r="F76" s="603"/>
      <c r="G76" s="603"/>
      <c r="H76" s="603"/>
      <c r="I76" s="603"/>
      <c r="J76" s="604"/>
      <c r="K76" s="343"/>
      <c r="L76" s="41"/>
      <c r="M76" s="26"/>
      <c r="N76" s="218"/>
    </row>
    <row r="77" spans="1:15" ht="18" customHeight="1" x14ac:dyDescent="0.2">
      <c r="A77" s="18"/>
      <c r="B77" s="26"/>
      <c r="C77" s="40"/>
      <c r="D77" s="602" t="s">
        <v>347</v>
      </c>
      <c r="E77" s="603"/>
      <c r="F77" s="603"/>
      <c r="G77" s="603"/>
      <c r="H77" s="603"/>
      <c r="I77" s="603"/>
      <c r="J77" s="604"/>
      <c r="K77" s="343"/>
      <c r="L77" s="41"/>
      <c r="M77" s="26"/>
      <c r="N77" s="218"/>
    </row>
    <row r="78" spans="1:15" ht="18" customHeight="1" x14ac:dyDescent="0.2">
      <c r="A78" s="18"/>
      <c r="B78" s="26"/>
      <c r="C78" s="40"/>
      <c r="D78" s="602" t="s">
        <v>348</v>
      </c>
      <c r="E78" s="605"/>
      <c r="F78" s="605"/>
      <c r="G78" s="605"/>
      <c r="H78" s="605"/>
      <c r="I78" s="605"/>
      <c r="J78" s="606"/>
      <c r="K78" s="343"/>
      <c r="L78" s="41"/>
      <c r="M78" s="26"/>
      <c r="N78" s="218"/>
    </row>
    <row r="79" spans="1:15" ht="18" customHeight="1" x14ac:dyDescent="0.2">
      <c r="A79" s="18"/>
      <c r="B79" s="26"/>
      <c r="C79" s="40"/>
      <c r="D79" s="602" t="s">
        <v>440</v>
      </c>
      <c r="E79" s="603"/>
      <c r="F79" s="603"/>
      <c r="G79" s="603"/>
      <c r="H79" s="603"/>
      <c r="I79" s="603"/>
      <c r="J79" s="604">
        <f>SUM(J76:J78)</f>
        <v>0</v>
      </c>
      <c r="K79" s="343">
        <f>SUM(K76:K78)</f>
        <v>0</v>
      </c>
      <c r="L79" s="41"/>
      <c r="M79" s="26"/>
    </row>
    <row r="80" spans="1:15" ht="18" customHeight="1" x14ac:dyDescent="0.2">
      <c r="A80" s="18"/>
      <c r="B80" s="26"/>
      <c r="C80" s="40"/>
      <c r="D80" s="597" t="s">
        <v>460</v>
      </c>
      <c r="E80" s="598"/>
      <c r="F80" s="598"/>
      <c r="G80" s="598"/>
      <c r="H80" s="598"/>
      <c r="I80" s="598"/>
      <c r="J80" s="598"/>
      <c r="K80" s="599"/>
      <c r="L80" s="41"/>
      <c r="M80" s="26"/>
    </row>
    <row r="81" spans="1:15" ht="18" customHeight="1" x14ac:dyDescent="0.2">
      <c r="A81" s="18"/>
      <c r="B81" s="26"/>
      <c r="C81" s="40"/>
      <c r="D81" s="602" t="s">
        <v>5</v>
      </c>
      <c r="E81" s="603"/>
      <c r="F81" s="603"/>
      <c r="G81" s="603"/>
      <c r="H81" s="603"/>
      <c r="I81" s="603"/>
      <c r="J81" s="604"/>
      <c r="K81" s="343"/>
      <c r="L81" s="41"/>
      <c r="M81" s="26"/>
      <c r="N81" s="218"/>
    </row>
    <row r="82" spans="1:15" ht="18" customHeight="1" x14ac:dyDescent="0.2">
      <c r="A82" s="18"/>
      <c r="B82" s="26"/>
      <c r="C82" s="40"/>
      <c r="D82" s="602" t="s">
        <v>347</v>
      </c>
      <c r="E82" s="603"/>
      <c r="F82" s="603"/>
      <c r="G82" s="603"/>
      <c r="H82" s="603"/>
      <c r="I82" s="603"/>
      <c r="J82" s="604"/>
      <c r="K82" s="343"/>
      <c r="L82" s="41"/>
      <c r="M82" s="26"/>
      <c r="N82" s="218"/>
    </row>
    <row r="83" spans="1:15" ht="18" customHeight="1" x14ac:dyDescent="0.2">
      <c r="A83" s="18"/>
      <c r="B83" s="26"/>
      <c r="C83" s="40"/>
      <c r="D83" s="602" t="s">
        <v>348</v>
      </c>
      <c r="E83" s="605"/>
      <c r="F83" s="605"/>
      <c r="G83" s="605"/>
      <c r="H83" s="605"/>
      <c r="I83" s="605"/>
      <c r="J83" s="606"/>
      <c r="K83" s="343"/>
      <c r="L83" s="41"/>
      <c r="M83" s="26"/>
      <c r="N83" s="218"/>
    </row>
    <row r="84" spans="1:15" s="222" customFormat="1" ht="18" customHeight="1" x14ac:dyDescent="0.2">
      <c r="B84" s="26"/>
      <c r="C84" s="40"/>
      <c r="D84" s="602" t="s">
        <v>439</v>
      </c>
      <c r="E84" s="603"/>
      <c r="F84" s="603"/>
      <c r="G84" s="603"/>
      <c r="H84" s="603"/>
      <c r="I84" s="603"/>
      <c r="J84" s="604">
        <f>SUM(J81:J83)</f>
        <v>0</v>
      </c>
      <c r="K84" s="343">
        <f>SUM(K81:K83)</f>
        <v>0</v>
      </c>
      <c r="L84" s="40"/>
      <c r="M84" s="26"/>
    </row>
    <row r="85" spans="1:15" ht="18" customHeight="1" x14ac:dyDescent="0.2">
      <c r="A85" s="18"/>
      <c r="B85" s="26"/>
      <c r="C85" s="40"/>
      <c r="D85" s="597" t="s">
        <v>526</v>
      </c>
      <c r="E85" s="598"/>
      <c r="F85" s="598"/>
      <c r="G85" s="598"/>
      <c r="H85" s="598"/>
      <c r="I85" s="598"/>
      <c r="J85" s="598"/>
      <c r="K85" s="599"/>
      <c r="L85" s="41"/>
      <c r="M85" s="26"/>
    </row>
    <row r="86" spans="1:15" ht="18" customHeight="1" x14ac:dyDescent="0.2">
      <c r="A86" s="18"/>
      <c r="B86" s="26"/>
      <c r="C86" s="40"/>
      <c r="D86" s="602" t="s">
        <v>5</v>
      </c>
      <c r="E86" s="603"/>
      <c r="F86" s="603"/>
      <c r="G86" s="603"/>
      <c r="H86" s="603"/>
      <c r="I86" s="603"/>
      <c r="J86" s="604"/>
      <c r="K86" s="343"/>
      <c r="L86" s="41"/>
      <c r="M86" s="26"/>
      <c r="N86" s="218"/>
    </row>
    <row r="87" spans="1:15" ht="18" customHeight="1" x14ac:dyDescent="0.2">
      <c r="A87" s="18"/>
      <c r="B87" s="26"/>
      <c r="C87" s="40"/>
      <c r="D87" s="602" t="s">
        <v>347</v>
      </c>
      <c r="E87" s="605"/>
      <c r="F87" s="605"/>
      <c r="G87" s="605"/>
      <c r="H87" s="605"/>
      <c r="I87" s="605"/>
      <c r="J87" s="606"/>
      <c r="K87" s="343"/>
      <c r="L87" s="41"/>
      <c r="M87" s="26"/>
      <c r="N87" s="218"/>
    </row>
    <row r="88" spans="1:15" ht="18" customHeight="1" x14ac:dyDescent="0.2">
      <c r="A88" s="18"/>
      <c r="B88" s="26"/>
      <c r="C88" s="40"/>
      <c r="D88" s="602" t="s">
        <v>348</v>
      </c>
      <c r="E88" s="605"/>
      <c r="F88" s="605"/>
      <c r="G88" s="605"/>
      <c r="H88" s="605"/>
      <c r="I88" s="605"/>
      <c r="J88" s="606"/>
      <c r="K88" s="343"/>
      <c r="L88" s="41"/>
      <c r="M88" s="26"/>
      <c r="N88" s="218"/>
    </row>
    <row r="89" spans="1:15" ht="18" customHeight="1" x14ac:dyDescent="0.2">
      <c r="A89" s="18"/>
      <c r="B89" s="26"/>
      <c r="C89" s="40"/>
      <c r="D89" s="341" t="s">
        <v>527</v>
      </c>
      <c r="E89" s="339"/>
      <c r="F89" s="339"/>
      <c r="G89" s="339"/>
      <c r="H89" s="339"/>
      <c r="I89" s="339"/>
      <c r="J89" s="340">
        <f>SUM(J86:J88)</f>
        <v>0</v>
      </c>
      <c r="K89" s="343">
        <f>SUM(K86:K88)</f>
        <v>0</v>
      </c>
      <c r="L89" s="41"/>
      <c r="M89" s="26"/>
    </row>
    <row r="90" spans="1:15" s="222" customFormat="1" ht="18" customHeight="1" x14ac:dyDescent="0.2">
      <c r="B90" s="26"/>
      <c r="C90" s="40"/>
      <c r="D90" s="616" t="s">
        <v>469</v>
      </c>
      <c r="E90" s="617"/>
      <c r="F90" s="617"/>
      <c r="G90" s="617"/>
      <c r="H90" s="617"/>
      <c r="I90" s="617"/>
      <c r="J90" s="618">
        <f>SUM(J79+J84+J89)</f>
        <v>0</v>
      </c>
      <c r="K90" s="344">
        <f>SUM(K79+K84+K89)</f>
        <v>0</v>
      </c>
      <c r="L90" s="40"/>
      <c r="M90" s="26"/>
      <c r="O90" s="101"/>
    </row>
    <row r="91" spans="1:15" ht="18" customHeight="1" x14ac:dyDescent="0.2">
      <c r="A91" s="18"/>
      <c r="B91" s="26"/>
      <c r="C91" s="40"/>
      <c r="D91" s="43"/>
      <c r="E91" s="40"/>
      <c r="F91" s="40"/>
      <c r="G91" s="40"/>
      <c r="H91" s="40"/>
      <c r="I91" s="40"/>
      <c r="J91" s="40"/>
      <c r="K91" s="40"/>
      <c r="L91" s="41"/>
      <c r="M91" s="26"/>
    </row>
    <row r="92" spans="1:15" x14ac:dyDescent="0.2">
      <c r="B92" s="26"/>
      <c r="C92" s="242"/>
      <c r="D92" s="613">
        <f ca="1">NOW()</f>
        <v>43901.417406828703</v>
      </c>
      <c r="E92" s="613"/>
      <c r="F92" s="47"/>
      <c r="G92" s="47"/>
      <c r="H92" s="47"/>
      <c r="I92" s="47"/>
      <c r="J92" s="47"/>
      <c r="K92" s="48" t="str">
        <f>CONCATENATE("Specifieke informatie C - Contractinformatie, ",LOWER(A49))</f>
        <v>Specifieke informatie C - Contractinformatie, pagina 2</v>
      </c>
      <c r="L92" s="210"/>
      <c r="M92" s="26"/>
    </row>
    <row r="93" spans="1:15" x14ac:dyDescent="0.2">
      <c r="A93" s="25"/>
      <c r="B93" s="26"/>
      <c r="C93" s="35"/>
      <c r="D93" s="35"/>
      <c r="E93" s="35"/>
      <c r="F93" s="35"/>
      <c r="G93" s="35"/>
      <c r="H93" s="35"/>
      <c r="I93" s="35"/>
      <c r="J93" s="35"/>
      <c r="K93" s="35"/>
      <c r="L93" s="35"/>
      <c r="M93" s="26"/>
    </row>
  </sheetData>
  <sheetProtection algorithmName="SHA-512" hashValue="TRZJJQf65ELUQS8rfUGZYczeOn6dJ9Fbq/BWYmJ9xCzFUBy3y8ndXs3EkaQEvGYGKX4A3SPDpgJloO3kctlmgg==" saltValue="lwbMHVJ9ZXOnt6Vr+0UhfA==" spinCount="100000" sheet="1" objects="1" scenarios="1"/>
  <mergeCells count="64">
    <mergeCell ref="D90:J90"/>
    <mergeCell ref="D76:J76"/>
    <mergeCell ref="D77:J77"/>
    <mergeCell ref="D78:J78"/>
    <mergeCell ref="D79:J79"/>
    <mergeCell ref="D81:J81"/>
    <mergeCell ref="D68:J68"/>
    <mergeCell ref="D69:J69"/>
    <mergeCell ref="D70:J70"/>
    <mergeCell ref="D71:J71"/>
    <mergeCell ref="D74:J74"/>
    <mergeCell ref="D43:J43"/>
    <mergeCell ref="D33:J33"/>
    <mergeCell ref="D34:J34"/>
    <mergeCell ref="D35:J35"/>
    <mergeCell ref="D36:J36"/>
    <mergeCell ref="D37:J37"/>
    <mergeCell ref="D92:E92"/>
    <mergeCell ref="D47:E47"/>
    <mergeCell ref="D75:K75"/>
    <mergeCell ref="D86:J86"/>
    <mergeCell ref="D87:J87"/>
    <mergeCell ref="D88:J88"/>
    <mergeCell ref="D55:J55"/>
    <mergeCell ref="D56:J56"/>
    <mergeCell ref="D57:J57"/>
    <mergeCell ref="D58:J58"/>
    <mergeCell ref="D59:J59"/>
    <mergeCell ref="D60:J60"/>
    <mergeCell ref="D61:J61"/>
    <mergeCell ref="D63:J63"/>
    <mergeCell ref="D64:J64"/>
    <mergeCell ref="D67:J67"/>
    <mergeCell ref="D11:K11"/>
    <mergeCell ref="D10:J10"/>
    <mergeCell ref="D12:J12"/>
    <mergeCell ref="D13:J13"/>
    <mergeCell ref="D14:J14"/>
    <mergeCell ref="D15:J15"/>
    <mergeCell ref="D17:J17"/>
    <mergeCell ref="D18:J18"/>
    <mergeCell ref="D19:J19"/>
    <mergeCell ref="D16:K16"/>
    <mergeCell ref="D20:J20"/>
    <mergeCell ref="D21:J21"/>
    <mergeCell ref="D24:J24"/>
    <mergeCell ref="D25:J25"/>
    <mergeCell ref="D26:J26"/>
    <mergeCell ref="D27:J27"/>
    <mergeCell ref="D28:J28"/>
    <mergeCell ref="D29:J29"/>
    <mergeCell ref="D32:J32"/>
    <mergeCell ref="D85:K85"/>
    <mergeCell ref="D73:K73"/>
    <mergeCell ref="D80:K80"/>
    <mergeCell ref="D82:J82"/>
    <mergeCell ref="D83:J83"/>
    <mergeCell ref="D84:J84"/>
    <mergeCell ref="D53:J53"/>
    <mergeCell ref="D54:J54"/>
    <mergeCell ref="D38:J38"/>
    <mergeCell ref="D39:J39"/>
    <mergeCell ref="D40:J40"/>
    <mergeCell ref="D42:J42"/>
  </mergeCells>
  <phoneticPr fontId="13" type="noConversion"/>
  <pageMargins left="0.74803149606299213" right="0.74803149606299213" top="0.98425196850393704" bottom="0.98425196850393704" header="0.51181102362204722" footer="0.51181102362204722"/>
  <pageSetup paperSize="9" scale="7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56</vt:i4>
      </vt:variant>
    </vt:vector>
  </HeadingPairs>
  <TitlesOfParts>
    <vt:vector size="69" baseType="lpstr">
      <vt:lpstr>Hoofdmenu</vt:lpstr>
      <vt:lpstr>Toelichting</vt:lpstr>
      <vt:lpstr>Voorblad</vt:lpstr>
      <vt:lpstr>Mededelingen</vt:lpstr>
      <vt:lpstr>NAW_gegevens</vt:lpstr>
      <vt:lpstr>Kostenverzamelstaat</vt:lpstr>
      <vt:lpstr>Specifieke informatie A</vt:lpstr>
      <vt:lpstr>Specifieke informatie C</vt:lpstr>
      <vt:lpstr>Contractinformatie</vt:lpstr>
      <vt:lpstr>Wanbetalers</vt:lpstr>
      <vt:lpstr>Controleoverzicht</vt:lpstr>
      <vt:lpstr>Blad1</vt:lpstr>
      <vt:lpstr>Parameters</vt:lpstr>
      <vt:lpstr>a1_controle_overzicht</vt:lpstr>
      <vt:lpstr>a1_hoofdmenu</vt:lpstr>
      <vt:lpstr>a1_kostenverzamelstaat</vt:lpstr>
      <vt:lpstr>a1_mededelingen</vt:lpstr>
      <vt:lpstr>a1_naw</vt:lpstr>
      <vt:lpstr>a1_spec_informatie_a</vt:lpstr>
      <vt:lpstr>a1_spec_informatie_c</vt:lpstr>
      <vt:lpstr>a1_toelichting</vt:lpstr>
      <vt:lpstr>a1_voorblad</vt:lpstr>
      <vt:lpstr>a1_wanbetalers</vt:lpstr>
      <vt:lpstr>Contractinformatie!Afdrukbereik</vt:lpstr>
      <vt:lpstr>Controleoverzicht!Afdrukbereik</vt:lpstr>
      <vt:lpstr>Hoofdmenu!Afdrukbereik</vt:lpstr>
      <vt:lpstr>Kostenverzamelstaat!Afdrukbereik</vt:lpstr>
      <vt:lpstr>Mededelingen!Afdrukbereik</vt:lpstr>
      <vt:lpstr>NAW_gegevens!Afdrukbereik</vt:lpstr>
      <vt:lpstr>'Specifieke informatie C'!Afdrukbereik</vt:lpstr>
      <vt:lpstr>Toelichting!Afdrukbereik</vt:lpstr>
      <vt:lpstr>Voorblad!Afdrukbereik</vt:lpstr>
      <vt:lpstr>Wanbetalers!Afdrukbereik</vt:lpstr>
      <vt:lpstr>alle_cellen_info_c</vt:lpstr>
      <vt:lpstr>document_id</vt:lpstr>
      <vt:lpstr>jaar_id</vt:lpstr>
      <vt:lpstr>keuze_lijst_uzovi_nummer</vt:lpstr>
      <vt:lpstr>keuze_uzovi_nummer</vt:lpstr>
      <vt:lpstr>kwartaal_id</vt:lpstr>
      <vt:lpstr>naw_email_adres</vt:lpstr>
      <vt:lpstr>naw_naam_contactpersoon</vt:lpstr>
      <vt:lpstr>naw_naam_zorgverzekeraar</vt:lpstr>
      <vt:lpstr>naw_plaats_zorgverzekeraar</vt:lpstr>
      <vt:lpstr>naw_telefoon_nummer</vt:lpstr>
      <vt:lpstr>naw_uzovi_zorgverzekeraar</vt:lpstr>
      <vt:lpstr>pagina_controle_overzicht_1</vt:lpstr>
      <vt:lpstr>pagina_controle_overzicht_2</vt:lpstr>
      <vt:lpstr>pagina_controle_overzicht_3</vt:lpstr>
      <vt:lpstr>pagina_hoofdmenu</vt:lpstr>
      <vt:lpstr>pagina_kostenverzamelstaat_1</vt:lpstr>
      <vt:lpstr>pagina_kostenverzamelstaat_2</vt:lpstr>
      <vt:lpstr>pagina_kostenverzamelstaat_3</vt:lpstr>
      <vt:lpstr>pagina_kostenverzamelstaat_4</vt:lpstr>
      <vt:lpstr>pagina_kostenverzamelstaat_5</vt:lpstr>
      <vt:lpstr>pagina_mededelingen_1</vt:lpstr>
      <vt:lpstr>pagina_naw</vt:lpstr>
      <vt:lpstr>pagina_spec_informatie_a_1</vt:lpstr>
      <vt:lpstr>pagina_spec_informatie_a_2</vt:lpstr>
      <vt:lpstr>pagina_spec_informatie_c_1</vt:lpstr>
      <vt:lpstr>pagina_spec_informatie_c_3</vt:lpstr>
      <vt:lpstr>pagina_spec_informatie_c_4</vt:lpstr>
      <vt:lpstr>pagina_spec_informatie_c_5</vt:lpstr>
      <vt:lpstr>pagina_toelichting</vt:lpstr>
      <vt:lpstr>pagina_voorblad</vt:lpstr>
      <vt:lpstr>pagina_wanbetalers</vt:lpstr>
      <vt:lpstr>revisie_datum</vt:lpstr>
      <vt:lpstr>revisie_id</vt:lpstr>
      <vt:lpstr>versie_id</vt:lpstr>
      <vt:lpstr>wet_id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Evers, H.</dc:creator>
  <cp:lastModifiedBy>Evers, H.</cp:lastModifiedBy>
  <cp:lastPrinted>2019-11-20T11:13:47Z</cp:lastPrinted>
  <dcterms:created xsi:type="dcterms:W3CDTF">2006-02-14T11:54:50Z</dcterms:created>
  <dcterms:modified xsi:type="dcterms:W3CDTF">2020-03-11T09:02:12Z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DOCS AutoSave">
    <vt:lpwstr/>
  </property>
</Properties>
</file>